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e05eebcf225b5e6d/Documents/3-Program Sources/Medicaid and CHIP/State Data Files/"/>
    </mc:Choice>
  </mc:AlternateContent>
  <xr:revisionPtr revIDLastSave="0" documentId="8_{A9AF59F7-3E30-4E7C-AAE9-E980F1F45235}" xr6:coauthVersionLast="45" xr6:coauthVersionMax="45" xr10:uidLastSave="{00000000-0000-0000-0000-000000000000}"/>
  <bookViews>
    <workbookView xWindow="-28920" yWindow="30" windowWidth="29040" windowHeight="15840" tabRatio="829" firstSheet="12" activeTab="20" xr2:uid="{00000000-000D-0000-FFFF-FFFF00000000}"/>
  </bookViews>
  <sheets>
    <sheet name="MC Fcst Exp. (1101-1337)" sheetId="6" state="hidden" r:id="rId1"/>
    <sheet name="MC Fcst Fed. Rec. (1101-1337)" sheetId="7" state="hidden" r:id="rId2"/>
    <sheet name="MC Fcst Oth. Rec. (1101-1337)" sheetId="8" state="hidden" r:id="rId3"/>
    <sheet name="HC Fcst Exp. (1101-1331)" sheetId="12" state="hidden" r:id="rId4"/>
    <sheet name="HC Fcst. Fed. Rec. (1101-1331)" sheetId="13" state="hidden" r:id="rId5"/>
    <sheet name="HC Fcst. Oth. Rec. (1101-1331)" sheetId="14" state="hidden" r:id="rId6"/>
    <sheet name="MC - Fund Level MTD (vs. PY)" sheetId="20" r:id="rId7"/>
    <sheet name="MC - Fund Level YTD (vs. PY)" sheetId="23" r:id="rId8"/>
    <sheet name="MC - Fund Level MTD (vs. Bdgt)" sheetId="3" r:id="rId9"/>
    <sheet name="MC - Fund Level YTD (vs. Bdgt)" sheetId="25" r:id="rId10"/>
    <sheet name="MC - Fund Level MTD (vs. Fcst)" sheetId="9" state="hidden" r:id="rId11"/>
    <sheet name="MC - Fund Level YTD (vs. Fcst)" sheetId="27" state="hidden" r:id="rId12"/>
    <sheet name="HC - Fund Level MTD (vs. PY)" sheetId="21" r:id="rId13"/>
    <sheet name="HC - Fund Level YTD (vs. PY)" sheetId="24" r:id="rId14"/>
    <sheet name="HC - Fund Level MTD (vs. Bdgt)" sheetId="11" r:id="rId15"/>
    <sheet name="HC - Fund Level YTD (vs. Bdgt)" sheetId="26" r:id="rId16"/>
    <sheet name="HC - Fund Level MTD (vs. Fcst)" sheetId="15" state="hidden" r:id="rId17"/>
    <sheet name="HC - Fund Level YTD (vs. Fcst)" sheetId="28" state="hidden" r:id="rId18"/>
    <sheet name="PMPM by COS (MTD)" sheetId="18" r:id="rId19"/>
    <sheet name="PMPM by COS (YTD)" sheetId="22" r:id="rId20"/>
    <sheet name="Enrollment by PAC - County " sheetId="19" r:id="rId21"/>
  </sheets>
  <externalReferences>
    <externalReference r:id="rId22"/>
    <externalReference r:id="rId23"/>
  </externalReferences>
  <definedNames>
    <definedName name="_xlnm._FilterDatabase" localSheetId="14" hidden="1">'HC - Fund Level MTD (vs. Bdgt)'!$A$3:$P$3</definedName>
    <definedName name="_xlnm._FilterDatabase" localSheetId="16" hidden="1">'HC - Fund Level MTD (vs. Fcst)'!$A$6:$P$6</definedName>
    <definedName name="_xlnm._FilterDatabase" localSheetId="12" hidden="1">'HC - Fund Level MTD (vs. PY)'!$A$3:$P$3</definedName>
    <definedName name="_xlnm._FilterDatabase" localSheetId="15" hidden="1">'HC - Fund Level YTD (vs. Bdgt)'!$A$3:$P$3</definedName>
    <definedName name="_xlnm._FilterDatabase" localSheetId="17" hidden="1">'HC - Fund Level YTD (vs. Fcst)'!$A$6:$P$6</definedName>
    <definedName name="_xlnm._FilterDatabase" localSheetId="13" hidden="1">'HC - Fund Level YTD (vs. PY)'!$A$3:$P$3</definedName>
    <definedName name="_xlnm._FilterDatabase" localSheetId="8" hidden="1">'MC - Fund Level MTD (vs. Bdgt)'!$A$3:$P$3</definedName>
    <definedName name="_xlnm._FilterDatabase" localSheetId="10" hidden="1">'MC - Fund Level MTD (vs. Fcst)'!$A$6:$P$6</definedName>
    <definedName name="_xlnm._FilterDatabase" localSheetId="6" hidden="1">'MC - Fund Level MTD (vs. PY)'!$A$3:$P$3</definedName>
    <definedName name="_xlnm._FilterDatabase" localSheetId="9" hidden="1">'MC - Fund Level YTD (vs. Bdgt)'!$A$3:$P$3</definedName>
    <definedName name="_xlnm._FilterDatabase" localSheetId="11" hidden="1">'MC - Fund Level YTD (vs. Fcst)'!$A$6:$P$6</definedName>
    <definedName name="_xlnm._FilterDatabase" localSheetId="7" hidden="1">'MC - Fund Level YTD (vs. PY)'!$A$3:$P$3</definedName>
    <definedName name="_xlnm._FilterDatabase" localSheetId="0" hidden="1">'MC Fcst Exp. (1101-1337)'!$A$3:$AO$159</definedName>
    <definedName name="_xlnm._FilterDatabase" localSheetId="1" hidden="1">'MC Fcst Fed. Rec. (1101-1337)'!$A$3:$AN$3</definedName>
    <definedName name="_xlnm._FilterDatabase" localSheetId="2" hidden="1">'MC Fcst Oth. Rec. (1101-1337)'!$A$3:$AS$3</definedName>
    <definedName name="_Key1" localSheetId="14" hidden="1">#REF!</definedName>
    <definedName name="_Key1" localSheetId="16" hidden="1">#REF!</definedName>
    <definedName name="_Key1" localSheetId="12" hidden="1">#REF!</definedName>
    <definedName name="_Key1" localSheetId="15" hidden="1">#REF!</definedName>
    <definedName name="_Key1" localSheetId="17" hidden="1">#REF!</definedName>
    <definedName name="_Key1" localSheetId="13" hidden="1">#REF!</definedName>
    <definedName name="_Key1" localSheetId="4" hidden="1">#REF!</definedName>
    <definedName name="_Key1" localSheetId="5" hidden="1">#REF!</definedName>
    <definedName name="_Key1" localSheetId="8" hidden="1">#REF!</definedName>
    <definedName name="_Key1" localSheetId="10" hidden="1">#REF!</definedName>
    <definedName name="_Key1" localSheetId="6" hidden="1">#REF!</definedName>
    <definedName name="_Key1" localSheetId="9" hidden="1">#REF!</definedName>
    <definedName name="_Key1" localSheetId="11" hidden="1">#REF!</definedName>
    <definedName name="_Key1" localSheetId="7" hidden="1">#REF!</definedName>
    <definedName name="_Key1" localSheetId="19" hidden="1">#REF!</definedName>
    <definedName name="_Key1" hidden="1">#REF!</definedName>
    <definedName name="_Key2" localSheetId="14" hidden="1">#REF!</definedName>
    <definedName name="_Key2" localSheetId="16" hidden="1">#REF!</definedName>
    <definedName name="_Key2" localSheetId="12" hidden="1">#REF!</definedName>
    <definedName name="_Key2" localSheetId="15" hidden="1">#REF!</definedName>
    <definedName name="_Key2" localSheetId="17" hidden="1">#REF!</definedName>
    <definedName name="_Key2" localSheetId="13" hidden="1">#REF!</definedName>
    <definedName name="_Key2" localSheetId="4" hidden="1">#REF!</definedName>
    <definedName name="_Key2" localSheetId="5" hidden="1">#REF!</definedName>
    <definedName name="_Key2" localSheetId="10" hidden="1">#REF!</definedName>
    <definedName name="_Key2" localSheetId="6" hidden="1">#REF!</definedName>
    <definedName name="_Key2" localSheetId="9" hidden="1">#REF!</definedName>
    <definedName name="_Key2" localSheetId="11" hidden="1">#REF!</definedName>
    <definedName name="_Key2" localSheetId="7" hidden="1">#REF!</definedName>
    <definedName name="_Key2" localSheetId="19" hidden="1">#REF!</definedName>
    <definedName name="_Key2" hidden="1">#REF!</definedName>
    <definedName name="_Key3" localSheetId="14" hidden="1">#REF!</definedName>
    <definedName name="_Key3" localSheetId="16" hidden="1">#REF!</definedName>
    <definedName name="_Key3" localSheetId="12" hidden="1">#REF!</definedName>
    <definedName name="_Key3" localSheetId="15" hidden="1">#REF!</definedName>
    <definedName name="_Key3" localSheetId="17" hidden="1">#REF!</definedName>
    <definedName name="_Key3" localSheetId="13" hidden="1">#REF!</definedName>
    <definedName name="_Key3" localSheetId="4" hidden="1">#REF!</definedName>
    <definedName name="_Key3" localSheetId="5" hidden="1">#REF!</definedName>
    <definedName name="_Key3" localSheetId="10" hidden="1">#REF!</definedName>
    <definedName name="_Key3" localSheetId="6" hidden="1">#REF!</definedName>
    <definedName name="_Key3" localSheetId="9" hidden="1">#REF!</definedName>
    <definedName name="_Key3" localSheetId="11" hidden="1">#REF!</definedName>
    <definedName name="_Key3" localSheetId="7" hidden="1">#REF!</definedName>
    <definedName name="_Key3" localSheetId="19" hidden="1">#REF!</definedName>
    <definedName name="_Key3" hidden="1">#REF!</definedName>
    <definedName name="_Key4" localSheetId="14" hidden="1">#REF!</definedName>
    <definedName name="_Key4" localSheetId="16" hidden="1">#REF!</definedName>
    <definedName name="_Key4" localSheetId="12" hidden="1">#REF!</definedName>
    <definedName name="_Key4" localSheetId="15" hidden="1">#REF!</definedName>
    <definedName name="_Key4" localSheetId="17" hidden="1">#REF!</definedName>
    <definedName name="_Key4" localSheetId="13" hidden="1">#REF!</definedName>
    <definedName name="_Key4" localSheetId="4" hidden="1">#REF!</definedName>
    <definedName name="_Key4" localSheetId="5" hidden="1">#REF!</definedName>
    <definedName name="_Key4" localSheetId="10" hidden="1">#REF!</definedName>
    <definedName name="_Key4" localSheetId="6" hidden="1">#REF!</definedName>
    <definedName name="_Key4" localSheetId="9" hidden="1">#REF!</definedName>
    <definedName name="_Key4" localSheetId="11" hidden="1">#REF!</definedName>
    <definedName name="_Key4" localSheetId="7" hidden="1">#REF!</definedName>
    <definedName name="_Key4" localSheetId="19" hidden="1">#REF!</definedName>
    <definedName name="_Key4" hidden="1">#REF!</definedName>
    <definedName name="_Key5" localSheetId="14" hidden="1">#REF!</definedName>
    <definedName name="_Key5" localSheetId="16" hidden="1">#REF!</definedName>
    <definedName name="_Key5" localSheetId="12" hidden="1">#REF!</definedName>
    <definedName name="_Key5" localSheetId="15" hidden="1">#REF!</definedName>
    <definedName name="_Key5" localSheetId="17" hidden="1">#REF!</definedName>
    <definedName name="_Key5" localSheetId="13" hidden="1">#REF!</definedName>
    <definedName name="_Key5" localSheetId="4" hidden="1">#REF!</definedName>
    <definedName name="_Key5" localSheetId="5" hidden="1">#REF!</definedName>
    <definedName name="_Key5" localSheetId="10" hidden="1">#REF!</definedName>
    <definedName name="_Key5" localSheetId="6" hidden="1">#REF!</definedName>
    <definedName name="_Key5" localSheetId="9" hidden="1">#REF!</definedName>
    <definedName name="_Key5" localSheetId="11" hidden="1">#REF!</definedName>
    <definedName name="_Key5" localSheetId="7" hidden="1">#REF!</definedName>
    <definedName name="_Key5" localSheetId="19" hidden="1">#REF!</definedName>
    <definedName name="_Key5" hidden="1">#REF!</definedName>
    <definedName name="_Key6" localSheetId="14" hidden="1">#REF!</definedName>
    <definedName name="_Key6" localSheetId="16" hidden="1">#REF!</definedName>
    <definedName name="_Key6" localSheetId="12" hidden="1">#REF!</definedName>
    <definedName name="_Key6" localSheetId="15" hidden="1">#REF!</definedName>
    <definedName name="_Key6" localSheetId="17" hidden="1">#REF!</definedName>
    <definedName name="_Key6" localSheetId="13" hidden="1">#REF!</definedName>
    <definedName name="_Key6" localSheetId="4" hidden="1">#REF!</definedName>
    <definedName name="_Key6" localSheetId="5" hidden="1">#REF!</definedName>
    <definedName name="_Key6" localSheetId="10" hidden="1">#REF!</definedName>
    <definedName name="_Key6" localSheetId="6" hidden="1">#REF!</definedName>
    <definedName name="_Key6" localSheetId="9" hidden="1">#REF!</definedName>
    <definedName name="_Key6" localSheetId="11" hidden="1">#REF!</definedName>
    <definedName name="_Key6" localSheetId="7" hidden="1">#REF!</definedName>
    <definedName name="_Key6" localSheetId="19" hidden="1">#REF!</definedName>
    <definedName name="_Key6" hidden="1">#REF!</definedName>
    <definedName name="_Order1" hidden="1">255</definedName>
    <definedName name="_Order2" hidden="1">255</definedName>
    <definedName name="_Regression_Out" localSheetId="14" hidden="1">'[1]FFP MEDICAID'!#REF!</definedName>
    <definedName name="_Regression_Out" localSheetId="16" hidden="1">'[1]FFP MEDICAID'!#REF!</definedName>
    <definedName name="_Regression_Out" localSheetId="12" hidden="1">'[1]FFP MEDICAID'!#REF!</definedName>
    <definedName name="_Regression_Out" localSheetId="15" hidden="1">'[1]FFP MEDICAID'!#REF!</definedName>
    <definedName name="_Regression_Out" localSheetId="17" hidden="1">'[1]FFP MEDICAID'!#REF!</definedName>
    <definedName name="_Regression_Out" localSheetId="13" hidden="1">'[1]FFP MEDICAID'!#REF!</definedName>
    <definedName name="_Regression_Out" localSheetId="4" hidden="1">'[1]FFP MEDICAID'!#REF!</definedName>
    <definedName name="_Regression_Out" localSheetId="5" hidden="1">'[1]FFP MEDICAID'!#REF!</definedName>
    <definedName name="_Regression_Out" localSheetId="10" hidden="1">'[1]FFP MEDICAID'!#REF!</definedName>
    <definedName name="_Regression_Out" localSheetId="6" hidden="1">'[1]FFP MEDICAID'!#REF!</definedName>
    <definedName name="_Regression_Out" localSheetId="9" hidden="1">'[1]FFP MEDICAID'!#REF!</definedName>
    <definedName name="_Regression_Out" localSheetId="11" hidden="1">'[1]FFP MEDICAID'!#REF!</definedName>
    <definedName name="_Regression_Out" localSheetId="7" hidden="1">'[1]FFP MEDICAID'!#REF!</definedName>
    <definedName name="_Regression_Out" localSheetId="19" hidden="1">'[1]FFP MEDICAID'!#REF!</definedName>
    <definedName name="_Regression_Out" hidden="1">'[1]FFP MEDICAID'!#REF!</definedName>
    <definedName name="_Regression_Out2" localSheetId="14" hidden="1">#REF!</definedName>
    <definedName name="_Regression_Out2" localSheetId="16" hidden="1">#REF!</definedName>
    <definedName name="_Regression_Out2" localSheetId="12" hidden="1">#REF!</definedName>
    <definedName name="_Regression_Out2" localSheetId="15" hidden="1">#REF!</definedName>
    <definedName name="_Regression_Out2" localSheetId="17" hidden="1">#REF!</definedName>
    <definedName name="_Regression_Out2" localSheetId="13" hidden="1">#REF!</definedName>
    <definedName name="_Regression_Out2" localSheetId="4" hidden="1">#REF!</definedName>
    <definedName name="_Regression_Out2" localSheetId="5" hidden="1">#REF!</definedName>
    <definedName name="_Regression_Out2" localSheetId="10" hidden="1">#REF!</definedName>
    <definedName name="_Regression_Out2" localSheetId="6" hidden="1">#REF!</definedName>
    <definedName name="_Regression_Out2" localSheetId="9" hidden="1">#REF!</definedName>
    <definedName name="_Regression_Out2" localSheetId="11" hidden="1">#REF!</definedName>
    <definedName name="_Regression_Out2" localSheetId="7" hidden="1">#REF!</definedName>
    <definedName name="_Regression_Out2" localSheetId="19" hidden="1">#REF!</definedName>
    <definedName name="_Regression_Out2" hidden="1">#REF!</definedName>
    <definedName name="_Regression_Out3" localSheetId="14" hidden="1">#REF!</definedName>
    <definedName name="_Regression_Out3" localSheetId="16" hidden="1">#REF!</definedName>
    <definedName name="_Regression_Out3" localSheetId="12" hidden="1">#REF!</definedName>
    <definedName name="_Regression_Out3" localSheetId="15" hidden="1">#REF!</definedName>
    <definedName name="_Regression_Out3" localSheetId="17" hidden="1">#REF!</definedName>
    <definedName name="_Regression_Out3" localSheetId="13" hidden="1">#REF!</definedName>
    <definedName name="_Regression_Out3" localSheetId="4" hidden="1">#REF!</definedName>
    <definedName name="_Regression_Out3" localSheetId="5" hidden="1">#REF!</definedName>
    <definedName name="_Regression_Out3" localSheetId="10" hidden="1">#REF!</definedName>
    <definedName name="_Regression_Out3" localSheetId="6" hidden="1">#REF!</definedName>
    <definedName name="_Regression_Out3" localSheetId="9" hidden="1">#REF!</definedName>
    <definedName name="_Regression_Out3" localSheetId="11" hidden="1">#REF!</definedName>
    <definedName name="_Regression_Out3" localSheetId="7" hidden="1">#REF!</definedName>
    <definedName name="_Regression_Out3" localSheetId="19" hidden="1">#REF!</definedName>
    <definedName name="_Regression_Out3" hidden="1">#REF!</definedName>
    <definedName name="_Regression_Out4" localSheetId="14" hidden="1">#REF!</definedName>
    <definedName name="_Regression_Out4" localSheetId="16" hidden="1">#REF!</definedName>
    <definedName name="_Regression_Out4" localSheetId="12" hidden="1">#REF!</definedName>
    <definedName name="_Regression_Out4" localSheetId="15" hidden="1">#REF!</definedName>
    <definedName name="_Regression_Out4" localSheetId="17" hidden="1">#REF!</definedName>
    <definedName name="_Regression_Out4" localSheetId="13" hidden="1">#REF!</definedName>
    <definedName name="_Regression_Out4" localSheetId="4" hidden="1">#REF!</definedName>
    <definedName name="_Regression_Out4" localSheetId="5" hidden="1">#REF!</definedName>
    <definedName name="_Regression_Out4" localSheetId="10" hidden="1">#REF!</definedName>
    <definedName name="_Regression_Out4" localSheetId="6" hidden="1">#REF!</definedName>
    <definedName name="_Regression_Out4" localSheetId="9" hidden="1">#REF!</definedName>
    <definedName name="_Regression_Out4" localSheetId="11" hidden="1">#REF!</definedName>
    <definedName name="_Regression_Out4" localSheetId="7" hidden="1">#REF!</definedName>
    <definedName name="_Regression_Out4" localSheetId="19" hidden="1">#REF!</definedName>
    <definedName name="_Regression_Out4" hidden="1">#REF!</definedName>
    <definedName name="_Regression_Out5" localSheetId="14" hidden="1">#REF!</definedName>
    <definedName name="_Regression_Out5" localSheetId="16" hidden="1">#REF!</definedName>
    <definedName name="_Regression_Out5" localSheetId="12" hidden="1">#REF!</definedName>
    <definedName name="_Regression_Out5" localSheetId="15" hidden="1">#REF!</definedName>
    <definedName name="_Regression_Out5" localSheetId="17" hidden="1">#REF!</definedName>
    <definedName name="_Regression_Out5" localSheetId="13" hidden="1">#REF!</definedName>
    <definedName name="_Regression_Out5" localSheetId="4" hidden="1">#REF!</definedName>
    <definedName name="_Regression_Out5" localSheetId="5" hidden="1">#REF!</definedName>
    <definedName name="_Regression_Out5" localSheetId="10" hidden="1">#REF!</definedName>
    <definedName name="_Regression_Out5" localSheetId="6" hidden="1">#REF!</definedName>
    <definedName name="_Regression_Out5" localSheetId="9" hidden="1">#REF!</definedName>
    <definedName name="_Regression_Out5" localSheetId="11" hidden="1">#REF!</definedName>
    <definedName name="_Regression_Out5" localSheetId="7" hidden="1">#REF!</definedName>
    <definedName name="_Regression_Out5" localSheetId="19" hidden="1">#REF!</definedName>
    <definedName name="_Regression_Out5" hidden="1">#REF!</definedName>
    <definedName name="_Regression_Out6" localSheetId="14" hidden="1">#REF!</definedName>
    <definedName name="_Regression_Out6" localSheetId="16" hidden="1">#REF!</definedName>
    <definedName name="_Regression_Out6" localSheetId="12" hidden="1">#REF!</definedName>
    <definedName name="_Regression_Out6" localSheetId="15" hidden="1">#REF!</definedName>
    <definedName name="_Regression_Out6" localSheetId="17" hidden="1">#REF!</definedName>
    <definedName name="_Regression_Out6" localSheetId="13" hidden="1">#REF!</definedName>
    <definedName name="_Regression_Out6" localSheetId="4" hidden="1">#REF!</definedName>
    <definedName name="_Regression_Out6" localSheetId="5" hidden="1">#REF!</definedName>
    <definedName name="_Regression_Out6" localSheetId="10" hidden="1">#REF!</definedName>
    <definedName name="_Regression_Out6" localSheetId="6" hidden="1">#REF!</definedName>
    <definedName name="_Regression_Out6" localSheetId="9" hidden="1">#REF!</definedName>
    <definedName name="_Regression_Out6" localSheetId="11" hidden="1">#REF!</definedName>
    <definedName name="_Regression_Out6" localSheetId="7" hidden="1">#REF!</definedName>
    <definedName name="_Regression_Out6" localSheetId="19" hidden="1">#REF!</definedName>
    <definedName name="_Regression_Out6" hidden="1">#REF!</definedName>
    <definedName name="_Regression_X" localSheetId="14" hidden="1">'[1]FFP MEDICAID'!#REF!</definedName>
    <definedName name="_Regression_X" localSheetId="16" hidden="1">'[1]FFP MEDICAID'!#REF!</definedName>
    <definedName name="_Regression_X" localSheetId="12" hidden="1">'[1]FFP MEDICAID'!#REF!</definedName>
    <definedName name="_Regression_X" localSheetId="15" hidden="1">'[1]FFP MEDICAID'!#REF!</definedName>
    <definedName name="_Regression_X" localSheetId="17" hidden="1">'[1]FFP MEDICAID'!#REF!</definedName>
    <definedName name="_Regression_X" localSheetId="13" hidden="1">'[1]FFP MEDICAID'!#REF!</definedName>
    <definedName name="_Regression_X" localSheetId="4" hidden="1">'[1]FFP MEDICAID'!#REF!</definedName>
    <definedName name="_Regression_X" localSheetId="5" hidden="1">'[1]FFP MEDICAID'!#REF!</definedName>
    <definedName name="_Regression_X" localSheetId="10" hidden="1">'[1]FFP MEDICAID'!#REF!</definedName>
    <definedName name="_Regression_X" localSheetId="6" hidden="1">'[1]FFP MEDICAID'!#REF!</definedName>
    <definedName name="_Regression_X" localSheetId="9" hidden="1">'[1]FFP MEDICAID'!#REF!</definedName>
    <definedName name="_Regression_X" localSheetId="11" hidden="1">'[1]FFP MEDICAID'!#REF!</definedName>
    <definedName name="_Regression_X" localSheetId="7" hidden="1">'[1]FFP MEDICAID'!#REF!</definedName>
    <definedName name="_Regression_X" localSheetId="19" hidden="1">'[1]FFP MEDICAID'!#REF!</definedName>
    <definedName name="_Regression_X" hidden="1">'[1]FFP MEDICAID'!#REF!</definedName>
    <definedName name="_Regression_X2" localSheetId="14" hidden="1">#REF!</definedName>
    <definedName name="_Regression_X2" localSheetId="16" hidden="1">#REF!</definedName>
    <definedName name="_Regression_X2" localSheetId="12" hidden="1">#REF!</definedName>
    <definedName name="_Regression_X2" localSheetId="15" hidden="1">#REF!</definedName>
    <definedName name="_Regression_X2" localSheetId="17" hidden="1">#REF!</definedName>
    <definedName name="_Regression_X2" localSheetId="13" hidden="1">#REF!</definedName>
    <definedName name="_Regression_X2" localSheetId="4" hidden="1">#REF!</definedName>
    <definedName name="_Regression_X2" localSheetId="5" hidden="1">#REF!</definedName>
    <definedName name="_Regression_X2" localSheetId="10" hidden="1">#REF!</definedName>
    <definedName name="_Regression_X2" localSheetId="6" hidden="1">#REF!</definedName>
    <definedName name="_Regression_X2" localSheetId="9" hidden="1">#REF!</definedName>
    <definedName name="_Regression_X2" localSheetId="11" hidden="1">#REF!</definedName>
    <definedName name="_Regression_X2" localSheetId="7" hidden="1">#REF!</definedName>
    <definedName name="_Regression_X2" localSheetId="19" hidden="1">#REF!</definedName>
    <definedName name="_Regression_X2" hidden="1">#REF!</definedName>
    <definedName name="_Regression_X3" localSheetId="14" hidden="1">#REF!</definedName>
    <definedName name="_Regression_X3" localSheetId="16" hidden="1">#REF!</definedName>
    <definedName name="_Regression_X3" localSheetId="12" hidden="1">#REF!</definedName>
    <definedName name="_Regression_X3" localSheetId="15" hidden="1">#REF!</definedName>
    <definedName name="_Regression_X3" localSheetId="17" hidden="1">#REF!</definedName>
    <definedName name="_Regression_X3" localSheetId="13" hidden="1">#REF!</definedName>
    <definedName name="_Regression_X3" localSheetId="4" hidden="1">#REF!</definedName>
    <definedName name="_Regression_X3" localSheetId="5" hidden="1">#REF!</definedName>
    <definedName name="_Regression_X3" localSheetId="10" hidden="1">#REF!</definedName>
    <definedName name="_Regression_X3" localSheetId="6" hidden="1">#REF!</definedName>
    <definedName name="_Regression_X3" localSheetId="9" hidden="1">#REF!</definedName>
    <definedName name="_Regression_X3" localSheetId="11" hidden="1">#REF!</definedName>
    <definedName name="_Regression_X3" localSheetId="7" hidden="1">#REF!</definedName>
    <definedName name="_Regression_X3" localSheetId="19" hidden="1">#REF!</definedName>
    <definedName name="_Regression_X3" hidden="1">#REF!</definedName>
    <definedName name="_Regression_X4" localSheetId="14" hidden="1">#REF!</definedName>
    <definedName name="_Regression_X4" localSheetId="16" hidden="1">#REF!</definedName>
    <definedName name="_Regression_X4" localSheetId="12" hidden="1">#REF!</definedName>
    <definedName name="_Regression_X4" localSheetId="15" hidden="1">#REF!</definedName>
    <definedName name="_Regression_X4" localSheetId="17" hidden="1">#REF!</definedName>
    <definedName name="_Regression_X4" localSheetId="13" hidden="1">#REF!</definedName>
    <definedName name="_Regression_X4" localSheetId="4" hidden="1">#REF!</definedName>
    <definedName name="_Regression_X4" localSheetId="5" hidden="1">#REF!</definedName>
    <definedName name="_Regression_X4" localSheetId="10" hidden="1">#REF!</definedName>
    <definedName name="_Regression_X4" localSheetId="6" hidden="1">#REF!</definedName>
    <definedName name="_Regression_X4" localSheetId="9" hidden="1">#REF!</definedName>
    <definedName name="_Regression_X4" localSheetId="11" hidden="1">#REF!</definedName>
    <definedName name="_Regression_X4" localSheetId="7" hidden="1">#REF!</definedName>
    <definedName name="_Regression_X4" localSheetId="19" hidden="1">#REF!</definedName>
    <definedName name="_Regression_X4" hidden="1">#REF!</definedName>
    <definedName name="_Regression_X5" localSheetId="14" hidden="1">#REF!</definedName>
    <definedName name="_Regression_X5" localSheetId="16" hidden="1">#REF!</definedName>
    <definedName name="_Regression_X5" localSheetId="12" hidden="1">#REF!</definedName>
    <definedName name="_Regression_X5" localSheetId="15" hidden="1">#REF!</definedName>
    <definedName name="_Regression_X5" localSheetId="17" hidden="1">#REF!</definedName>
    <definedName name="_Regression_X5" localSheetId="13" hidden="1">#REF!</definedName>
    <definedName name="_Regression_X5" localSheetId="4" hidden="1">#REF!</definedName>
    <definedName name="_Regression_X5" localSheetId="5" hidden="1">#REF!</definedName>
    <definedName name="_Regression_X5" localSheetId="10" hidden="1">#REF!</definedName>
    <definedName name="_Regression_X5" localSheetId="6" hidden="1">#REF!</definedName>
    <definedName name="_Regression_X5" localSheetId="9" hidden="1">#REF!</definedName>
    <definedName name="_Regression_X5" localSheetId="11" hidden="1">#REF!</definedName>
    <definedName name="_Regression_X5" localSheetId="7" hidden="1">#REF!</definedName>
    <definedName name="_Regression_X5" localSheetId="19" hidden="1">#REF!</definedName>
    <definedName name="_Regression_X5" hidden="1">#REF!</definedName>
    <definedName name="_Regression_X6" localSheetId="14" hidden="1">#REF!</definedName>
    <definedName name="_Regression_X6" localSheetId="16" hidden="1">#REF!</definedName>
    <definedName name="_Regression_X6" localSheetId="12" hidden="1">#REF!</definedName>
    <definedName name="_Regression_X6" localSheetId="15" hidden="1">#REF!</definedName>
    <definedName name="_Regression_X6" localSheetId="17" hidden="1">#REF!</definedName>
    <definedName name="_Regression_X6" localSheetId="13" hidden="1">#REF!</definedName>
    <definedName name="_Regression_X6" localSheetId="4" hidden="1">#REF!</definedName>
    <definedName name="_Regression_X6" localSheetId="5" hidden="1">#REF!</definedName>
    <definedName name="_Regression_X6" localSheetId="10" hidden="1">#REF!</definedName>
    <definedName name="_Regression_X6" localSheetId="6" hidden="1">#REF!</definedName>
    <definedName name="_Regression_X6" localSheetId="9" hidden="1">#REF!</definedName>
    <definedName name="_Regression_X6" localSheetId="11" hidden="1">#REF!</definedName>
    <definedName name="_Regression_X6" localSheetId="7" hidden="1">#REF!</definedName>
    <definedName name="_Regression_X6" localSheetId="19" hidden="1">#REF!</definedName>
    <definedName name="_Regression_X6" hidden="1">#REF!</definedName>
    <definedName name="_Regression_Y" localSheetId="14" hidden="1">'[1]FFP MEDICAID'!#REF!</definedName>
    <definedName name="_Regression_Y" localSheetId="16" hidden="1">'[1]FFP MEDICAID'!#REF!</definedName>
    <definedName name="_Regression_Y" localSheetId="12" hidden="1">'[1]FFP MEDICAID'!#REF!</definedName>
    <definedName name="_Regression_Y" localSheetId="15" hidden="1">'[1]FFP MEDICAID'!#REF!</definedName>
    <definedName name="_Regression_Y" localSheetId="17" hidden="1">'[1]FFP MEDICAID'!#REF!</definedName>
    <definedName name="_Regression_Y" localSheetId="13" hidden="1">'[1]FFP MEDICAID'!#REF!</definedName>
    <definedName name="_Regression_Y" localSheetId="4" hidden="1">'[1]FFP MEDICAID'!#REF!</definedName>
    <definedName name="_Regression_Y" localSheetId="5" hidden="1">'[1]FFP MEDICAID'!#REF!</definedName>
    <definedName name="_Regression_Y" localSheetId="10" hidden="1">'[1]FFP MEDICAID'!#REF!</definedName>
    <definedName name="_Regression_Y" localSheetId="6" hidden="1">'[1]FFP MEDICAID'!#REF!</definedName>
    <definedName name="_Regression_Y" localSheetId="9" hidden="1">'[1]FFP MEDICAID'!#REF!</definedName>
    <definedName name="_Regression_Y" localSheetId="11" hidden="1">'[1]FFP MEDICAID'!#REF!</definedName>
    <definedName name="_Regression_Y" localSheetId="7" hidden="1">'[1]FFP MEDICAID'!#REF!</definedName>
    <definedName name="_Regression_Y" localSheetId="19" hidden="1">'[1]FFP MEDICAID'!#REF!</definedName>
    <definedName name="_Regression_Y" hidden="1">'[1]FFP MEDICAID'!#REF!</definedName>
    <definedName name="_Regression_Y2" localSheetId="14" hidden="1">#REF!</definedName>
    <definedName name="_Regression_Y2" localSheetId="16" hidden="1">#REF!</definedName>
    <definedName name="_Regression_Y2" localSheetId="12" hidden="1">#REF!</definedName>
    <definedName name="_Regression_Y2" localSheetId="15" hidden="1">#REF!</definedName>
    <definedName name="_Regression_Y2" localSheetId="17" hidden="1">#REF!</definedName>
    <definedName name="_Regression_Y2" localSheetId="13" hidden="1">#REF!</definedName>
    <definedName name="_Regression_Y2" localSheetId="4" hidden="1">#REF!</definedName>
    <definedName name="_Regression_Y2" localSheetId="5" hidden="1">#REF!</definedName>
    <definedName name="_Regression_Y2" localSheetId="10" hidden="1">#REF!</definedName>
    <definedName name="_Regression_Y2" localSheetId="6" hidden="1">#REF!</definedName>
    <definedName name="_Regression_Y2" localSheetId="9" hidden="1">#REF!</definedName>
    <definedName name="_Regression_Y2" localSheetId="11" hidden="1">#REF!</definedName>
    <definedName name="_Regression_Y2" localSheetId="7" hidden="1">#REF!</definedName>
    <definedName name="_Regression_Y2" localSheetId="19" hidden="1">#REF!</definedName>
    <definedName name="_Regression_Y2" hidden="1">#REF!</definedName>
    <definedName name="_Regression_Y3" localSheetId="14" hidden="1">#REF!</definedName>
    <definedName name="_Regression_Y3" localSheetId="16" hidden="1">#REF!</definedName>
    <definedName name="_Regression_Y3" localSheetId="12" hidden="1">#REF!</definedName>
    <definedName name="_Regression_Y3" localSheetId="15" hidden="1">#REF!</definedName>
    <definedName name="_Regression_Y3" localSheetId="17" hidden="1">#REF!</definedName>
    <definedName name="_Regression_Y3" localSheetId="13" hidden="1">#REF!</definedName>
    <definedName name="_Regression_Y3" localSheetId="4" hidden="1">#REF!</definedName>
    <definedName name="_Regression_Y3" localSheetId="5" hidden="1">#REF!</definedName>
    <definedName name="_Regression_Y3" localSheetId="10" hidden="1">#REF!</definedName>
    <definedName name="_Regression_Y3" localSheetId="6" hidden="1">#REF!</definedName>
    <definedName name="_Regression_Y3" localSheetId="9" hidden="1">#REF!</definedName>
    <definedName name="_Regression_Y3" localSheetId="11" hidden="1">#REF!</definedName>
    <definedName name="_Regression_Y3" localSheetId="7" hidden="1">#REF!</definedName>
    <definedName name="_Regression_Y3" localSheetId="19" hidden="1">#REF!</definedName>
    <definedName name="_Regression_Y3" hidden="1">#REF!</definedName>
    <definedName name="_Regression_Y4" localSheetId="14" hidden="1">#REF!</definedName>
    <definedName name="_Regression_Y4" localSheetId="16" hidden="1">#REF!</definedName>
    <definedName name="_Regression_Y4" localSheetId="12" hidden="1">#REF!</definedName>
    <definedName name="_Regression_Y4" localSheetId="15" hidden="1">#REF!</definedName>
    <definedName name="_Regression_Y4" localSheetId="17" hidden="1">#REF!</definedName>
    <definedName name="_Regression_Y4" localSheetId="13" hidden="1">#REF!</definedName>
    <definedName name="_Regression_Y4" localSheetId="4" hidden="1">#REF!</definedName>
    <definedName name="_Regression_Y4" localSheetId="5" hidden="1">#REF!</definedName>
    <definedName name="_Regression_Y4" localSheetId="10" hidden="1">#REF!</definedName>
    <definedName name="_Regression_Y4" localSheetId="6" hidden="1">#REF!</definedName>
    <definedName name="_Regression_Y4" localSheetId="9" hidden="1">#REF!</definedName>
    <definedName name="_Regression_Y4" localSheetId="11" hidden="1">#REF!</definedName>
    <definedName name="_Regression_Y4" localSheetId="7" hidden="1">#REF!</definedName>
    <definedName name="_Regression_Y4" localSheetId="19" hidden="1">#REF!</definedName>
    <definedName name="_Regression_Y4" hidden="1">#REF!</definedName>
    <definedName name="_Regression_Y5" localSheetId="14" hidden="1">#REF!</definedName>
    <definedName name="_Regression_Y5" localSheetId="16" hidden="1">#REF!</definedName>
    <definedName name="_Regression_Y5" localSheetId="12" hidden="1">#REF!</definedName>
    <definedName name="_Regression_Y5" localSheetId="15" hidden="1">#REF!</definedName>
    <definedName name="_Regression_Y5" localSheetId="17" hidden="1">#REF!</definedName>
    <definedName name="_Regression_Y5" localSheetId="13" hidden="1">#REF!</definedName>
    <definedName name="_Regression_Y5" localSheetId="4" hidden="1">#REF!</definedName>
    <definedName name="_Regression_Y5" localSheetId="5" hidden="1">#REF!</definedName>
    <definedName name="_Regression_Y5" localSheetId="10" hidden="1">#REF!</definedName>
    <definedName name="_Regression_Y5" localSheetId="6" hidden="1">#REF!</definedName>
    <definedName name="_Regression_Y5" localSheetId="9" hidden="1">#REF!</definedName>
    <definedName name="_Regression_Y5" localSheetId="11" hidden="1">#REF!</definedName>
    <definedName name="_Regression_Y5" localSheetId="7" hidden="1">#REF!</definedName>
    <definedName name="_Regression_Y5" localSheetId="19" hidden="1">#REF!</definedName>
    <definedName name="_Regression_Y5" hidden="1">#REF!</definedName>
    <definedName name="_Regression_Y6" localSheetId="14" hidden="1">#REF!</definedName>
    <definedName name="_Regression_Y6" localSheetId="16" hidden="1">#REF!</definedName>
    <definedName name="_Regression_Y6" localSheetId="12" hidden="1">#REF!</definedName>
    <definedName name="_Regression_Y6" localSheetId="15" hidden="1">#REF!</definedName>
    <definedName name="_Regression_Y6" localSheetId="17" hidden="1">#REF!</definedName>
    <definedName name="_Regression_Y6" localSheetId="13" hidden="1">#REF!</definedName>
    <definedName name="_Regression_Y6" localSheetId="4" hidden="1">#REF!</definedName>
    <definedName name="_Regression_Y6" localSheetId="5" hidden="1">#REF!</definedName>
    <definedName name="_Regression_Y6" localSheetId="10" hidden="1">#REF!</definedName>
    <definedName name="_Regression_Y6" localSheetId="6" hidden="1">#REF!</definedName>
    <definedName name="_Regression_Y6" localSheetId="9" hidden="1">#REF!</definedName>
    <definedName name="_Regression_Y6" localSheetId="11" hidden="1">#REF!</definedName>
    <definedName name="_Regression_Y6" localSheetId="7" hidden="1">#REF!</definedName>
    <definedName name="_Regression_Y6" localSheetId="19" hidden="1">#REF!</definedName>
    <definedName name="_Regression_Y6" hidden="1">#REF!</definedName>
    <definedName name="_Sort" localSheetId="14" hidden="1">#REF!</definedName>
    <definedName name="_Sort" localSheetId="16" hidden="1">#REF!</definedName>
    <definedName name="_Sort" localSheetId="12" hidden="1">#REF!</definedName>
    <definedName name="_Sort" localSheetId="15" hidden="1">#REF!</definedName>
    <definedName name="_Sort" localSheetId="17" hidden="1">#REF!</definedName>
    <definedName name="_Sort" localSheetId="13" hidden="1">#REF!</definedName>
    <definedName name="_Sort" localSheetId="4" hidden="1">#REF!</definedName>
    <definedName name="_Sort" localSheetId="5" hidden="1">#REF!</definedName>
    <definedName name="_Sort" localSheetId="10" hidden="1">#REF!</definedName>
    <definedName name="_Sort" localSheetId="6" hidden="1">#REF!</definedName>
    <definedName name="_Sort" localSheetId="9" hidden="1">#REF!</definedName>
    <definedName name="_Sort" localSheetId="11" hidden="1">#REF!</definedName>
    <definedName name="_Sort" localSheetId="7" hidden="1">#REF!</definedName>
    <definedName name="_Sort" localSheetId="19" hidden="1">#REF!</definedName>
    <definedName name="_Sort" hidden="1">#REF!</definedName>
    <definedName name="Authorization" hidden="1">"3YG4ULOB11PBECMZUOV1ZU1I9"</definedName>
    <definedName name="IQ_ADDIN" hidden="1">"AUTO"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41466.720775463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  <definedName name="June_2018">#REF!</definedName>
    <definedName name="_xlnm.Print_Area" localSheetId="20">'Enrollment by PAC - County '!$A$1:$T$104</definedName>
    <definedName name="_xlnm.Print_Area" localSheetId="14">'HC - Fund Level MTD (vs. Bdgt)'!$A$1:$P$27</definedName>
    <definedName name="_xlnm.Print_Area" localSheetId="16">'HC - Fund Level MTD (vs. Fcst)'!$A$1:$P$35</definedName>
    <definedName name="_xlnm.Print_Area" localSheetId="12">'HC - Fund Level MTD (vs. PY)'!$A$1:$P$27</definedName>
    <definedName name="_xlnm.Print_Area" localSheetId="15">'HC - Fund Level YTD (vs. Bdgt)'!$A$1:$P$27</definedName>
    <definedName name="_xlnm.Print_Area" localSheetId="17">'HC - Fund Level YTD (vs. Fcst)'!$A$1:$P$35</definedName>
    <definedName name="_xlnm.Print_Area" localSheetId="13">'HC - Fund Level YTD (vs. PY)'!$A$1:$P$27</definedName>
    <definedName name="_xlnm.Print_Area" localSheetId="8">'MC - Fund Level MTD (vs. Bdgt)'!$A$1:$P$32</definedName>
    <definedName name="_xlnm.Print_Area" localSheetId="10">'MC - Fund Level MTD (vs. Fcst)'!$A$1:$P$34</definedName>
    <definedName name="_xlnm.Print_Area" localSheetId="6">'MC - Fund Level MTD (vs. PY)'!$A$1:$P$32</definedName>
    <definedName name="_xlnm.Print_Area" localSheetId="9">'MC - Fund Level YTD (vs. Bdgt)'!$A$1:$P$32</definedName>
    <definedName name="_xlnm.Print_Area" localSheetId="11">'MC - Fund Level YTD (vs. Fcst)'!$A$1:$P$34</definedName>
    <definedName name="_xlnm.Print_Area" localSheetId="7">'MC - Fund Level YTD (vs. PY)'!$A$1:$P$32</definedName>
    <definedName name="_xlnm.Print_Area" localSheetId="18">'PMPM by COS (MTD)'!$A$1:$C$44</definedName>
    <definedName name="_xlnm.Print_Area" localSheetId="19">'PMPM by COS (YTD)'!$A$1:$C$44</definedName>
    <definedName name="_xlnm.Print_Titles" localSheetId="20">'Enrollment by PAC - County '!$1:$2</definedName>
    <definedName name="SAPBEXrevision" hidden="1">1</definedName>
    <definedName name="SAPBEXsysID" hidden="1">"PW1"</definedName>
    <definedName name="SAPBEXwbID" hidden="1">"48HPUCBAIPUB0G6QX2OOP6UQP"</definedName>
    <definedName name="sdf" localSheetId="14" hidden="1">#REF!</definedName>
    <definedName name="sdf" localSheetId="16" hidden="1">#REF!</definedName>
    <definedName name="sdf" localSheetId="12" hidden="1">#REF!</definedName>
    <definedName name="sdf" localSheetId="15" hidden="1">#REF!</definedName>
    <definedName name="sdf" localSheetId="17" hidden="1">#REF!</definedName>
    <definedName name="sdf" localSheetId="13" hidden="1">#REF!</definedName>
    <definedName name="sdf" localSheetId="4" hidden="1">#REF!</definedName>
    <definedName name="sdf" localSheetId="5" hidden="1">#REF!</definedName>
    <definedName name="sdf" localSheetId="10" hidden="1">#REF!</definedName>
    <definedName name="sdf" localSheetId="6" hidden="1">#REF!</definedName>
    <definedName name="sdf" localSheetId="9" hidden="1">#REF!</definedName>
    <definedName name="sdf" localSheetId="11" hidden="1">#REF!</definedName>
    <definedName name="sdf" localSheetId="7" hidden="1">#REF!</definedName>
    <definedName name="sdf" localSheetId="19" hidden="1">#REF!</definedName>
    <definedName name="sdf" hidden="1">#REF!</definedName>
    <definedName name="segr" localSheetId="14" hidden="1">#REF!</definedName>
    <definedName name="segr" localSheetId="16" hidden="1">#REF!</definedName>
    <definedName name="segr" localSheetId="12" hidden="1">#REF!</definedName>
    <definedName name="segr" localSheetId="15" hidden="1">#REF!</definedName>
    <definedName name="segr" localSheetId="17" hidden="1">#REF!</definedName>
    <definedName name="segr" localSheetId="13" hidden="1">#REF!</definedName>
    <definedName name="segr" localSheetId="4" hidden="1">#REF!</definedName>
    <definedName name="segr" localSheetId="5" hidden="1">#REF!</definedName>
    <definedName name="segr" localSheetId="10" hidden="1">#REF!</definedName>
    <definedName name="segr" localSheetId="6" hidden="1">#REF!</definedName>
    <definedName name="segr" localSheetId="9" hidden="1">#REF!</definedName>
    <definedName name="segr" localSheetId="11" hidden="1">#REF!</definedName>
    <definedName name="segr" localSheetId="7" hidden="1">#REF!</definedName>
    <definedName name="segr" localSheetId="19" hidden="1">#REF!</definedName>
    <definedName name="segr" hidden="1">#REF!</definedName>
    <definedName name="wrn.Full._.Package." localSheetId="14" hidden="1">{#N/A,#N/A,FALSE,"COVER";#N/A,#N/A,FALSE,"INDEX";#N/A,#N/A,FALSE,"P1000 P&amp;L";#N/A,#N/A,FALSE,"B1000 Balance Sheet";#N/A,#N/A,FALSE,"P1100 Turnover";#N/A,#N/A,FALSE,"P1200 Exceptional";#N/A,#N/A,FALSE,"P1300 Interest";#N/A,#N/A,FALSE,"P1400 Dividends";#N/A,#N/A,FALSE,"P1500 Other P&amp;L Details";#N/A,#N/A,FALSE,"P1600 Profit Reconciliation";#N/A,#N/A,FALSE,"B1100 Tangible Assets";#N/A,#N/A,FALSE,"B1110 Plant and Equipment";#N/A,#N/A,FALSE,"B1120 FA Disps &amp; Historic Cost";#N/A,#N/A,FALSE,"B1200 Investment in Subs";#N/A,#N/A,FALSE,"B1210 Provision in Subs";#N/A,#N/A,FALSE,"B1300 Asso, Other Invs &amp; G'will";#N/A,#N/A,FALSE,"B1400 Stocks";#N/A,#N/A,FALSE,"B1500 Debtors";#N/A,#N/A,FALSE,"B1600 Current Asset Investments";#N/A,#N/A,FALSE,"B1700 Cash, Bank, Loans";#N/A,#N/A,FALSE,"B1800 Creditors &lt; 1 Year";#N/A,#N/A,FALSE,"B1900 Creditors &gt; 1 Year";#N/A,#N/A,FALSE,"B2000 Leasing and Provisions";#N/A,#N/A,FALSE,"B2100 Intra Group";#N/A,#N/A,FALSE,"B2200 Assoc, Cap Com, Conting";#N/A,#N/A,FALSE,"B3000 Share Capital &amp; Reserves";#N/A,#N/A,FALSE,"T1000 Taxation";#N/A,#N/A,FALSE,"D1000 Derivatives etc";#N/A,#N/A,FALSE,"R1000 Related Party"}</definedName>
    <definedName name="wrn.Full._.Package." localSheetId="16" hidden="1">{#N/A,#N/A,FALSE,"COVER";#N/A,#N/A,FALSE,"INDEX";#N/A,#N/A,FALSE,"P1000 P&amp;L";#N/A,#N/A,FALSE,"B1000 Balance Sheet";#N/A,#N/A,FALSE,"P1100 Turnover";#N/A,#N/A,FALSE,"P1200 Exceptional";#N/A,#N/A,FALSE,"P1300 Interest";#N/A,#N/A,FALSE,"P1400 Dividends";#N/A,#N/A,FALSE,"P1500 Other P&amp;L Details";#N/A,#N/A,FALSE,"P1600 Profit Reconciliation";#N/A,#N/A,FALSE,"B1100 Tangible Assets";#N/A,#N/A,FALSE,"B1110 Plant and Equipment";#N/A,#N/A,FALSE,"B1120 FA Disps &amp; Historic Cost";#N/A,#N/A,FALSE,"B1200 Investment in Subs";#N/A,#N/A,FALSE,"B1210 Provision in Subs";#N/A,#N/A,FALSE,"B1300 Asso, Other Invs &amp; G'will";#N/A,#N/A,FALSE,"B1400 Stocks";#N/A,#N/A,FALSE,"B1500 Debtors";#N/A,#N/A,FALSE,"B1600 Current Asset Investments";#N/A,#N/A,FALSE,"B1700 Cash, Bank, Loans";#N/A,#N/A,FALSE,"B1800 Creditors &lt; 1 Year";#N/A,#N/A,FALSE,"B1900 Creditors &gt; 1 Year";#N/A,#N/A,FALSE,"B2000 Leasing and Provisions";#N/A,#N/A,FALSE,"B2100 Intra Group";#N/A,#N/A,FALSE,"B2200 Assoc, Cap Com, Conting";#N/A,#N/A,FALSE,"B3000 Share Capital &amp; Reserves";#N/A,#N/A,FALSE,"T1000 Taxation";#N/A,#N/A,FALSE,"D1000 Derivatives etc";#N/A,#N/A,FALSE,"R1000 Related Party"}</definedName>
    <definedName name="wrn.Full._.Package." localSheetId="12" hidden="1">{#N/A,#N/A,FALSE,"COVER";#N/A,#N/A,FALSE,"INDEX";#N/A,#N/A,FALSE,"P1000 P&amp;L";#N/A,#N/A,FALSE,"B1000 Balance Sheet";#N/A,#N/A,FALSE,"P1100 Turnover";#N/A,#N/A,FALSE,"P1200 Exceptional";#N/A,#N/A,FALSE,"P1300 Interest";#N/A,#N/A,FALSE,"P1400 Dividends";#N/A,#N/A,FALSE,"P1500 Other P&amp;L Details";#N/A,#N/A,FALSE,"P1600 Profit Reconciliation";#N/A,#N/A,FALSE,"B1100 Tangible Assets";#N/A,#N/A,FALSE,"B1110 Plant and Equipment";#N/A,#N/A,FALSE,"B1120 FA Disps &amp; Historic Cost";#N/A,#N/A,FALSE,"B1200 Investment in Subs";#N/A,#N/A,FALSE,"B1210 Provision in Subs";#N/A,#N/A,FALSE,"B1300 Asso, Other Invs &amp; G'will";#N/A,#N/A,FALSE,"B1400 Stocks";#N/A,#N/A,FALSE,"B1500 Debtors";#N/A,#N/A,FALSE,"B1600 Current Asset Investments";#N/A,#N/A,FALSE,"B1700 Cash, Bank, Loans";#N/A,#N/A,FALSE,"B1800 Creditors &lt; 1 Year";#N/A,#N/A,FALSE,"B1900 Creditors &gt; 1 Year";#N/A,#N/A,FALSE,"B2000 Leasing and Provisions";#N/A,#N/A,FALSE,"B2100 Intra Group";#N/A,#N/A,FALSE,"B2200 Assoc, Cap Com, Conting";#N/A,#N/A,FALSE,"B3000 Share Capital &amp; Reserves";#N/A,#N/A,FALSE,"T1000 Taxation";#N/A,#N/A,FALSE,"D1000 Derivatives etc";#N/A,#N/A,FALSE,"R1000 Related Party"}</definedName>
    <definedName name="wrn.Full._.Package." localSheetId="15" hidden="1">{#N/A,#N/A,FALSE,"COVER";#N/A,#N/A,FALSE,"INDEX";#N/A,#N/A,FALSE,"P1000 P&amp;L";#N/A,#N/A,FALSE,"B1000 Balance Sheet";#N/A,#N/A,FALSE,"P1100 Turnover";#N/A,#N/A,FALSE,"P1200 Exceptional";#N/A,#N/A,FALSE,"P1300 Interest";#N/A,#N/A,FALSE,"P1400 Dividends";#N/A,#N/A,FALSE,"P1500 Other P&amp;L Details";#N/A,#N/A,FALSE,"P1600 Profit Reconciliation";#N/A,#N/A,FALSE,"B1100 Tangible Assets";#N/A,#N/A,FALSE,"B1110 Plant and Equipment";#N/A,#N/A,FALSE,"B1120 FA Disps &amp; Historic Cost";#N/A,#N/A,FALSE,"B1200 Investment in Subs";#N/A,#N/A,FALSE,"B1210 Provision in Subs";#N/A,#N/A,FALSE,"B1300 Asso, Other Invs &amp; G'will";#N/A,#N/A,FALSE,"B1400 Stocks";#N/A,#N/A,FALSE,"B1500 Debtors";#N/A,#N/A,FALSE,"B1600 Current Asset Investments";#N/A,#N/A,FALSE,"B1700 Cash, Bank, Loans";#N/A,#N/A,FALSE,"B1800 Creditors &lt; 1 Year";#N/A,#N/A,FALSE,"B1900 Creditors &gt; 1 Year";#N/A,#N/A,FALSE,"B2000 Leasing and Provisions";#N/A,#N/A,FALSE,"B2100 Intra Group";#N/A,#N/A,FALSE,"B2200 Assoc, Cap Com, Conting";#N/A,#N/A,FALSE,"B3000 Share Capital &amp; Reserves";#N/A,#N/A,FALSE,"T1000 Taxation";#N/A,#N/A,FALSE,"D1000 Derivatives etc";#N/A,#N/A,FALSE,"R1000 Related Party"}</definedName>
    <definedName name="wrn.Full._.Package." localSheetId="17" hidden="1">{#N/A,#N/A,FALSE,"COVER";#N/A,#N/A,FALSE,"INDEX";#N/A,#N/A,FALSE,"P1000 P&amp;L";#N/A,#N/A,FALSE,"B1000 Balance Sheet";#N/A,#N/A,FALSE,"P1100 Turnover";#N/A,#N/A,FALSE,"P1200 Exceptional";#N/A,#N/A,FALSE,"P1300 Interest";#N/A,#N/A,FALSE,"P1400 Dividends";#N/A,#N/A,FALSE,"P1500 Other P&amp;L Details";#N/A,#N/A,FALSE,"P1600 Profit Reconciliation";#N/A,#N/A,FALSE,"B1100 Tangible Assets";#N/A,#N/A,FALSE,"B1110 Plant and Equipment";#N/A,#N/A,FALSE,"B1120 FA Disps &amp; Historic Cost";#N/A,#N/A,FALSE,"B1200 Investment in Subs";#N/A,#N/A,FALSE,"B1210 Provision in Subs";#N/A,#N/A,FALSE,"B1300 Asso, Other Invs &amp; G'will";#N/A,#N/A,FALSE,"B1400 Stocks";#N/A,#N/A,FALSE,"B1500 Debtors";#N/A,#N/A,FALSE,"B1600 Current Asset Investments";#N/A,#N/A,FALSE,"B1700 Cash, Bank, Loans";#N/A,#N/A,FALSE,"B1800 Creditors &lt; 1 Year";#N/A,#N/A,FALSE,"B1900 Creditors &gt; 1 Year";#N/A,#N/A,FALSE,"B2000 Leasing and Provisions";#N/A,#N/A,FALSE,"B2100 Intra Group";#N/A,#N/A,FALSE,"B2200 Assoc, Cap Com, Conting";#N/A,#N/A,FALSE,"B3000 Share Capital &amp; Reserves";#N/A,#N/A,FALSE,"T1000 Taxation";#N/A,#N/A,FALSE,"D1000 Derivatives etc";#N/A,#N/A,FALSE,"R1000 Related Party"}</definedName>
    <definedName name="wrn.Full._.Package." localSheetId="13" hidden="1">{#N/A,#N/A,FALSE,"COVER";#N/A,#N/A,FALSE,"INDEX";#N/A,#N/A,FALSE,"P1000 P&amp;L";#N/A,#N/A,FALSE,"B1000 Balance Sheet";#N/A,#N/A,FALSE,"P1100 Turnover";#N/A,#N/A,FALSE,"P1200 Exceptional";#N/A,#N/A,FALSE,"P1300 Interest";#N/A,#N/A,FALSE,"P1400 Dividends";#N/A,#N/A,FALSE,"P1500 Other P&amp;L Details";#N/A,#N/A,FALSE,"P1600 Profit Reconciliation";#N/A,#N/A,FALSE,"B1100 Tangible Assets";#N/A,#N/A,FALSE,"B1110 Plant and Equipment";#N/A,#N/A,FALSE,"B1120 FA Disps &amp; Historic Cost";#N/A,#N/A,FALSE,"B1200 Investment in Subs";#N/A,#N/A,FALSE,"B1210 Provision in Subs";#N/A,#N/A,FALSE,"B1300 Asso, Other Invs &amp; G'will";#N/A,#N/A,FALSE,"B1400 Stocks";#N/A,#N/A,FALSE,"B1500 Debtors";#N/A,#N/A,FALSE,"B1600 Current Asset Investments";#N/A,#N/A,FALSE,"B1700 Cash, Bank, Loans";#N/A,#N/A,FALSE,"B1800 Creditors &lt; 1 Year";#N/A,#N/A,FALSE,"B1900 Creditors &gt; 1 Year";#N/A,#N/A,FALSE,"B2000 Leasing and Provisions";#N/A,#N/A,FALSE,"B2100 Intra Group";#N/A,#N/A,FALSE,"B2200 Assoc, Cap Com, Conting";#N/A,#N/A,FALSE,"B3000 Share Capital &amp; Reserves";#N/A,#N/A,FALSE,"T1000 Taxation";#N/A,#N/A,FALSE,"D1000 Derivatives etc";#N/A,#N/A,FALSE,"R1000 Related Party"}</definedName>
    <definedName name="wrn.Full._.Package." localSheetId="8" hidden="1">{#N/A,#N/A,FALSE,"COVER";#N/A,#N/A,FALSE,"INDEX";#N/A,#N/A,FALSE,"P1000 P&amp;L";#N/A,#N/A,FALSE,"B1000 Balance Sheet";#N/A,#N/A,FALSE,"P1100 Turnover";#N/A,#N/A,FALSE,"P1200 Exceptional";#N/A,#N/A,FALSE,"P1300 Interest";#N/A,#N/A,FALSE,"P1400 Dividends";#N/A,#N/A,FALSE,"P1500 Other P&amp;L Details";#N/A,#N/A,FALSE,"P1600 Profit Reconciliation";#N/A,#N/A,FALSE,"B1100 Tangible Assets";#N/A,#N/A,FALSE,"B1110 Plant and Equipment";#N/A,#N/A,FALSE,"B1120 FA Disps &amp; Historic Cost";#N/A,#N/A,FALSE,"B1200 Investment in Subs";#N/A,#N/A,FALSE,"B1210 Provision in Subs";#N/A,#N/A,FALSE,"B1300 Asso, Other Invs &amp; G'will";#N/A,#N/A,FALSE,"B1400 Stocks";#N/A,#N/A,FALSE,"B1500 Debtors";#N/A,#N/A,FALSE,"B1600 Current Asset Investments";#N/A,#N/A,FALSE,"B1700 Cash, Bank, Loans";#N/A,#N/A,FALSE,"B1800 Creditors &lt; 1 Year";#N/A,#N/A,FALSE,"B1900 Creditors &gt; 1 Year";#N/A,#N/A,FALSE,"B2000 Leasing and Provisions";#N/A,#N/A,FALSE,"B2100 Intra Group";#N/A,#N/A,FALSE,"B2200 Assoc, Cap Com, Conting";#N/A,#N/A,FALSE,"B3000 Share Capital &amp; Reserves";#N/A,#N/A,FALSE,"T1000 Taxation";#N/A,#N/A,FALSE,"D1000 Derivatives etc";#N/A,#N/A,FALSE,"R1000 Related Party"}</definedName>
    <definedName name="wrn.Full._.Package." localSheetId="10" hidden="1">{#N/A,#N/A,FALSE,"COVER";#N/A,#N/A,FALSE,"INDEX";#N/A,#N/A,FALSE,"P1000 P&amp;L";#N/A,#N/A,FALSE,"B1000 Balance Sheet";#N/A,#N/A,FALSE,"P1100 Turnover";#N/A,#N/A,FALSE,"P1200 Exceptional";#N/A,#N/A,FALSE,"P1300 Interest";#N/A,#N/A,FALSE,"P1400 Dividends";#N/A,#N/A,FALSE,"P1500 Other P&amp;L Details";#N/A,#N/A,FALSE,"P1600 Profit Reconciliation";#N/A,#N/A,FALSE,"B1100 Tangible Assets";#N/A,#N/A,FALSE,"B1110 Plant and Equipment";#N/A,#N/A,FALSE,"B1120 FA Disps &amp; Historic Cost";#N/A,#N/A,FALSE,"B1200 Investment in Subs";#N/A,#N/A,FALSE,"B1210 Provision in Subs";#N/A,#N/A,FALSE,"B1300 Asso, Other Invs &amp; G'will";#N/A,#N/A,FALSE,"B1400 Stocks";#N/A,#N/A,FALSE,"B1500 Debtors";#N/A,#N/A,FALSE,"B1600 Current Asset Investments";#N/A,#N/A,FALSE,"B1700 Cash, Bank, Loans";#N/A,#N/A,FALSE,"B1800 Creditors &lt; 1 Year";#N/A,#N/A,FALSE,"B1900 Creditors &gt; 1 Year";#N/A,#N/A,FALSE,"B2000 Leasing and Provisions";#N/A,#N/A,FALSE,"B2100 Intra Group";#N/A,#N/A,FALSE,"B2200 Assoc, Cap Com, Conting";#N/A,#N/A,FALSE,"B3000 Share Capital &amp; Reserves";#N/A,#N/A,FALSE,"T1000 Taxation";#N/A,#N/A,FALSE,"D1000 Derivatives etc";#N/A,#N/A,FALSE,"R1000 Related Party"}</definedName>
    <definedName name="wrn.Full._.Package." localSheetId="6" hidden="1">{#N/A,#N/A,FALSE,"COVER";#N/A,#N/A,FALSE,"INDEX";#N/A,#N/A,FALSE,"P1000 P&amp;L";#N/A,#N/A,FALSE,"B1000 Balance Sheet";#N/A,#N/A,FALSE,"P1100 Turnover";#N/A,#N/A,FALSE,"P1200 Exceptional";#N/A,#N/A,FALSE,"P1300 Interest";#N/A,#N/A,FALSE,"P1400 Dividends";#N/A,#N/A,FALSE,"P1500 Other P&amp;L Details";#N/A,#N/A,FALSE,"P1600 Profit Reconciliation";#N/A,#N/A,FALSE,"B1100 Tangible Assets";#N/A,#N/A,FALSE,"B1110 Plant and Equipment";#N/A,#N/A,FALSE,"B1120 FA Disps &amp; Historic Cost";#N/A,#N/A,FALSE,"B1200 Investment in Subs";#N/A,#N/A,FALSE,"B1210 Provision in Subs";#N/A,#N/A,FALSE,"B1300 Asso, Other Invs &amp; G'will";#N/A,#N/A,FALSE,"B1400 Stocks";#N/A,#N/A,FALSE,"B1500 Debtors";#N/A,#N/A,FALSE,"B1600 Current Asset Investments";#N/A,#N/A,FALSE,"B1700 Cash, Bank, Loans";#N/A,#N/A,FALSE,"B1800 Creditors &lt; 1 Year";#N/A,#N/A,FALSE,"B1900 Creditors &gt; 1 Year";#N/A,#N/A,FALSE,"B2000 Leasing and Provisions";#N/A,#N/A,FALSE,"B2100 Intra Group";#N/A,#N/A,FALSE,"B2200 Assoc, Cap Com, Conting";#N/A,#N/A,FALSE,"B3000 Share Capital &amp; Reserves";#N/A,#N/A,FALSE,"T1000 Taxation";#N/A,#N/A,FALSE,"D1000 Derivatives etc";#N/A,#N/A,FALSE,"R1000 Related Party"}</definedName>
    <definedName name="wrn.Full._.Package." localSheetId="9" hidden="1">{#N/A,#N/A,FALSE,"COVER";#N/A,#N/A,FALSE,"INDEX";#N/A,#N/A,FALSE,"P1000 P&amp;L";#N/A,#N/A,FALSE,"B1000 Balance Sheet";#N/A,#N/A,FALSE,"P1100 Turnover";#N/A,#N/A,FALSE,"P1200 Exceptional";#N/A,#N/A,FALSE,"P1300 Interest";#N/A,#N/A,FALSE,"P1400 Dividends";#N/A,#N/A,FALSE,"P1500 Other P&amp;L Details";#N/A,#N/A,FALSE,"P1600 Profit Reconciliation";#N/A,#N/A,FALSE,"B1100 Tangible Assets";#N/A,#N/A,FALSE,"B1110 Plant and Equipment";#N/A,#N/A,FALSE,"B1120 FA Disps &amp; Historic Cost";#N/A,#N/A,FALSE,"B1200 Investment in Subs";#N/A,#N/A,FALSE,"B1210 Provision in Subs";#N/A,#N/A,FALSE,"B1300 Asso, Other Invs &amp; G'will";#N/A,#N/A,FALSE,"B1400 Stocks";#N/A,#N/A,FALSE,"B1500 Debtors";#N/A,#N/A,FALSE,"B1600 Current Asset Investments";#N/A,#N/A,FALSE,"B1700 Cash, Bank, Loans";#N/A,#N/A,FALSE,"B1800 Creditors &lt; 1 Year";#N/A,#N/A,FALSE,"B1900 Creditors &gt; 1 Year";#N/A,#N/A,FALSE,"B2000 Leasing and Provisions";#N/A,#N/A,FALSE,"B2100 Intra Group";#N/A,#N/A,FALSE,"B2200 Assoc, Cap Com, Conting";#N/A,#N/A,FALSE,"B3000 Share Capital &amp; Reserves";#N/A,#N/A,FALSE,"T1000 Taxation";#N/A,#N/A,FALSE,"D1000 Derivatives etc";#N/A,#N/A,FALSE,"R1000 Related Party"}</definedName>
    <definedName name="wrn.Full._.Package." localSheetId="11" hidden="1">{#N/A,#N/A,FALSE,"COVER";#N/A,#N/A,FALSE,"INDEX";#N/A,#N/A,FALSE,"P1000 P&amp;L";#N/A,#N/A,FALSE,"B1000 Balance Sheet";#N/A,#N/A,FALSE,"P1100 Turnover";#N/A,#N/A,FALSE,"P1200 Exceptional";#N/A,#N/A,FALSE,"P1300 Interest";#N/A,#N/A,FALSE,"P1400 Dividends";#N/A,#N/A,FALSE,"P1500 Other P&amp;L Details";#N/A,#N/A,FALSE,"P1600 Profit Reconciliation";#N/A,#N/A,FALSE,"B1100 Tangible Assets";#N/A,#N/A,FALSE,"B1110 Plant and Equipment";#N/A,#N/A,FALSE,"B1120 FA Disps &amp; Historic Cost";#N/A,#N/A,FALSE,"B1200 Investment in Subs";#N/A,#N/A,FALSE,"B1210 Provision in Subs";#N/A,#N/A,FALSE,"B1300 Asso, Other Invs &amp; G'will";#N/A,#N/A,FALSE,"B1400 Stocks";#N/A,#N/A,FALSE,"B1500 Debtors";#N/A,#N/A,FALSE,"B1600 Current Asset Investments";#N/A,#N/A,FALSE,"B1700 Cash, Bank, Loans";#N/A,#N/A,FALSE,"B1800 Creditors &lt; 1 Year";#N/A,#N/A,FALSE,"B1900 Creditors &gt; 1 Year";#N/A,#N/A,FALSE,"B2000 Leasing and Provisions";#N/A,#N/A,FALSE,"B2100 Intra Group";#N/A,#N/A,FALSE,"B2200 Assoc, Cap Com, Conting";#N/A,#N/A,FALSE,"B3000 Share Capital &amp; Reserves";#N/A,#N/A,FALSE,"T1000 Taxation";#N/A,#N/A,FALSE,"D1000 Derivatives etc";#N/A,#N/A,FALSE,"R1000 Related Party"}</definedName>
    <definedName name="wrn.Full._.Package." localSheetId="7" hidden="1">{#N/A,#N/A,FALSE,"COVER";#N/A,#N/A,FALSE,"INDEX";#N/A,#N/A,FALSE,"P1000 P&amp;L";#N/A,#N/A,FALSE,"B1000 Balance Sheet";#N/A,#N/A,FALSE,"P1100 Turnover";#N/A,#N/A,FALSE,"P1200 Exceptional";#N/A,#N/A,FALSE,"P1300 Interest";#N/A,#N/A,FALSE,"P1400 Dividends";#N/A,#N/A,FALSE,"P1500 Other P&amp;L Details";#N/A,#N/A,FALSE,"P1600 Profit Reconciliation";#N/A,#N/A,FALSE,"B1100 Tangible Assets";#N/A,#N/A,FALSE,"B1110 Plant and Equipment";#N/A,#N/A,FALSE,"B1120 FA Disps &amp; Historic Cost";#N/A,#N/A,FALSE,"B1200 Investment in Subs";#N/A,#N/A,FALSE,"B1210 Provision in Subs";#N/A,#N/A,FALSE,"B1300 Asso, Other Invs &amp; G'will";#N/A,#N/A,FALSE,"B1400 Stocks";#N/A,#N/A,FALSE,"B1500 Debtors";#N/A,#N/A,FALSE,"B1600 Current Asset Investments";#N/A,#N/A,FALSE,"B1700 Cash, Bank, Loans";#N/A,#N/A,FALSE,"B1800 Creditors &lt; 1 Year";#N/A,#N/A,FALSE,"B1900 Creditors &gt; 1 Year";#N/A,#N/A,FALSE,"B2000 Leasing and Provisions";#N/A,#N/A,FALSE,"B2100 Intra Group";#N/A,#N/A,FALSE,"B2200 Assoc, Cap Com, Conting";#N/A,#N/A,FALSE,"B3000 Share Capital &amp; Reserves";#N/A,#N/A,FALSE,"T1000 Taxation";#N/A,#N/A,FALSE,"D1000 Derivatives etc";#N/A,#N/A,FALSE,"R1000 Related Party"}</definedName>
    <definedName name="wrn.Full._.Package." hidden="1">{#N/A,#N/A,FALSE,"COVER";#N/A,#N/A,FALSE,"INDEX";#N/A,#N/A,FALSE,"P1000 P&amp;L";#N/A,#N/A,FALSE,"B1000 Balance Sheet";#N/A,#N/A,FALSE,"P1100 Turnover";#N/A,#N/A,FALSE,"P1200 Exceptional";#N/A,#N/A,FALSE,"P1300 Interest";#N/A,#N/A,FALSE,"P1400 Dividends";#N/A,#N/A,FALSE,"P1500 Other P&amp;L Details";#N/A,#N/A,FALSE,"P1600 Profit Reconciliation";#N/A,#N/A,FALSE,"B1100 Tangible Assets";#N/A,#N/A,FALSE,"B1110 Plant and Equipment";#N/A,#N/A,FALSE,"B1120 FA Disps &amp; Historic Cost";#N/A,#N/A,FALSE,"B1200 Investment in Subs";#N/A,#N/A,FALSE,"B1210 Provision in Subs";#N/A,#N/A,FALSE,"B1300 Asso, Other Invs &amp; G'will";#N/A,#N/A,FALSE,"B1400 Stocks";#N/A,#N/A,FALSE,"B1500 Debtors";#N/A,#N/A,FALSE,"B1600 Current Asset Investments";#N/A,#N/A,FALSE,"B1700 Cash, Bank, Loans";#N/A,#N/A,FALSE,"B1800 Creditors &lt; 1 Year";#N/A,#N/A,FALSE,"B1900 Creditors &gt; 1 Year";#N/A,#N/A,FALSE,"B2000 Leasing and Provisions";#N/A,#N/A,FALSE,"B2100 Intra Group";#N/A,#N/A,FALSE,"B2200 Assoc, Cap Com, Conting";#N/A,#N/A,FALSE,"B3000 Share Capital &amp; Reserves";#N/A,#N/A,FALSE,"T1000 Taxation";#N/A,#N/A,FALSE,"D1000 Derivatives etc";#N/A,#N/A,FALSE,"R1000 Related Party"}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" i="28" l="1"/>
  <c r="C1" i="15"/>
  <c r="A39" i="14"/>
  <c r="A38" i="14"/>
  <c r="A37" i="14"/>
  <c r="A36" i="14"/>
  <c r="A35" i="14"/>
  <c r="A34" i="14"/>
  <c r="A33" i="14"/>
  <c r="A32" i="14"/>
  <c r="A31" i="14"/>
  <c r="A30" i="14"/>
  <c r="A29" i="14"/>
  <c r="A28" i="14"/>
  <c r="A27" i="14"/>
  <c r="A26" i="14"/>
  <c r="A25" i="14"/>
  <c r="A24" i="14"/>
  <c r="A23" i="14"/>
  <c r="A22" i="14"/>
  <c r="A21" i="14"/>
  <c r="A20" i="14"/>
  <c r="A19" i="14"/>
  <c r="A18" i="14"/>
  <c r="A17" i="14"/>
  <c r="A16" i="14"/>
  <c r="A15" i="14"/>
  <c r="A14" i="14"/>
  <c r="A13" i="14"/>
  <c r="A12" i="14"/>
  <c r="A11" i="14"/>
  <c r="A10" i="14"/>
  <c r="A9" i="14"/>
  <c r="A8" i="14"/>
  <c r="A7" i="14"/>
  <c r="A6" i="14"/>
  <c r="A5" i="14"/>
  <c r="A4" i="14"/>
  <c r="A39" i="13"/>
  <c r="A38" i="13"/>
  <c r="A37" i="13"/>
  <c r="A36" i="13"/>
  <c r="A35" i="13"/>
  <c r="A34" i="13"/>
  <c r="A33" i="13"/>
  <c r="A32" i="13"/>
  <c r="A31" i="13"/>
  <c r="A30" i="13"/>
  <c r="A29" i="13"/>
  <c r="A28" i="13"/>
  <c r="A27" i="13"/>
  <c r="A26" i="13"/>
  <c r="A25" i="13"/>
  <c r="A24" i="13"/>
  <c r="A23" i="13"/>
  <c r="A22" i="13"/>
  <c r="A21" i="13"/>
  <c r="A20" i="13"/>
  <c r="A19" i="13"/>
  <c r="A18" i="13"/>
  <c r="A17" i="13"/>
  <c r="A16" i="13"/>
  <c r="A15" i="13"/>
  <c r="A14" i="13"/>
  <c r="A13" i="13"/>
  <c r="A12" i="13"/>
  <c r="A11" i="13"/>
  <c r="A10" i="13"/>
  <c r="A9" i="13"/>
  <c r="A8" i="13"/>
  <c r="A7" i="13"/>
  <c r="A6" i="13"/>
  <c r="A5" i="13"/>
  <c r="A4" i="13"/>
  <c r="A5" i="12"/>
  <c r="A6" i="12"/>
  <c r="A7" i="12"/>
  <c r="A8" i="12"/>
  <c r="A9" i="12"/>
  <c r="A10" i="12"/>
  <c r="A11" i="12"/>
  <c r="A12" i="12"/>
  <c r="A13" i="12"/>
  <c r="A14" i="12"/>
  <c r="A15" i="12"/>
  <c r="A16" i="12"/>
  <c r="A17" i="12"/>
  <c r="A18" i="12"/>
  <c r="A19" i="12"/>
  <c r="A20" i="12"/>
  <c r="A21" i="12"/>
  <c r="A22" i="12"/>
  <c r="A23" i="12"/>
  <c r="A24" i="12"/>
  <c r="A25" i="12"/>
  <c r="A26" i="12"/>
  <c r="A27" i="12"/>
  <c r="A28" i="12"/>
  <c r="A29" i="12"/>
  <c r="A30" i="12"/>
  <c r="A31" i="12"/>
  <c r="A32" i="12"/>
  <c r="A33" i="12"/>
  <c r="A34" i="12"/>
  <c r="A35" i="12"/>
  <c r="A36" i="12"/>
  <c r="A37" i="12"/>
  <c r="A38" i="12"/>
  <c r="A39" i="12"/>
  <c r="A4" i="12"/>
  <c r="H5" i="28"/>
  <c r="C5" i="28"/>
  <c r="A29" i="28"/>
  <c r="A29" i="15"/>
  <c r="C16" i="27"/>
  <c r="D16" i="27"/>
  <c r="E16" i="27"/>
  <c r="C18" i="27"/>
  <c r="D18" i="27"/>
  <c r="E18" i="27"/>
  <c r="C17" i="27"/>
  <c r="D17" i="27"/>
  <c r="E17" i="27"/>
  <c r="C20" i="27"/>
  <c r="D20" i="27"/>
  <c r="E20" i="27"/>
  <c r="C21" i="27"/>
  <c r="D21" i="27"/>
  <c r="E21" i="27"/>
  <c r="C22" i="27"/>
  <c r="D22" i="27"/>
  <c r="E22" i="27"/>
  <c r="C23" i="27"/>
  <c r="D23" i="27"/>
  <c r="E23" i="27"/>
  <c r="C24" i="27"/>
  <c r="D24" i="27"/>
  <c r="E24" i="27"/>
  <c r="F24" i="15" l="1"/>
  <c r="F16" i="15"/>
  <c r="F21" i="15"/>
  <c r="F18" i="28"/>
  <c r="F16" i="28"/>
  <c r="F18" i="15"/>
  <c r="F10" i="15"/>
  <c r="F13" i="28"/>
  <c r="F25" i="15"/>
  <c r="F21" i="28"/>
  <c r="F22" i="15"/>
  <c r="F19" i="15"/>
  <c r="F23" i="28"/>
  <c r="F17" i="28"/>
  <c r="H5" i="27"/>
  <c r="C5" i="27"/>
  <c r="A28" i="27"/>
  <c r="F23" i="27"/>
  <c r="F22" i="27"/>
  <c r="F21" i="27"/>
  <c r="F20" i="27"/>
  <c r="F18" i="27"/>
  <c r="C17" i="9"/>
  <c r="D17" i="9"/>
  <c r="E17" i="9"/>
  <c r="C18" i="9"/>
  <c r="D18" i="9"/>
  <c r="E18" i="9"/>
  <c r="C14" i="9"/>
  <c r="D14" i="9"/>
  <c r="E14" i="9"/>
  <c r="C21" i="9"/>
  <c r="D21" i="9"/>
  <c r="E21" i="9"/>
  <c r="C22" i="9"/>
  <c r="D22" i="9"/>
  <c r="E22" i="9"/>
  <c r="C20" i="9"/>
  <c r="D20" i="9"/>
  <c r="E20" i="9"/>
  <c r="C23" i="9"/>
  <c r="D23" i="9"/>
  <c r="E23" i="9"/>
  <c r="C24" i="9"/>
  <c r="D24" i="9"/>
  <c r="E24" i="9"/>
  <c r="AN2" i="8"/>
  <c r="AM2" i="8"/>
  <c r="AL2" i="8"/>
  <c r="AK2" i="8"/>
  <c r="AJ2" i="8"/>
  <c r="AI2" i="8"/>
  <c r="AH2" i="8"/>
  <c r="AG2" i="8"/>
  <c r="AF2" i="8"/>
  <c r="AE2" i="8"/>
  <c r="AD2" i="8"/>
  <c r="AC2" i="8"/>
  <c r="AB2" i="8"/>
  <c r="AA2" i="8"/>
  <c r="Z2" i="8"/>
  <c r="Y2" i="8"/>
  <c r="X2" i="8"/>
  <c r="W2" i="8"/>
  <c r="V2" i="8"/>
  <c r="U2" i="8"/>
  <c r="T2" i="8"/>
  <c r="S2" i="8"/>
  <c r="R2" i="8"/>
  <c r="Q2" i="8"/>
  <c r="P2" i="8"/>
  <c r="O2" i="8"/>
  <c r="N2" i="8"/>
  <c r="M2" i="8"/>
  <c r="L2" i="8"/>
  <c r="K2" i="8"/>
  <c r="J2" i="8"/>
  <c r="I2" i="8"/>
  <c r="H2" i="8"/>
  <c r="G2" i="8"/>
  <c r="F2" i="8"/>
  <c r="E2" i="8"/>
  <c r="AN2" i="7"/>
  <c r="AM2" i="7"/>
  <c r="AL2" i="7"/>
  <c r="AK2" i="7"/>
  <c r="AJ2" i="7"/>
  <c r="AI2" i="7"/>
  <c r="AH2" i="7"/>
  <c r="AG2" i="7"/>
  <c r="AF2" i="7"/>
  <c r="AE2" i="7"/>
  <c r="AD2" i="7"/>
  <c r="AC2" i="7"/>
  <c r="AB2" i="7"/>
  <c r="AA2" i="7"/>
  <c r="Z2" i="7"/>
  <c r="Y2" i="7"/>
  <c r="X2" i="7"/>
  <c r="W2" i="7"/>
  <c r="V2" i="7"/>
  <c r="U2" i="7"/>
  <c r="T2" i="7"/>
  <c r="S2" i="7"/>
  <c r="R2" i="7"/>
  <c r="Q2" i="7"/>
  <c r="P2" i="7"/>
  <c r="O2" i="7"/>
  <c r="N2" i="7"/>
  <c r="M2" i="7"/>
  <c r="L2" i="7"/>
  <c r="K2" i="7"/>
  <c r="J2" i="7"/>
  <c r="I2" i="7"/>
  <c r="H2" i="7"/>
  <c r="G2" i="7"/>
  <c r="F2" i="7"/>
  <c r="E2" i="7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Z2" i="6"/>
  <c r="AA2" i="6"/>
  <c r="AB2" i="6"/>
  <c r="AC2" i="6"/>
  <c r="AD2" i="6"/>
  <c r="AE2" i="6"/>
  <c r="AF2" i="6"/>
  <c r="AG2" i="6"/>
  <c r="AH2" i="6"/>
  <c r="AI2" i="6"/>
  <c r="AJ2" i="6"/>
  <c r="AK2" i="6"/>
  <c r="AL2" i="6"/>
  <c r="AM2" i="6"/>
  <c r="AN2" i="6"/>
  <c r="E2" i="6"/>
  <c r="F17" i="15" l="1"/>
  <c r="F15" i="15"/>
  <c r="F24" i="28"/>
  <c r="F20" i="28"/>
  <c r="F10" i="28"/>
  <c r="F22" i="28"/>
  <c r="F19" i="28"/>
  <c r="F20" i="15"/>
  <c r="F23" i="15"/>
  <c r="F25" i="28"/>
  <c r="F12" i="15"/>
  <c r="F15" i="28"/>
  <c r="F16" i="27"/>
  <c r="F24" i="27"/>
  <c r="F17" i="27"/>
  <c r="A28" i="9" l="1"/>
  <c r="C5" i="15" l="1"/>
  <c r="H5" i="15"/>
  <c r="H5" i="14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H36" i="14"/>
  <c r="H37" i="14"/>
  <c r="H38" i="14"/>
  <c r="H39" i="14"/>
  <c r="H4" i="14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H29" i="13"/>
  <c r="H30" i="13"/>
  <c r="H31" i="13"/>
  <c r="H32" i="13"/>
  <c r="H33" i="13"/>
  <c r="H34" i="13"/>
  <c r="H35" i="13"/>
  <c r="H36" i="13"/>
  <c r="H37" i="13"/>
  <c r="H38" i="13"/>
  <c r="H39" i="13"/>
  <c r="H4" i="13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" i="12"/>
  <c r="G5" i="14"/>
  <c r="G6" i="14"/>
  <c r="G7" i="14"/>
  <c r="G8" i="14"/>
  <c r="G9" i="14"/>
  <c r="G10" i="14"/>
  <c r="G11" i="14"/>
  <c r="G12" i="14"/>
  <c r="G13" i="14"/>
  <c r="G14" i="14"/>
  <c r="G15" i="14"/>
  <c r="G16" i="14"/>
  <c r="G17" i="14"/>
  <c r="G18" i="14"/>
  <c r="G19" i="14"/>
  <c r="G20" i="14"/>
  <c r="G21" i="14"/>
  <c r="G22" i="14"/>
  <c r="G23" i="14"/>
  <c r="G24" i="14"/>
  <c r="G25" i="14"/>
  <c r="G26" i="14"/>
  <c r="G27" i="14"/>
  <c r="G28" i="14"/>
  <c r="G29" i="14"/>
  <c r="G30" i="14"/>
  <c r="G31" i="14"/>
  <c r="G32" i="14"/>
  <c r="G33" i="14"/>
  <c r="G34" i="14"/>
  <c r="G35" i="14"/>
  <c r="G36" i="14"/>
  <c r="G37" i="14"/>
  <c r="G38" i="14"/>
  <c r="G39" i="14"/>
  <c r="G4" i="14"/>
  <c r="G5" i="13"/>
  <c r="G6" i="13"/>
  <c r="G7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5" i="13"/>
  <c r="G26" i="13"/>
  <c r="G27" i="13"/>
  <c r="G28" i="13"/>
  <c r="G29" i="13"/>
  <c r="G30" i="13"/>
  <c r="G31" i="13"/>
  <c r="G32" i="13"/>
  <c r="G33" i="13"/>
  <c r="G34" i="13"/>
  <c r="G35" i="13"/>
  <c r="G36" i="13"/>
  <c r="G37" i="13"/>
  <c r="G38" i="13"/>
  <c r="G39" i="13"/>
  <c r="G4" i="13"/>
  <c r="G5" i="12"/>
  <c r="G6" i="12"/>
  <c r="G7" i="12"/>
  <c r="G8" i="12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34" i="12"/>
  <c r="G35" i="12"/>
  <c r="G36" i="12"/>
  <c r="G37" i="12"/>
  <c r="G38" i="12"/>
  <c r="G39" i="12"/>
  <c r="G4" i="12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" i="13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" i="12"/>
  <c r="C5" i="13"/>
  <c r="D5" i="13"/>
  <c r="D4" i="13"/>
  <c r="C4" i="13"/>
  <c r="D4" i="14" l="1"/>
  <c r="D6" i="13"/>
  <c r="D7" i="14"/>
  <c r="D7" i="13"/>
  <c r="C11" i="13"/>
  <c r="C27" i="13"/>
  <c r="C12" i="13"/>
  <c r="C28" i="13"/>
  <c r="C15" i="13"/>
  <c r="C31" i="13"/>
  <c r="C16" i="13"/>
  <c r="C32" i="13"/>
  <c r="C19" i="13"/>
  <c r="C35" i="13"/>
  <c r="C20" i="13"/>
  <c r="C36" i="13"/>
  <c r="C7" i="13"/>
  <c r="C23" i="13"/>
  <c r="C39" i="13"/>
  <c r="C8" i="13"/>
  <c r="C24" i="13"/>
  <c r="C17" i="13"/>
  <c r="C18" i="13"/>
  <c r="C13" i="13"/>
  <c r="C14" i="13"/>
  <c r="C9" i="13"/>
  <c r="C10" i="13"/>
  <c r="C37" i="13"/>
  <c r="C38" i="13"/>
  <c r="C33" i="13"/>
  <c r="C34" i="13"/>
  <c r="C29" i="13"/>
  <c r="C30" i="13"/>
  <c r="C25" i="13"/>
  <c r="C26" i="13"/>
  <c r="C21" i="13"/>
  <c r="C22" i="13"/>
  <c r="C5" i="14" l="1"/>
  <c r="C4" i="14"/>
  <c r="D6" i="14"/>
  <c r="D5" i="14"/>
  <c r="D8" i="14"/>
  <c r="D8" i="13"/>
  <c r="C39" i="14"/>
  <c r="C31" i="14"/>
  <c r="C23" i="14"/>
  <c r="C15" i="14"/>
  <c r="C7" i="14"/>
  <c r="C38" i="14"/>
  <c r="C30" i="14"/>
  <c r="C22" i="14"/>
  <c r="C14" i="14"/>
  <c r="C6" i="14"/>
  <c r="C37" i="14"/>
  <c r="C29" i="14"/>
  <c r="C21" i="14"/>
  <c r="C13" i="14"/>
  <c r="C36" i="14"/>
  <c r="C28" i="14"/>
  <c r="C20" i="14"/>
  <c r="C12" i="14"/>
  <c r="C35" i="14"/>
  <c r="C27" i="14"/>
  <c r="C19" i="14"/>
  <c r="C11" i="14"/>
  <c r="C34" i="14"/>
  <c r="C26" i="14"/>
  <c r="C18" i="14"/>
  <c r="C10" i="14"/>
  <c r="C33" i="14"/>
  <c r="C25" i="14"/>
  <c r="C17" i="14"/>
  <c r="C9" i="14"/>
  <c r="C32" i="14"/>
  <c r="C24" i="14"/>
  <c r="C16" i="14"/>
  <c r="C8" i="14"/>
  <c r="C6" i="13" l="1"/>
  <c r="D9" i="14"/>
  <c r="D9" i="13"/>
  <c r="D10" i="14" l="1"/>
  <c r="D10" i="13"/>
  <c r="D11" i="14" l="1"/>
  <c r="D11" i="13"/>
  <c r="D12" i="14" l="1"/>
  <c r="D12" i="13"/>
  <c r="D13" i="14" l="1"/>
  <c r="D13" i="13"/>
  <c r="D14" i="14" l="1"/>
  <c r="D14" i="13"/>
  <c r="D15" i="14" l="1"/>
  <c r="D16" i="14"/>
  <c r="D16" i="13"/>
  <c r="D15" i="13" l="1"/>
  <c r="D17" i="14"/>
  <c r="D17" i="13"/>
  <c r="D18" i="14" l="1"/>
  <c r="D18" i="13"/>
  <c r="D19" i="14" l="1"/>
  <c r="D19" i="13"/>
  <c r="D20" i="14" l="1"/>
  <c r="D20" i="13"/>
  <c r="D21" i="14" l="1"/>
  <c r="D21" i="13"/>
  <c r="D22" i="14" l="1"/>
  <c r="D22" i="13"/>
  <c r="D23" i="14" l="1"/>
  <c r="D23" i="13"/>
  <c r="D24" i="14" l="1"/>
  <c r="D24" i="13"/>
  <c r="D25" i="14" l="1"/>
  <c r="D25" i="13"/>
  <c r="D26" i="14" l="1"/>
  <c r="D26" i="13"/>
  <c r="D27" i="14" l="1"/>
  <c r="D27" i="13"/>
  <c r="D28" i="14" l="1"/>
  <c r="D28" i="13"/>
  <c r="D29" i="14" l="1"/>
  <c r="D29" i="13"/>
  <c r="D30" i="14" l="1"/>
  <c r="D30" i="13"/>
  <c r="D31" i="14" l="1"/>
  <c r="D31" i="13"/>
  <c r="D32" i="14" l="1"/>
  <c r="D32" i="13"/>
  <c r="D33" i="14" l="1"/>
  <c r="D33" i="13"/>
  <c r="D34" i="14" l="1"/>
  <c r="D34" i="13"/>
  <c r="D35" i="14" l="1"/>
  <c r="D35" i="13"/>
  <c r="D36" i="14" l="1"/>
  <c r="D36" i="13"/>
  <c r="D37" i="14" l="1"/>
  <c r="D37" i="13"/>
  <c r="D38" i="14" l="1"/>
  <c r="D38" i="13"/>
  <c r="D39" i="14" l="1"/>
  <c r="D39" i="13"/>
  <c r="E11" i="13" l="1"/>
  <c r="E11" i="12"/>
  <c r="E4" i="13"/>
  <c r="E4" i="12"/>
  <c r="E6" i="12"/>
  <c r="E7" i="13" l="1"/>
  <c r="E7" i="12"/>
  <c r="E10" i="13"/>
  <c r="E10" i="12"/>
  <c r="E8" i="13"/>
  <c r="E8" i="12"/>
  <c r="E5" i="13"/>
  <c r="E5" i="12"/>
  <c r="E9" i="13"/>
  <c r="E9" i="12"/>
  <c r="E12" i="13"/>
  <c r="E12" i="12"/>
  <c r="E6" i="13"/>
  <c r="E13" i="13" l="1"/>
  <c r="E13" i="12"/>
  <c r="E14" i="13" l="1"/>
  <c r="E14" i="12"/>
  <c r="E15" i="12" l="1"/>
  <c r="E16" i="13" l="1"/>
  <c r="E16" i="12"/>
  <c r="E15" i="13"/>
  <c r="E18" i="13" l="1"/>
  <c r="E18" i="12"/>
  <c r="E17" i="13"/>
  <c r="E17" i="12"/>
  <c r="E19" i="13" l="1"/>
  <c r="E19" i="12"/>
  <c r="E20" i="13" l="1"/>
  <c r="E20" i="12"/>
  <c r="E21" i="13" l="1"/>
  <c r="E21" i="12"/>
  <c r="E22" i="13" l="1"/>
  <c r="E22" i="12"/>
  <c r="E24" i="13" l="1"/>
  <c r="E24" i="12"/>
  <c r="E23" i="13"/>
  <c r="E23" i="12"/>
  <c r="E25" i="13" l="1"/>
  <c r="E25" i="12"/>
  <c r="E26" i="13"/>
  <c r="E26" i="12"/>
  <c r="E27" i="13" l="1"/>
  <c r="E27" i="12"/>
  <c r="E28" i="13" l="1"/>
  <c r="E28" i="12"/>
  <c r="E29" i="13" l="1"/>
  <c r="E29" i="12"/>
  <c r="E31" i="13" l="1"/>
  <c r="E31" i="12"/>
  <c r="E30" i="13"/>
  <c r="E30" i="12"/>
  <c r="E32" i="13" l="1"/>
  <c r="E32" i="12"/>
  <c r="E34" i="13" l="1"/>
  <c r="E34" i="12"/>
  <c r="E33" i="13"/>
  <c r="E33" i="12"/>
  <c r="E36" i="13" l="1"/>
  <c r="E36" i="12"/>
  <c r="E35" i="13"/>
  <c r="E35" i="12"/>
  <c r="E37" i="13" l="1"/>
  <c r="E37" i="12"/>
  <c r="E38" i="13" l="1"/>
  <c r="E38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E39" i="13" l="1"/>
  <c r="E39" i="12"/>
  <c r="C5" i="9" l="1"/>
  <c r="H5" i="9"/>
  <c r="A1" i="13" l="1"/>
  <c r="A1" i="12"/>
  <c r="AP1" i="8"/>
  <c r="I1" i="28"/>
  <c r="A1" i="14"/>
  <c r="I1" i="27"/>
  <c r="C1" i="27"/>
  <c r="AP1" i="7"/>
  <c r="AP1" i="6"/>
  <c r="H1" i="28"/>
  <c r="H1" i="27"/>
  <c r="H1" i="15"/>
  <c r="I1" i="15"/>
  <c r="H1" i="9"/>
  <c r="C1" i="9"/>
  <c r="I1" i="9"/>
  <c r="AP4" i="7" l="1"/>
  <c r="AQ7" i="7"/>
  <c r="AQ11" i="7"/>
  <c r="AQ15" i="7"/>
  <c r="AQ19" i="7"/>
  <c r="AQ23" i="7"/>
  <c r="AQ27" i="7"/>
  <c r="AQ31" i="7"/>
  <c r="AQ35" i="7"/>
  <c r="AQ39" i="7"/>
  <c r="AQ43" i="7"/>
  <c r="AQ47" i="7"/>
  <c r="AQ51" i="7"/>
  <c r="AQ55" i="7"/>
  <c r="AQ59" i="7"/>
  <c r="AQ63" i="7"/>
  <c r="AQ67" i="7"/>
  <c r="AQ71" i="7"/>
  <c r="AQ75" i="7"/>
  <c r="AQ79" i="7"/>
  <c r="AQ83" i="7"/>
  <c r="AQ87" i="7"/>
  <c r="AQ91" i="7"/>
  <c r="AQ95" i="7"/>
  <c r="AQ99" i="7"/>
  <c r="AQ103" i="7"/>
  <c r="AQ107" i="7"/>
  <c r="AQ111" i="7"/>
  <c r="AQ115" i="7"/>
  <c r="AQ119" i="7"/>
  <c r="AQ123" i="7"/>
  <c r="AQ127" i="7"/>
  <c r="AQ131" i="7"/>
  <c r="AQ135" i="7"/>
  <c r="AQ139" i="7"/>
  <c r="AQ143" i="7"/>
  <c r="AQ147" i="7"/>
  <c r="AQ151" i="7"/>
  <c r="AQ155" i="7"/>
  <c r="AP5" i="7"/>
  <c r="AP9" i="7"/>
  <c r="AP13" i="7"/>
  <c r="AQ9" i="7"/>
  <c r="AQ14" i="7"/>
  <c r="AP19" i="7"/>
  <c r="AP24" i="7"/>
  <c r="AQ28" i="7"/>
  <c r="AP33" i="7"/>
  <c r="AQ37" i="7"/>
  <c r="AP42" i="7"/>
  <c r="AQ46" i="7"/>
  <c r="AP51" i="7"/>
  <c r="AP56" i="7"/>
  <c r="AQ60" i="7"/>
  <c r="AP65" i="7"/>
  <c r="AQ69" i="7"/>
  <c r="AP74" i="7"/>
  <c r="AQ78" i="7"/>
  <c r="AP83" i="7"/>
  <c r="AP88" i="7"/>
  <c r="AQ92" i="7"/>
  <c r="AP97" i="7"/>
  <c r="AQ101" i="7"/>
  <c r="AP106" i="7"/>
  <c r="AQ110" i="7"/>
  <c r="AP115" i="7"/>
  <c r="AP120" i="7"/>
  <c r="AQ124" i="7"/>
  <c r="AP129" i="7"/>
  <c r="AQ133" i="7"/>
  <c r="AP138" i="7"/>
  <c r="AQ142" i="7"/>
  <c r="AP147" i="7"/>
  <c r="AP152" i="7"/>
  <c r="AQ156" i="7"/>
  <c r="D14" i="27" s="1"/>
  <c r="AP11" i="7"/>
  <c r="AQ48" i="7"/>
  <c r="AP10" i="7"/>
  <c r="AP15" i="7"/>
  <c r="AP20" i="7"/>
  <c r="AQ24" i="7"/>
  <c r="AP29" i="7"/>
  <c r="AQ33" i="7"/>
  <c r="AP38" i="7"/>
  <c r="AQ42" i="7"/>
  <c r="AP47" i="7"/>
  <c r="AP52" i="7"/>
  <c r="AQ56" i="7"/>
  <c r="AP61" i="7"/>
  <c r="AQ65" i="7"/>
  <c r="AP70" i="7"/>
  <c r="AQ74" i="7"/>
  <c r="AP79" i="7"/>
  <c r="AP84" i="7"/>
  <c r="AQ88" i="7"/>
  <c r="AP93" i="7"/>
  <c r="AQ97" i="7"/>
  <c r="AP102" i="7"/>
  <c r="AQ106" i="7"/>
  <c r="AP111" i="7"/>
  <c r="AP116" i="7"/>
  <c r="AQ120" i="7"/>
  <c r="AP125" i="7"/>
  <c r="AQ129" i="7"/>
  <c r="AP134" i="7"/>
  <c r="AQ138" i="7"/>
  <c r="AP143" i="7"/>
  <c r="AP148" i="7"/>
  <c r="AQ152" i="7"/>
  <c r="AP157" i="7"/>
  <c r="D12" i="9" s="1"/>
  <c r="AQ5" i="7"/>
  <c r="AQ10" i="7"/>
  <c r="AP16" i="7"/>
  <c r="AQ20" i="7"/>
  <c r="AP25" i="7"/>
  <c r="AQ29" i="7"/>
  <c r="AP34" i="7"/>
  <c r="AQ38" i="7"/>
  <c r="AP43" i="7"/>
  <c r="AP48" i="7"/>
  <c r="AQ52" i="7"/>
  <c r="AP57" i="7"/>
  <c r="AQ61" i="7"/>
  <c r="AP66" i="7"/>
  <c r="AQ70" i="7"/>
  <c r="AP75" i="7"/>
  <c r="AP80" i="7"/>
  <c r="AQ84" i="7"/>
  <c r="AP89" i="7"/>
  <c r="AQ93" i="7"/>
  <c r="AP98" i="7"/>
  <c r="AQ102" i="7"/>
  <c r="AP107" i="7"/>
  <c r="AP112" i="7"/>
  <c r="AQ116" i="7"/>
  <c r="AP121" i="7"/>
  <c r="AQ125" i="7"/>
  <c r="AP130" i="7"/>
  <c r="AQ134" i="7"/>
  <c r="AP139" i="7"/>
  <c r="AP144" i="7"/>
  <c r="AQ148" i="7"/>
  <c r="AP153" i="7"/>
  <c r="AQ157" i="7"/>
  <c r="D12" i="27" s="1"/>
  <c r="AP6" i="7"/>
  <c r="AQ16" i="7"/>
  <c r="AP21" i="7"/>
  <c r="AQ25" i="7"/>
  <c r="AP30" i="7"/>
  <c r="AQ34" i="7"/>
  <c r="AP39" i="7"/>
  <c r="AP44" i="7"/>
  <c r="AP53" i="7"/>
  <c r="AQ12" i="7"/>
  <c r="AP22" i="7"/>
  <c r="AP31" i="7"/>
  <c r="AQ40" i="7"/>
  <c r="AQ49" i="7"/>
  <c r="AP58" i="7"/>
  <c r="AQ64" i="7"/>
  <c r="AQ72" i="7"/>
  <c r="AQ80" i="7"/>
  <c r="AQ86" i="7"/>
  <c r="AQ94" i="7"/>
  <c r="AP101" i="7"/>
  <c r="AP109" i="7"/>
  <c r="AP117" i="7"/>
  <c r="AP123" i="7"/>
  <c r="AP131" i="7"/>
  <c r="AQ137" i="7"/>
  <c r="AQ145" i="7"/>
  <c r="AQ153" i="7"/>
  <c r="AQ159" i="7"/>
  <c r="D19" i="27" s="1"/>
  <c r="AP14" i="7"/>
  <c r="AP23" i="7"/>
  <c r="AQ32" i="7"/>
  <c r="AQ41" i="7"/>
  <c r="AQ50" i="7"/>
  <c r="AP59" i="7"/>
  <c r="AP67" i="7"/>
  <c r="AQ73" i="7"/>
  <c r="AQ81" i="7"/>
  <c r="AQ89" i="7"/>
  <c r="AP96" i="7"/>
  <c r="AP104" i="7"/>
  <c r="AP110" i="7"/>
  <c r="AP118" i="7"/>
  <c r="AP126" i="7"/>
  <c r="AQ132" i="7"/>
  <c r="AQ140" i="7"/>
  <c r="AQ146" i="7"/>
  <c r="AQ154" i="7"/>
  <c r="AQ6" i="7"/>
  <c r="AP17" i="7"/>
  <c r="AP26" i="7"/>
  <c r="AP35" i="7"/>
  <c r="AQ44" i="7"/>
  <c r="AQ53" i="7"/>
  <c r="AP60" i="7"/>
  <c r="AP68" i="7"/>
  <c r="AP76" i="7"/>
  <c r="AP82" i="7"/>
  <c r="AP90" i="7"/>
  <c r="AQ96" i="7"/>
  <c r="AQ104" i="7"/>
  <c r="AQ112" i="7"/>
  <c r="AQ118" i="7"/>
  <c r="AQ126" i="7"/>
  <c r="AP133" i="7"/>
  <c r="AP141" i="7"/>
  <c r="AP149" i="7"/>
  <c r="AP155" i="7"/>
  <c r="AQ13" i="7"/>
  <c r="AP28" i="7"/>
  <c r="AP45" i="7"/>
  <c r="AQ57" i="7"/>
  <c r="AP69" i="7"/>
  <c r="AP81" i="7"/>
  <c r="AP92" i="7"/>
  <c r="AP105" i="7"/>
  <c r="AQ114" i="7"/>
  <c r="AP128" i="7"/>
  <c r="AP140" i="7"/>
  <c r="AQ150" i="7"/>
  <c r="AP18" i="7"/>
  <c r="AP46" i="7"/>
  <c r="AP72" i="7"/>
  <c r="AP95" i="7"/>
  <c r="AP119" i="7"/>
  <c r="AP154" i="7"/>
  <c r="AQ17" i="7"/>
  <c r="AQ30" i="7"/>
  <c r="AQ45" i="7"/>
  <c r="AQ58" i="7"/>
  <c r="AP71" i="7"/>
  <c r="AQ82" i="7"/>
  <c r="AP94" i="7"/>
  <c r="AQ105" i="7"/>
  <c r="AQ117" i="7"/>
  <c r="AQ128" i="7"/>
  <c r="AQ141" i="7"/>
  <c r="AP151" i="7"/>
  <c r="AP62" i="7"/>
  <c r="AP85" i="7"/>
  <c r="AP108" i="7"/>
  <c r="AP142" i="7"/>
  <c r="AP32" i="7"/>
  <c r="AQ130" i="7"/>
  <c r="AP12" i="7"/>
  <c r="AP27" i="7"/>
  <c r="AP41" i="7"/>
  <c r="AP55" i="7"/>
  <c r="AQ68" i="7"/>
  <c r="AP78" i="7"/>
  <c r="AP91" i="7"/>
  <c r="AP103" i="7"/>
  <c r="AP114" i="7"/>
  <c r="AP127" i="7"/>
  <c r="AP137" i="7"/>
  <c r="AP150" i="7"/>
  <c r="AQ18" i="7"/>
  <c r="AP36" i="7"/>
  <c r="AP49" i="7"/>
  <c r="AQ62" i="7"/>
  <c r="AP73" i="7"/>
  <c r="AQ85" i="7"/>
  <c r="AQ98" i="7"/>
  <c r="AQ108" i="7"/>
  <c r="AQ121" i="7"/>
  <c r="AP132" i="7"/>
  <c r="AQ144" i="7"/>
  <c r="AP156" i="7"/>
  <c r="D13" i="9" s="1"/>
  <c r="AP7" i="7"/>
  <c r="AQ21" i="7"/>
  <c r="AQ36" i="7"/>
  <c r="AP50" i="7"/>
  <c r="AP63" i="7"/>
  <c r="AQ76" i="7"/>
  <c r="AP86" i="7"/>
  <c r="AP99" i="7"/>
  <c r="AQ109" i="7"/>
  <c r="AP122" i="7"/>
  <c r="AP135" i="7"/>
  <c r="AP145" i="7"/>
  <c r="AP158" i="7"/>
  <c r="D16" i="9" s="1"/>
  <c r="AP8" i="7"/>
  <c r="AQ22" i="7"/>
  <c r="AP37" i="7"/>
  <c r="AP54" i="7"/>
  <c r="AP64" i="7"/>
  <c r="AP77" i="7"/>
  <c r="AP87" i="7"/>
  <c r="AP100" i="7"/>
  <c r="AP113" i="7"/>
  <c r="AQ122" i="7"/>
  <c r="AP136" i="7"/>
  <c r="AP146" i="7"/>
  <c r="AQ158" i="7"/>
  <c r="D15" i="27" s="1"/>
  <c r="AQ8" i="7"/>
  <c r="AQ26" i="7"/>
  <c r="AP40" i="7"/>
  <c r="AQ54" i="7"/>
  <c r="AQ66" i="7"/>
  <c r="AQ77" i="7"/>
  <c r="AQ90" i="7"/>
  <c r="AQ100" i="7"/>
  <c r="AQ113" i="7"/>
  <c r="AP124" i="7"/>
  <c r="AQ136" i="7"/>
  <c r="AQ149" i="7"/>
  <c r="AP159" i="7"/>
  <c r="D19" i="9" s="1"/>
  <c r="AQ4" i="7"/>
  <c r="J9" i="27"/>
  <c r="J15" i="27"/>
  <c r="J18" i="27"/>
  <c r="O18" i="27" s="1"/>
  <c r="J21" i="27"/>
  <c r="O21" i="27" s="1"/>
  <c r="J7" i="27"/>
  <c r="J11" i="27"/>
  <c r="J14" i="27"/>
  <c r="J17" i="27"/>
  <c r="O17" i="27" s="1"/>
  <c r="I12" i="27"/>
  <c r="I19" i="27"/>
  <c r="J12" i="27"/>
  <c r="J8" i="27"/>
  <c r="J19" i="27"/>
  <c r="J23" i="27"/>
  <c r="O23" i="27" s="1"/>
  <c r="I10" i="27"/>
  <c r="I13" i="27"/>
  <c r="I16" i="27"/>
  <c r="N16" i="27" s="1"/>
  <c r="I20" i="27"/>
  <c r="N20" i="27" s="1"/>
  <c r="I24" i="27"/>
  <c r="N24" i="27" s="1"/>
  <c r="I11" i="27"/>
  <c r="I14" i="27"/>
  <c r="I17" i="27"/>
  <c r="N17" i="27" s="1"/>
  <c r="I22" i="27"/>
  <c r="N22" i="27" s="1"/>
  <c r="I7" i="27"/>
  <c r="J22" i="27"/>
  <c r="O22" i="27" s="1"/>
  <c r="I8" i="27"/>
  <c r="I23" i="27"/>
  <c r="N23" i="27" s="1"/>
  <c r="J10" i="27"/>
  <c r="J13" i="27"/>
  <c r="J16" i="27"/>
  <c r="O16" i="27" s="1"/>
  <c r="J20" i="27"/>
  <c r="O20" i="27" s="1"/>
  <c r="J24" i="27"/>
  <c r="O24" i="27" s="1"/>
  <c r="I9" i="27"/>
  <c r="I15" i="27"/>
  <c r="I18" i="27"/>
  <c r="N18" i="27" s="1"/>
  <c r="I21" i="27"/>
  <c r="N21" i="27" s="1"/>
  <c r="F41" i="14"/>
  <c r="E8" i="15" s="1"/>
  <c r="E41" i="14"/>
  <c r="E7" i="15" s="1"/>
  <c r="F42" i="14"/>
  <c r="E8" i="28" s="1"/>
  <c r="E42" i="14"/>
  <c r="E7" i="28" s="1"/>
  <c r="G42" i="14"/>
  <c r="E12" i="28" s="1"/>
  <c r="G41" i="14"/>
  <c r="E14" i="15" s="1"/>
  <c r="H41" i="14"/>
  <c r="E13" i="15" s="1"/>
  <c r="H42" i="14"/>
  <c r="E11" i="28" s="1"/>
  <c r="C41" i="14"/>
  <c r="E11" i="15" s="1"/>
  <c r="D42" i="14"/>
  <c r="E9" i="28" s="1"/>
  <c r="D41" i="14"/>
  <c r="E9" i="15" s="1"/>
  <c r="C42" i="14"/>
  <c r="E14" i="28" s="1"/>
  <c r="J9" i="28"/>
  <c r="J14" i="28"/>
  <c r="I17" i="28"/>
  <c r="N17" i="28" s="1"/>
  <c r="J15" i="28"/>
  <c r="O15" i="28" s="1"/>
  <c r="I11" i="28"/>
  <c r="J23" i="28"/>
  <c r="O23" i="28" s="1"/>
  <c r="I25" i="28"/>
  <c r="N25" i="28" s="1"/>
  <c r="I19" i="28"/>
  <c r="N19" i="28" s="1"/>
  <c r="I9" i="28"/>
  <c r="J20" i="28"/>
  <c r="O20" i="28" s="1"/>
  <c r="I24" i="28"/>
  <c r="N24" i="28" s="1"/>
  <c r="I12" i="28"/>
  <c r="I8" i="28"/>
  <c r="J17" i="28"/>
  <c r="O17" i="28" s="1"/>
  <c r="I23" i="28"/>
  <c r="N23" i="28" s="1"/>
  <c r="J8" i="28"/>
  <c r="J11" i="28"/>
  <c r="J10" i="28"/>
  <c r="O10" i="28" s="1"/>
  <c r="J24" i="28"/>
  <c r="O24" i="28" s="1"/>
  <c r="J12" i="28"/>
  <c r="I21" i="28"/>
  <c r="N21" i="28" s="1"/>
  <c r="I14" i="28"/>
  <c r="J21" i="28"/>
  <c r="O21" i="28" s="1"/>
  <c r="I15" i="28"/>
  <c r="N15" i="28" s="1"/>
  <c r="J7" i="28"/>
  <c r="J25" i="28"/>
  <c r="O25" i="28" s="1"/>
  <c r="J18" i="28"/>
  <c r="O18" i="28" s="1"/>
  <c r="J22" i="28"/>
  <c r="O22" i="28" s="1"/>
  <c r="I22" i="28"/>
  <c r="N22" i="28" s="1"/>
  <c r="J16" i="28"/>
  <c r="O16" i="28" s="1"/>
  <c r="J13" i="28"/>
  <c r="O13" i="28" s="1"/>
  <c r="I7" i="28"/>
  <c r="I20" i="28"/>
  <c r="N20" i="28" s="1"/>
  <c r="J19" i="28"/>
  <c r="O19" i="28" s="1"/>
  <c r="I10" i="28"/>
  <c r="N10" i="28" s="1"/>
  <c r="I18" i="28"/>
  <c r="N18" i="28" s="1"/>
  <c r="I16" i="28"/>
  <c r="N16" i="28" s="1"/>
  <c r="I13" i="28"/>
  <c r="N13" i="28" s="1"/>
  <c r="H13" i="27"/>
  <c r="H20" i="27"/>
  <c r="H14" i="27"/>
  <c r="H22" i="27"/>
  <c r="H7" i="27"/>
  <c r="H8" i="27"/>
  <c r="H23" i="27"/>
  <c r="H10" i="27"/>
  <c r="H16" i="27"/>
  <c r="H24" i="27"/>
  <c r="H9" i="27"/>
  <c r="H18" i="27"/>
  <c r="H15" i="27"/>
  <c r="H21" i="27"/>
  <c r="H11" i="27"/>
  <c r="H17" i="27"/>
  <c r="H12" i="27"/>
  <c r="H19" i="27"/>
  <c r="AQ6" i="8"/>
  <c r="AQ10" i="8"/>
  <c r="AQ14" i="8"/>
  <c r="AQ18" i="8"/>
  <c r="AQ22" i="8"/>
  <c r="AQ26" i="8"/>
  <c r="AQ30" i="8"/>
  <c r="AQ34" i="8"/>
  <c r="AQ38" i="8"/>
  <c r="AQ42" i="8"/>
  <c r="AQ46" i="8"/>
  <c r="AQ50" i="8"/>
  <c r="AQ54" i="8"/>
  <c r="AQ58" i="8"/>
  <c r="AQ62" i="8"/>
  <c r="AQ66" i="8"/>
  <c r="AQ70" i="8"/>
  <c r="AQ74" i="8"/>
  <c r="AQ78" i="8"/>
  <c r="AQ82" i="8"/>
  <c r="AQ86" i="8"/>
  <c r="AQ90" i="8"/>
  <c r="AQ94" i="8"/>
  <c r="AQ98" i="8"/>
  <c r="AQ102" i="8"/>
  <c r="AQ106" i="8"/>
  <c r="AQ110" i="8"/>
  <c r="AQ114" i="8"/>
  <c r="AQ118" i="8"/>
  <c r="AQ122" i="8"/>
  <c r="AQ126" i="8"/>
  <c r="AQ130" i="8"/>
  <c r="AQ134" i="8"/>
  <c r="AQ138" i="8"/>
  <c r="AQ142" i="8"/>
  <c r="AQ146" i="8"/>
  <c r="AQ150" i="8"/>
  <c r="AQ154" i="8"/>
  <c r="AQ158" i="8"/>
  <c r="E15" i="27" s="1"/>
  <c r="AP8" i="8"/>
  <c r="AP12" i="8"/>
  <c r="AP16" i="8"/>
  <c r="AP20" i="8"/>
  <c r="AP24" i="8"/>
  <c r="AP28" i="8"/>
  <c r="AP32" i="8"/>
  <c r="AP36" i="8"/>
  <c r="AP40" i="8"/>
  <c r="AP44" i="8"/>
  <c r="AP48" i="8"/>
  <c r="AP52" i="8"/>
  <c r="AP56" i="8"/>
  <c r="AP60" i="8"/>
  <c r="AP64" i="8"/>
  <c r="AP68" i="8"/>
  <c r="AP72" i="8"/>
  <c r="AP76" i="8"/>
  <c r="AP80" i="8"/>
  <c r="AP84" i="8"/>
  <c r="AP88" i="8"/>
  <c r="AP92" i="8"/>
  <c r="AP96" i="8"/>
  <c r="AP100" i="8"/>
  <c r="AP104" i="8"/>
  <c r="AP108" i="8"/>
  <c r="AP112" i="8"/>
  <c r="AP116" i="8"/>
  <c r="AP120" i="8"/>
  <c r="AP124" i="8"/>
  <c r="AP128" i="8"/>
  <c r="AP132" i="8"/>
  <c r="AP136" i="8"/>
  <c r="AP140" i="8"/>
  <c r="AP144" i="8"/>
  <c r="AP148" i="8"/>
  <c r="AP152" i="8"/>
  <c r="AP156" i="8"/>
  <c r="E13" i="9" s="1"/>
  <c r="AQ9" i="8"/>
  <c r="AP15" i="8"/>
  <c r="AQ20" i="8"/>
  <c r="AQ25" i="8"/>
  <c r="AP31" i="8"/>
  <c r="AQ36" i="8"/>
  <c r="AQ41" i="8"/>
  <c r="AP47" i="8"/>
  <c r="AQ52" i="8"/>
  <c r="AQ57" i="8"/>
  <c r="AP63" i="8"/>
  <c r="AQ68" i="8"/>
  <c r="AQ73" i="8"/>
  <c r="AP79" i="8"/>
  <c r="AQ84" i="8"/>
  <c r="AQ89" i="8"/>
  <c r="AP95" i="8"/>
  <c r="AQ100" i="8"/>
  <c r="AQ105" i="8"/>
  <c r="AP111" i="8"/>
  <c r="AQ116" i="8"/>
  <c r="AQ121" i="8"/>
  <c r="AP127" i="8"/>
  <c r="AQ132" i="8"/>
  <c r="AQ137" i="8"/>
  <c r="AP143" i="8"/>
  <c r="AQ148" i="8"/>
  <c r="AQ153" i="8"/>
  <c r="AP159" i="8"/>
  <c r="E19" i="9" s="1"/>
  <c r="AP5" i="8"/>
  <c r="AP10" i="8"/>
  <c r="AQ15" i="8"/>
  <c r="AP21" i="8"/>
  <c r="AP26" i="8"/>
  <c r="AQ31" i="8"/>
  <c r="AP37" i="8"/>
  <c r="AP42" i="8"/>
  <c r="AQ47" i="8"/>
  <c r="AP53" i="8"/>
  <c r="AP58" i="8"/>
  <c r="AQ63" i="8"/>
  <c r="AP69" i="8"/>
  <c r="AP74" i="8"/>
  <c r="AQ79" i="8"/>
  <c r="AP85" i="8"/>
  <c r="AP90" i="8"/>
  <c r="AQ95" i="8"/>
  <c r="AP101" i="8"/>
  <c r="AP106" i="8"/>
  <c r="AQ111" i="8"/>
  <c r="AP117" i="8"/>
  <c r="AP122" i="8"/>
  <c r="AQ127" i="8"/>
  <c r="AP133" i="8"/>
  <c r="AP138" i="8"/>
  <c r="AQ143" i="8"/>
  <c r="AP149" i="8"/>
  <c r="AP154" i="8"/>
  <c r="AQ159" i="8"/>
  <c r="E19" i="27" s="1"/>
  <c r="AQ5" i="8"/>
  <c r="AP11" i="8"/>
  <c r="AQ16" i="8"/>
  <c r="AQ21" i="8"/>
  <c r="AP27" i="8"/>
  <c r="AQ32" i="8"/>
  <c r="AQ37" i="8"/>
  <c r="AP43" i="8"/>
  <c r="AQ48" i="8"/>
  <c r="AQ53" i="8"/>
  <c r="AP59" i="8"/>
  <c r="AQ64" i="8"/>
  <c r="AQ69" i="8"/>
  <c r="AP75" i="8"/>
  <c r="AQ80" i="8"/>
  <c r="AQ85" i="8"/>
  <c r="AP91" i="8"/>
  <c r="AQ96" i="8"/>
  <c r="AQ101" i="8"/>
  <c r="AP107" i="8"/>
  <c r="AQ112" i="8"/>
  <c r="AQ117" i="8"/>
  <c r="AP123" i="8"/>
  <c r="AQ128" i="8"/>
  <c r="AQ133" i="8"/>
  <c r="AP139" i="8"/>
  <c r="AQ144" i="8"/>
  <c r="AQ149" i="8"/>
  <c r="AP155" i="8"/>
  <c r="AP6" i="8"/>
  <c r="AQ11" i="8"/>
  <c r="AP17" i="8"/>
  <c r="AP22" i="8"/>
  <c r="AQ27" i="8"/>
  <c r="AP33" i="8"/>
  <c r="AP38" i="8"/>
  <c r="AQ43" i="8"/>
  <c r="AP49" i="8"/>
  <c r="AP54" i="8"/>
  <c r="AQ59" i="8"/>
  <c r="AP65" i="8"/>
  <c r="AP70" i="8"/>
  <c r="AQ75" i="8"/>
  <c r="AP81" i="8"/>
  <c r="AP86" i="8"/>
  <c r="AQ91" i="8"/>
  <c r="AP97" i="8"/>
  <c r="AP102" i="8"/>
  <c r="AQ107" i="8"/>
  <c r="AP113" i="8"/>
  <c r="AP118" i="8"/>
  <c r="AQ123" i="8"/>
  <c r="AP129" i="8"/>
  <c r="AP134" i="8"/>
  <c r="AQ139" i="8"/>
  <c r="AP145" i="8"/>
  <c r="AP150" i="8"/>
  <c r="AQ155" i="8"/>
  <c r="AQ7" i="8"/>
  <c r="AP18" i="8"/>
  <c r="AP29" i="8"/>
  <c r="AQ39" i="8"/>
  <c r="AP50" i="8"/>
  <c r="AP61" i="8"/>
  <c r="AQ71" i="8"/>
  <c r="AP82" i="8"/>
  <c r="AP93" i="8"/>
  <c r="AQ103" i="8"/>
  <c r="AP114" i="8"/>
  <c r="AP125" i="8"/>
  <c r="AQ135" i="8"/>
  <c r="AP146" i="8"/>
  <c r="AP157" i="8"/>
  <c r="E12" i="9" s="1"/>
  <c r="AQ8" i="8"/>
  <c r="AP19" i="8"/>
  <c r="AQ29" i="8"/>
  <c r="AQ40" i="8"/>
  <c r="AP51" i="8"/>
  <c r="AQ61" i="8"/>
  <c r="AQ72" i="8"/>
  <c r="AP83" i="8"/>
  <c r="AQ93" i="8"/>
  <c r="AQ104" i="8"/>
  <c r="AP115" i="8"/>
  <c r="AQ125" i="8"/>
  <c r="AQ136" i="8"/>
  <c r="AP147" i="8"/>
  <c r="AP9" i="8"/>
  <c r="AQ19" i="8"/>
  <c r="AP30" i="8"/>
  <c r="AP41" i="8"/>
  <c r="AQ51" i="8"/>
  <c r="AP62" i="8"/>
  <c r="AP73" i="8"/>
  <c r="AQ83" i="8"/>
  <c r="AP94" i="8"/>
  <c r="AP105" i="8"/>
  <c r="AQ115" i="8"/>
  <c r="AP126" i="8"/>
  <c r="AP137" i="8"/>
  <c r="AQ147" i="8"/>
  <c r="AP158" i="8"/>
  <c r="E16" i="9" s="1"/>
  <c r="AQ12" i="8"/>
  <c r="AP23" i="8"/>
  <c r="AQ33" i="8"/>
  <c r="AQ44" i="8"/>
  <c r="AP55" i="8"/>
  <c r="AQ65" i="8"/>
  <c r="AQ76" i="8"/>
  <c r="AP87" i="8"/>
  <c r="AQ97" i="8"/>
  <c r="AQ108" i="8"/>
  <c r="AP119" i="8"/>
  <c r="AQ129" i="8"/>
  <c r="AQ140" i="8"/>
  <c r="AP151" i="8"/>
  <c r="AQ24" i="8"/>
  <c r="AQ45" i="8"/>
  <c r="AP67" i="8"/>
  <c r="AQ88" i="8"/>
  <c r="AQ109" i="8"/>
  <c r="AP131" i="8"/>
  <c r="AQ152" i="8"/>
  <c r="AP71" i="8"/>
  <c r="AP135" i="8"/>
  <c r="AP25" i="8"/>
  <c r="AP46" i="8"/>
  <c r="AQ67" i="8"/>
  <c r="AP89" i="8"/>
  <c r="AP110" i="8"/>
  <c r="AQ131" i="8"/>
  <c r="AP153" i="8"/>
  <c r="AQ28" i="8"/>
  <c r="AQ113" i="8"/>
  <c r="AQ156" i="8"/>
  <c r="E14" i="27" s="1"/>
  <c r="AP7" i="8"/>
  <c r="AQ49" i="8"/>
  <c r="AQ92" i="8"/>
  <c r="AQ23" i="8"/>
  <c r="AP45" i="8"/>
  <c r="AP66" i="8"/>
  <c r="AQ87" i="8"/>
  <c r="AP109" i="8"/>
  <c r="AP130" i="8"/>
  <c r="AQ151" i="8"/>
  <c r="AQ4" i="8"/>
  <c r="AP13" i="8"/>
  <c r="AP34" i="8"/>
  <c r="AQ55" i="8"/>
  <c r="AP77" i="8"/>
  <c r="AP98" i="8"/>
  <c r="AQ119" i="8"/>
  <c r="AP141" i="8"/>
  <c r="AQ157" i="8"/>
  <c r="E12" i="27" s="1"/>
  <c r="AQ13" i="8"/>
  <c r="AP35" i="8"/>
  <c r="AQ56" i="8"/>
  <c r="AQ77" i="8"/>
  <c r="AP99" i="8"/>
  <c r="AQ120" i="8"/>
  <c r="AQ141" i="8"/>
  <c r="AP14" i="8"/>
  <c r="AQ35" i="8"/>
  <c r="AP57" i="8"/>
  <c r="AP78" i="8"/>
  <c r="AQ99" i="8"/>
  <c r="AP121" i="8"/>
  <c r="AP142" i="8"/>
  <c r="AQ17" i="8"/>
  <c r="AP39" i="8"/>
  <c r="AQ60" i="8"/>
  <c r="AQ81" i="8"/>
  <c r="AP103" i="8"/>
  <c r="AQ124" i="8"/>
  <c r="AQ145" i="8"/>
  <c r="AP4" i="8"/>
  <c r="H16" i="28"/>
  <c r="H8" i="28"/>
  <c r="H22" i="28"/>
  <c r="H19" i="28"/>
  <c r="H9" i="28"/>
  <c r="H24" i="28"/>
  <c r="H12" i="28"/>
  <c r="H13" i="28"/>
  <c r="H25" i="28"/>
  <c r="H7" i="28"/>
  <c r="H21" i="28"/>
  <c r="H14" i="28"/>
  <c r="H15" i="28"/>
  <c r="H17" i="28"/>
  <c r="H10" i="28"/>
  <c r="H23" i="28"/>
  <c r="H18" i="28"/>
  <c r="H11" i="28"/>
  <c r="H20" i="28"/>
  <c r="F41" i="12"/>
  <c r="C8" i="15" s="1"/>
  <c r="G41" i="12"/>
  <c r="C14" i="15" s="1"/>
  <c r="F42" i="12"/>
  <c r="C8" i="28" s="1"/>
  <c r="H41" i="12"/>
  <c r="C13" i="15" s="1"/>
  <c r="H42" i="12"/>
  <c r="C11" i="28" s="1"/>
  <c r="G42" i="12"/>
  <c r="C12" i="28" s="1"/>
  <c r="E41" i="12"/>
  <c r="C7" i="15" s="1"/>
  <c r="E42" i="12"/>
  <c r="C7" i="28" s="1"/>
  <c r="C42" i="12"/>
  <c r="C14" i="28" s="1"/>
  <c r="C41" i="12"/>
  <c r="C11" i="15" s="1"/>
  <c r="D41" i="12"/>
  <c r="C9" i="15" s="1"/>
  <c r="D42" i="12"/>
  <c r="C9" i="28" s="1"/>
  <c r="AQ6" i="6"/>
  <c r="AP18" i="6"/>
  <c r="AP30" i="6"/>
  <c r="AQ39" i="6"/>
  <c r="AP50" i="6"/>
  <c r="AP62" i="6"/>
  <c r="AQ71" i="6"/>
  <c r="AP82" i="6"/>
  <c r="AP94" i="6"/>
  <c r="AQ103" i="6"/>
  <c r="AP114" i="6"/>
  <c r="AP126" i="6"/>
  <c r="AQ135" i="6"/>
  <c r="AP146" i="6"/>
  <c r="AP155" i="6"/>
  <c r="AP6" i="6"/>
  <c r="AP19" i="6"/>
  <c r="AP31" i="6"/>
  <c r="AQ41" i="6"/>
  <c r="AP51" i="6"/>
  <c r="AP63" i="6"/>
  <c r="AQ73" i="6"/>
  <c r="AP83" i="6"/>
  <c r="AP95" i="6"/>
  <c r="AQ105" i="6"/>
  <c r="AP115" i="6"/>
  <c r="AP127" i="6"/>
  <c r="AQ137" i="6"/>
  <c r="AQ146" i="6"/>
  <c r="AQ155" i="6"/>
  <c r="AP7" i="6"/>
  <c r="AP22" i="6"/>
  <c r="AQ31" i="6"/>
  <c r="AP42" i="6"/>
  <c r="AP54" i="6"/>
  <c r="AQ63" i="6"/>
  <c r="AP74" i="6"/>
  <c r="AP86" i="6"/>
  <c r="AQ95" i="6"/>
  <c r="AP106" i="6"/>
  <c r="AP118" i="6"/>
  <c r="AQ127" i="6"/>
  <c r="AP138" i="6"/>
  <c r="AQ149" i="6"/>
  <c r="AQ157" i="6"/>
  <c r="C12" i="27" s="1"/>
  <c r="AQ23" i="6"/>
  <c r="AP39" i="6"/>
  <c r="AQ57" i="6"/>
  <c r="AP75" i="6"/>
  <c r="AP90" i="6"/>
  <c r="AP110" i="6"/>
  <c r="AP123" i="6"/>
  <c r="AP143" i="6"/>
  <c r="AP158" i="6"/>
  <c r="C16" i="9" s="1"/>
  <c r="AQ7" i="6"/>
  <c r="AP26" i="6"/>
  <c r="AP46" i="6"/>
  <c r="AP59" i="6"/>
  <c r="AP79" i="6"/>
  <c r="AQ97" i="6"/>
  <c r="AQ111" i="6"/>
  <c r="AP130" i="6"/>
  <c r="AQ145" i="6"/>
  <c r="AP159" i="6"/>
  <c r="C19" i="9" s="1"/>
  <c r="AQ11" i="6"/>
  <c r="AP27" i="6"/>
  <c r="AP47" i="6"/>
  <c r="AQ65" i="6"/>
  <c r="AP14" i="6"/>
  <c r="AP38" i="6"/>
  <c r="AP67" i="6"/>
  <c r="AQ89" i="6"/>
  <c r="AQ113" i="6"/>
  <c r="AP135" i="6"/>
  <c r="AQ153" i="6"/>
  <c r="AP43" i="6"/>
  <c r="AP70" i="6"/>
  <c r="AP119" i="6"/>
  <c r="AQ158" i="6"/>
  <c r="C15" i="27" s="1"/>
  <c r="AQ47" i="6"/>
  <c r="AQ119" i="6"/>
  <c r="AP15" i="6"/>
  <c r="AP91" i="6"/>
  <c r="AP139" i="6"/>
  <c r="AQ15" i="6"/>
  <c r="AP71" i="6"/>
  <c r="AP142" i="6"/>
  <c r="AP98" i="6"/>
  <c r="AP35" i="6"/>
  <c r="AP66" i="6"/>
  <c r="AQ87" i="6"/>
  <c r="AP111" i="6"/>
  <c r="AP134" i="6"/>
  <c r="AQ151" i="6"/>
  <c r="AP23" i="6"/>
  <c r="AQ49" i="6"/>
  <c r="AP78" i="6"/>
  <c r="AP99" i="6"/>
  <c r="AQ121" i="6"/>
  <c r="AQ143" i="6"/>
  <c r="AQ25" i="6"/>
  <c r="AP55" i="6"/>
  <c r="AQ79" i="6"/>
  <c r="AP102" i="6"/>
  <c r="AP122" i="6"/>
  <c r="AP150" i="6"/>
  <c r="AQ33" i="6"/>
  <c r="AQ55" i="6"/>
  <c r="AQ81" i="6"/>
  <c r="AP103" i="6"/>
  <c r="AQ129" i="6"/>
  <c r="AQ150" i="6"/>
  <c r="AP34" i="6"/>
  <c r="AP58" i="6"/>
  <c r="AP87" i="6"/>
  <c r="AP107" i="6"/>
  <c r="AP131" i="6"/>
  <c r="AP151" i="6"/>
  <c r="AQ109" i="6"/>
  <c r="AQ45" i="6"/>
  <c r="AQ139" i="6"/>
  <c r="AQ75" i="6"/>
  <c r="AP10" i="6"/>
  <c r="AP125" i="6"/>
  <c r="AP93" i="6"/>
  <c r="AP61" i="6"/>
  <c r="AP29" i="6"/>
  <c r="AQ156" i="6"/>
  <c r="C14" i="27" s="1"/>
  <c r="AQ124" i="6"/>
  <c r="AQ92" i="6"/>
  <c r="AQ60" i="6"/>
  <c r="AQ28" i="6"/>
  <c r="AQ9" i="6"/>
  <c r="AP140" i="6"/>
  <c r="AP108" i="6"/>
  <c r="AP76" i="6"/>
  <c r="AP44" i="6"/>
  <c r="AP12" i="6"/>
  <c r="AQ118" i="6"/>
  <c r="AQ86" i="6"/>
  <c r="AQ54" i="6"/>
  <c r="AQ22" i="6"/>
  <c r="AQ154" i="6"/>
  <c r="AQ29" i="6"/>
  <c r="AP149" i="6"/>
  <c r="AP85" i="6"/>
  <c r="AP21" i="6"/>
  <c r="AQ116" i="6"/>
  <c r="AQ84" i="6"/>
  <c r="AQ20" i="6"/>
  <c r="AP100" i="6"/>
  <c r="AQ142" i="6"/>
  <c r="AQ78" i="6"/>
  <c r="AQ14" i="6"/>
  <c r="AQ133" i="6"/>
  <c r="AQ159" i="6"/>
  <c r="C19" i="27" s="1"/>
  <c r="AQ35" i="6"/>
  <c r="AP73" i="6"/>
  <c r="AP9" i="6"/>
  <c r="AQ72" i="6"/>
  <c r="AQ8" i="6"/>
  <c r="AP88" i="6"/>
  <c r="AQ130" i="6"/>
  <c r="AQ34" i="6"/>
  <c r="AQ61" i="6"/>
  <c r="AQ27" i="6"/>
  <c r="AP101" i="6"/>
  <c r="AP37" i="6"/>
  <c r="AQ132" i="6"/>
  <c r="AQ68" i="6"/>
  <c r="AQ17" i="6"/>
  <c r="AP116" i="6"/>
  <c r="AP52" i="6"/>
  <c r="AQ126" i="6"/>
  <c r="AQ62" i="6"/>
  <c r="AQ101" i="6"/>
  <c r="AQ37" i="6"/>
  <c r="AQ131" i="6"/>
  <c r="AQ67" i="6"/>
  <c r="AP153" i="6"/>
  <c r="AP121" i="6"/>
  <c r="AP89" i="6"/>
  <c r="AP57" i="6"/>
  <c r="AP25" i="6"/>
  <c r="AQ152" i="6"/>
  <c r="AQ120" i="6"/>
  <c r="AQ88" i="6"/>
  <c r="AQ56" i="6"/>
  <c r="AQ24" i="6"/>
  <c r="AQ5" i="6"/>
  <c r="AP136" i="6"/>
  <c r="AP104" i="6"/>
  <c r="AP72" i="6"/>
  <c r="AP40" i="6"/>
  <c r="AP8" i="6"/>
  <c r="AQ114" i="6"/>
  <c r="AQ82" i="6"/>
  <c r="AQ50" i="6"/>
  <c r="AQ18" i="6"/>
  <c r="AQ93" i="6"/>
  <c r="AQ59" i="6"/>
  <c r="AP117" i="6"/>
  <c r="AP53" i="6"/>
  <c r="AQ148" i="6"/>
  <c r="AQ52" i="6"/>
  <c r="AP157" i="6"/>
  <c r="C12" i="9" s="1"/>
  <c r="AP132" i="6"/>
  <c r="AP36" i="6"/>
  <c r="AQ110" i="6"/>
  <c r="AQ46" i="6"/>
  <c r="AQ69" i="6"/>
  <c r="AQ99" i="6"/>
  <c r="AP105" i="6"/>
  <c r="AP41" i="6"/>
  <c r="AQ136" i="6"/>
  <c r="AQ40" i="6"/>
  <c r="AP120" i="6"/>
  <c r="AP24" i="6"/>
  <c r="AQ66" i="6"/>
  <c r="AQ125" i="6"/>
  <c r="AP154" i="6"/>
  <c r="AQ91" i="6"/>
  <c r="AP133" i="6"/>
  <c r="AP69" i="6"/>
  <c r="AP5" i="6"/>
  <c r="AQ100" i="6"/>
  <c r="AQ36" i="6"/>
  <c r="AP148" i="6"/>
  <c r="AP84" i="6"/>
  <c r="AP20" i="6"/>
  <c r="AQ94" i="6"/>
  <c r="AQ30" i="6"/>
  <c r="AQ123" i="6"/>
  <c r="AP68" i="6"/>
  <c r="AP137" i="6"/>
  <c r="AQ104" i="6"/>
  <c r="AP152" i="6"/>
  <c r="AP56" i="6"/>
  <c r="AQ98" i="6"/>
  <c r="AQ147" i="6"/>
  <c r="AQ85" i="6"/>
  <c r="AQ21" i="6"/>
  <c r="AQ115" i="6"/>
  <c r="AQ51" i="6"/>
  <c r="AP145" i="6"/>
  <c r="AP113" i="6"/>
  <c r="AP81" i="6"/>
  <c r="AP49" i="6"/>
  <c r="AP17" i="6"/>
  <c r="AQ144" i="6"/>
  <c r="AQ112" i="6"/>
  <c r="AQ80" i="6"/>
  <c r="AQ48" i="6"/>
  <c r="AQ16" i="6"/>
  <c r="AQ4" i="6"/>
  <c r="AP128" i="6"/>
  <c r="AP96" i="6"/>
  <c r="AP64" i="6"/>
  <c r="AP32" i="6"/>
  <c r="AQ138" i="6"/>
  <c r="AQ106" i="6"/>
  <c r="AQ74" i="6"/>
  <c r="AQ42" i="6"/>
  <c r="AQ10" i="6"/>
  <c r="AQ141" i="6"/>
  <c r="AQ77" i="6"/>
  <c r="AP11" i="6"/>
  <c r="AQ107" i="6"/>
  <c r="AQ43" i="6"/>
  <c r="AP141" i="6"/>
  <c r="AP109" i="6"/>
  <c r="AP77" i="6"/>
  <c r="AP45" i="6"/>
  <c r="AP13" i="6"/>
  <c r="AQ140" i="6"/>
  <c r="AQ108" i="6"/>
  <c r="AQ76" i="6"/>
  <c r="AQ44" i="6"/>
  <c r="AQ12" i="6"/>
  <c r="AP156" i="6"/>
  <c r="C13" i="9" s="1"/>
  <c r="AP124" i="6"/>
  <c r="AP92" i="6"/>
  <c r="AP60" i="6"/>
  <c r="AP28" i="6"/>
  <c r="AQ134" i="6"/>
  <c r="AQ102" i="6"/>
  <c r="AQ70" i="6"/>
  <c r="AQ38" i="6"/>
  <c r="AQ19" i="6"/>
  <c r="AQ64" i="6"/>
  <c r="AQ122" i="6"/>
  <c r="AP129" i="6"/>
  <c r="AQ32" i="6"/>
  <c r="AQ90" i="6"/>
  <c r="AP97" i="6"/>
  <c r="AQ13" i="6"/>
  <c r="AQ58" i="6"/>
  <c r="AP65" i="6"/>
  <c r="AP144" i="6"/>
  <c r="AQ26" i="6"/>
  <c r="AQ117" i="6"/>
  <c r="AP33" i="6"/>
  <c r="AP112" i="6"/>
  <c r="AQ53" i="6"/>
  <c r="AP4" i="6"/>
  <c r="AP80" i="6"/>
  <c r="AP147" i="6"/>
  <c r="AQ128" i="6"/>
  <c r="AP48" i="6"/>
  <c r="AQ83" i="6"/>
  <c r="AQ96" i="6"/>
  <c r="AP16" i="6"/>
  <c r="F41" i="13"/>
  <c r="D8" i="15" s="1"/>
  <c r="G41" i="13"/>
  <c r="D14" i="15" s="1"/>
  <c r="H42" i="13"/>
  <c r="D11" i="28" s="1"/>
  <c r="H41" i="13"/>
  <c r="D13" i="15" s="1"/>
  <c r="F42" i="13"/>
  <c r="D8" i="28" s="1"/>
  <c r="G42" i="13"/>
  <c r="D12" i="28" s="1"/>
  <c r="D41" i="13"/>
  <c r="D9" i="15" s="1"/>
  <c r="D42" i="13"/>
  <c r="D9" i="28" s="1"/>
  <c r="C41" i="13"/>
  <c r="D11" i="15" s="1"/>
  <c r="C42" i="13"/>
  <c r="D14" i="28" s="1"/>
  <c r="E41" i="13"/>
  <c r="D7" i="15" s="1"/>
  <c r="E42" i="13"/>
  <c r="D7" i="28" s="1"/>
  <c r="I25" i="15"/>
  <c r="N25" i="15" s="1"/>
  <c r="J25" i="15"/>
  <c r="O25" i="15" s="1"/>
  <c r="J15" i="15"/>
  <c r="O15" i="15" s="1"/>
  <c r="J21" i="15"/>
  <c r="O21" i="15" s="1"/>
  <c r="J19" i="15"/>
  <c r="O19" i="15" s="1"/>
  <c r="J17" i="15"/>
  <c r="O17" i="15" s="1"/>
  <c r="I24" i="15"/>
  <c r="N24" i="15" s="1"/>
  <c r="I16" i="15"/>
  <c r="N16" i="15" s="1"/>
  <c r="I8" i="15"/>
  <c r="I9" i="15"/>
  <c r="J18" i="15"/>
  <c r="O18" i="15" s="1"/>
  <c r="I10" i="15"/>
  <c r="N10" i="15" s="1"/>
  <c r="I18" i="15"/>
  <c r="N18" i="15" s="1"/>
  <c r="J24" i="15"/>
  <c r="O24" i="15" s="1"/>
  <c r="J16" i="15"/>
  <c r="O16" i="15" s="1"/>
  <c r="J20" i="15"/>
  <c r="O20" i="15" s="1"/>
  <c r="J8" i="15"/>
  <c r="J9" i="15"/>
  <c r="I20" i="15"/>
  <c r="N20" i="15" s="1"/>
  <c r="J14" i="15"/>
  <c r="I22" i="15"/>
  <c r="N22" i="15" s="1"/>
  <c r="I14" i="15"/>
  <c r="J23" i="15"/>
  <c r="O23" i="15" s="1"/>
  <c r="J12" i="15"/>
  <c r="O12" i="15" s="1"/>
  <c r="J13" i="15"/>
  <c r="J7" i="15"/>
  <c r="J11" i="15"/>
  <c r="J22" i="15"/>
  <c r="O22" i="15" s="1"/>
  <c r="J10" i="15"/>
  <c r="O10" i="15" s="1"/>
  <c r="I13" i="15"/>
  <c r="I23" i="15"/>
  <c r="N23" i="15" s="1"/>
  <c r="I21" i="15"/>
  <c r="N21" i="15" s="1"/>
  <c r="I11" i="15"/>
  <c r="I7" i="15"/>
  <c r="I12" i="15"/>
  <c r="N12" i="15" s="1"/>
  <c r="I19" i="15"/>
  <c r="N19" i="15" s="1"/>
  <c r="I15" i="15"/>
  <c r="N15" i="15" s="1"/>
  <c r="I17" i="15"/>
  <c r="N17" i="15" s="1"/>
  <c r="H25" i="15"/>
  <c r="H10" i="15"/>
  <c r="H14" i="15"/>
  <c r="H24" i="15"/>
  <c r="H16" i="15"/>
  <c r="H20" i="15"/>
  <c r="H8" i="15"/>
  <c r="H9" i="15"/>
  <c r="H22" i="15"/>
  <c r="H18" i="15"/>
  <c r="H19" i="15"/>
  <c r="H13" i="15"/>
  <c r="H21" i="15"/>
  <c r="H12" i="15"/>
  <c r="H17" i="15"/>
  <c r="H15" i="15"/>
  <c r="H7" i="15"/>
  <c r="H23" i="15"/>
  <c r="H11" i="15"/>
  <c r="J24" i="9"/>
  <c r="J12" i="9"/>
  <c r="I11" i="9"/>
  <c r="I22" i="9"/>
  <c r="I15" i="9"/>
  <c r="I13" i="9"/>
  <c r="J14" i="9"/>
  <c r="I24" i="9"/>
  <c r="N24" i="9" s="1"/>
  <c r="I20" i="9"/>
  <c r="I8" i="9"/>
  <c r="J19" i="9"/>
  <c r="I12" i="9"/>
  <c r="I17" i="9"/>
  <c r="I19" i="9"/>
  <c r="I23" i="9"/>
  <c r="I14" i="9"/>
  <c r="I7" i="9"/>
  <c r="I21" i="9"/>
  <c r="I10" i="9"/>
  <c r="I9" i="9"/>
  <c r="J11" i="9"/>
  <c r="J15" i="9"/>
  <c r="I18" i="9"/>
  <c r="I16" i="9"/>
  <c r="N16" i="9" s="1"/>
  <c r="J20" i="9"/>
  <c r="J17" i="9"/>
  <c r="J22" i="9"/>
  <c r="J13" i="9"/>
  <c r="J9" i="9"/>
  <c r="J8" i="9"/>
  <c r="J16" i="9"/>
  <c r="J23" i="9"/>
  <c r="J21" i="9"/>
  <c r="J7" i="9"/>
  <c r="J18" i="9"/>
  <c r="J10" i="9"/>
  <c r="H18" i="9"/>
  <c r="H10" i="9"/>
  <c r="H22" i="9"/>
  <c r="H9" i="9"/>
  <c r="H16" i="9"/>
  <c r="H24" i="9"/>
  <c r="H11" i="9"/>
  <c r="H21" i="9"/>
  <c r="H7" i="9"/>
  <c r="H17" i="9"/>
  <c r="H15" i="9"/>
  <c r="H20" i="9"/>
  <c r="H12" i="9"/>
  <c r="H13" i="9"/>
  <c r="H23" i="9"/>
  <c r="H19" i="9"/>
  <c r="H14" i="9"/>
  <c r="H8" i="9"/>
  <c r="N15" i="27" l="1"/>
  <c r="F12" i="27"/>
  <c r="F14" i="27"/>
  <c r="N14" i="27"/>
  <c r="F19" i="27"/>
  <c r="F15" i="27"/>
  <c r="D9" i="9"/>
  <c r="N9" i="9" s="1"/>
  <c r="C9" i="9"/>
  <c r="M9" i="9" s="1"/>
  <c r="N19" i="27"/>
  <c r="N12" i="27"/>
  <c r="E11" i="27"/>
  <c r="O11" i="27" s="1"/>
  <c r="N8" i="28"/>
  <c r="N11" i="28"/>
  <c r="N14" i="28"/>
  <c r="N9" i="28"/>
  <c r="D7" i="27"/>
  <c r="N7" i="27" s="1"/>
  <c r="E7" i="9"/>
  <c r="O7" i="9" s="1"/>
  <c r="E9" i="9"/>
  <c r="D11" i="9"/>
  <c r="N11" i="9" s="1"/>
  <c r="C8" i="9"/>
  <c r="M8" i="9" s="1"/>
  <c r="E10" i="9"/>
  <c r="D10" i="9"/>
  <c r="N10" i="9" s="1"/>
  <c r="D9" i="27"/>
  <c r="N9" i="27" s="1"/>
  <c r="C13" i="27"/>
  <c r="M13" i="27" s="1"/>
  <c r="E11" i="9"/>
  <c r="O11" i="9" s="1"/>
  <c r="E9" i="27"/>
  <c r="O9" i="27" s="1"/>
  <c r="O14" i="27"/>
  <c r="D15" i="9"/>
  <c r="E7" i="27"/>
  <c r="O7" i="27" s="1"/>
  <c r="C10" i="9"/>
  <c r="C10" i="27"/>
  <c r="C11" i="9"/>
  <c r="E10" i="27"/>
  <c r="O10" i="27" s="1"/>
  <c r="O19" i="27"/>
  <c r="D10" i="27"/>
  <c r="N10" i="27" s="1"/>
  <c r="C7" i="9"/>
  <c r="E8" i="9"/>
  <c r="O8" i="9" s="1"/>
  <c r="O14" i="28"/>
  <c r="D8" i="9"/>
  <c r="C8" i="27"/>
  <c r="M8" i="27" s="1"/>
  <c r="C9" i="27"/>
  <c r="E8" i="27"/>
  <c r="O12" i="27"/>
  <c r="D8" i="27"/>
  <c r="D13" i="27"/>
  <c r="N13" i="27" s="1"/>
  <c r="C11" i="27"/>
  <c r="M11" i="27" s="1"/>
  <c r="C7" i="27"/>
  <c r="M7" i="27" s="1"/>
  <c r="E15" i="9"/>
  <c r="O15" i="9" s="1"/>
  <c r="O15" i="27"/>
  <c r="D11" i="27"/>
  <c r="N11" i="27" s="1"/>
  <c r="C15" i="9"/>
  <c r="E13" i="27"/>
  <c r="O13" i="27" s="1"/>
  <c r="D7" i="9"/>
  <c r="N7" i="9" s="1"/>
  <c r="O12" i="28"/>
  <c r="O9" i="28"/>
  <c r="O8" i="28"/>
  <c r="N12" i="28"/>
  <c r="O11" i="28"/>
  <c r="F12" i="28"/>
  <c r="F11" i="28"/>
  <c r="C27" i="28"/>
  <c r="E27" i="28"/>
  <c r="F9" i="15"/>
  <c r="F8" i="28"/>
  <c r="F13" i="15"/>
  <c r="F11" i="15"/>
  <c r="F14" i="15"/>
  <c r="F9" i="28"/>
  <c r="F14" i="28"/>
  <c r="F8" i="15"/>
  <c r="F7" i="28"/>
  <c r="D27" i="28"/>
  <c r="M20" i="28"/>
  <c r="P20" i="28" s="1"/>
  <c r="K20" i="28"/>
  <c r="K11" i="28"/>
  <c r="M11" i="28"/>
  <c r="M18" i="28"/>
  <c r="P18" i="28" s="1"/>
  <c r="K18" i="28"/>
  <c r="K23" i="28"/>
  <c r="M23" i="28"/>
  <c r="P23" i="28" s="1"/>
  <c r="M10" i="28"/>
  <c r="P10" i="28" s="1"/>
  <c r="K10" i="28"/>
  <c r="K17" i="28"/>
  <c r="M17" i="28"/>
  <c r="P17" i="28" s="1"/>
  <c r="M15" i="28"/>
  <c r="P15" i="28" s="1"/>
  <c r="K15" i="28"/>
  <c r="K14" i="28"/>
  <c r="M14" i="28"/>
  <c r="K21" i="28"/>
  <c r="M21" i="28"/>
  <c r="P21" i="28" s="1"/>
  <c r="K7" i="28"/>
  <c r="H27" i="28"/>
  <c r="M7" i="28"/>
  <c r="M25" i="28"/>
  <c r="P25" i="28" s="1"/>
  <c r="K25" i="28"/>
  <c r="M13" i="28"/>
  <c r="P13" i="28" s="1"/>
  <c r="K13" i="28"/>
  <c r="K12" i="28"/>
  <c r="M12" i="28"/>
  <c r="M24" i="28"/>
  <c r="P24" i="28" s="1"/>
  <c r="K24" i="28"/>
  <c r="K9" i="28"/>
  <c r="M9" i="28"/>
  <c r="M19" i="28"/>
  <c r="P19" i="28" s="1"/>
  <c r="K19" i="28"/>
  <c r="K22" i="28"/>
  <c r="M22" i="28"/>
  <c r="P22" i="28" s="1"/>
  <c r="K8" i="28"/>
  <c r="M8" i="28"/>
  <c r="M16" i="28"/>
  <c r="P16" i="28" s="1"/>
  <c r="K16" i="28"/>
  <c r="G19" i="27"/>
  <c r="K19" i="27"/>
  <c r="M19" i="27"/>
  <c r="G12" i="27"/>
  <c r="M12" i="27"/>
  <c r="K12" i="27"/>
  <c r="G17" i="27"/>
  <c r="K17" i="27"/>
  <c r="M17" i="27"/>
  <c r="P17" i="27" s="1"/>
  <c r="G11" i="27"/>
  <c r="K11" i="27"/>
  <c r="G21" i="27"/>
  <c r="M21" i="27"/>
  <c r="P21" i="27" s="1"/>
  <c r="K21" i="27"/>
  <c r="G15" i="27"/>
  <c r="M15" i="27"/>
  <c r="K15" i="27"/>
  <c r="G18" i="27"/>
  <c r="M18" i="27"/>
  <c r="P18" i="27" s="1"/>
  <c r="K18" i="27"/>
  <c r="G9" i="27"/>
  <c r="K9" i="27"/>
  <c r="G24" i="27"/>
  <c r="M24" i="27"/>
  <c r="P24" i="27" s="1"/>
  <c r="K24" i="27"/>
  <c r="G16" i="27"/>
  <c r="M16" i="27"/>
  <c r="P16" i="27" s="1"/>
  <c r="K16" i="27"/>
  <c r="G10" i="27"/>
  <c r="K10" i="27"/>
  <c r="G23" i="27"/>
  <c r="M23" i="27"/>
  <c r="P23" i="27" s="1"/>
  <c r="K23" i="27"/>
  <c r="G8" i="27"/>
  <c r="K8" i="27"/>
  <c r="G7" i="27"/>
  <c r="K7" i="27"/>
  <c r="H26" i="27"/>
  <c r="G22" i="27"/>
  <c r="K22" i="27"/>
  <c r="M22" i="27"/>
  <c r="P22" i="27" s="1"/>
  <c r="G14" i="27"/>
  <c r="K14" i="27"/>
  <c r="M14" i="27"/>
  <c r="G20" i="27"/>
  <c r="K20" i="27"/>
  <c r="M20" i="27"/>
  <c r="P20" i="27" s="1"/>
  <c r="G13" i="27"/>
  <c r="K13" i="27"/>
  <c r="I27" i="28"/>
  <c r="N7" i="28"/>
  <c r="O7" i="28"/>
  <c r="J27" i="28"/>
  <c r="I26" i="27"/>
  <c r="J26" i="27"/>
  <c r="N23" i="9"/>
  <c r="N13" i="15"/>
  <c r="O9" i="15"/>
  <c r="O8" i="15"/>
  <c r="N19" i="9"/>
  <c r="F22" i="9"/>
  <c r="O7" i="15"/>
  <c r="O14" i="15"/>
  <c r="F7" i="15"/>
  <c r="O13" i="15"/>
  <c r="K11" i="15"/>
  <c r="H27" i="15"/>
  <c r="M11" i="15"/>
  <c r="K19" i="15"/>
  <c r="M19" i="15"/>
  <c r="P19" i="15" s="1"/>
  <c r="K14" i="15"/>
  <c r="M14" i="15"/>
  <c r="K23" i="15"/>
  <c r="M23" i="15"/>
  <c r="P23" i="15" s="1"/>
  <c r="K18" i="15"/>
  <c r="M18" i="15"/>
  <c r="P18" i="15" s="1"/>
  <c r="K10" i="15"/>
  <c r="M10" i="15"/>
  <c r="P10" i="15" s="1"/>
  <c r="K7" i="15"/>
  <c r="M7" i="15"/>
  <c r="K22" i="15"/>
  <c r="M22" i="15"/>
  <c r="P22" i="15" s="1"/>
  <c r="M25" i="15"/>
  <c r="P25" i="15" s="1"/>
  <c r="K25" i="15"/>
  <c r="K15" i="15"/>
  <c r="M15" i="15"/>
  <c r="P15" i="15" s="1"/>
  <c r="K9" i="15"/>
  <c r="M9" i="15"/>
  <c r="E27" i="15"/>
  <c r="N7" i="15"/>
  <c r="D27" i="15"/>
  <c r="M17" i="15"/>
  <c r="P17" i="15" s="1"/>
  <c r="K17" i="15"/>
  <c r="K8" i="15"/>
  <c r="M8" i="15"/>
  <c r="K12" i="15"/>
  <c r="M12" i="15"/>
  <c r="P12" i="15" s="1"/>
  <c r="K20" i="15"/>
  <c r="M20" i="15"/>
  <c r="P20" i="15" s="1"/>
  <c r="I27" i="15"/>
  <c r="N11" i="15"/>
  <c r="N9" i="15"/>
  <c r="K21" i="15"/>
  <c r="M21" i="15"/>
  <c r="P21" i="15" s="1"/>
  <c r="K16" i="15"/>
  <c r="M16" i="15"/>
  <c r="P16" i="15" s="1"/>
  <c r="N14" i="15"/>
  <c r="N8" i="15"/>
  <c r="N22" i="9"/>
  <c r="K13" i="15"/>
  <c r="M13" i="15"/>
  <c r="K24" i="15"/>
  <c r="M24" i="15"/>
  <c r="P24" i="15" s="1"/>
  <c r="C27" i="15"/>
  <c r="J27" i="15"/>
  <c r="O11" i="15"/>
  <c r="F18" i="9"/>
  <c r="F14" i="9"/>
  <c r="F20" i="9"/>
  <c r="F12" i="9"/>
  <c r="F17" i="9"/>
  <c r="O21" i="9"/>
  <c r="F16" i="9"/>
  <c r="F19" i="9"/>
  <c r="N17" i="9"/>
  <c r="O20" i="9"/>
  <c r="M13" i="9"/>
  <c r="H26" i="9"/>
  <c r="K13" i="9"/>
  <c r="M12" i="9"/>
  <c r="K12" i="9"/>
  <c r="M16" i="9"/>
  <c r="K16" i="9"/>
  <c r="F21" i="9"/>
  <c r="F24" i="9"/>
  <c r="N14" i="9"/>
  <c r="M19" i="9"/>
  <c r="K19" i="9"/>
  <c r="M20" i="9"/>
  <c r="K20" i="9"/>
  <c r="K9" i="9"/>
  <c r="F23" i="9"/>
  <c r="N18" i="9"/>
  <c r="O14" i="9"/>
  <c r="O13" i="9"/>
  <c r="J26" i="9"/>
  <c r="I26" i="9"/>
  <c r="N13" i="9"/>
  <c r="K17" i="9"/>
  <c r="M17" i="9"/>
  <c r="M22" i="9"/>
  <c r="K22" i="9"/>
  <c r="F13" i="9"/>
  <c r="O18" i="9"/>
  <c r="O22" i="9"/>
  <c r="M14" i="9"/>
  <c r="K14" i="9"/>
  <c r="K7" i="9"/>
  <c r="M10" i="9"/>
  <c r="K10" i="9"/>
  <c r="O17" i="9"/>
  <c r="N12" i="9"/>
  <c r="K8" i="9"/>
  <c r="M21" i="9"/>
  <c r="K21" i="9"/>
  <c r="K18" i="9"/>
  <c r="M18" i="9"/>
  <c r="O19" i="9"/>
  <c r="M23" i="9"/>
  <c r="K23" i="9"/>
  <c r="K11" i="9"/>
  <c r="O23" i="9"/>
  <c r="N21" i="9"/>
  <c r="O12" i="9"/>
  <c r="K15" i="9"/>
  <c r="M24" i="9"/>
  <c r="K24" i="9"/>
  <c r="O16" i="9"/>
  <c r="N20" i="9"/>
  <c r="O24" i="9"/>
  <c r="F9" i="27" l="1"/>
  <c r="F9" i="9"/>
  <c r="O9" i="9"/>
  <c r="P9" i="9" s="1"/>
  <c r="F7" i="9"/>
  <c r="M9" i="27"/>
  <c r="P9" i="27" s="1"/>
  <c r="F7" i="27"/>
  <c r="M7" i="9"/>
  <c r="P7" i="9" s="1"/>
  <c r="P14" i="27"/>
  <c r="F8" i="9"/>
  <c r="F15" i="9"/>
  <c r="N8" i="9"/>
  <c r="E26" i="9"/>
  <c r="C26" i="9"/>
  <c r="F10" i="9"/>
  <c r="O10" i="9"/>
  <c r="P10" i="9" s="1"/>
  <c r="M15" i="9"/>
  <c r="P19" i="27"/>
  <c r="F11" i="9"/>
  <c r="M11" i="9"/>
  <c r="P15" i="27"/>
  <c r="D26" i="9"/>
  <c r="D26" i="27"/>
  <c r="E26" i="27"/>
  <c r="N15" i="9"/>
  <c r="P8" i="28"/>
  <c r="P12" i="27"/>
  <c r="F10" i="27"/>
  <c r="F13" i="27"/>
  <c r="P13" i="27"/>
  <c r="N8" i="27"/>
  <c r="N26" i="27" s="1"/>
  <c r="F8" i="27"/>
  <c r="P14" i="28"/>
  <c r="C26" i="27"/>
  <c r="M10" i="27"/>
  <c r="P10" i="27" s="1"/>
  <c r="P9" i="28"/>
  <c r="F11" i="27"/>
  <c r="O8" i="27"/>
  <c r="O26" i="27" s="1"/>
  <c r="P11" i="27"/>
  <c r="O27" i="28"/>
  <c r="N27" i="28"/>
  <c r="P12" i="28"/>
  <c r="P11" i="28"/>
  <c r="F27" i="28"/>
  <c r="K26" i="27"/>
  <c r="K27" i="28"/>
  <c r="P7" i="27"/>
  <c r="P7" i="28"/>
  <c r="M27" i="28"/>
  <c r="P13" i="15"/>
  <c r="P8" i="15"/>
  <c r="O27" i="15"/>
  <c r="F27" i="15"/>
  <c r="P14" i="15"/>
  <c r="P9" i="15"/>
  <c r="P7" i="15"/>
  <c r="P11" i="15"/>
  <c r="M27" i="15"/>
  <c r="K27" i="15"/>
  <c r="N27" i="15"/>
  <c r="P8" i="9"/>
  <c r="P24" i="9"/>
  <c r="P21" i="9"/>
  <c r="P22" i="9"/>
  <c r="P19" i="9"/>
  <c r="P23" i="9"/>
  <c r="P14" i="9"/>
  <c r="P11" i="9"/>
  <c r="P16" i="9"/>
  <c r="P12" i="9"/>
  <c r="P18" i="9"/>
  <c r="K26" i="9"/>
  <c r="P17" i="9"/>
  <c r="P20" i="9"/>
  <c r="P13" i="9"/>
  <c r="F26" i="9" l="1"/>
  <c r="O26" i="9"/>
  <c r="N26" i="9"/>
  <c r="M26" i="9"/>
  <c r="P15" i="9"/>
  <c r="F26" i="27"/>
  <c r="P8" i="27"/>
  <c r="M26" i="27"/>
  <c r="P26" i="27" s="1"/>
  <c r="P27" i="28"/>
  <c r="P27" i="15"/>
  <c r="P26" i="9" l="1"/>
</calcChain>
</file>

<file path=xl/sharedStrings.xml><?xml version="1.0" encoding="utf-8"?>
<sst xmlns="http://schemas.openxmlformats.org/spreadsheetml/2006/main" count="1655" uniqueCount="471">
  <si>
    <t>YTD</t>
  </si>
  <si>
    <t>53819G002</t>
  </si>
  <si>
    <t>53618G</t>
  </si>
  <si>
    <t>53618H</t>
  </si>
  <si>
    <t>5361PP070</t>
  </si>
  <si>
    <t>5361PP071</t>
  </si>
  <si>
    <t>5361CM085</t>
  </si>
  <si>
    <t>5361CM086</t>
  </si>
  <si>
    <t>5361CM087</t>
  </si>
  <si>
    <t>5361CM088</t>
  </si>
  <si>
    <t>53618A</t>
  </si>
  <si>
    <t>5381K1</t>
  </si>
  <si>
    <t>5361CM089</t>
  </si>
  <si>
    <t>536101</t>
  </si>
  <si>
    <t>536102</t>
  </si>
  <si>
    <t>536103</t>
  </si>
  <si>
    <t>536105</t>
  </si>
  <si>
    <t>536106</t>
  </si>
  <si>
    <t>536109</t>
  </si>
  <si>
    <t>536110</t>
  </si>
  <si>
    <t>536113</t>
  </si>
  <si>
    <t>536114</t>
  </si>
  <si>
    <t>536115</t>
  </si>
  <si>
    <t>536116</t>
  </si>
  <si>
    <t>536118</t>
  </si>
  <si>
    <t>536119</t>
  </si>
  <si>
    <t>536120</t>
  </si>
  <si>
    <t>536121</t>
  </si>
  <si>
    <t>536122</t>
  </si>
  <si>
    <t>536123</t>
  </si>
  <si>
    <t>536124</t>
  </si>
  <si>
    <t>536125</t>
  </si>
  <si>
    <t>536126</t>
  </si>
  <si>
    <t>536128</t>
  </si>
  <si>
    <t>536129</t>
  </si>
  <si>
    <t>536130</t>
  </si>
  <si>
    <t>536139</t>
  </si>
  <si>
    <t>536140</t>
  </si>
  <si>
    <t>536142</t>
  </si>
  <si>
    <t>536144</t>
  </si>
  <si>
    <t>536152</t>
  </si>
  <si>
    <t>536153</t>
  </si>
  <si>
    <t>536154</t>
  </si>
  <si>
    <t>536157</t>
  </si>
  <si>
    <t>536159</t>
  </si>
  <si>
    <t>536160</t>
  </si>
  <si>
    <t>536161</t>
  </si>
  <si>
    <t>536162</t>
  </si>
  <si>
    <t>536163</t>
  </si>
  <si>
    <t>536164</t>
  </si>
  <si>
    <t>536165</t>
  </si>
  <si>
    <t>536169</t>
  </si>
  <si>
    <t>536170</t>
  </si>
  <si>
    <t>536172</t>
  </si>
  <si>
    <t>536177</t>
  </si>
  <si>
    <t>536187</t>
  </si>
  <si>
    <t>536111</t>
  </si>
  <si>
    <t>536136</t>
  </si>
  <si>
    <t>536147</t>
  </si>
  <si>
    <t>536156</t>
  </si>
  <si>
    <t>536158</t>
  </si>
  <si>
    <t>536179</t>
  </si>
  <si>
    <t>536150</t>
  </si>
  <si>
    <t>536104</t>
  </si>
  <si>
    <t>536183</t>
  </si>
  <si>
    <t>CHIP</t>
  </si>
  <si>
    <t>F</t>
  </si>
  <si>
    <t>S</t>
  </si>
  <si>
    <t>Fund</t>
  </si>
  <si>
    <t>Fund Description</t>
  </si>
  <si>
    <t>Exp</t>
  </si>
  <si>
    <t>Rev, Fed</t>
  </si>
  <si>
    <t>Rev, Oth</t>
  </si>
  <si>
    <t>App</t>
  </si>
  <si>
    <t>DMA Admin</t>
  </si>
  <si>
    <t>Contracts</t>
  </si>
  <si>
    <t>HIT</t>
  </si>
  <si>
    <t>County Admin, Claims</t>
  </si>
  <si>
    <t>Medical Asst Pmts</t>
  </si>
  <si>
    <t>CCNC</t>
  </si>
  <si>
    <t>Cost Settlements</t>
  </si>
  <si>
    <t>Adj's: Prog Integrity / TPR</t>
  </si>
  <si>
    <t>Drug Rebates</t>
  </si>
  <si>
    <t>DSH Pmts (moved to 1337)</t>
  </si>
  <si>
    <t>Consol Supp Hosp Pmts</t>
  </si>
  <si>
    <t>Undispositioned Receipts</t>
  </si>
  <si>
    <t>Hardship Payments</t>
  </si>
  <si>
    <t>Transfers, Misc Receipts</t>
  </si>
  <si>
    <t>Reserves and Transfers</t>
  </si>
  <si>
    <t>Federal Indirect Reserves</t>
  </si>
  <si>
    <t>Prior Year Earned Revenue</t>
  </si>
  <si>
    <t>Prior Year Audit &amp; Adj's</t>
  </si>
  <si>
    <t>Money Follows Person</t>
  </si>
  <si>
    <t>Total</t>
  </si>
  <si>
    <t>Variance (vs. Auth. Budget)</t>
  </si>
  <si>
    <t>Account</t>
  </si>
  <si>
    <t>Tag</t>
  </si>
  <si>
    <t>UID</t>
  </si>
  <si>
    <t>PMPM</t>
  </si>
  <si>
    <t>FFS</t>
  </si>
  <si>
    <t>1310536170001</t>
  </si>
  <si>
    <t>1310536170002</t>
  </si>
  <si>
    <t>1310536170003</t>
  </si>
  <si>
    <t>1310536140</t>
  </si>
  <si>
    <t>1310536173</t>
  </si>
  <si>
    <t>1310536175</t>
  </si>
  <si>
    <t>1310536190</t>
  </si>
  <si>
    <t>1310536195</t>
  </si>
  <si>
    <t>13115361CM085</t>
  </si>
  <si>
    <t>13115361CM089</t>
  </si>
  <si>
    <t>13115361CM088</t>
  </si>
  <si>
    <t>13115361CM087</t>
  </si>
  <si>
    <t>13115361CM086</t>
  </si>
  <si>
    <t>13115361PP071</t>
  </si>
  <si>
    <t>13115361PP070</t>
  </si>
  <si>
    <t>1310536101</t>
  </si>
  <si>
    <t>1310536102</t>
  </si>
  <si>
    <t>1310536103</t>
  </si>
  <si>
    <t>1310536105</t>
  </si>
  <si>
    <t>1310536106</t>
  </si>
  <si>
    <t>1310536109</t>
  </si>
  <si>
    <t>1310536110</t>
  </si>
  <si>
    <t>1310536113</t>
  </si>
  <si>
    <t>1310536114</t>
  </si>
  <si>
    <t>1310536115</t>
  </si>
  <si>
    <t>1310536116</t>
  </si>
  <si>
    <t>1310536117</t>
  </si>
  <si>
    <t>1310536118</t>
  </si>
  <si>
    <t>1310536119</t>
  </si>
  <si>
    <t>1310536120</t>
  </si>
  <si>
    <t>1310536121</t>
  </si>
  <si>
    <t>1310536122</t>
  </si>
  <si>
    <t>1310536123</t>
  </si>
  <si>
    <t>1310536124</t>
  </si>
  <si>
    <t>1310536125</t>
  </si>
  <si>
    <t>1310536126</t>
  </si>
  <si>
    <t>1310536128</t>
  </si>
  <si>
    <t>1310536129</t>
  </si>
  <si>
    <t>1310536132</t>
  </si>
  <si>
    <t>1310536138</t>
  </si>
  <si>
    <t>1310536139</t>
  </si>
  <si>
    <t>1310536142</t>
  </si>
  <si>
    <t>1310536143</t>
  </si>
  <si>
    <t>1310536144</t>
  </si>
  <si>
    <t>1310536152</t>
  </si>
  <si>
    <t>1310536153</t>
  </si>
  <si>
    <t>1310536154</t>
  </si>
  <si>
    <t>1310536155</t>
  </si>
  <si>
    <t>1310536157</t>
  </si>
  <si>
    <t>1310536159</t>
  </si>
  <si>
    <t>1310536160</t>
  </si>
  <si>
    <t>1310536161</t>
  </si>
  <si>
    <t>1310536162</t>
  </si>
  <si>
    <t>1310536163</t>
  </si>
  <si>
    <t>1310536165</t>
  </si>
  <si>
    <t>1310536169</t>
  </si>
  <si>
    <t>1310536171</t>
  </si>
  <si>
    <t>1310536172</t>
  </si>
  <si>
    <t>1310536177</t>
  </si>
  <si>
    <t>1310536187</t>
  </si>
  <si>
    <t>1310536130050</t>
  </si>
  <si>
    <t>1310536130051</t>
  </si>
  <si>
    <t>1310536130052</t>
  </si>
  <si>
    <t>1310536188</t>
  </si>
  <si>
    <t>1320536101</t>
  </si>
  <si>
    <t>1320536111</t>
  </si>
  <si>
    <t>1320536113</t>
  </si>
  <si>
    <t>1320536121</t>
  </si>
  <si>
    <t>1320536124</t>
  </si>
  <si>
    <t>1320536136</t>
  </si>
  <si>
    <t>1320536162</t>
  </si>
  <si>
    <t>1320536163</t>
  </si>
  <si>
    <t>1320536103</t>
  </si>
  <si>
    <t>1320536106</t>
  </si>
  <si>
    <t>1320536109</t>
  </si>
  <si>
    <t>1320536114</t>
  </si>
  <si>
    <t>1320536116</t>
  </si>
  <si>
    <t>1320536126</t>
  </si>
  <si>
    <t>1320536142</t>
  </si>
  <si>
    <t>1320536144</t>
  </si>
  <si>
    <t>1320536177</t>
  </si>
  <si>
    <t>1320536115</t>
  </si>
  <si>
    <t>1330536101</t>
  </si>
  <si>
    <t>1330536109</t>
  </si>
  <si>
    <t>1330536115</t>
  </si>
  <si>
    <t>1330536116</t>
  </si>
  <si>
    <t>1330536121</t>
  </si>
  <si>
    <t>1330536123</t>
  </si>
  <si>
    <t>1330536125</t>
  </si>
  <si>
    <t>1330536129</t>
  </si>
  <si>
    <t>1330536130</t>
  </si>
  <si>
    <t>1330536140</t>
  </si>
  <si>
    <t>1330536142</t>
  </si>
  <si>
    <t>1330536144</t>
  </si>
  <si>
    <t>1330536159</t>
  </si>
  <si>
    <t>1330536165</t>
  </si>
  <si>
    <t>1330536169</t>
  </si>
  <si>
    <t>1330536179</t>
  </si>
  <si>
    <t>1330536124</t>
  </si>
  <si>
    <t>1330536147</t>
  </si>
  <si>
    <t>1330536152</t>
  </si>
  <si>
    <t>1330536177</t>
  </si>
  <si>
    <t>1330536102</t>
  </si>
  <si>
    <t>1330536103</t>
  </si>
  <si>
    <t>1330536105</t>
  </si>
  <si>
    <t>1330536106</t>
  </si>
  <si>
    <t>1330536110</t>
  </si>
  <si>
    <t>1330536111</t>
  </si>
  <si>
    <t>1330536113</t>
  </si>
  <si>
    <t>1330536119</t>
  </si>
  <si>
    <t>1330536120</t>
  </si>
  <si>
    <t>1330536126</t>
  </si>
  <si>
    <t>1330536128</t>
  </si>
  <si>
    <t>1330536139</t>
  </si>
  <si>
    <t>1330536150</t>
  </si>
  <si>
    <t>1330536153</t>
  </si>
  <si>
    <t>1330536154</t>
  </si>
  <si>
    <t>1330536161</t>
  </si>
  <si>
    <t>1330536162</t>
  </si>
  <si>
    <t>1330536163</t>
  </si>
  <si>
    <t>1330536164</t>
  </si>
  <si>
    <t>1330536170</t>
  </si>
  <si>
    <t>1330536172</t>
  </si>
  <si>
    <t>133053618A</t>
  </si>
  <si>
    <t>133053618G</t>
  </si>
  <si>
    <t>133053618H</t>
  </si>
  <si>
    <t>1330536187</t>
  </si>
  <si>
    <t>13305381K1</t>
  </si>
  <si>
    <t>1330536156</t>
  </si>
  <si>
    <t>1330536158</t>
  </si>
  <si>
    <t>1330536136</t>
  </si>
  <si>
    <t>1330536114</t>
  </si>
  <si>
    <t>1330536118</t>
  </si>
  <si>
    <t>1330536122</t>
  </si>
  <si>
    <t>1330536160</t>
  </si>
  <si>
    <t>1330536183</t>
  </si>
  <si>
    <t>1330536157</t>
  </si>
  <si>
    <t>1330536104</t>
  </si>
  <si>
    <t>1331536150010</t>
  </si>
  <si>
    <t>1331536150012</t>
  </si>
  <si>
    <t>1331536150015</t>
  </si>
  <si>
    <t>1337536101001</t>
  </si>
  <si>
    <t>1337536121001</t>
  </si>
  <si>
    <t>1337536198</t>
  </si>
  <si>
    <t>133753819G002</t>
  </si>
  <si>
    <t>1337536101036</t>
  </si>
  <si>
    <t>1337536101037</t>
  </si>
  <si>
    <t>1337536101038</t>
  </si>
  <si>
    <t>1337536101039</t>
  </si>
  <si>
    <t>1337536115035</t>
  </si>
  <si>
    <t>1337536121038</t>
  </si>
  <si>
    <t>1337536121039</t>
  </si>
  <si>
    <t>Variance (vs. Forecast)</t>
  </si>
  <si>
    <t>Hospital Inpatient</t>
  </si>
  <si>
    <t>Hospital Outpatient</t>
  </si>
  <si>
    <t>LME/MCO</t>
  </si>
  <si>
    <t>Skilled Nursing Facilities</t>
  </si>
  <si>
    <t>Other Services</t>
  </si>
  <si>
    <t>Medicaid</t>
  </si>
  <si>
    <t>Health Choice</t>
  </si>
  <si>
    <t>Category of Service</t>
  </si>
  <si>
    <t>Notes:</t>
  </si>
  <si>
    <t>MCHIP</t>
  </si>
  <si>
    <t>MQBQ</t>
  </si>
  <si>
    <t>MQBB</t>
  </si>
  <si>
    <t>MQBE</t>
  </si>
  <si>
    <t>BCC</t>
  </si>
  <si>
    <t>ALAMANCE</t>
  </si>
  <si>
    <t>ALEXANDER</t>
  </si>
  <si>
    <t>ALLEGHANY</t>
  </si>
  <si>
    <t>ANSON</t>
  </si>
  <si>
    <t>ASHE</t>
  </si>
  <si>
    <t>AVERY</t>
  </si>
  <si>
    <t>BEAUFORT</t>
  </si>
  <si>
    <t>BERTIE</t>
  </si>
  <si>
    <t>BLADEN</t>
  </si>
  <si>
    <t>BRUNSWICK</t>
  </si>
  <si>
    <t>BUNCOMBE</t>
  </si>
  <si>
    <t>BURKE</t>
  </si>
  <si>
    <t>CABARRUS</t>
  </si>
  <si>
    <t>CALDWELL</t>
  </si>
  <si>
    <t>CAMDEN</t>
  </si>
  <si>
    <t>CARTERET</t>
  </si>
  <si>
    <t>CASWELL</t>
  </si>
  <si>
    <t>CATAWBA</t>
  </si>
  <si>
    <t>CHATHAM</t>
  </si>
  <si>
    <t>CHEROKEE</t>
  </si>
  <si>
    <t>CHOWAN</t>
  </si>
  <si>
    <t>CLAY</t>
  </si>
  <si>
    <t>CLEVELAND</t>
  </si>
  <si>
    <t>COLUMBUS</t>
  </si>
  <si>
    <t>CRAVEN</t>
  </si>
  <si>
    <t>CUMBERLAND</t>
  </si>
  <si>
    <t>CURRITUCK</t>
  </si>
  <si>
    <t>DARE</t>
  </si>
  <si>
    <t>DAVIDSON</t>
  </si>
  <si>
    <t>DAVIE</t>
  </si>
  <si>
    <t>DUPLIN</t>
  </si>
  <si>
    <t>DURHAM</t>
  </si>
  <si>
    <t>EDGECOMBE</t>
  </si>
  <si>
    <t>FORSYTH</t>
  </si>
  <si>
    <t>FRANKLIN</t>
  </si>
  <si>
    <t>GASTON</t>
  </si>
  <si>
    <t>GATES</t>
  </si>
  <si>
    <t>GRAHAM</t>
  </si>
  <si>
    <t>GRANVILLE</t>
  </si>
  <si>
    <t>GREENE</t>
  </si>
  <si>
    <t>GUILFORD</t>
  </si>
  <si>
    <t>HALIFAX</t>
  </si>
  <si>
    <t>HARNETT</t>
  </si>
  <si>
    <t>HAYWOOD</t>
  </si>
  <si>
    <t>HENDERSON</t>
  </si>
  <si>
    <t>HERTFORD</t>
  </si>
  <si>
    <t>HOKE</t>
  </si>
  <si>
    <t>HYDE</t>
  </si>
  <si>
    <t>IREDELL</t>
  </si>
  <si>
    <t>JACKSON</t>
  </si>
  <si>
    <t>JOHNSTON</t>
  </si>
  <si>
    <t>JONES</t>
  </si>
  <si>
    <t>LEE</t>
  </si>
  <si>
    <t>LENOIR</t>
  </si>
  <si>
    <t>LINCOLN</t>
  </si>
  <si>
    <t>MACON</t>
  </si>
  <si>
    <t>MADISON</t>
  </si>
  <si>
    <t>MARTIN</t>
  </si>
  <si>
    <t>MCDOWELL</t>
  </si>
  <si>
    <t>MECKLENBURG</t>
  </si>
  <si>
    <t>MITCHELL</t>
  </si>
  <si>
    <t>MONTGOMERY</t>
  </si>
  <si>
    <t>MOORE</t>
  </si>
  <si>
    <t>NASH</t>
  </si>
  <si>
    <t>NEW HANOVER</t>
  </si>
  <si>
    <t>NORTHAMPTON</t>
  </si>
  <si>
    <t>ONSLOW</t>
  </si>
  <si>
    <t>ORANGE</t>
  </si>
  <si>
    <t>PAMLICO</t>
  </si>
  <si>
    <t>PASQUOTANK</t>
  </si>
  <si>
    <t>PENDER</t>
  </si>
  <si>
    <t>PERQUIMANS</t>
  </si>
  <si>
    <t>PERSON</t>
  </si>
  <si>
    <t>PITT</t>
  </si>
  <si>
    <t>POLK</t>
  </si>
  <si>
    <t>RANDOLPH</t>
  </si>
  <si>
    <t>RICHMOND</t>
  </si>
  <si>
    <t>ROBESON</t>
  </si>
  <si>
    <t>ROCKINGHAM</t>
  </si>
  <si>
    <t>ROWAN</t>
  </si>
  <si>
    <t>RUTHERFORD</t>
  </si>
  <si>
    <t>SAMPSON</t>
  </si>
  <si>
    <t>SCOTLAND</t>
  </si>
  <si>
    <t>STANLY</t>
  </si>
  <si>
    <t>STOKES</t>
  </si>
  <si>
    <t>SURRY</t>
  </si>
  <si>
    <t>SWAIN</t>
  </si>
  <si>
    <t>TRANSYLVANIA</t>
  </si>
  <si>
    <t>TYRRELL</t>
  </si>
  <si>
    <t>UNION</t>
  </si>
  <si>
    <t>VANCE</t>
  </si>
  <si>
    <t>WAKE</t>
  </si>
  <si>
    <t>WARREN</t>
  </si>
  <si>
    <t>WASHINGTON</t>
  </si>
  <si>
    <t>WATAUGA</t>
  </si>
  <si>
    <t>WAYNE</t>
  </si>
  <si>
    <t>WILKES</t>
  </si>
  <si>
    <t>WILSON</t>
  </si>
  <si>
    <t>YADKIN</t>
  </si>
  <si>
    <t>YANCEY</t>
  </si>
  <si>
    <t>TOTALS</t>
  </si>
  <si>
    <t>Variance (vs. Prior Year)</t>
  </si>
  <si>
    <t>Medicaid - Fund Level Breakdown ($ millions)
Actuals vs. Forecast (Month-to-Date)
(Sorted by Absolute Value of Actual Month-to-Date Expenditures)</t>
  </si>
  <si>
    <t>Health Choice - Fund Level Breakdown ($ millions)
Actuals vs. Forecast (Month-to-Date)
(Sorted by Absolute Value of Actual Month-to-Date Expenditures)</t>
  </si>
  <si>
    <r>
      <t xml:space="preserve">Note: A forecast was </t>
    </r>
    <r>
      <rPr>
        <i/>
        <u/>
        <sz val="11"/>
        <color theme="1"/>
        <rFont val="Calibri"/>
        <family val="2"/>
        <scheme val="minor"/>
      </rPr>
      <t>not</t>
    </r>
    <r>
      <rPr>
        <i/>
        <sz val="11"/>
        <color theme="1"/>
        <rFont val="Calibri"/>
        <family val="2"/>
        <scheme val="minor"/>
      </rPr>
      <t xml:space="preserve"> produced for the following funds: 1340, 1350, 1810, 1910.</t>
    </r>
  </si>
  <si>
    <r>
      <t xml:space="preserve">Note: A forecast was </t>
    </r>
    <r>
      <rPr>
        <i/>
        <u/>
        <sz val="11"/>
        <color theme="1"/>
        <rFont val="Calibri"/>
        <family val="2"/>
        <scheme val="minor"/>
      </rPr>
      <t>not</t>
    </r>
    <r>
      <rPr>
        <i/>
        <sz val="11"/>
        <color theme="1"/>
        <rFont val="Calibri"/>
        <family val="2"/>
        <scheme val="minor"/>
      </rPr>
      <t xml:space="preserve"> produced for the following funds: 1340, 1350, 1810, 1910, 1991 - 1993, 2003</t>
    </r>
  </si>
  <si>
    <t>DRAFT</t>
  </si>
  <si>
    <t>COUNTY NAME</t>
  </si>
  <si>
    <t>AGED</t>
  </si>
  <si>
    <t>BLIND</t>
  </si>
  <si>
    <t>DISABLED</t>
  </si>
  <si>
    <t>TANF (AFDC) UNDER 21</t>
  </si>
  <si>
    <t>TANF (AFDC) 21 AND OVER</t>
  </si>
  <si>
    <t>PREGNANT WOMEN</t>
  </si>
  <si>
    <t>FAMILY PLANNING</t>
  </si>
  <si>
    <t>INFANTS AND CHILDREN</t>
  </si>
  <si>
    <t>REFUGEES</t>
  </si>
  <si>
    <t>LEGAL ALIENS</t>
  </si>
  <si>
    <t>COUNTY TOTAL</t>
  </si>
  <si>
    <t>Mapping</t>
  </si>
  <si>
    <t>ABS</t>
  </si>
  <si>
    <t>MTD</t>
  </si>
  <si>
    <t>Medicaid - Fund Level Breakdown ($ millions)
Actuals vs. Forecast (Year-to-Date)
(Sorted by Absolute Value of Actual Year-to-Date Expenditures)</t>
  </si>
  <si>
    <t>Health Choice - Fund Level Breakdown ($ millions)
Actuals vs. Forecast (Year-to-Date)
(Sorted by Absolute Value of Actual Year-to-Date Expenditures)</t>
  </si>
  <si>
    <t>MTD Total</t>
  </si>
  <si>
    <t>YTD Total</t>
  </si>
  <si>
    <t>Exp = Total Expenditures</t>
  </si>
  <si>
    <t>Rev, Fed = Federal Revenues</t>
  </si>
  <si>
    <t>Rev, Oth = Other Revenues</t>
  </si>
  <si>
    <t>App = Appropriations</t>
  </si>
  <si>
    <t>Medical Assistance Administration</t>
  </si>
  <si>
    <t>Contracts and Agreements</t>
  </si>
  <si>
    <t>Health Information Technology (HIT)</t>
  </si>
  <si>
    <t>Medical Assistance Payments</t>
  </si>
  <si>
    <t>Community Care North Carolina (CCNC)</t>
  </si>
  <si>
    <t>Medical Assistance Cost Settlements</t>
  </si>
  <si>
    <t>Payment Adjustments</t>
  </si>
  <si>
    <t>Rebates</t>
  </si>
  <si>
    <t>Consolidated Supplemental Hospital Payments</t>
  </si>
  <si>
    <t>Periodic Payments</t>
  </si>
  <si>
    <t>Revenue Clearing</t>
  </si>
  <si>
    <t>Federal Indirect Reserve</t>
  </si>
  <si>
    <t>Prior Year Audits and Adjustments</t>
  </si>
  <si>
    <t>Health Choice Administration</t>
  </si>
  <si>
    <t>Health Choice Payments</t>
  </si>
  <si>
    <t>NCHC Cost Settlements</t>
  </si>
  <si>
    <t>Medical Assistance County Administration (Inactive)</t>
  </si>
  <si>
    <t>Medicaid Program - Fund Level Breakdown ($ millions)
Actuals vs. Prior Year (State Fiscal Year-to-Date)
(Sorted by Absolute Value of Actual State Fiscal Year-to-Date Expenditures)</t>
  </si>
  <si>
    <t>Medicaid Program - Fund Level Breakdown ($ millions)
Actuals vs. Authorized Budget (State Fiscal Year-to-Date)
(Sorted by Absolute Value of Actual State Fiscal Year-to-Date Expenditures)</t>
  </si>
  <si>
    <t>Health Choice Program - Fund Level Breakdown ($ millions)
Actuals vs. Prior Year (State Fiscal Year-to-Date)
(Sorted by Absolute Value of Actual State Fiscal Year-to-Date Expenditures)</t>
  </si>
  <si>
    <t>Health Choice Program - Fund Level Breakdown ($ millions)
Actuals vs. Authorized Budget (State Fiscal Year-to-Date)
(Sorted by Absolute Value of Actual State Fiscal Year-to-Date Expenditures)</t>
  </si>
  <si>
    <t>Medicaid Program - Fund Level Breakdown ($ millions)
Actuals vs. Prior Year (Month-End)
(Sorted by Absolute Value of Actual Month-End Expenditures)</t>
  </si>
  <si>
    <t>Medicaid Program - Fund Level Breakdown ($ millions)
Actuals vs. Authorized Budget (Month-End)
(Sorted by Absolute Value of Actual Month-End Expenditures)</t>
  </si>
  <si>
    <t>Health Choice Program - Fund Level Breakdown ($ millions)
Actuals vs. Prior Year (Month-End)
(Sorted by Absolute Value of Actual Month-End Expenditures)</t>
  </si>
  <si>
    <t>Health Choice Program - Fund Level Breakdown ($ millions)
Actuals vs. Authorized Budget (Month-End)
(Sorted by Absolute Value of Actual Month-End Expenditures)</t>
  </si>
  <si>
    <t>Ambulatory Surgery Center</t>
  </si>
  <si>
    <t>Ambulance</t>
  </si>
  <si>
    <t>Buy-in/Dual Eligible</t>
  </si>
  <si>
    <t>CAP for Disabled Adults (CAP/DA)</t>
  </si>
  <si>
    <t>CAP for Children (CAP/C)</t>
  </si>
  <si>
    <t>Clinic</t>
  </si>
  <si>
    <t>Dental</t>
  </si>
  <si>
    <t>Durable Medical Equipment</t>
  </si>
  <si>
    <t>Health Check</t>
  </si>
  <si>
    <t>Home Health</t>
  </si>
  <si>
    <t>Hospice</t>
  </si>
  <si>
    <t>Hospital Emergency Room</t>
  </si>
  <si>
    <t>Lab</t>
  </si>
  <si>
    <t>Optical</t>
  </si>
  <si>
    <t>Programs of All-Inclusive Care for the Elderly (PACE)</t>
  </si>
  <si>
    <t>Personal Care Services (PCS)</t>
  </si>
  <si>
    <t>Pharmacy</t>
  </si>
  <si>
    <t>Practitioner Non-Physician</t>
  </si>
  <si>
    <t>Non-Emergency Medical Transportation Services (NEMT)</t>
  </si>
  <si>
    <t>Physician</t>
  </si>
  <si>
    <t>Notes</t>
  </si>
  <si>
    <t>Subtotal</t>
  </si>
  <si>
    <t xml:space="preserve">               Gross Expenditures</t>
  </si>
  <si>
    <t xml:space="preserve">               Rebates</t>
  </si>
  <si>
    <t>Net Pharmacy</t>
  </si>
  <si>
    <t>Total PMPM</t>
  </si>
  <si>
    <t>High Tech Imaging</t>
  </si>
  <si>
    <t>1. Calculation for each PMPM is derived from claims expenditure dollars per the BD-701 (Funds 1310 and 1331) divided by total enrollment.</t>
  </si>
  <si>
    <t>1. Calculation for each PMPM is derived from claims expenditure dollars per the BD-701 (Funds 1310 and 1331) divided by total member months.</t>
  </si>
  <si>
    <t>OTHER CHILD</t>
  </si>
  <si>
    <t>ILLEGAL ALIENS</t>
  </si>
  <si>
    <t>abs</t>
  </si>
  <si>
    <t>*The total amounts are presented on a cash basis as of the end of the accounting period and do not reflect</t>
  </si>
  <si>
    <t xml:space="preserve">  end of year accruals or potential adjustments.</t>
  </si>
  <si>
    <t>Medicaid Transformation</t>
  </si>
  <si>
    <t>2. Enrollment data as of April 30, 2019. These individuals were eligible for benefits in May 2019.</t>
  </si>
  <si>
    <t>ENROLLMENT AS OF April 30, 2019 BY PROGRAM AID CATEGORY - COUNTY LEVEL</t>
  </si>
  <si>
    <t>Medicaid Transformation Legislative Reporting - Prepared by DHB Financial Planning &amp; Analysis on June 25, 2019</t>
  </si>
  <si>
    <t>Actuals - May 2018 (Month-End)</t>
  </si>
  <si>
    <t>Actuals - May 2019 (Month-End)</t>
  </si>
  <si>
    <t>Data Source for Actuals: May 2019 BD-701</t>
  </si>
  <si>
    <t>Actuals - May 2018 (YTD)</t>
  </si>
  <si>
    <t>Actuals - May 2019 (YTD)</t>
  </si>
  <si>
    <t>Auth. Budget - May 2019 (Month-End)</t>
  </si>
  <si>
    <t>Auth. Budget - May 2019 (YTD)</t>
  </si>
  <si>
    <t>Per Member Per Month Expenditures 
by Category of Service  (May 2019 Month-End)</t>
  </si>
  <si>
    <t>Enrollment for May 2019:</t>
  </si>
  <si>
    <t>Per Member Per Month Expenditures 
by Category of Service  (May 2019 - State Fiscal Year-to-Date)</t>
  </si>
  <si>
    <t>Total Member Months for May 2019: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</si>
</sst>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  <numFmt numFmtId="166" formatCode="_(&quot;$&quot;* #,##0.0_);_(&quot;$&quot;* \(#,##0.0\);_(&quot;$&quot;* &quot;-&quot;??_);_(@_)"/>
    <numFmt numFmtId="167" formatCode="0.0%"/>
    <numFmt numFmtId="168" formatCode="_(&quot;$&quot;* #,##0.000_);_(&quot;$&quot;* \(#,##0.000\);_(&quot;$&quot;* &quot;-&quot;??_);_(@_)"/>
  </numFmts>
  <fonts count="4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sz val="11"/>
      <color indexed="8"/>
      <name val="Calibri"/>
      <family val="2"/>
      <scheme val="minor"/>
    </font>
    <font>
      <sz val="11.5"/>
      <color theme="1"/>
      <name val="Calibri"/>
      <family val="2"/>
      <scheme val="minor"/>
    </font>
    <font>
      <b/>
      <sz val="11.5"/>
      <color theme="1"/>
      <name val="Calibri"/>
      <family val="2"/>
      <scheme val="minor"/>
    </font>
    <font>
      <b/>
      <sz val="11.5"/>
      <color indexed="8"/>
      <name val="Calibri"/>
      <family val="2"/>
      <scheme val="minor"/>
    </font>
    <font>
      <sz val="10"/>
      <color rgb="FFFF0000"/>
      <name val="Arial"/>
      <family val="2"/>
    </font>
    <font>
      <b/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sz val="12"/>
      <color indexed="9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indexed="8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u/>
      <sz val="11"/>
      <color theme="1"/>
      <name val="Calibri"/>
      <family val="2"/>
      <scheme val="minor"/>
    </font>
    <font>
      <b/>
      <sz val="44"/>
      <color rgb="FFFF0000"/>
      <name val="Calibri"/>
      <family val="2"/>
      <scheme val="minor"/>
    </font>
    <font>
      <sz val="10"/>
      <color theme="1"/>
      <name val="Tahoma"/>
      <family val="2"/>
    </font>
    <font>
      <u/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name val="Comic Sans MS"/>
      <family val="4"/>
    </font>
  </fonts>
  <fills count="3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7">
    <xf numFmtId="0" fontId="0" fillId="0" borderId="0"/>
    <xf numFmtId="43" fontId="4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4" fillId="0" borderId="0"/>
    <xf numFmtId="0" fontId="1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4" fillId="0" borderId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22" fillId="0" borderId="0"/>
    <xf numFmtId="0" fontId="29" fillId="0" borderId="0" applyNumberFormat="0" applyFill="0" applyBorder="0" applyAlignment="0" applyProtection="0"/>
    <xf numFmtId="0" fontId="1" fillId="14" borderId="18" applyNumberFormat="0" applyFont="0" applyAlignment="0" applyProtection="0"/>
    <xf numFmtId="0" fontId="30" fillId="0" borderId="11" applyNumberFormat="0" applyFill="0" applyAlignment="0" applyProtection="0"/>
    <xf numFmtId="0" fontId="31" fillId="0" borderId="12" applyNumberFormat="0" applyFill="0" applyAlignment="0" applyProtection="0"/>
    <xf numFmtId="0" fontId="32" fillId="0" borderId="13" applyNumberFormat="0" applyFill="0" applyAlignment="0" applyProtection="0"/>
    <xf numFmtId="0" fontId="32" fillId="0" borderId="0" applyNumberFormat="0" applyFill="0" applyBorder="0" applyAlignment="0" applyProtection="0"/>
    <xf numFmtId="0" fontId="33" fillId="8" borderId="0" applyNumberFormat="0" applyBorder="0" applyAlignment="0" applyProtection="0"/>
    <xf numFmtId="0" fontId="34" fillId="9" borderId="0" applyNumberFormat="0" applyBorder="0" applyAlignment="0" applyProtection="0"/>
    <xf numFmtId="0" fontId="35" fillId="10" borderId="0" applyNumberFormat="0" applyBorder="0" applyAlignment="0" applyProtection="0"/>
    <xf numFmtId="0" fontId="36" fillId="11" borderId="14" applyNumberFormat="0" applyAlignment="0" applyProtection="0"/>
    <xf numFmtId="0" fontId="37" fillId="12" borderId="15" applyNumberFormat="0" applyAlignment="0" applyProtection="0"/>
    <xf numFmtId="0" fontId="38" fillId="12" borderId="14" applyNumberFormat="0" applyAlignment="0" applyProtection="0"/>
    <xf numFmtId="0" fontId="39" fillId="0" borderId="16" applyNumberFormat="0" applyFill="0" applyAlignment="0" applyProtection="0"/>
    <xf numFmtId="0" fontId="40" fillId="13" borderId="17" applyNumberFormat="0" applyAlignment="0" applyProtection="0"/>
    <xf numFmtId="0" fontId="41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2" fillId="0" borderId="19" applyNumberFormat="0" applyFill="0" applyAlignment="0" applyProtection="0"/>
    <xf numFmtId="0" fontId="43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43" fillId="18" borderId="0" applyNumberFormat="0" applyBorder="0" applyAlignment="0" applyProtection="0"/>
    <xf numFmtId="0" fontId="43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43" fillId="22" borderId="0" applyNumberFormat="0" applyBorder="0" applyAlignment="0" applyProtection="0"/>
    <xf numFmtId="0" fontId="43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43" fillId="26" borderId="0" applyNumberFormat="0" applyBorder="0" applyAlignment="0" applyProtection="0"/>
    <xf numFmtId="0" fontId="43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43" fillId="30" borderId="0" applyNumberFormat="0" applyBorder="0" applyAlignment="0" applyProtection="0"/>
    <xf numFmtId="0" fontId="43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43" fillId="34" borderId="0" applyNumberFormat="0" applyBorder="0" applyAlignment="0" applyProtection="0"/>
    <xf numFmtId="0" fontId="43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43" fillId="38" borderId="0" applyNumberFormat="0" applyBorder="0" applyAlignment="0" applyProtection="0"/>
    <xf numFmtId="0" fontId="1" fillId="0" borderId="0"/>
    <xf numFmtId="43" fontId="44" fillId="0" borderId="0" applyFont="0" applyFill="0" applyBorder="0" applyAlignment="0" applyProtection="0"/>
    <xf numFmtId="0" fontId="4" fillId="0" borderId="0"/>
    <xf numFmtId="0" fontId="5" fillId="0" borderId="0"/>
    <xf numFmtId="0" fontId="4" fillId="0" borderId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</cellStyleXfs>
  <cellXfs count="173">
    <xf numFmtId="0" fontId="0" fillId="0" borderId="0" xfId="0"/>
    <xf numFmtId="0" fontId="4" fillId="0" borderId="0" xfId="6" applyAlignment="1">
      <alignment horizontal="left"/>
    </xf>
    <xf numFmtId="0" fontId="4" fillId="0" borderId="0" xfId="6"/>
    <xf numFmtId="164" fontId="0" fillId="0" borderId="0" xfId="1" applyNumberFormat="1" applyFont="1"/>
    <xf numFmtId="0" fontId="0" fillId="0" borderId="1" xfId="0" applyBorder="1" applyAlignment="1">
      <alignment horizontal="center"/>
    </xf>
    <xf numFmtId="0" fontId="0" fillId="0" borderId="1" xfId="0" applyBorder="1"/>
    <xf numFmtId="0" fontId="6" fillId="0" borderId="1" xfId="0" applyFont="1" applyBorder="1"/>
    <xf numFmtId="0" fontId="0" fillId="0" borderId="0" xfId="0" applyBorder="1"/>
    <xf numFmtId="0" fontId="0" fillId="0" borderId="2" xfId="0" applyBorder="1"/>
    <xf numFmtId="0" fontId="7" fillId="5" borderId="1" xfId="0" applyFont="1" applyFill="1" applyBorder="1" applyAlignment="1">
      <alignment horizontal="center"/>
    </xf>
    <xf numFmtId="0" fontId="7" fillId="5" borderId="1" xfId="0" applyFont="1" applyFill="1" applyBorder="1"/>
    <xf numFmtId="166" fontId="7" fillId="5" borderId="1" xfId="2" applyNumberFormat="1" applyFont="1" applyFill="1" applyBorder="1"/>
    <xf numFmtId="0" fontId="7" fillId="0" borderId="1" xfId="0" applyFont="1" applyFill="1" applyBorder="1" applyAlignment="1">
      <alignment horizontal="center"/>
    </xf>
    <xf numFmtId="0" fontId="7" fillId="0" borderId="1" xfId="0" applyFont="1" applyFill="1" applyBorder="1"/>
    <xf numFmtId="165" fontId="7" fillId="0" borderId="1" xfId="11" applyNumberFormat="1" applyFont="1" applyFill="1" applyBorder="1"/>
    <xf numFmtId="0" fontId="0" fillId="0" borderId="0" xfId="0" applyFill="1"/>
    <xf numFmtId="165" fontId="7" fillId="5" borderId="1" xfId="11" applyNumberFormat="1" applyFont="1" applyFill="1" applyBorder="1"/>
    <xf numFmtId="0" fontId="7" fillId="0" borderId="3" xfId="0" applyFont="1" applyFill="1" applyBorder="1" applyAlignment="1">
      <alignment horizontal="center"/>
    </xf>
    <xf numFmtId="0" fontId="7" fillId="0" borderId="3" xfId="0" applyFont="1" applyFill="1" applyBorder="1"/>
    <xf numFmtId="165" fontId="7" fillId="0" borderId="3" xfId="11" applyNumberFormat="1" applyFont="1" applyFill="1" applyBorder="1"/>
    <xf numFmtId="0" fontId="7" fillId="0" borderId="1" xfId="0" applyFont="1" applyBorder="1" applyAlignment="1">
      <alignment horizontal="center"/>
    </xf>
    <xf numFmtId="0" fontId="7" fillId="0" borderId="1" xfId="0" applyFont="1" applyBorder="1"/>
    <xf numFmtId="165" fontId="7" fillId="0" borderId="5" xfId="11" applyNumberFormat="1" applyFont="1" applyBorder="1"/>
    <xf numFmtId="165" fontId="7" fillId="0" borderId="5" xfId="11" applyNumberFormat="1" applyFont="1" applyFill="1" applyBorder="1"/>
    <xf numFmtId="0" fontId="8" fillId="0" borderId="1" xfId="0" applyFont="1" applyBorder="1" applyAlignment="1">
      <alignment horizontal="center"/>
    </xf>
    <xf numFmtId="0" fontId="9" fillId="0" borderId="1" xfId="0" applyFont="1" applyBorder="1"/>
    <xf numFmtId="166" fontId="8" fillId="0" borderId="1" xfId="2" applyNumberFormat="1" applyFont="1" applyBorder="1"/>
    <xf numFmtId="166" fontId="8" fillId="0" borderId="1" xfId="2" applyNumberFormat="1" applyFont="1" applyFill="1" applyBorder="1"/>
    <xf numFmtId="0" fontId="2" fillId="0" borderId="0" xfId="0" applyFont="1"/>
    <xf numFmtId="0" fontId="0" fillId="0" borderId="1" xfId="0" applyFill="1" applyBorder="1"/>
    <xf numFmtId="167" fontId="0" fillId="0" borderId="1" xfId="3" applyNumberFormat="1" applyFont="1" applyBorder="1"/>
    <xf numFmtId="0" fontId="0" fillId="0" borderId="0" xfId="0" applyAlignment="1">
      <alignment horizontal="center"/>
    </xf>
    <xf numFmtId="165" fontId="7" fillId="5" borderId="1" xfId="1" applyNumberFormat="1" applyFont="1" applyFill="1" applyBorder="1"/>
    <xf numFmtId="165" fontId="7" fillId="5" borderId="4" xfId="1" applyNumberFormat="1" applyFont="1" applyFill="1" applyBorder="1"/>
    <xf numFmtId="165" fontId="7" fillId="0" borderId="1" xfId="1" applyNumberFormat="1" applyFont="1" applyFill="1" applyBorder="1"/>
    <xf numFmtId="3" fontId="4" fillId="0" borderId="0" xfId="6" applyNumberFormat="1"/>
    <xf numFmtId="10" fontId="4" fillId="0" borderId="0" xfId="6" applyNumberFormat="1"/>
    <xf numFmtId="0" fontId="4" fillId="0" borderId="0" xfId="6" applyAlignment="1">
      <alignment horizontal="right"/>
    </xf>
    <xf numFmtId="10" fontId="4" fillId="0" borderId="0" xfId="6" applyNumberFormat="1" applyAlignment="1">
      <alignment horizontal="right"/>
    </xf>
    <xf numFmtId="3" fontId="10" fillId="0" borderId="0" xfId="6" applyNumberFormat="1" applyFont="1"/>
    <xf numFmtId="0" fontId="4" fillId="0" borderId="0" xfId="6" applyAlignment="1"/>
    <xf numFmtId="0" fontId="4" fillId="0" borderId="0" xfId="14" applyAlignment="1">
      <alignment horizontal="left"/>
    </xf>
    <xf numFmtId="2" fontId="4" fillId="0" borderId="0" xfId="6" applyNumberFormat="1" applyAlignment="1">
      <alignment horizontal="left"/>
    </xf>
    <xf numFmtId="2" fontId="4" fillId="0" borderId="0" xfId="6" applyNumberFormat="1"/>
    <xf numFmtId="3" fontId="4" fillId="6" borderId="0" xfId="6" applyNumberFormat="1" applyFill="1"/>
    <xf numFmtId="164" fontId="4" fillId="0" borderId="0" xfId="1" applyNumberFormat="1"/>
    <xf numFmtId="0" fontId="4" fillId="2" borderId="0" xfId="6" applyFill="1"/>
    <xf numFmtId="164" fontId="4" fillId="2" borderId="0" xfId="1" applyNumberFormat="1" applyFill="1"/>
    <xf numFmtId="0" fontId="4" fillId="2" borderId="0" xfId="6" applyFill="1" applyAlignment="1">
      <alignment horizontal="left"/>
    </xf>
    <xf numFmtId="165" fontId="0" fillId="0" borderId="0" xfId="1" applyNumberFormat="1" applyFont="1"/>
    <xf numFmtId="0" fontId="11" fillId="4" borderId="1" xfId="0" applyFont="1" applyFill="1" applyBorder="1" applyAlignment="1">
      <alignment horizontal="center" vertical="center" wrapText="1"/>
    </xf>
    <xf numFmtId="0" fontId="7" fillId="5" borderId="3" xfId="0" applyFont="1" applyFill="1" applyBorder="1" applyAlignment="1">
      <alignment horizontal="center"/>
    </xf>
    <xf numFmtId="0" fontId="7" fillId="5" borderId="3" xfId="0" applyFont="1" applyFill="1" applyBorder="1"/>
    <xf numFmtId="165" fontId="7" fillId="5" borderId="3" xfId="11" applyNumberFormat="1" applyFont="1" applyFill="1" applyBorder="1"/>
    <xf numFmtId="166" fontId="7" fillId="0" borderId="1" xfId="2" applyNumberFormat="1" applyFont="1" applyFill="1" applyBorder="1"/>
    <xf numFmtId="0" fontId="16" fillId="0" borderId="1" xfId="0" applyFont="1" applyBorder="1" applyAlignment="1">
      <alignment horizontal="center"/>
    </xf>
    <xf numFmtId="0" fontId="16" fillId="0" borderId="0" xfId="0" applyFont="1"/>
    <xf numFmtId="0" fontId="17" fillId="0" borderId="1" xfId="0" applyFont="1" applyBorder="1"/>
    <xf numFmtId="0" fontId="15" fillId="0" borderId="1" xfId="0" applyFont="1" applyFill="1" applyBorder="1" applyAlignment="1">
      <alignment horizontal="center"/>
    </xf>
    <xf numFmtId="0" fontId="16" fillId="0" borderId="0" xfId="0" applyFont="1" applyBorder="1"/>
    <xf numFmtId="0" fontId="18" fillId="0" borderId="0" xfId="0" applyFont="1"/>
    <xf numFmtId="0" fontId="11" fillId="4" borderId="1" xfId="0" applyFont="1" applyFill="1" applyBorder="1" applyAlignment="1">
      <alignment horizontal="center"/>
    </xf>
    <xf numFmtId="0" fontId="11" fillId="4" borderId="1" xfId="0" applyFont="1" applyFill="1" applyBorder="1"/>
    <xf numFmtId="0" fontId="15" fillId="4" borderId="1" xfId="0" applyFont="1" applyFill="1" applyBorder="1" applyAlignment="1">
      <alignment horizontal="center"/>
    </xf>
    <xf numFmtId="0" fontId="16" fillId="0" borderId="2" xfId="0" applyFont="1" applyBorder="1"/>
    <xf numFmtId="0" fontId="16" fillId="0" borderId="0" xfId="0" applyFont="1" applyAlignment="1">
      <alignment vertical="center"/>
    </xf>
    <xf numFmtId="0" fontId="0" fillId="0" borderId="0" xfId="0" applyAlignment="1">
      <alignment vertical="center"/>
    </xf>
    <xf numFmtId="165" fontId="7" fillId="5" borderId="5" xfId="1" applyNumberFormat="1" applyFont="1" applyFill="1" applyBorder="1"/>
    <xf numFmtId="165" fontId="7" fillId="0" borderId="4" xfId="1" applyNumberFormat="1" applyFont="1" applyFill="1" applyBorder="1"/>
    <xf numFmtId="0" fontId="0" fillId="0" borderId="0" xfId="0" applyFill="1" applyAlignment="1">
      <alignment wrapText="1"/>
    </xf>
    <xf numFmtId="164" fontId="0" fillId="0" borderId="0" xfId="11" applyNumberFormat="1" applyFont="1" applyBorder="1"/>
    <xf numFmtId="0" fontId="0" fillId="0" borderId="0" xfId="0" applyFill="1" applyBorder="1"/>
    <xf numFmtId="0" fontId="16" fillId="0" borderId="0" xfId="0" applyFont="1" applyFill="1"/>
    <xf numFmtId="0" fontId="19" fillId="0" borderId="1" xfId="0" applyFont="1" applyBorder="1"/>
    <xf numFmtId="0" fontId="19" fillId="0" borderId="0" xfId="0" applyFont="1" applyFill="1"/>
    <xf numFmtId="0" fontId="13" fillId="0" borderId="1" xfId="0" applyFont="1" applyBorder="1" applyAlignment="1">
      <alignment horizontal="left"/>
    </xf>
    <xf numFmtId="0" fontId="15" fillId="4" borderId="1" xfId="0" applyFont="1" applyFill="1" applyBorder="1" applyAlignment="1">
      <alignment horizontal="center"/>
    </xf>
    <xf numFmtId="44" fontId="16" fillId="0" borderId="1" xfId="0" applyNumberFormat="1" applyFont="1" applyBorder="1"/>
    <xf numFmtId="0" fontId="19" fillId="5" borderId="1" xfId="0" applyFont="1" applyFill="1" applyBorder="1"/>
    <xf numFmtId="43" fontId="16" fillId="5" borderId="1" xfId="1" applyNumberFormat="1" applyFont="1" applyFill="1" applyBorder="1"/>
    <xf numFmtId="43" fontId="16" fillId="0" borderId="1" xfId="1" applyNumberFormat="1" applyFont="1" applyBorder="1"/>
    <xf numFmtId="0" fontId="19" fillId="0" borderId="0" xfId="0" applyFont="1" applyBorder="1"/>
    <xf numFmtId="44" fontId="19" fillId="0" borderId="0" xfId="0" applyNumberFormat="1" applyFont="1" applyBorder="1" applyAlignment="1">
      <alignment horizontal="center" vertical="center"/>
    </xf>
    <xf numFmtId="44" fontId="16" fillId="0" borderId="1" xfId="2" applyFont="1" applyBorder="1"/>
    <xf numFmtId="43" fontId="16" fillId="5" borderId="1" xfId="1" applyFont="1" applyFill="1" applyBorder="1"/>
    <xf numFmtId="43" fontId="16" fillId="0" borderId="1" xfId="1" applyFont="1" applyFill="1" applyBorder="1"/>
    <xf numFmtId="43" fontId="16" fillId="0" borderId="1" xfId="1" applyFont="1" applyBorder="1"/>
    <xf numFmtId="0" fontId="7" fillId="0" borderId="9" xfId="0" applyFont="1" applyFill="1" applyBorder="1"/>
    <xf numFmtId="0" fontId="15" fillId="4" borderId="1" xfId="0" applyFont="1" applyFill="1" applyBorder="1" applyAlignment="1">
      <alignment horizontal="center"/>
    </xf>
    <xf numFmtId="0" fontId="13" fillId="0" borderId="0" xfId="0" applyFont="1" applyAlignment="1">
      <alignment horizontal="left"/>
    </xf>
    <xf numFmtId="0" fontId="3" fillId="3" borderId="0" xfId="6" applyFont="1" applyFill="1"/>
    <xf numFmtId="164" fontId="3" fillId="3" borderId="0" xfId="1" applyNumberFormat="1" applyFont="1" applyFill="1"/>
    <xf numFmtId="0" fontId="2" fillId="3" borderId="0" xfId="0" applyFont="1" applyFill="1" applyAlignment="1">
      <alignment horizontal="left"/>
    </xf>
    <xf numFmtId="0" fontId="2" fillId="3" borderId="0" xfId="0" applyFont="1" applyFill="1"/>
    <xf numFmtId="164" fontId="2" fillId="3" borderId="0" xfId="1" applyNumberFormat="1" applyFont="1" applyFill="1"/>
    <xf numFmtId="0" fontId="0" fillId="3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7" fillId="0" borderId="5" xfId="0" applyFont="1" applyBorder="1" applyAlignment="1">
      <alignment horizontal="center"/>
    </xf>
    <xf numFmtId="0" fontId="7" fillId="0" borderId="5" xfId="0" applyFont="1" applyBorder="1"/>
    <xf numFmtId="0" fontId="24" fillId="4" borderId="1" xfId="0" applyFont="1" applyFill="1" applyBorder="1" applyAlignment="1">
      <alignment horizontal="center" vertical="center" wrapText="1"/>
    </xf>
    <xf numFmtId="164" fontId="25" fillId="0" borderId="1" xfId="11" applyNumberFormat="1" applyFont="1" applyBorder="1"/>
    <xf numFmtId="164" fontId="26" fillId="0" borderId="1" xfId="11" applyNumberFormat="1" applyFont="1" applyBorder="1"/>
    <xf numFmtId="164" fontId="25" fillId="5" borderId="1" xfId="11" applyNumberFormat="1" applyFont="1" applyFill="1" applyBorder="1"/>
    <xf numFmtId="164" fontId="26" fillId="5" borderId="1" xfId="11" applyNumberFormat="1" applyFont="1" applyFill="1" applyBorder="1"/>
    <xf numFmtId="164" fontId="25" fillId="5" borderId="4" xfId="11" applyNumberFormat="1" applyFont="1" applyFill="1" applyBorder="1"/>
    <xf numFmtId="164" fontId="26" fillId="5" borderId="4" xfId="11" applyNumberFormat="1" applyFont="1" applyFill="1" applyBorder="1"/>
    <xf numFmtId="164" fontId="26" fillId="0" borderId="5" xfId="11" applyNumberFormat="1" applyFont="1" applyBorder="1"/>
    <xf numFmtId="0" fontId="25" fillId="0" borderId="1" xfId="0" applyFont="1" applyBorder="1"/>
    <xf numFmtId="0" fontId="25" fillId="5" borderId="1" xfId="0" applyFont="1" applyFill="1" applyBorder="1"/>
    <xf numFmtId="0" fontId="26" fillId="0" borderId="1" xfId="0" applyFont="1" applyBorder="1"/>
    <xf numFmtId="0" fontId="28" fillId="0" borderId="0" xfId="0" applyFont="1" applyFill="1"/>
    <xf numFmtId="165" fontId="7" fillId="0" borderId="8" xfId="1" applyNumberFormat="1" applyFont="1" applyFill="1" applyBorder="1"/>
    <xf numFmtId="44" fontId="16" fillId="0" borderId="0" xfId="2" applyFont="1" applyBorder="1" applyAlignment="1">
      <alignment horizontal="center" vertical="center"/>
    </xf>
    <xf numFmtId="43" fontId="16" fillId="0" borderId="6" xfId="1" applyFont="1" applyBorder="1" applyAlignment="1">
      <alignment horizontal="center" vertical="center"/>
    </xf>
    <xf numFmtId="0" fontId="19" fillId="0" borderId="1" xfId="0" applyFont="1" applyFill="1" applyBorder="1"/>
    <xf numFmtId="43" fontId="16" fillId="0" borderId="1" xfId="1" applyNumberFormat="1" applyFont="1" applyFill="1" applyBorder="1"/>
    <xf numFmtId="43" fontId="16" fillId="0" borderId="4" xfId="1" applyNumberFormat="1" applyFont="1" applyFill="1" applyBorder="1"/>
    <xf numFmtId="44" fontId="19" fillId="5" borderId="1" xfId="0" applyNumberFormat="1" applyFont="1" applyFill="1" applyBorder="1" applyAlignment="1">
      <alignment horizontal="center" vertical="center"/>
    </xf>
    <xf numFmtId="0" fontId="19" fillId="5" borderId="0" xfId="0" applyFont="1" applyFill="1" applyBorder="1"/>
    <xf numFmtId="44" fontId="19" fillId="5" borderId="7" xfId="2" applyFont="1" applyFill="1" applyBorder="1"/>
    <xf numFmtId="43" fontId="16" fillId="0" borderId="4" xfId="1" applyFont="1" applyFill="1" applyBorder="1"/>
    <xf numFmtId="0" fontId="13" fillId="0" borderId="0" xfId="0" applyFont="1" applyBorder="1"/>
    <xf numFmtId="165" fontId="7" fillId="5" borderId="3" xfId="1" applyNumberFormat="1" applyFont="1" applyFill="1" applyBorder="1"/>
    <xf numFmtId="165" fontId="7" fillId="0" borderId="0" xfId="1" applyNumberFormat="1" applyFont="1" applyFill="1" applyBorder="1"/>
    <xf numFmtId="165" fontId="7" fillId="0" borderId="0" xfId="11" applyNumberFormat="1" applyFont="1" applyFill="1" applyBorder="1"/>
    <xf numFmtId="165" fontId="7" fillId="5" borderId="8" xfId="1" applyNumberFormat="1" applyFont="1" applyFill="1" applyBorder="1"/>
    <xf numFmtId="165" fontId="7" fillId="5" borderId="5" xfId="11" applyNumberFormat="1" applyFont="1" applyFill="1" applyBorder="1"/>
    <xf numFmtId="165" fontId="7" fillId="0" borderId="3" xfId="1" applyNumberFormat="1" applyFont="1" applyFill="1" applyBorder="1"/>
    <xf numFmtId="166" fontId="7" fillId="0" borderId="3" xfId="2" applyNumberFormat="1" applyFont="1" applyFill="1" applyBorder="1"/>
    <xf numFmtId="44" fontId="16" fillId="0" borderId="1" xfId="2" applyNumberFormat="1" applyFont="1" applyFill="1" applyBorder="1"/>
    <xf numFmtId="165" fontId="15" fillId="4" borderId="1" xfId="1" applyNumberFormat="1" applyFont="1" applyFill="1" applyBorder="1" applyAlignment="1">
      <alignment horizontal="center"/>
    </xf>
    <xf numFmtId="165" fontId="0" fillId="0" borderId="1" xfId="1" applyNumberFormat="1" applyFont="1" applyBorder="1"/>
    <xf numFmtId="0" fontId="13" fillId="0" borderId="0" xfId="0" applyFont="1" applyFill="1" applyAlignment="1">
      <alignment horizontal="left"/>
    </xf>
    <xf numFmtId="168" fontId="0" fillId="0" borderId="1" xfId="0" applyNumberFormat="1" applyBorder="1"/>
    <xf numFmtId="168" fontId="0" fillId="0" borderId="1" xfId="0" applyNumberFormat="1" applyFill="1" applyBorder="1"/>
    <xf numFmtId="168" fontId="0" fillId="0" borderId="1" xfId="3" applyNumberFormat="1" applyFont="1" applyBorder="1"/>
    <xf numFmtId="0" fontId="0" fillId="7" borderId="0" xfId="0" applyFill="1"/>
    <xf numFmtId="0" fontId="0" fillId="7" borderId="1" xfId="0" applyFill="1" applyBorder="1" applyAlignment="1">
      <alignment horizontal="center"/>
    </xf>
    <xf numFmtId="0" fontId="0" fillId="7" borderId="1" xfId="0" applyFill="1" applyBorder="1"/>
    <xf numFmtId="0" fontId="26" fillId="7" borderId="1" xfId="0" applyFont="1" applyFill="1" applyBorder="1"/>
    <xf numFmtId="0" fontId="13" fillId="7" borderId="1" xfId="0" applyFont="1" applyFill="1" applyBorder="1" applyAlignment="1">
      <alignment horizontal="left"/>
    </xf>
    <xf numFmtId="0" fontId="13" fillId="7" borderId="0" xfId="0" applyFont="1" applyFill="1" applyAlignment="1">
      <alignment horizontal="left"/>
    </xf>
    <xf numFmtId="44" fontId="0" fillId="7" borderId="0" xfId="0" applyNumberFormat="1" applyFill="1"/>
    <xf numFmtId="0" fontId="0" fillId="7" borderId="0" xfId="0" applyFill="1" applyAlignment="1">
      <alignment horizontal="center"/>
    </xf>
    <xf numFmtId="165" fontId="0" fillId="7" borderId="0" xfId="1" applyNumberFormat="1" applyFont="1" applyFill="1"/>
    <xf numFmtId="165" fontId="0" fillId="7" borderId="1" xfId="1" applyNumberFormat="1" applyFont="1" applyFill="1" applyBorder="1"/>
    <xf numFmtId="0" fontId="23" fillId="7" borderId="1" xfId="0" applyFont="1" applyFill="1" applyBorder="1"/>
    <xf numFmtId="165" fontId="13" fillId="7" borderId="0" xfId="1" applyNumberFormat="1" applyFont="1" applyFill="1" applyAlignment="1">
      <alignment horizontal="left"/>
    </xf>
    <xf numFmtId="0" fontId="0" fillId="7" borderId="0" xfId="0" applyFill="1" applyAlignment="1"/>
    <xf numFmtId="0" fontId="19" fillId="7" borderId="0" xfId="0" applyFont="1" applyFill="1" applyBorder="1"/>
    <xf numFmtId="43" fontId="16" fillId="7" borderId="0" xfId="1" applyNumberFormat="1" applyFont="1" applyFill="1" applyBorder="1"/>
    <xf numFmtId="44" fontId="19" fillId="7" borderId="0" xfId="2" applyFont="1" applyFill="1" applyBorder="1"/>
    <xf numFmtId="164" fontId="19" fillId="7" borderId="0" xfId="1" applyNumberFormat="1" applyFont="1" applyFill="1" applyBorder="1" applyAlignment="1">
      <alignment horizontal="center" vertical="center"/>
    </xf>
    <xf numFmtId="0" fontId="2" fillId="7" borderId="0" xfId="0" applyFont="1" applyFill="1"/>
    <xf numFmtId="0" fontId="14" fillId="7" borderId="0" xfId="0" applyFont="1" applyFill="1"/>
    <xf numFmtId="0" fontId="13" fillId="7" borderId="0" xfId="0" applyFont="1" applyFill="1"/>
    <xf numFmtId="44" fontId="19" fillId="7" borderId="0" xfId="0" applyNumberFormat="1" applyFont="1" applyFill="1" applyBorder="1" applyAlignment="1">
      <alignment horizontal="center" vertical="center"/>
    </xf>
    <xf numFmtId="44" fontId="16" fillId="7" borderId="0" xfId="0" applyNumberFormat="1" applyFont="1" applyFill="1" applyBorder="1" applyAlignment="1">
      <alignment horizontal="center" vertical="center"/>
    </xf>
    <xf numFmtId="43" fontId="16" fillId="7" borderId="6" xfId="1" applyFont="1" applyFill="1" applyBorder="1" applyAlignment="1">
      <alignment horizontal="center" vertical="center"/>
    </xf>
    <xf numFmtId="43" fontId="16" fillId="7" borderId="0" xfId="1" applyFont="1" applyFill="1" applyBorder="1"/>
    <xf numFmtId="44" fontId="0" fillId="0" borderId="0" xfId="0" applyNumberFormat="1"/>
    <xf numFmtId="0" fontId="15" fillId="4" borderId="1" xfId="0" applyFont="1" applyFill="1" applyBorder="1" applyAlignment="1">
      <alignment horizontal="center" vertical="center" wrapText="1"/>
    </xf>
    <xf numFmtId="0" fontId="15" fillId="4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/>
    </xf>
    <xf numFmtId="0" fontId="21" fillId="0" borderId="9" xfId="0" applyFont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0" fillId="7" borderId="0" xfId="0" applyFill="1" applyBorder="1" applyAlignment="1">
      <alignment horizontal="left"/>
    </xf>
    <xf numFmtId="0" fontId="0" fillId="7" borderId="0" xfId="0" applyFill="1" applyAlignment="1"/>
    <xf numFmtId="0" fontId="13" fillId="7" borderId="0" xfId="0" applyFont="1" applyFill="1" applyAlignment="1">
      <alignment horizontal="left" wrapText="1"/>
    </xf>
    <xf numFmtId="0" fontId="12" fillId="4" borderId="9" xfId="0" applyFont="1" applyFill="1" applyBorder="1" applyAlignment="1">
      <alignment horizontal="center" vertical="center" wrapText="1"/>
    </xf>
    <xf numFmtId="0" fontId="12" fillId="4" borderId="10" xfId="0" applyFont="1" applyFill="1" applyBorder="1" applyAlignment="1">
      <alignment horizontal="center" vertical="center" wrapText="1"/>
    </xf>
    <xf numFmtId="0" fontId="12" fillId="4" borderId="2" xfId="0" applyFont="1" applyFill="1" applyBorder="1" applyAlignment="1">
      <alignment horizontal="center" vertical="center" wrapText="1"/>
    </xf>
    <xf numFmtId="0" fontId="27" fillId="4" borderId="1" xfId="0" applyFont="1" applyFill="1" applyBorder="1" applyAlignment="1">
      <alignment horizontal="center" vertical="center"/>
    </xf>
  </cellXfs>
  <cellStyles count="67">
    <cellStyle name="20% - Accent1 2" xfId="37" xr:uid="{00000000-0005-0000-0000-00003E000000}"/>
    <cellStyle name="20% - Accent2 2" xfId="41" xr:uid="{00000000-0005-0000-0000-00003F000000}"/>
    <cellStyle name="20% - Accent3 2" xfId="45" xr:uid="{00000000-0005-0000-0000-000040000000}"/>
    <cellStyle name="20% - Accent4 2" xfId="49" xr:uid="{00000000-0005-0000-0000-000041000000}"/>
    <cellStyle name="20% - Accent5 2" xfId="53" xr:uid="{00000000-0005-0000-0000-000042000000}"/>
    <cellStyle name="20% - Accent6 2" xfId="57" xr:uid="{00000000-0005-0000-0000-000043000000}"/>
    <cellStyle name="40% - Accent1 2" xfId="38" xr:uid="{00000000-0005-0000-0000-000044000000}"/>
    <cellStyle name="40% - Accent2 2" xfId="42" xr:uid="{00000000-0005-0000-0000-000045000000}"/>
    <cellStyle name="40% - Accent3 2" xfId="46" xr:uid="{00000000-0005-0000-0000-000046000000}"/>
    <cellStyle name="40% - Accent4 2" xfId="50" xr:uid="{00000000-0005-0000-0000-000047000000}"/>
    <cellStyle name="40% - Accent5 2" xfId="54" xr:uid="{00000000-0005-0000-0000-000048000000}"/>
    <cellStyle name="40% - Accent6 2" xfId="58" xr:uid="{00000000-0005-0000-0000-000049000000}"/>
    <cellStyle name="60% - Accent1 2" xfId="39" xr:uid="{00000000-0005-0000-0000-00004A000000}"/>
    <cellStyle name="60% - Accent2 2" xfId="43" xr:uid="{00000000-0005-0000-0000-00004B000000}"/>
    <cellStyle name="60% - Accent3 2" xfId="47" xr:uid="{00000000-0005-0000-0000-00004C000000}"/>
    <cellStyle name="60% - Accent4 2" xfId="51" xr:uid="{00000000-0005-0000-0000-00004D000000}"/>
    <cellStyle name="60% - Accent5 2" xfId="55" xr:uid="{00000000-0005-0000-0000-00004E000000}"/>
    <cellStyle name="60% - Accent6 2" xfId="59" xr:uid="{00000000-0005-0000-0000-00004F000000}"/>
    <cellStyle name="Accent1 2" xfId="36" xr:uid="{00000000-0005-0000-0000-000050000000}"/>
    <cellStyle name="Accent2 2" xfId="40" xr:uid="{00000000-0005-0000-0000-000051000000}"/>
    <cellStyle name="Accent3 2" xfId="44" xr:uid="{00000000-0005-0000-0000-000052000000}"/>
    <cellStyle name="Accent4 2" xfId="48" xr:uid="{00000000-0005-0000-0000-000053000000}"/>
    <cellStyle name="Accent5 2" xfId="52" xr:uid="{00000000-0005-0000-0000-000054000000}"/>
    <cellStyle name="Accent6 2" xfId="56" xr:uid="{00000000-0005-0000-0000-000055000000}"/>
    <cellStyle name="Bad 2" xfId="26" xr:uid="{00000000-0005-0000-0000-000056000000}"/>
    <cellStyle name="Calculation 2" xfId="30" xr:uid="{00000000-0005-0000-0000-000057000000}"/>
    <cellStyle name="Check Cell 2" xfId="32" xr:uid="{00000000-0005-0000-0000-000058000000}"/>
    <cellStyle name="Comma" xfId="1" builtinId="3"/>
    <cellStyle name="Comma 2" xfId="8" xr:uid="{00000000-0005-0000-0000-000001000000}"/>
    <cellStyle name="Comma 2 2" xfId="66" xr:uid="{00000000-0005-0000-0000-000002000000}"/>
    <cellStyle name="Comma 3" xfId="11" xr:uid="{00000000-0005-0000-0000-000002000000}"/>
    <cellStyle name="Comma 3 2" xfId="65" xr:uid="{00000000-0005-0000-0000-000004000000}"/>
    <cellStyle name="Comma 3 3" xfId="61" xr:uid="{00000000-0005-0000-0000-000003000000}"/>
    <cellStyle name="Comma 4" xfId="13" xr:uid="{00000000-0005-0000-0000-000003000000}"/>
    <cellStyle name="Comma 5" xfId="16" xr:uid="{00000000-0005-0000-0000-000004000000}"/>
    <cellStyle name="Currency" xfId="2" builtinId="4"/>
    <cellStyle name="Currency 2" xfId="9" xr:uid="{00000000-0005-0000-0000-000006000000}"/>
    <cellStyle name="Currency 2 2 2 2" xfId="5" xr:uid="{00000000-0005-0000-0000-000007000000}"/>
    <cellStyle name="Explanatory Text 2" xfId="34" xr:uid="{00000000-0005-0000-0000-000059000000}"/>
    <cellStyle name="Good 2" xfId="25" xr:uid="{00000000-0005-0000-0000-00005A000000}"/>
    <cellStyle name="Heading 1 2" xfId="21" xr:uid="{00000000-0005-0000-0000-00005B000000}"/>
    <cellStyle name="Heading 2 2" xfId="22" xr:uid="{00000000-0005-0000-0000-00005C000000}"/>
    <cellStyle name="Heading 3 2" xfId="23" xr:uid="{00000000-0005-0000-0000-00005D000000}"/>
    <cellStyle name="Heading 4 2" xfId="24" xr:uid="{00000000-0005-0000-0000-00005E000000}"/>
    <cellStyle name="Input 2" xfId="28" xr:uid="{00000000-0005-0000-0000-00005F000000}"/>
    <cellStyle name="Linked Cell 2" xfId="31" xr:uid="{00000000-0005-0000-0000-000060000000}"/>
    <cellStyle name="Neutral 2" xfId="27" xr:uid="{00000000-0005-0000-0000-000061000000}"/>
    <cellStyle name="Normal" xfId="0" builtinId="0"/>
    <cellStyle name="Normal 10 10" xfId="7" xr:uid="{00000000-0005-0000-0000-000009000000}"/>
    <cellStyle name="Normal 17 37" xfId="6" xr:uid="{00000000-0005-0000-0000-00000A000000}"/>
    <cellStyle name="Normal 2" xfId="10" xr:uid="{00000000-0005-0000-0000-00000B000000}"/>
    <cellStyle name="Normal 2 2" xfId="4" xr:uid="{00000000-0005-0000-0000-00000C000000}"/>
    <cellStyle name="Normal 2 3" xfId="63" xr:uid="{00000000-0005-0000-0000-00000D000000}"/>
    <cellStyle name="Normal 3" xfId="15" xr:uid="{00000000-0005-0000-0000-00000D000000}"/>
    <cellStyle name="Normal 3 2" xfId="64" xr:uid="{00000000-0005-0000-0000-00000E000000}"/>
    <cellStyle name="Normal 4" xfId="18" xr:uid="{00000000-0005-0000-0000-00000E000000}"/>
    <cellStyle name="Normal 4 2" xfId="62" xr:uid="{00000000-0005-0000-0000-00000F000000}"/>
    <cellStyle name="Normal 46" xfId="14" xr:uid="{00000000-0005-0000-0000-00000F000000}"/>
    <cellStyle name="Normal 5" xfId="60" xr:uid="{00000000-0005-0000-0000-000010000000}"/>
    <cellStyle name="Normal 7" xfId="12" xr:uid="{00000000-0005-0000-0000-000010000000}"/>
    <cellStyle name="Note" xfId="20" builtinId="10" customBuiltin="1"/>
    <cellStyle name="Output 2" xfId="29" xr:uid="{00000000-0005-0000-0000-000062000000}"/>
    <cellStyle name="Percent" xfId="3" builtinId="5"/>
    <cellStyle name="Percent 2" xfId="17" xr:uid="{00000000-0005-0000-0000-000012000000}"/>
    <cellStyle name="Title" xfId="19" builtinId="15" customBuiltin="1"/>
    <cellStyle name="Total 2" xfId="35" xr:uid="{00000000-0005-0000-0000-000063000000}"/>
    <cellStyle name="Warning Text 2" xfId="33" xr:uid="{00000000-0005-0000-0000-00006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1.xml"/><Relationship Id="rId27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old%20models\Dec%20Meetings%20on%20Forecast\Cobbfiles\ExcelFiles\2007-09%20Budget%20SFY%202008\Certify%20SFY%202008%20and%20SFY%202009\SFY%202007,%202008%20and%202009%20ESTIMATE%20(DEC%20PER)%2001-29-07%20(supports%20WS%20I%20v5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Budget\Budget%20Management\Forecast%20Model\SFY18-19%20Long%20Session\Models\NCHC\LongSession_NCHC_v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ALL ELIGIBLES 2007"/>
      <sheetName val="ALL ELIGIBLES 2008"/>
      <sheetName val="ALL ELIGIBLES 2009"/>
      <sheetName val="CONSUMPTION"/>
      <sheetName val="PER Mental Health and CAP"/>
      <sheetName val="COST PER UNIT"/>
      <sheetName val="SHARES"/>
      <sheetName val="SHARES BREAST &amp; CERVICAL"/>
      <sheetName val="ELIGIBLES PROJECTION"/>
      <sheetName val="ABD MONTHLY DRUGS"/>
      <sheetName val="LTC NURSING FACILITIES "/>
      <sheetName val="LTC ICF-MR NSO"/>
      <sheetName val="LTC ICF-MR SO"/>
      <sheetName val="AGED 2007"/>
      <sheetName val="BLIND 2007"/>
      <sheetName val="DISABLED 2007"/>
      <sheetName val="AFDC &lt;  21 2007"/>
      <sheetName val="AFDC &gt; 21 2007"/>
      <sheetName val="MIC 2007"/>
      <sheetName val="MPW 2007"/>
      <sheetName val="OTHERCHILD 2007"/>
      <sheetName val="MQBQ 2007"/>
      <sheetName val="MQBB 2007"/>
      <sheetName val="ILLEGAL ALIENS 2007"/>
      <sheetName val="MCHIP 2007"/>
      <sheetName val="FAMPLAN 2007"/>
      <sheetName val="BREAST &amp; CERVICAL 2007"/>
      <sheetName val="AGED 2008"/>
      <sheetName val="BLIND 2008"/>
      <sheetName val="DISABLED 2008"/>
      <sheetName val="AFDC&lt;21 2008"/>
      <sheetName val="AFDC&gt;21 2008"/>
      <sheetName val="OTHERCHILD 2008"/>
      <sheetName val="MPW 2008"/>
      <sheetName val="FAMPLAN 2008"/>
      <sheetName val="MIC 2008"/>
      <sheetName val="MCHIP 2008"/>
      <sheetName val="MQBQ 2008"/>
      <sheetName val="MQBB 2008"/>
      <sheetName val="ILLEGAL ALIENS 2008"/>
      <sheetName val="BREAST &amp; CERVICAL 2008"/>
      <sheetName val="AGED 2009"/>
      <sheetName val="BLIND 2009"/>
      <sheetName val="DISABLED 2009"/>
      <sheetName val="AFDC&lt;21 2009"/>
      <sheetName val="AFDC&gt;21 2009"/>
      <sheetName val="OTHERCHILD 2009"/>
      <sheetName val="MPW 2009"/>
      <sheetName val=" FAMPLAN 2009"/>
      <sheetName val="MIC 2009"/>
      <sheetName val="MCHIP 2009"/>
      <sheetName val="MQBQ 2009"/>
      <sheetName val="MQBB 2009"/>
      <sheetName val="ILLEGAL ALIENS 2009"/>
      <sheetName val="BREAST &amp; CERVICAL 2009"/>
      <sheetName val="FFP MEDICAID"/>
      <sheetName val="FFP BREAST &amp; CERVICAL"/>
      <sheetName val="LTC DISTRIBUTION 07"/>
      <sheetName val="LTC DISTRIBUTION"/>
      <sheetName val="SHARES FFY"/>
      <sheetName val="SHARES B&amp;CC FFY"/>
      <sheetName val="PER DATA YTD"/>
      <sheetName val="PER DATA MTD"/>
      <sheetName val="REFERENCES"/>
      <sheetName val="RECONCILE"/>
      <sheetName val="PROJECT ELIGIBL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Output"/>
      <sheetName val="Annual"/>
      <sheetName val="F1101"/>
      <sheetName val="F1102"/>
      <sheetName val="F1310"/>
      <sheetName val="R1310"/>
      <sheetName val="F1311"/>
      <sheetName val="F1330"/>
      <sheetName val="F1331"/>
      <sheetName val="DAPG2607"/>
      <sheetName val="ENRINPUT"/>
      <sheetName val="BD701"/>
    </sheetNames>
    <sheetDataSet>
      <sheetData sheetId="0"/>
      <sheetData sheetId="1"/>
      <sheetData sheetId="2"/>
      <sheetData sheetId="3">
        <row r="2">
          <cell r="B2" t="str">
            <v>Administrative Projection: 1101</v>
          </cell>
        </row>
        <row r="3">
          <cell r="B3" t="str">
            <v>Fund</v>
          </cell>
          <cell r="C3">
            <v>1101</v>
          </cell>
          <cell r="J3"/>
        </row>
        <row r="4">
          <cell r="B4" t="str">
            <v>α.exp</v>
          </cell>
          <cell r="C4">
            <v>0.25</v>
          </cell>
          <cell r="J4"/>
        </row>
        <row r="5">
          <cell r="B5" t="str">
            <v>α.orec</v>
          </cell>
          <cell r="C5">
            <v>0.5</v>
          </cell>
        </row>
        <row r="6">
          <cell r="C6" t="str">
            <v>Actual BD701</v>
          </cell>
          <cell r="D6"/>
          <cell r="E6"/>
          <cell r="F6"/>
          <cell r="H6" t="str">
            <v>Forecast</v>
          </cell>
          <cell r="I6"/>
          <cell r="J6"/>
        </row>
        <row r="7">
          <cell r="B7" t="str">
            <v>Month</v>
          </cell>
          <cell r="C7" t="str">
            <v>EXP</v>
          </cell>
          <cell r="D7" t="str">
            <v>FREC</v>
          </cell>
          <cell r="E7" t="str">
            <v>OREC</v>
          </cell>
          <cell r="F7" t="str">
            <v>FFP</v>
          </cell>
          <cell r="G7"/>
          <cell r="H7" t="str">
            <v>EXP</v>
          </cell>
          <cell r="I7" t="str">
            <v>FREC</v>
          </cell>
          <cell r="J7" t="str">
            <v>OREC</v>
          </cell>
        </row>
        <row r="8">
          <cell r="B8">
            <v>201207</v>
          </cell>
          <cell r="C8">
            <v>35692.14</v>
          </cell>
          <cell r="D8">
            <v>27018.93</v>
          </cell>
          <cell r="E8">
            <v>25095.57</v>
          </cell>
          <cell r="F8">
            <v>0.75699944021288723</v>
          </cell>
          <cell r="H8">
            <v>24925.31583333333</v>
          </cell>
          <cell r="I8"/>
          <cell r="J8">
            <v>35382.380833333329</v>
          </cell>
        </row>
        <row r="9">
          <cell r="B9">
            <v>201208</v>
          </cell>
          <cell r="C9">
            <v>37200.259999999995</v>
          </cell>
          <cell r="D9">
            <v>28160.59</v>
          </cell>
          <cell r="E9">
            <v>53669.53</v>
          </cell>
          <cell r="F9">
            <v>0.75699981666794813</v>
          </cell>
          <cell r="H9">
            <v>24925.31583333333</v>
          </cell>
          <cell r="I9"/>
          <cell r="J9">
            <v>35382.380833333329</v>
          </cell>
        </row>
        <row r="10">
          <cell r="B10">
            <v>201209</v>
          </cell>
          <cell r="C10">
            <v>27407.600000000002</v>
          </cell>
          <cell r="D10">
            <v>20747.54</v>
          </cell>
          <cell r="E10">
            <v>152144.85</v>
          </cell>
          <cell r="F10">
            <v>0.75699951838176271</v>
          </cell>
          <cell r="H10">
            <v>24925.31583333333</v>
          </cell>
          <cell r="I10"/>
          <cell r="J10">
            <v>35382.380833333329</v>
          </cell>
        </row>
        <row r="11">
          <cell r="B11">
            <v>201210</v>
          </cell>
          <cell r="C11">
            <v>26468.17</v>
          </cell>
          <cell r="D11">
            <v>20078.77</v>
          </cell>
          <cell r="E11">
            <v>24372.720000000001</v>
          </cell>
          <cell r="F11">
            <v>0.75860061349160146</v>
          </cell>
          <cell r="H11">
            <v>24925.31583333333</v>
          </cell>
          <cell r="I11"/>
          <cell r="J11">
            <v>35382.380833333329</v>
          </cell>
        </row>
        <row r="12">
          <cell r="B12">
            <v>201211</v>
          </cell>
          <cell r="C12">
            <v>25001.350000000002</v>
          </cell>
          <cell r="D12">
            <v>18966.02</v>
          </cell>
          <cell r="E12">
            <v>37890.83</v>
          </cell>
          <cell r="F12">
            <v>0.75859983560887712</v>
          </cell>
          <cell r="H12">
            <v>24925.31583333333</v>
          </cell>
          <cell r="I12"/>
          <cell r="J12">
            <v>35382.380833333329</v>
          </cell>
        </row>
        <row r="13">
          <cell r="B13">
            <v>201212</v>
          </cell>
          <cell r="C13">
            <v>22282.129999999997</v>
          </cell>
          <cell r="D13">
            <v>16903.2</v>
          </cell>
          <cell r="E13">
            <v>29945.94</v>
          </cell>
          <cell r="F13">
            <v>0.75859893107167053</v>
          </cell>
          <cell r="H13">
            <v>24925.31583333333</v>
          </cell>
          <cell r="I13"/>
          <cell r="J13">
            <v>35382.380833333329</v>
          </cell>
        </row>
        <row r="14">
          <cell r="B14">
            <v>201301</v>
          </cell>
          <cell r="C14">
            <v>20812.86</v>
          </cell>
          <cell r="D14">
            <v>15788.62</v>
          </cell>
          <cell r="E14">
            <v>-26811.49</v>
          </cell>
          <cell r="F14">
            <v>0.7585992506556043</v>
          </cell>
          <cell r="H14">
            <v>24925.31583333333</v>
          </cell>
          <cell r="I14"/>
          <cell r="J14">
            <v>35382.380833333329</v>
          </cell>
        </row>
        <row r="15">
          <cell r="B15">
            <v>201302</v>
          </cell>
          <cell r="C15">
            <v>23914.120000000003</v>
          </cell>
          <cell r="D15">
            <v>18141.259999999998</v>
          </cell>
          <cell r="E15">
            <v>23136.67</v>
          </cell>
          <cell r="F15">
            <v>0.75860035828205241</v>
          </cell>
          <cell r="H15">
            <v>24925.31583333333</v>
          </cell>
          <cell r="I15"/>
          <cell r="J15">
            <v>35382.380833333329</v>
          </cell>
        </row>
        <row r="16">
          <cell r="B16">
            <v>201303</v>
          </cell>
          <cell r="C16">
            <v>27949.469999999998</v>
          </cell>
          <cell r="D16">
            <v>21202.46</v>
          </cell>
          <cell r="E16">
            <v>25225.97</v>
          </cell>
          <cell r="F16">
            <v>0.75859971584434338</v>
          </cell>
          <cell r="H16">
            <v>24925.31583333333</v>
          </cell>
          <cell r="I16"/>
          <cell r="J16">
            <v>35382.380833333329</v>
          </cell>
        </row>
        <row r="17">
          <cell r="B17">
            <v>201304</v>
          </cell>
          <cell r="C17">
            <v>18382.96</v>
          </cell>
          <cell r="D17">
            <v>13945.3</v>
          </cell>
          <cell r="E17">
            <v>25940.61</v>
          </cell>
          <cell r="F17">
            <v>0.758599268017773</v>
          </cell>
          <cell r="H17">
            <v>24925.31583333333</v>
          </cell>
          <cell r="I17"/>
          <cell r="J17">
            <v>35382.380833333329</v>
          </cell>
        </row>
        <row r="18">
          <cell r="B18">
            <v>201305</v>
          </cell>
          <cell r="C18">
            <v>21815.739999999998</v>
          </cell>
          <cell r="D18">
            <v>16549.41</v>
          </cell>
          <cell r="E18">
            <v>29803.72</v>
          </cell>
          <cell r="F18">
            <v>0.75859952493016514</v>
          </cell>
          <cell r="H18">
            <v>24925.31583333333</v>
          </cell>
          <cell r="I18"/>
          <cell r="J18">
            <v>35382.380833333329</v>
          </cell>
        </row>
        <row r="19">
          <cell r="B19">
            <v>201306</v>
          </cell>
          <cell r="C19">
            <v>12176.989999999998</v>
          </cell>
          <cell r="D19">
            <v>9237.4699999999993</v>
          </cell>
          <cell r="E19">
            <v>24173.65</v>
          </cell>
          <cell r="F19">
            <v>0.75860044230963486</v>
          </cell>
          <cell r="H19">
            <v>24925.31583333333</v>
          </cell>
          <cell r="I19"/>
          <cell r="J19">
            <v>35382.380833333329</v>
          </cell>
        </row>
        <row r="20">
          <cell r="B20">
            <v>201307</v>
          </cell>
          <cell r="C20">
            <v>10366.68</v>
          </cell>
          <cell r="D20">
            <v>7864.17</v>
          </cell>
          <cell r="E20">
            <v>24255.96</v>
          </cell>
          <cell r="F20">
            <v>0.75860063202491057</v>
          </cell>
          <cell r="H20">
            <v>21285.656875000001</v>
          </cell>
          <cell r="I20"/>
          <cell r="J20">
            <v>29819.170416666664</v>
          </cell>
        </row>
        <row r="21">
          <cell r="B21">
            <v>201308</v>
          </cell>
          <cell r="C21">
            <v>7873.93</v>
          </cell>
          <cell r="D21">
            <v>5973.17</v>
          </cell>
          <cell r="E21">
            <v>28449.55</v>
          </cell>
          <cell r="F21">
            <v>0.75860085116326914</v>
          </cell>
          <cell r="H21">
            <v>17932.725156250002</v>
          </cell>
          <cell r="I21"/>
          <cell r="J21">
            <v>29134.360208333332</v>
          </cell>
        </row>
        <row r="22">
          <cell r="B22">
            <v>201309</v>
          </cell>
          <cell r="C22">
            <v>10759.289999999997</v>
          </cell>
          <cell r="D22">
            <v>8162.01</v>
          </cell>
          <cell r="E22">
            <v>21772.84</v>
          </cell>
          <cell r="F22">
            <v>0.75860117163864926</v>
          </cell>
          <cell r="H22">
            <v>16139.3663671875</v>
          </cell>
          <cell r="I22"/>
          <cell r="J22">
            <v>25453.600104166668</v>
          </cell>
        </row>
        <row r="23">
          <cell r="B23">
            <v>201310</v>
          </cell>
          <cell r="C23">
            <v>8192.2499999999982</v>
          </cell>
          <cell r="D23">
            <v>6230.2</v>
          </cell>
          <cell r="E23">
            <v>20716.93</v>
          </cell>
          <cell r="F23">
            <v>0.76049925234215277</v>
          </cell>
          <cell r="H23">
            <v>14152.587275390626</v>
          </cell>
          <cell r="I23"/>
          <cell r="J23">
            <v>23085.265052083334</v>
          </cell>
        </row>
        <row r="24">
          <cell r="B24">
            <v>201311</v>
          </cell>
          <cell r="C24">
            <v>7844.72</v>
          </cell>
          <cell r="D24">
            <v>5965.91</v>
          </cell>
          <cell r="E24">
            <v>15317.74</v>
          </cell>
          <cell r="F24">
            <v>0.76050005608868121</v>
          </cell>
          <cell r="H24">
            <v>12575.620456542969</v>
          </cell>
          <cell r="I24"/>
          <cell r="J24">
            <v>19201.502526041666</v>
          </cell>
        </row>
        <row r="25">
          <cell r="B25">
            <v>201312</v>
          </cell>
          <cell r="C25">
            <v>7845.13</v>
          </cell>
          <cell r="D25">
            <v>5966.22</v>
          </cell>
          <cell r="E25">
            <v>156631.91</v>
          </cell>
          <cell r="F25">
            <v>0.7604998260067074</v>
          </cell>
          <cell r="H25">
            <v>11392.997842407227</v>
          </cell>
          <cell r="I25"/>
          <cell r="J25">
            <v>87916.706263020838</v>
          </cell>
        </row>
        <row r="26">
          <cell r="B26">
            <v>201401</v>
          </cell>
          <cell r="C26">
            <v>7863.2600000000011</v>
          </cell>
          <cell r="D26">
            <v>5980.01</v>
          </cell>
          <cell r="E26">
            <v>18218.689999999999</v>
          </cell>
          <cell r="F26">
            <v>0.76050009792376183</v>
          </cell>
          <cell r="H26">
            <v>10510.563381805421</v>
          </cell>
          <cell r="I26"/>
          <cell r="J26">
            <v>53067.69813151042</v>
          </cell>
        </row>
        <row r="27">
          <cell r="B27">
            <v>201402</v>
          </cell>
          <cell r="C27">
            <v>7867.8500000000013</v>
          </cell>
          <cell r="D27">
            <v>5983.5</v>
          </cell>
          <cell r="E27">
            <v>14339.97</v>
          </cell>
          <cell r="F27">
            <v>0.76050000953246433</v>
          </cell>
          <cell r="H27">
            <v>9849.885036354066</v>
          </cell>
          <cell r="I27"/>
          <cell r="J27">
            <v>33703.834065755211</v>
          </cell>
        </row>
        <row r="28">
          <cell r="B28">
            <v>201403</v>
          </cell>
          <cell r="C28">
            <v>7862.6200000000008</v>
          </cell>
          <cell r="D28">
            <v>5979.52</v>
          </cell>
          <cell r="E28">
            <v>13703.06</v>
          </cell>
          <cell r="F28">
            <v>0.76049968076798824</v>
          </cell>
          <cell r="H28">
            <v>9353.0687772655492</v>
          </cell>
          <cell r="I28"/>
          <cell r="J28">
            <v>23703.447032877604</v>
          </cell>
        </row>
        <row r="29">
          <cell r="B29">
            <v>201404</v>
          </cell>
          <cell r="C29">
            <v>6418.9999999999991</v>
          </cell>
          <cell r="D29">
            <v>4881.66</v>
          </cell>
          <cell r="E29">
            <v>9328.4</v>
          </cell>
          <cell r="F29">
            <v>0.76050163576881147</v>
          </cell>
          <cell r="H29">
            <v>8619.5515829491615</v>
          </cell>
          <cell r="I29"/>
          <cell r="J29">
            <v>16515.923516438801</v>
          </cell>
        </row>
        <row r="30">
          <cell r="B30">
            <v>201405</v>
          </cell>
          <cell r="C30">
            <v>4292.8499999999995</v>
          </cell>
          <cell r="D30">
            <v>2780.34</v>
          </cell>
          <cell r="E30">
            <v>10444.799999999999</v>
          </cell>
          <cell r="F30">
            <v>0.64766763339040512</v>
          </cell>
          <cell r="H30">
            <v>7537.8761872118703</v>
          </cell>
          <cell r="I30"/>
          <cell r="J30">
            <v>13480.3617582194</v>
          </cell>
        </row>
        <row r="31">
          <cell r="B31">
            <v>201406</v>
          </cell>
          <cell r="C31">
            <v>18256.7</v>
          </cell>
          <cell r="D31">
            <v>13884.23</v>
          </cell>
          <cell r="E31">
            <v>10736.43</v>
          </cell>
          <cell r="F31">
            <v>0.76050052857307171</v>
          </cell>
          <cell r="H31">
            <v>10217.582140408904</v>
          </cell>
          <cell r="I31"/>
          <cell r="J31">
            <v>12108.395879109699</v>
          </cell>
        </row>
        <row r="32">
          <cell r="B32">
            <v>201407</v>
          </cell>
          <cell r="C32">
            <v>9679.94</v>
          </cell>
          <cell r="D32">
            <v>7195.69</v>
          </cell>
          <cell r="E32">
            <v>10165.26</v>
          </cell>
          <cell r="F32">
            <v>0.74336101256825959</v>
          </cell>
          <cell r="H32">
            <v>10083.171605306678</v>
          </cell>
          <cell r="I32"/>
          <cell r="J32">
            <v>11136.827939554849</v>
          </cell>
        </row>
        <row r="33">
          <cell r="B33">
            <v>201408</v>
          </cell>
          <cell r="C33">
            <v>9112.4800000000014</v>
          </cell>
          <cell r="D33">
            <v>6930.04</v>
          </cell>
          <cell r="E33">
            <v>8392.15</v>
          </cell>
          <cell r="F33">
            <v>0.76049988587080564</v>
          </cell>
          <cell r="H33">
            <v>9840.4987039800089</v>
          </cell>
          <cell r="I33"/>
          <cell r="J33">
            <v>9764.4889697774233</v>
          </cell>
        </row>
        <row r="34">
          <cell r="B34">
            <v>201409</v>
          </cell>
          <cell r="C34">
            <v>7999.43</v>
          </cell>
          <cell r="D34">
            <v>6083.57</v>
          </cell>
          <cell r="E34">
            <v>9856.36</v>
          </cell>
          <cell r="F34">
            <v>0.76050043565604042</v>
          </cell>
          <cell r="H34">
            <v>9380.2315279850063</v>
          </cell>
          <cell r="I34"/>
          <cell r="J34">
            <v>9810.424484888712</v>
          </cell>
        </row>
        <row r="35">
          <cell r="B35">
            <v>201410</v>
          </cell>
          <cell r="C35">
            <v>7683.31</v>
          </cell>
          <cell r="D35">
            <v>5848.53</v>
          </cell>
          <cell r="E35">
            <v>11237.53</v>
          </cell>
          <cell r="F35">
            <v>0.76119927479172378</v>
          </cell>
          <cell r="H35">
            <v>8956.0011459887537</v>
          </cell>
          <cell r="I35"/>
          <cell r="J35">
            <v>10523.977242444356</v>
          </cell>
        </row>
        <row r="36">
          <cell r="B36">
            <v>201411</v>
          </cell>
          <cell r="C36">
            <v>8599.0500000000011</v>
          </cell>
          <cell r="D36">
            <v>6562.66</v>
          </cell>
          <cell r="E36">
            <v>-3245.13</v>
          </cell>
          <cell r="F36">
            <v>0.76318430524302094</v>
          </cell>
          <cell r="H36">
            <v>8866.763359491566</v>
          </cell>
          <cell r="I36"/>
          <cell r="J36">
            <v>3639.4236212221781</v>
          </cell>
        </row>
        <row r="37">
          <cell r="B37">
            <v>201412</v>
          </cell>
          <cell r="C37">
            <v>13512.260000000002</v>
          </cell>
          <cell r="D37">
            <v>6565.2</v>
          </cell>
          <cell r="E37">
            <v>9798.5</v>
          </cell>
          <cell r="F37">
            <v>0.48586986928907516</v>
          </cell>
          <cell r="H37">
            <v>10028.137519618675</v>
          </cell>
          <cell r="I37"/>
          <cell r="J37">
            <v>6718.9618106110893</v>
          </cell>
        </row>
        <row r="38">
          <cell r="B38">
            <v>201501</v>
          </cell>
          <cell r="C38">
            <v>10840.42</v>
          </cell>
          <cell r="D38">
            <v>6102.48</v>
          </cell>
          <cell r="E38">
            <v>5997.61</v>
          </cell>
          <cell r="F38">
            <v>0.56293759835873514</v>
          </cell>
          <cell r="H38">
            <v>10231.208139714006</v>
          </cell>
          <cell r="I38"/>
          <cell r="J38">
            <v>6358.2859053055445</v>
          </cell>
        </row>
        <row r="39">
          <cell r="B39">
            <v>201502</v>
          </cell>
          <cell r="C39">
            <v>11589.89</v>
          </cell>
          <cell r="D39">
            <v>6929.97</v>
          </cell>
          <cell r="E39">
            <v>6173.03</v>
          </cell>
          <cell r="F39">
            <v>0.59793233585478378</v>
          </cell>
          <cell r="H39">
            <v>10570.878604785505</v>
          </cell>
          <cell r="I39"/>
          <cell r="J39">
            <v>6265.6579526527721</v>
          </cell>
        </row>
        <row r="40">
          <cell r="B40">
            <v>201503</v>
          </cell>
          <cell r="C40">
            <v>18851.47</v>
          </cell>
          <cell r="D40">
            <v>9692.84</v>
          </cell>
          <cell r="E40">
            <v>6253.2</v>
          </cell>
          <cell r="F40">
            <v>0.5141689215748162</v>
          </cell>
          <cell r="H40">
            <v>12641.026453589129</v>
          </cell>
          <cell r="I40"/>
          <cell r="J40">
            <v>6259.428976326386</v>
          </cell>
        </row>
        <row r="41">
          <cell r="B41">
            <v>201504</v>
          </cell>
          <cell r="C41">
            <v>8276.69</v>
          </cell>
          <cell r="D41">
            <v>6181.04</v>
          </cell>
          <cell r="E41">
            <v>2618.14</v>
          </cell>
          <cell r="F41">
            <v>0.74680095545441472</v>
          </cell>
          <cell r="H41">
            <v>11549.942340191847</v>
          </cell>
          <cell r="I41"/>
          <cell r="J41">
            <v>4438.7844881631927</v>
          </cell>
        </row>
        <row r="42">
          <cell r="B42">
            <v>201505</v>
          </cell>
          <cell r="C42">
            <v>7993.98</v>
          </cell>
          <cell r="D42">
            <v>1919.2</v>
          </cell>
          <cell r="E42">
            <v>4482.55</v>
          </cell>
          <cell r="F42">
            <v>0.24008066069717465</v>
          </cell>
          <cell r="H42">
            <v>10660.951755143884</v>
          </cell>
          <cell r="I42"/>
          <cell r="J42">
            <v>4460.6672440815964</v>
          </cell>
        </row>
        <row r="43">
          <cell r="B43">
            <v>201506</v>
          </cell>
          <cell r="C43">
            <v>-14670.759999999998</v>
          </cell>
          <cell r="D43">
            <v>6099.8</v>
          </cell>
          <cell r="E43">
            <v>4838.4399999999996</v>
          </cell>
          <cell r="F43">
            <v>-0.41577941429073889</v>
          </cell>
          <cell r="H43">
            <v>4328.0238163579133</v>
          </cell>
          <cell r="I43"/>
          <cell r="J43">
            <v>4649.5536220407976</v>
          </cell>
        </row>
        <row r="44">
          <cell r="B44">
            <v>201507</v>
          </cell>
          <cell r="C44">
            <v>20082.789999999997</v>
          </cell>
          <cell r="D44">
            <v>15287.01</v>
          </cell>
          <cell r="E44">
            <v>2970.32</v>
          </cell>
          <cell r="F44">
            <v>0.76119951460927504</v>
          </cell>
          <cell r="H44">
            <v>8266.7153622684345</v>
          </cell>
          <cell r="I44"/>
          <cell r="J44">
            <v>3809.9368110203986</v>
          </cell>
        </row>
        <row r="45">
          <cell r="B45">
            <v>201508</v>
          </cell>
          <cell r="C45">
            <v>7995.130000000001</v>
          </cell>
          <cell r="D45">
            <v>6085.9</v>
          </cell>
          <cell r="E45">
            <v>3433.04</v>
          </cell>
          <cell r="F45">
            <v>0.76120088103633077</v>
          </cell>
          <cell r="H45">
            <v>8198.8190217013253</v>
          </cell>
          <cell r="I45"/>
          <cell r="J45">
            <v>3621.4884055101993</v>
          </cell>
        </row>
        <row r="46">
          <cell r="B46">
            <v>201509</v>
          </cell>
          <cell r="C46">
            <v>7022.670000000001</v>
          </cell>
          <cell r="D46">
            <v>5345.65</v>
          </cell>
          <cell r="E46">
            <v>2036.41</v>
          </cell>
          <cell r="F46">
            <v>0.7611990880961228</v>
          </cell>
          <cell r="H46">
            <v>7904.7817662759944</v>
          </cell>
          <cell r="I46"/>
          <cell r="J46">
            <v>2828.9492027550996</v>
          </cell>
        </row>
        <row r="47">
          <cell r="B47">
            <v>201510</v>
          </cell>
          <cell r="C47">
            <v>2226.9500000000003</v>
          </cell>
          <cell r="D47">
            <v>2212.91</v>
          </cell>
          <cell r="E47">
            <v>1532.03</v>
          </cell>
          <cell r="F47">
            <v>0.99369541300882358</v>
          </cell>
          <cell r="H47">
            <v>6485.3238247069958</v>
          </cell>
          <cell r="I47"/>
          <cell r="J47">
            <v>2180.4896013775497</v>
          </cell>
        </row>
        <row r="48">
          <cell r="B48">
            <v>201511</v>
          </cell>
          <cell r="C48">
            <v>469.36</v>
          </cell>
          <cell r="D48">
            <v>466.4</v>
          </cell>
          <cell r="E48">
            <v>0</v>
          </cell>
          <cell r="F48">
            <v>0.99369354013976474</v>
          </cell>
          <cell r="H48">
            <v>4981.3328685302467</v>
          </cell>
          <cell r="I48"/>
          <cell r="J48">
            <v>1090.2448006887748</v>
          </cell>
        </row>
        <row r="49">
          <cell r="B49">
            <v>201512</v>
          </cell>
          <cell r="C49">
            <v>3238.27</v>
          </cell>
          <cell r="D49">
            <v>3217.86</v>
          </cell>
          <cell r="E49">
            <v>-367.12</v>
          </cell>
          <cell r="F49">
            <v>0.99369725192772684</v>
          </cell>
          <cell r="H49">
            <v>4545.5671513976849</v>
          </cell>
          <cell r="I49"/>
          <cell r="J49">
            <v>361.56240034438741</v>
          </cell>
        </row>
        <row r="50">
          <cell r="B50">
            <v>201601</v>
          </cell>
          <cell r="C50">
            <v>2441.8700000000003</v>
          </cell>
          <cell r="D50">
            <v>2426.48</v>
          </cell>
          <cell r="E50">
            <v>0</v>
          </cell>
          <cell r="F50">
            <v>0.99369745318137315</v>
          </cell>
          <cell r="H50">
            <v>4019.6428635482639</v>
          </cell>
          <cell r="I50"/>
          <cell r="J50">
            <v>180.78120017219371</v>
          </cell>
        </row>
        <row r="51">
          <cell r="B51">
            <v>201602</v>
          </cell>
          <cell r="C51">
            <v>3071.89</v>
          </cell>
          <cell r="D51">
            <v>3052.53</v>
          </cell>
          <cell r="E51">
            <v>0</v>
          </cell>
          <cell r="F51">
            <v>0.99369769099805016</v>
          </cell>
          <cell r="H51">
            <v>3782.7046476611977</v>
          </cell>
          <cell r="I51"/>
          <cell r="J51">
            <v>90.390600086096853</v>
          </cell>
        </row>
        <row r="52">
          <cell r="B52">
            <v>201603</v>
          </cell>
          <cell r="C52">
            <v>3495.83</v>
          </cell>
          <cell r="D52">
            <v>3473.8</v>
          </cell>
          <cell r="E52">
            <v>0</v>
          </cell>
          <cell r="F52">
            <v>0.99369820614846838</v>
          </cell>
          <cell r="H52">
            <v>3710.9859857458982</v>
          </cell>
          <cell r="I52"/>
          <cell r="J52">
            <v>45.195300043048427</v>
          </cell>
        </row>
        <row r="53">
          <cell r="B53">
            <v>201604</v>
          </cell>
          <cell r="C53">
            <v>3378.5299999999997</v>
          </cell>
          <cell r="D53">
            <v>3357.25</v>
          </cell>
          <cell r="E53">
            <v>0</v>
          </cell>
          <cell r="F53">
            <v>0.99370140268104779</v>
          </cell>
          <cell r="H53">
            <v>3627.871989309424</v>
          </cell>
          <cell r="I53"/>
          <cell r="J53">
            <v>22.597650021524213</v>
          </cell>
        </row>
        <row r="54">
          <cell r="B54">
            <v>201605</v>
          </cell>
          <cell r="C54">
            <v>3285.48</v>
          </cell>
          <cell r="D54">
            <v>3264.79</v>
          </cell>
          <cell r="E54">
            <v>0</v>
          </cell>
          <cell r="F54">
            <v>0.99370259444586484</v>
          </cell>
          <cell r="H54">
            <v>3542.2739919820679</v>
          </cell>
          <cell r="I54"/>
          <cell r="J54">
            <v>11.298825010762107</v>
          </cell>
        </row>
        <row r="55">
          <cell r="B55">
            <v>201606</v>
          </cell>
          <cell r="C55">
            <v>3172.3999999999996</v>
          </cell>
          <cell r="D55">
            <v>3152.41</v>
          </cell>
          <cell r="E55">
            <v>0</v>
          </cell>
          <cell r="F55">
            <v>0.99369877695120423</v>
          </cell>
          <cell r="H55">
            <v>3449.805493986551</v>
          </cell>
          <cell r="I55"/>
          <cell r="J55">
            <v>5.6494125053810533</v>
          </cell>
        </row>
        <row r="56">
          <cell r="B56">
            <v>201607</v>
          </cell>
          <cell r="C56">
            <v>3208.91</v>
          </cell>
          <cell r="D56">
            <v>3188.69</v>
          </cell>
          <cell r="E56">
            <v>0</v>
          </cell>
          <cell r="F56">
            <v>0.99369879491790059</v>
          </cell>
          <cell r="H56">
            <v>3389.5816204899133</v>
          </cell>
          <cell r="I56"/>
          <cell r="J56">
            <v>2.8247062526905267</v>
          </cell>
        </row>
        <row r="57">
          <cell r="B57">
            <v>201608</v>
          </cell>
          <cell r="C57">
            <v>3462.62</v>
          </cell>
          <cell r="D57">
            <v>3440.81</v>
          </cell>
          <cell r="E57">
            <v>0</v>
          </cell>
          <cell r="F57">
            <v>0.99370130132674106</v>
          </cell>
          <cell r="H57">
            <v>3407.8412153674353</v>
          </cell>
          <cell r="I57"/>
          <cell r="J57">
            <v>1.4123531263452633</v>
          </cell>
        </row>
        <row r="58">
          <cell r="B58">
            <v>201609</v>
          </cell>
          <cell r="C58">
            <v>0</v>
          </cell>
          <cell r="D58">
            <v>0</v>
          </cell>
          <cell r="E58">
            <v>0</v>
          </cell>
          <cell r="F58">
            <v>0.99370130132674106</v>
          </cell>
          <cell r="H58">
            <v>3407.8412153674353</v>
          </cell>
          <cell r="I58">
            <v>3386.3762504255233</v>
          </cell>
          <cell r="J58">
            <v>1.4123531263452633</v>
          </cell>
        </row>
        <row r="59">
          <cell r="B59">
            <v>201610</v>
          </cell>
          <cell r="C59">
            <v>0</v>
          </cell>
          <cell r="D59">
            <v>0</v>
          </cell>
          <cell r="E59">
            <v>0</v>
          </cell>
          <cell r="F59">
            <v>0.99819999999999998</v>
          </cell>
          <cell r="H59">
            <v>3407.8412153674353</v>
          </cell>
          <cell r="I59">
            <v>3401.7071011797739</v>
          </cell>
          <cell r="J59">
            <v>1.4123531263452633</v>
          </cell>
        </row>
        <row r="60">
          <cell r="B60">
            <v>201611</v>
          </cell>
          <cell r="C60">
            <v>0</v>
          </cell>
          <cell r="D60">
            <v>0</v>
          </cell>
          <cell r="E60">
            <v>0</v>
          </cell>
          <cell r="F60">
            <v>0.99819999999999998</v>
          </cell>
          <cell r="H60">
            <v>3407.8412153674353</v>
          </cell>
          <cell r="I60">
            <v>3401.7071011797739</v>
          </cell>
          <cell r="J60">
            <v>1.4123531263452633</v>
          </cell>
        </row>
        <row r="61">
          <cell r="B61">
            <v>201612</v>
          </cell>
          <cell r="C61">
            <v>0</v>
          </cell>
          <cell r="D61">
            <v>0</v>
          </cell>
          <cell r="E61">
            <v>0</v>
          </cell>
          <cell r="F61">
            <v>0.99819999999999998</v>
          </cell>
          <cell r="H61">
            <v>3407.8412153674353</v>
          </cell>
          <cell r="I61">
            <v>3401.7071011797739</v>
          </cell>
          <cell r="J61">
            <v>1.4123531263452633</v>
          </cell>
        </row>
        <row r="62">
          <cell r="B62">
            <v>201701</v>
          </cell>
          <cell r="C62">
            <v>0</v>
          </cell>
          <cell r="D62">
            <v>0</v>
          </cell>
          <cell r="E62">
            <v>0</v>
          </cell>
          <cell r="F62">
            <v>0.99819999999999998</v>
          </cell>
          <cell r="H62">
            <v>3407.8412153674353</v>
          </cell>
          <cell r="I62">
            <v>3401.7071011797739</v>
          </cell>
          <cell r="J62">
            <v>1.4123531263452633</v>
          </cell>
        </row>
        <row r="63">
          <cell r="B63">
            <v>201702</v>
          </cell>
          <cell r="C63">
            <v>0</v>
          </cell>
          <cell r="D63">
            <v>0</v>
          </cell>
          <cell r="E63">
            <v>0</v>
          </cell>
          <cell r="F63">
            <v>0.99819999999999998</v>
          </cell>
          <cell r="H63">
            <v>3407.8412153674353</v>
          </cell>
          <cell r="I63">
            <v>3401.7071011797739</v>
          </cell>
          <cell r="J63">
            <v>1.4123531263452633</v>
          </cell>
        </row>
        <row r="64">
          <cell r="B64">
            <v>201703</v>
          </cell>
          <cell r="C64">
            <v>0</v>
          </cell>
          <cell r="D64">
            <v>0</v>
          </cell>
          <cell r="E64">
            <v>0</v>
          </cell>
          <cell r="F64">
            <v>0.99819999999999998</v>
          </cell>
          <cell r="H64">
            <v>3407.8412153674353</v>
          </cell>
          <cell r="I64">
            <v>3401.7071011797739</v>
          </cell>
          <cell r="J64">
            <v>1.4123531263452633</v>
          </cell>
        </row>
        <row r="65">
          <cell r="B65">
            <v>201704</v>
          </cell>
          <cell r="C65">
            <v>0</v>
          </cell>
          <cell r="D65">
            <v>0</v>
          </cell>
          <cell r="E65">
            <v>0</v>
          </cell>
          <cell r="F65">
            <v>0.99819999999999998</v>
          </cell>
          <cell r="H65">
            <v>3407.8412153674353</v>
          </cell>
          <cell r="I65">
            <v>3401.7071011797739</v>
          </cell>
          <cell r="J65">
            <v>1.4123531263452633</v>
          </cell>
        </row>
        <row r="66">
          <cell r="B66">
            <v>201705</v>
          </cell>
          <cell r="C66">
            <v>0</v>
          </cell>
          <cell r="D66">
            <v>0</v>
          </cell>
          <cell r="E66">
            <v>0</v>
          </cell>
          <cell r="F66">
            <v>0.99819999999999998</v>
          </cell>
          <cell r="H66">
            <v>3407.8412153674353</v>
          </cell>
          <cell r="I66">
            <v>3401.7071011797739</v>
          </cell>
          <cell r="J66">
            <v>1.4123531263452633</v>
          </cell>
        </row>
        <row r="67">
          <cell r="B67">
            <v>201706</v>
          </cell>
          <cell r="C67">
            <v>0</v>
          </cell>
          <cell r="D67">
            <v>0</v>
          </cell>
          <cell r="E67">
            <v>0</v>
          </cell>
          <cell r="F67">
            <v>0.99819999999999998</v>
          </cell>
          <cell r="H67">
            <v>3407.8412153674353</v>
          </cell>
          <cell r="I67">
            <v>3401.7071011797739</v>
          </cell>
          <cell r="J67">
            <v>1.4123531263452633</v>
          </cell>
        </row>
        <row r="68">
          <cell r="B68">
            <v>201707</v>
          </cell>
          <cell r="C68">
            <v>0</v>
          </cell>
          <cell r="D68">
            <v>0</v>
          </cell>
          <cell r="E68">
            <v>0</v>
          </cell>
          <cell r="F68">
            <v>0.99819999999999998</v>
          </cell>
          <cell r="H68">
            <v>3407.8412153674353</v>
          </cell>
          <cell r="I68">
            <v>3401.7071011797739</v>
          </cell>
          <cell r="J68">
            <v>1.4123531263452633</v>
          </cell>
        </row>
        <row r="69">
          <cell r="B69">
            <v>201708</v>
          </cell>
          <cell r="C69">
            <v>0</v>
          </cell>
          <cell r="D69">
            <v>0</v>
          </cell>
          <cell r="E69">
            <v>0</v>
          </cell>
          <cell r="F69">
            <v>0.99819999999999998</v>
          </cell>
          <cell r="H69">
            <v>3407.8412153674353</v>
          </cell>
          <cell r="I69">
            <v>3401.7071011797739</v>
          </cell>
          <cell r="J69">
            <v>1.4123531263452633</v>
          </cell>
        </row>
        <row r="70">
          <cell r="B70">
            <v>201709</v>
          </cell>
          <cell r="C70">
            <v>0</v>
          </cell>
          <cell r="D70">
            <v>0</v>
          </cell>
          <cell r="E70">
            <v>0</v>
          </cell>
          <cell r="F70">
            <v>0.99819999999999998</v>
          </cell>
          <cell r="H70">
            <v>3407.8412153674353</v>
          </cell>
          <cell r="I70">
            <v>3401.7071011797739</v>
          </cell>
          <cell r="J70">
            <v>1.4123531263452633</v>
          </cell>
        </row>
        <row r="71">
          <cell r="B71">
            <v>201710</v>
          </cell>
          <cell r="C71">
            <v>0</v>
          </cell>
          <cell r="D71">
            <v>0</v>
          </cell>
          <cell r="E71">
            <v>0</v>
          </cell>
          <cell r="F71">
            <v>1</v>
          </cell>
          <cell r="H71">
            <v>3407.8412153674353</v>
          </cell>
          <cell r="I71">
            <v>3407.8412153674353</v>
          </cell>
          <cell r="J71">
            <v>1.4123531263452633</v>
          </cell>
        </row>
        <row r="72">
          <cell r="B72">
            <v>201711</v>
          </cell>
          <cell r="C72">
            <v>0</v>
          </cell>
          <cell r="D72">
            <v>0</v>
          </cell>
          <cell r="E72">
            <v>0</v>
          </cell>
          <cell r="F72">
            <v>1</v>
          </cell>
          <cell r="H72">
            <v>3407.8412153674353</v>
          </cell>
          <cell r="I72">
            <v>3407.8412153674353</v>
          </cell>
          <cell r="J72">
            <v>1.4123531263452633</v>
          </cell>
        </row>
        <row r="73">
          <cell r="B73">
            <v>201712</v>
          </cell>
          <cell r="C73">
            <v>0</v>
          </cell>
          <cell r="D73">
            <v>0</v>
          </cell>
          <cell r="E73">
            <v>0</v>
          </cell>
          <cell r="F73">
            <v>1</v>
          </cell>
          <cell r="H73">
            <v>3407.8412153674353</v>
          </cell>
          <cell r="I73">
            <v>3407.8412153674353</v>
          </cell>
          <cell r="J73">
            <v>1.4123531263452633</v>
          </cell>
        </row>
        <row r="74">
          <cell r="B74">
            <v>201801</v>
          </cell>
          <cell r="C74">
            <v>0</v>
          </cell>
          <cell r="D74">
            <v>0</v>
          </cell>
          <cell r="E74">
            <v>0</v>
          </cell>
          <cell r="F74">
            <v>1</v>
          </cell>
          <cell r="H74">
            <v>3407.8412153674353</v>
          </cell>
          <cell r="I74">
            <v>3407.8412153674353</v>
          </cell>
          <cell r="J74">
            <v>1.4123531263452633</v>
          </cell>
        </row>
        <row r="75">
          <cell r="B75">
            <v>201802</v>
          </cell>
          <cell r="C75">
            <v>0</v>
          </cell>
          <cell r="D75">
            <v>0</v>
          </cell>
          <cell r="E75">
            <v>0</v>
          </cell>
          <cell r="F75">
            <v>1</v>
          </cell>
          <cell r="H75">
            <v>3407.8412153674353</v>
          </cell>
          <cell r="I75">
            <v>3407.8412153674353</v>
          </cell>
          <cell r="J75">
            <v>1.4123531263452633</v>
          </cell>
        </row>
        <row r="76">
          <cell r="B76">
            <v>201803</v>
          </cell>
          <cell r="C76">
            <v>0</v>
          </cell>
          <cell r="D76">
            <v>0</v>
          </cell>
          <cell r="E76">
            <v>0</v>
          </cell>
          <cell r="F76">
            <v>1</v>
          </cell>
          <cell r="H76">
            <v>3407.8412153674353</v>
          </cell>
          <cell r="I76">
            <v>3407.8412153674353</v>
          </cell>
          <cell r="J76">
            <v>1.4123531263452633</v>
          </cell>
        </row>
        <row r="77">
          <cell r="B77">
            <v>201804</v>
          </cell>
          <cell r="C77">
            <v>0</v>
          </cell>
          <cell r="D77">
            <v>0</v>
          </cell>
          <cell r="E77">
            <v>0</v>
          </cell>
          <cell r="F77">
            <v>1</v>
          </cell>
          <cell r="H77">
            <v>3407.8412153674353</v>
          </cell>
          <cell r="I77">
            <v>3407.8412153674353</v>
          </cell>
          <cell r="J77">
            <v>1.4123531263452633</v>
          </cell>
        </row>
        <row r="78">
          <cell r="B78">
            <v>201805</v>
          </cell>
          <cell r="C78">
            <v>0</v>
          </cell>
          <cell r="D78">
            <v>0</v>
          </cell>
          <cell r="E78">
            <v>0</v>
          </cell>
          <cell r="F78">
            <v>1</v>
          </cell>
          <cell r="H78">
            <v>3407.8412153674353</v>
          </cell>
          <cell r="I78">
            <v>3407.8412153674353</v>
          </cell>
          <cell r="J78">
            <v>1.4123531263452633</v>
          </cell>
        </row>
        <row r="79">
          <cell r="B79">
            <v>201806</v>
          </cell>
          <cell r="C79">
            <v>0</v>
          </cell>
          <cell r="D79">
            <v>0</v>
          </cell>
          <cell r="E79">
            <v>0</v>
          </cell>
          <cell r="F79">
            <v>1</v>
          </cell>
          <cell r="H79">
            <v>3407.8412153674353</v>
          </cell>
          <cell r="I79">
            <v>3407.8412153674353</v>
          </cell>
          <cell r="J79">
            <v>1.4123531263452633</v>
          </cell>
        </row>
        <row r="80">
          <cell r="B80">
            <v>201807</v>
          </cell>
          <cell r="C80">
            <v>0</v>
          </cell>
          <cell r="D80">
            <v>0</v>
          </cell>
          <cell r="E80">
            <v>0</v>
          </cell>
          <cell r="F80">
            <v>1</v>
          </cell>
          <cell r="H80">
            <v>3407.8412153674353</v>
          </cell>
          <cell r="I80">
            <v>3407.8412153674353</v>
          </cell>
          <cell r="J80">
            <v>1.4123531263452633</v>
          </cell>
        </row>
        <row r="81">
          <cell r="B81">
            <v>201808</v>
          </cell>
          <cell r="C81">
            <v>0</v>
          </cell>
          <cell r="D81">
            <v>0</v>
          </cell>
          <cell r="E81">
            <v>0</v>
          </cell>
          <cell r="F81">
            <v>1</v>
          </cell>
          <cell r="H81">
            <v>3407.8412153674353</v>
          </cell>
          <cell r="I81">
            <v>3407.8412153674353</v>
          </cell>
          <cell r="J81">
            <v>1.4123531263452633</v>
          </cell>
        </row>
        <row r="82">
          <cell r="B82">
            <v>201809</v>
          </cell>
          <cell r="C82">
            <v>0</v>
          </cell>
          <cell r="D82">
            <v>0</v>
          </cell>
          <cell r="E82">
            <v>0</v>
          </cell>
          <cell r="F82">
            <v>1</v>
          </cell>
          <cell r="H82">
            <v>3407.8412153674353</v>
          </cell>
          <cell r="I82">
            <v>3407.8412153674353</v>
          </cell>
          <cell r="J82">
            <v>1.4123531263452633</v>
          </cell>
        </row>
        <row r="83">
          <cell r="B83">
            <v>201810</v>
          </cell>
          <cell r="C83">
            <v>0</v>
          </cell>
          <cell r="D83">
            <v>0</v>
          </cell>
          <cell r="E83">
            <v>0</v>
          </cell>
          <cell r="F83">
            <v>1</v>
          </cell>
          <cell r="H83">
            <v>3407.8412153674353</v>
          </cell>
          <cell r="I83">
            <v>3407.8412153674353</v>
          </cell>
          <cell r="J83">
            <v>1.4123531263452633</v>
          </cell>
        </row>
        <row r="84">
          <cell r="B84">
            <v>201811</v>
          </cell>
          <cell r="C84">
            <v>0</v>
          </cell>
          <cell r="D84">
            <v>0</v>
          </cell>
          <cell r="E84">
            <v>0</v>
          </cell>
          <cell r="F84">
            <v>1</v>
          </cell>
          <cell r="H84">
            <v>3407.8412153674353</v>
          </cell>
          <cell r="I84">
            <v>3407.8412153674353</v>
          </cell>
          <cell r="J84">
            <v>1.4123531263452633</v>
          </cell>
        </row>
        <row r="85">
          <cell r="B85">
            <v>201812</v>
          </cell>
          <cell r="C85">
            <v>0</v>
          </cell>
          <cell r="D85">
            <v>0</v>
          </cell>
          <cell r="E85">
            <v>0</v>
          </cell>
          <cell r="F85">
            <v>1</v>
          </cell>
          <cell r="H85">
            <v>3407.8412153674353</v>
          </cell>
          <cell r="I85">
            <v>3407.8412153674353</v>
          </cell>
          <cell r="J85">
            <v>1.4123531263452633</v>
          </cell>
        </row>
        <row r="86">
          <cell r="B86">
            <v>201901</v>
          </cell>
          <cell r="C86">
            <v>0</v>
          </cell>
          <cell r="D86">
            <v>0</v>
          </cell>
          <cell r="E86">
            <v>0</v>
          </cell>
          <cell r="F86">
            <v>1</v>
          </cell>
          <cell r="H86">
            <v>3407.8412153674353</v>
          </cell>
          <cell r="I86">
            <v>3407.8412153674353</v>
          </cell>
          <cell r="J86">
            <v>1.4123531263452633</v>
          </cell>
        </row>
        <row r="87">
          <cell r="B87">
            <v>201902</v>
          </cell>
          <cell r="C87">
            <v>0</v>
          </cell>
          <cell r="D87">
            <v>0</v>
          </cell>
          <cell r="E87">
            <v>0</v>
          </cell>
          <cell r="F87">
            <v>1</v>
          </cell>
          <cell r="H87">
            <v>3407.8412153674353</v>
          </cell>
          <cell r="I87">
            <v>3407.8412153674353</v>
          </cell>
          <cell r="J87">
            <v>1.4123531263452633</v>
          </cell>
        </row>
        <row r="88">
          <cell r="B88">
            <v>201903</v>
          </cell>
          <cell r="C88">
            <v>0</v>
          </cell>
          <cell r="D88">
            <v>0</v>
          </cell>
          <cell r="E88">
            <v>0</v>
          </cell>
          <cell r="F88">
            <v>1</v>
          </cell>
          <cell r="H88">
            <v>3407.8412153674353</v>
          </cell>
          <cell r="I88">
            <v>3407.8412153674353</v>
          </cell>
          <cell r="J88">
            <v>1.4123531263452633</v>
          </cell>
        </row>
        <row r="89">
          <cell r="B89">
            <v>201904</v>
          </cell>
          <cell r="C89">
            <v>0</v>
          </cell>
          <cell r="D89">
            <v>0</v>
          </cell>
          <cell r="E89">
            <v>0</v>
          </cell>
          <cell r="F89">
            <v>1</v>
          </cell>
          <cell r="H89">
            <v>3407.8412153674353</v>
          </cell>
          <cell r="I89">
            <v>3407.8412153674353</v>
          </cell>
          <cell r="J89">
            <v>1.4123531263452633</v>
          </cell>
        </row>
        <row r="90">
          <cell r="B90">
            <v>201905</v>
          </cell>
          <cell r="C90">
            <v>0</v>
          </cell>
          <cell r="D90">
            <v>0</v>
          </cell>
          <cell r="E90">
            <v>0</v>
          </cell>
          <cell r="F90">
            <v>1</v>
          </cell>
          <cell r="H90">
            <v>3407.8412153674353</v>
          </cell>
          <cell r="I90">
            <v>3407.8412153674353</v>
          </cell>
          <cell r="J90">
            <v>1.4123531263452633</v>
          </cell>
        </row>
        <row r="91">
          <cell r="B91">
            <v>201906</v>
          </cell>
          <cell r="C91">
            <v>0</v>
          </cell>
          <cell r="D91">
            <v>0</v>
          </cell>
          <cell r="E91">
            <v>0</v>
          </cell>
          <cell r="F91">
            <v>1</v>
          </cell>
          <cell r="H91">
            <v>3407.8412153674353</v>
          </cell>
          <cell r="I91">
            <v>3407.8412153674353</v>
          </cell>
          <cell r="J91">
            <v>1.4123531263452633</v>
          </cell>
        </row>
      </sheetData>
      <sheetData sheetId="4">
        <row r="2">
          <cell r="B2" t="str">
            <v>Administrative Projection: 1102</v>
          </cell>
        </row>
        <row r="3">
          <cell r="B3" t="str">
            <v>Fund</v>
          </cell>
          <cell r="C3">
            <v>1102</v>
          </cell>
        </row>
        <row r="4">
          <cell r="B4" t="str">
            <v>α.exp</v>
          </cell>
          <cell r="C4">
            <v>0.25</v>
          </cell>
        </row>
        <row r="5">
          <cell r="B5" t="str">
            <v>α.orec</v>
          </cell>
          <cell r="C5">
            <v>0.5</v>
          </cell>
        </row>
        <row r="6">
          <cell r="C6" t="str">
            <v>Actual BD701</v>
          </cell>
          <cell r="D6"/>
          <cell r="E6"/>
          <cell r="F6"/>
          <cell r="H6" t="str">
            <v>Forecast</v>
          </cell>
          <cell r="I6"/>
          <cell r="J6"/>
        </row>
        <row r="7">
          <cell r="B7" t="str">
            <v>Month</v>
          </cell>
          <cell r="C7" t="str">
            <v>EXP</v>
          </cell>
          <cell r="D7" t="str">
            <v>FREC</v>
          </cell>
          <cell r="E7" t="str">
            <v>OREC</v>
          </cell>
          <cell r="F7" t="str">
            <v>FFP</v>
          </cell>
          <cell r="G7"/>
          <cell r="H7" t="str">
            <v>EXP</v>
          </cell>
          <cell r="I7" t="str">
            <v>FREC</v>
          </cell>
          <cell r="J7" t="str">
            <v>OREC</v>
          </cell>
        </row>
        <row r="8">
          <cell r="B8">
            <v>201207</v>
          </cell>
          <cell r="C8">
            <v>452593.43</v>
          </cell>
          <cell r="D8">
            <v>340583.18</v>
          </cell>
          <cell r="E8">
            <v>0</v>
          </cell>
          <cell r="F8">
            <v>0.75251463548642317</v>
          </cell>
          <cell r="H8">
            <v>430312.51833333331</v>
          </cell>
          <cell r="I8"/>
          <cell r="J8">
            <v>0</v>
          </cell>
        </row>
        <row r="9">
          <cell r="B9">
            <v>201208</v>
          </cell>
          <cell r="C9">
            <v>419076.23000000004</v>
          </cell>
          <cell r="D9">
            <v>315165.34999999998</v>
          </cell>
          <cell r="E9">
            <v>0</v>
          </cell>
          <cell r="F9">
            <v>0.75204778376478176</v>
          </cell>
          <cell r="H9">
            <v>430312.51833333331</v>
          </cell>
          <cell r="I9"/>
          <cell r="J9">
            <v>0</v>
          </cell>
        </row>
        <row r="10">
          <cell r="B10">
            <v>201209</v>
          </cell>
          <cell r="C10">
            <v>417729.23</v>
          </cell>
          <cell r="D10">
            <v>315535.07</v>
          </cell>
          <cell r="E10">
            <v>0</v>
          </cell>
          <cell r="F10">
            <v>0.75535789056466085</v>
          </cell>
          <cell r="H10">
            <v>430312.51833333331</v>
          </cell>
          <cell r="I10"/>
          <cell r="J10">
            <v>0</v>
          </cell>
        </row>
        <row r="11">
          <cell r="B11">
            <v>201210</v>
          </cell>
          <cell r="C11">
            <v>425720.02999999997</v>
          </cell>
          <cell r="D11">
            <v>322103.7</v>
          </cell>
          <cell r="E11">
            <v>0</v>
          </cell>
          <cell r="F11">
            <v>0.75660922038364042</v>
          </cell>
          <cell r="H11">
            <v>430312.51833333331</v>
          </cell>
          <cell r="I11"/>
          <cell r="J11">
            <v>0</v>
          </cell>
        </row>
        <row r="12">
          <cell r="B12">
            <v>201211</v>
          </cell>
          <cell r="C12">
            <v>433953.7</v>
          </cell>
          <cell r="D12">
            <v>328161.78999999998</v>
          </cell>
          <cell r="E12">
            <v>0</v>
          </cell>
          <cell r="F12">
            <v>0.75621383110686691</v>
          </cell>
          <cell r="H12">
            <v>430312.51833333331</v>
          </cell>
          <cell r="I12"/>
          <cell r="J12">
            <v>0</v>
          </cell>
        </row>
        <row r="13">
          <cell r="B13">
            <v>201212</v>
          </cell>
          <cell r="C13">
            <v>419090.70999999996</v>
          </cell>
          <cell r="D13">
            <v>316886.71999999997</v>
          </cell>
          <cell r="E13">
            <v>0</v>
          </cell>
          <cell r="F13">
            <v>0.75612919217417152</v>
          </cell>
          <cell r="H13">
            <v>430312.51833333331</v>
          </cell>
          <cell r="I13"/>
          <cell r="J13">
            <v>0</v>
          </cell>
        </row>
        <row r="14">
          <cell r="B14">
            <v>201301</v>
          </cell>
          <cell r="C14">
            <v>428732.55</v>
          </cell>
          <cell r="D14">
            <v>323998.7</v>
          </cell>
          <cell r="E14">
            <v>0</v>
          </cell>
          <cell r="F14">
            <v>0.75571285641829622</v>
          </cell>
          <cell r="H14">
            <v>430312.51833333331</v>
          </cell>
          <cell r="I14"/>
          <cell r="J14">
            <v>0</v>
          </cell>
        </row>
        <row r="15">
          <cell r="B15">
            <v>201302</v>
          </cell>
          <cell r="C15">
            <v>428930.47</v>
          </cell>
          <cell r="D15">
            <v>324046.89</v>
          </cell>
          <cell r="E15">
            <v>0</v>
          </cell>
          <cell r="F15">
            <v>0.75547649948953277</v>
          </cell>
          <cell r="H15">
            <v>430312.51833333331</v>
          </cell>
          <cell r="I15"/>
          <cell r="J15">
            <v>0</v>
          </cell>
        </row>
        <row r="16">
          <cell r="B16">
            <v>201303</v>
          </cell>
          <cell r="C16">
            <v>440496.81000000006</v>
          </cell>
          <cell r="D16">
            <v>332729.51</v>
          </cell>
          <cell r="E16">
            <v>0</v>
          </cell>
          <cell r="F16">
            <v>0.75535055520606376</v>
          </cell>
          <cell r="H16">
            <v>430312.51833333331</v>
          </cell>
          <cell r="I16"/>
          <cell r="J16">
            <v>0</v>
          </cell>
        </row>
        <row r="17">
          <cell r="B17">
            <v>201304</v>
          </cell>
          <cell r="C17">
            <v>440040.19</v>
          </cell>
          <cell r="D17">
            <v>332272.40999999997</v>
          </cell>
          <cell r="E17">
            <v>0</v>
          </cell>
          <cell r="F17">
            <v>0.7550955970635318</v>
          </cell>
          <cell r="H17">
            <v>430312.51833333331</v>
          </cell>
          <cell r="I17"/>
          <cell r="J17">
            <v>0</v>
          </cell>
        </row>
        <row r="18">
          <cell r="B18">
            <v>201305</v>
          </cell>
          <cell r="C18">
            <v>441773.66000000003</v>
          </cell>
          <cell r="D18">
            <v>333763.46000000002</v>
          </cell>
          <cell r="E18">
            <v>0</v>
          </cell>
          <cell r="F18">
            <v>0.75550783177068548</v>
          </cell>
          <cell r="H18">
            <v>430312.51833333331</v>
          </cell>
          <cell r="I18"/>
          <cell r="J18">
            <v>0</v>
          </cell>
        </row>
        <row r="19">
          <cell r="B19">
            <v>201306</v>
          </cell>
          <cell r="C19">
            <v>415613.20999999996</v>
          </cell>
          <cell r="D19">
            <v>313961.94</v>
          </cell>
          <cell r="E19">
            <v>0</v>
          </cell>
          <cell r="F19">
            <v>0.75541857776849786</v>
          </cell>
          <cell r="H19">
            <v>430312.51833333331</v>
          </cell>
          <cell r="I19"/>
          <cell r="J19">
            <v>0</v>
          </cell>
        </row>
        <row r="20">
          <cell r="B20">
            <v>201307</v>
          </cell>
          <cell r="C20">
            <v>292962.02</v>
          </cell>
          <cell r="D20">
            <v>222240.99</v>
          </cell>
          <cell r="E20">
            <v>0</v>
          </cell>
          <cell r="F20">
            <v>0.75860000555703422</v>
          </cell>
          <cell r="H20">
            <v>395974.89374999999</v>
          </cell>
          <cell r="I20"/>
          <cell r="J20">
            <v>0</v>
          </cell>
        </row>
        <row r="21">
          <cell r="B21">
            <v>201308</v>
          </cell>
          <cell r="C21">
            <v>325454.84999999998</v>
          </cell>
          <cell r="D21">
            <v>246890.05</v>
          </cell>
          <cell r="E21">
            <v>0</v>
          </cell>
          <cell r="F21">
            <v>0.75860000242737202</v>
          </cell>
          <cell r="H21">
            <v>378344.8828125</v>
          </cell>
          <cell r="I21"/>
          <cell r="J21">
            <v>0</v>
          </cell>
        </row>
        <row r="22">
          <cell r="B22">
            <v>201309</v>
          </cell>
          <cell r="C22">
            <v>191865.64</v>
          </cell>
          <cell r="D22">
            <v>145549.26999999999</v>
          </cell>
          <cell r="E22">
            <v>0</v>
          </cell>
          <cell r="F22">
            <v>0.75859997652523914</v>
          </cell>
          <cell r="H22">
            <v>331725.07210937503</v>
          </cell>
          <cell r="I22"/>
          <cell r="J22">
            <v>0</v>
          </cell>
        </row>
        <row r="23">
          <cell r="B23">
            <v>201310</v>
          </cell>
          <cell r="C23">
            <v>456408.23</v>
          </cell>
          <cell r="D23">
            <v>344020.06</v>
          </cell>
          <cell r="E23">
            <v>0</v>
          </cell>
          <cell r="F23">
            <v>0.75375516344216675</v>
          </cell>
          <cell r="H23">
            <v>362895.86158203124</v>
          </cell>
          <cell r="I23"/>
          <cell r="J23">
            <v>0</v>
          </cell>
        </row>
        <row r="24">
          <cell r="B24">
            <v>201311</v>
          </cell>
          <cell r="C24">
            <v>175758.75</v>
          </cell>
          <cell r="D24">
            <v>131847.60999999999</v>
          </cell>
          <cell r="E24">
            <v>0</v>
          </cell>
          <cell r="F24">
            <v>0.75016242434587177</v>
          </cell>
          <cell r="H24">
            <v>316111.58368652343</v>
          </cell>
          <cell r="I24"/>
          <cell r="J24">
            <v>0</v>
          </cell>
        </row>
        <row r="25">
          <cell r="B25">
            <v>201312</v>
          </cell>
          <cell r="C25">
            <v>162721.65</v>
          </cell>
          <cell r="D25">
            <v>123749.81</v>
          </cell>
          <cell r="E25">
            <v>0</v>
          </cell>
          <cell r="F25">
            <v>0.76049997034813743</v>
          </cell>
          <cell r="H25">
            <v>277764.10026489256</v>
          </cell>
          <cell r="I25"/>
          <cell r="J25">
            <v>0</v>
          </cell>
        </row>
        <row r="26">
          <cell r="B26">
            <v>201401</v>
          </cell>
          <cell r="C26">
            <v>174099.41</v>
          </cell>
          <cell r="D26">
            <v>130432.72</v>
          </cell>
          <cell r="E26">
            <v>0</v>
          </cell>
          <cell r="F26">
            <v>0.74918530740569422</v>
          </cell>
          <cell r="H26">
            <v>251847.92769866943</v>
          </cell>
          <cell r="I26"/>
          <cell r="J26">
            <v>0</v>
          </cell>
        </row>
        <row r="27">
          <cell r="B27">
            <v>201402</v>
          </cell>
          <cell r="C27">
            <v>194575.62</v>
          </cell>
          <cell r="D27">
            <v>147974.76</v>
          </cell>
          <cell r="E27">
            <v>0</v>
          </cell>
          <cell r="F27">
            <v>0.7605000050879962</v>
          </cell>
          <cell r="H27">
            <v>237529.85077400206</v>
          </cell>
          <cell r="I27"/>
          <cell r="J27">
            <v>0</v>
          </cell>
        </row>
        <row r="28">
          <cell r="B28">
            <v>201403</v>
          </cell>
          <cell r="C28">
            <v>91268.92</v>
          </cell>
          <cell r="D28">
            <v>69410.009999999995</v>
          </cell>
          <cell r="E28">
            <v>0</v>
          </cell>
          <cell r="F28">
            <v>0.76049995989872565</v>
          </cell>
          <cell r="H28">
            <v>200964.61808050156</v>
          </cell>
          <cell r="I28"/>
          <cell r="J28">
            <v>0</v>
          </cell>
        </row>
        <row r="29">
          <cell r="B29">
            <v>201404</v>
          </cell>
          <cell r="C29">
            <v>-60921</v>
          </cell>
          <cell r="D29">
            <v>-46330.42</v>
          </cell>
          <cell r="E29">
            <v>0</v>
          </cell>
          <cell r="F29">
            <v>0.76049999179264949</v>
          </cell>
          <cell r="H29">
            <v>135493.21356037617</v>
          </cell>
          <cell r="I29"/>
          <cell r="J29">
            <v>0</v>
          </cell>
        </row>
        <row r="30">
          <cell r="B30">
            <v>201405</v>
          </cell>
          <cell r="C30">
            <v>237783.03</v>
          </cell>
          <cell r="D30">
            <v>180834</v>
          </cell>
          <cell r="E30">
            <v>0</v>
          </cell>
          <cell r="F30">
            <v>0.76050002390835036</v>
          </cell>
          <cell r="H30">
            <v>161065.66767028213</v>
          </cell>
          <cell r="I30"/>
          <cell r="J30">
            <v>0</v>
          </cell>
        </row>
        <row r="31">
          <cell r="B31">
            <v>201406</v>
          </cell>
          <cell r="C31">
            <v>981746.91</v>
          </cell>
          <cell r="D31">
            <v>746618.52</v>
          </cell>
          <cell r="E31">
            <v>0</v>
          </cell>
          <cell r="F31">
            <v>0.76049999485101516</v>
          </cell>
          <cell r="H31">
            <v>366235.97825271159</v>
          </cell>
          <cell r="I31"/>
          <cell r="J31">
            <v>0</v>
          </cell>
        </row>
        <row r="32">
          <cell r="B32">
            <v>201407</v>
          </cell>
          <cell r="C32">
            <v>300225.5</v>
          </cell>
          <cell r="D32">
            <v>228321.49</v>
          </cell>
          <cell r="E32">
            <v>0</v>
          </cell>
          <cell r="F32">
            <v>0.76049999084021835</v>
          </cell>
          <cell r="H32">
            <v>349733.35868953366</v>
          </cell>
          <cell r="I32"/>
          <cell r="J32">
            <v>0</v>
          </cell>
        </row>
        <row r="33">
          <cell r="B33">
            <v>201408</v>
          </cell>
          <cell r="C33">
            <v>88179</v>
          </cell>
          <cell r="D33">
            <v>67060.13</v>
          </cell>
          <cell r="E33">
            <v>0</v>
          </cell>
          <cell r="F33">
            <v>0.76050000567028431</v>
          </cell>
          <cell r="H33">
            <v>284344.76901715028</v>
          </cell>
          <cell r="I33"/>
          <cell r="J33">
            <v>0</v>
          </cell>
        </row>
        <row r="34">
          <cell r="B34">
            <v>201409</v>
          </cell>
          <cell r="C34">
            <v>196906.19</v>
          </cell>
          <cell r="D34">
            <v>149747.15</v>
          </cell>
          <cell r="E34">
            <v>0</v>
          </cell>
          <cell r="F34">
            <v>0.76049996193618896</v>
          </cell>
          <cell r="H34">
            <v>262485.12426286272</v>
          </cell>
          <cell r="I34"/>
          <cell r="J34">
            <v>0</v>
          </cell>
        </row>
        <row r="35">
          <cell r="B35">
            <v>201410</v>
          </cell>
          <cell r="C35">
            <v>144339.44</v>
          </cell>
          <cell r="D35">
            <v>109871.18</v>
          </cell>
          <cell r="E35">
            <v>0</v>
          </cell>
          <cell r="F35">
            <v>0.76119998802822009</v>
          </cell>
          <cell r="H35">
            <v>232948.70319714706</v>
          </cell>
          <cell r="I35"/>
          <cell r="J35">
            <v>0</v>
          </cell>
        </row>
        <row r="36">
          <cell r="B36">
            <v>201411</v>
          </cell>
          <cell r="C36">
            <v>91079</v>
          </cell>
          <cell r="D36">
            <v>69329.33</v>
          </cell>
          <cell r="E36">
            <v>0</v>
          </cell>
          <cell r="F36">
            <v>0.76119994729849916</v>
          </cell>
          <cell r="H36">
            <v>197481.27739786031</v>
          </cell>
          <cell r="I36"/>
          <cell r="J36">
            <v>0</v>
          </cell>
        </row>
        <row r="37">
          <cell r="B37">
            <v>201412</v>
          </cell>
          <cell r="C37">
            <v>133369.41</v>
          </cell>
          <cell r="D37">
            <v>101520.79</v>
          </cell>
          <cell r="E37">
            <v>0</v>
          </cell>
          <cell r="F37">
            <v>0.76119996331992468</v>
          </cell>
          <cell r="H37">
            <v>181453.31054839524</v>
          </cell>
          <cell r="I37"/>
          <cell r="J37">
            <v>0</v>
          </cell>
        </row>
        <row r="38">
          <cell r="B38">
            <v>201501</v>
          </cell>
          <cell r="C38">
            <v>203403.07</v>
          </cell>
          <cell r="D38">
            <v>154830.42000000001</v>
          </cell>
          <cell r="E38">
            <v>0</v>
          </cell>
          <cell r="F38">
            <v>0.76120001531933612</v>
          </cell>
          <cell r="H38">
            <v>186940.75041129644</v>
          </cell>
          <cell r="I38"/>
          <cell r="J38">
            <v>0</v>
          </cell>
        </row>
        <row r="39">
          <cell r="B39">
            <v>201502</v>
          </cell>
          <cell r="C39">
            <v>90529</v>
          </cell>
          <cell r="D39">
            <v>68910.67</v>
          </cell>
          <cell r="E39">
            <v>0</v>
          </cell>
          <cell r="F39">
            <v>0.76119994697831628</v>
          </cell>
          <cell r="H39">
            <v>162837.81280847231</v>
          </cell>
          <cell r="I39"/>
          <cell r="J39">
            <v>0</v>
          </cell>
        </row>
        <row r="40">
          <cell r="B40">
            <v>201503</v>
          </cell>
          <cell r="C40">
            <v>191054.37</v>
          </cell>
          <cell r="D40">
            <v>145430.57999999999</v>
          </cell>
          <cell r="E40">
            <v>0</v>
          </cell>
          <cell r="F40">
            <v>0.7611999662713812</v>
          </cell>
          <cell r="H40">
            <v>169891.95210635423</v>
          </cell>
          <cell r="I40"/>
          <cell r="J40">
            <v>0</v>
          </cell>
        </row>
        <row r="41">
          <cell r="B41">
            <v>201504</v>
          </cell>
          <cell r="C41">
            <v>128439.66</v>
          </cell>
          <cell r="D41">
            <v>97768.27</v>
          </cell>
          <cell r="E41">
            <v>0</v>
          </cell>
          <cell r="F41">
            <v>0.7612000062908918</v>
          </cell>
          <cell r="H41">
            <v>159528.87907976567</v>
          </cell>
          <cell r="I41"/>
          <cell r="J41">
            <v>0</v>
          </cell>
        </row>
        <row r="42">
          <cell r="B42">
            <v>201505</v>
          </cell>
          <cell r="C42">
            <v>133316.93</v>
          </cell>
          <cell r="D42">
            <v>101480.85</v>
          </cell>
          <cell r="E42">
            <v>0</v>
          </cell>
          <cell r="F42">
            <v>0.76120002163266143</v>
          </cell>
          <cell r="H42">
            <v>152975.89180982427</v>
          </cell>
          <cell r="I42"/>
          <cell r="J42">
            <v>0</v>
          </cell>
        </row>
        <row r="43">
          <cell r="B43">
            <v>201506</v>
          </cell>
          <cell r="C43">
            <v>190066.66999999998</v>
          </cell>
          <cell r="D43">
            <v>144678.74</v>
          </cell>
          <cell r="E43">
            <v>0</v>
          </cell>
          <cell r="F43">
            <v>0.76119995157488685</v>
          </cell>
          <cell r="H43">
            <v>162248.58635736821</v>
          </cell>
          <cell r="I43"/>
          <cell r="J43">
            <v>0</v>
          </cell>
        </row>
        <row r="44">
          <cell r="B44">
            <v>201507</v>
          </cell>
          <cell r="C44">
            <v>88179</v>
          </cell>
          <cell r="D44">
            <v>67121.850000000006</v>
          </cell>
          <cell r="E44">
            <v>0</v>
          </cell>
          <cell r="F44">
            <v>0.76119994556527071</v>
          </cell>
          <cell r="H44">
            <v>143731.18976802618</v>
          </cell>
          <cell r="I44"/>
          <cell r="J44">
            <v>0</v>
          </cell>
        </row>
        <row r="45">
          <cell r="B45">
            <v>201508</v>
          </cell>
          <cell r="C45">
            <v>125302.83</v>
          </cell>
          <cell r="D45">
            <v>95380.51</v>
          </cell>
          <cell r="E45">
            <v>0</v>
          </cell>
          <cell r="F45">
            <v>0.7611999665131266</v>
          </cell>
          <cell r="H45">
            <v>139124.09982601964</v>
          </cell>
          <cell r="I45"/>
          <cell r="J45">
            <v>0</v>
          </cell>
        </row>
        <row r="46">
          <cell r="B46">
            <v>201509</v>
          </cell>
          <cell r="C46">
            <v>140048.95000000001</v>
          </cell>
          <cell r="D46">
            <v>106605.27</v>
          </cell>
          <cell r="E46">
            <v>0</v>
          </cell>
          <cell r="F46">
            <v>0.76120006611973878</v>
          </cell>
          <cell r="H46">
            <v>139355.31236951472</v>
          </cell>
          <cell r="I46"/>
          <cell r="J46">
            <v>0</v>
          </cell>
        </row>
        <row r="47">
          <cell r="B47">
            <v>201510</v>
          </cell>
          <cell r="C47">
            <v>90539</v>
          </cell>
          <cell r="D47">
            <v>89968.6</v>
          </cell>
          <cell r="E47">
            <v>0</v>
          </cell>
          <cell r="F47">
            <v>0.99369995250665466</v>
          </cell>
          <cell r="H47">
            <v>127151.23427713604</v>
          </cell>
          <cell r="I47"/>
          <cell r="J47">
            <v>0</v>
          </cell>
        </row>
        <row r="48">
          <cell r="B48">
            <v>201511</v>
          </cell>
          <cell r="C48">
            <v>153628.28</v>
          </cell>
          <cell r="D48">
            <v>152660.43</v>
          </cell>
          <cell r="E48">
            <v>0</v>
          </cell>
          <cell r="F48">
            <v>0.99370005314125753</v>
          </cell>
          <cell r="H48">
            <v>133770.49570785204</v>
          </cell>
          <cell r="I48"/>
          <cell r="J48">
            <v>0</v>
          </cell>
        </row>
        <row r="49">
          <cell r="B49">
            <v>201512</v>
          </cell>
          <cell r="C49">
            <v>90109</v>
          </cell>
          <cell r="D49">
            <v>89541.31</v>
          </cell>
          <cell r="E49">
            <v>0</v>
          </cell>
          <cell r="F49">
            <v>0.99369996337768696</v>
          </cell>
          <cell r="H49">
            <v>122855.12178088902</v>
          </cell>
          <cell r="I49"/>
          <cell r="J49">
            <v>0</v>
          </cell>
        </row>
        <row r="50">
          <cell r="B50">
            <v>201601</v>
          </cell>
          <cell r="C50">
            <v>186265.12</v>
          </cell>
          <cell r="D50">
            <v>185091.64</v>
          </cell>
          <cell r="E50">
            <v>0</v>
          </cell>
          <cell r="F50">
            <v>0.99369994768746839</v>
          </cell>
          <cell r="H50">
            <v>138707.62133566677</v>
          </cell>
          <cell r="I50"/>
          <cell r="J50">
            <v>0</v>
          </cell>
        </row>
        <row r="51">
          <cell r="B51">
            <v>201602</v>
          </cell>
          <cell r="C51">
            <v>90329</v>
          </cell>
          <cell r="D51">
            <v>89759.93</v>
          </cell>
          <cell r="E51">
            <v>0</v>
          </cell>
          <cell r="F51">
            <v>0.99370002989073269</v>
          </cell>
          <cell r="H51">
            <v>126612.96600175009</v>
          </cell>
          <cell r="I51"/>
          <cell r="J51">
            <v>0</v>
          </cell>
        </row>
        <row r="52">
          <cell r="B52">
            <v>201603</v>
          </cell>
          <cell r="C52">
            <v>174772.85</v>
          </cell>
          <cell r="D52">
            <v>173671.79</v>
          </cell>
          <cell r="E52">
            <v>0</v>
          </cell>
          <cell r="F52">
            <v>0.99370005123793548</v>
          </cell>
          <cell r="H52">
            <v>138652.93700131256</v>
          </cell>
          <cell r="I52"/>
          <cell r="J52">
            <v>0</v>
          </cell>
        </row>
        <row r="53">
          <cell r="B53">
            <v>201604</v>
          </cell>
          <cell r="C53">
            <v>119559.83</v>
          </cell>
          <cell r="D53">
            <v>118806.61</v>
          </cell>
          <cell r="E53">
            <v>0</v>
          </cell>
          <cell r="F53">
            <v>0.99370005795424765</v>
          </cell>
          <cell r="H53">
            <v>133879.66025098442</v>
          </cell>
          <cell r="I53"/>
          <cell r="J53">
            <v>0</v>
          </cell>
        </row>
        <row r="54">
          <cell r="B54">
            <v>201605</v>
          </cell>
          <cell r="C54">
            <v>90559</v>
          </cell>
          <cell r="D54">
            <v>89988.479999999996</v>
          </cell>
          <cell r="E54">
            <v>0</v>
          </cell>
          <cell r="F54">
            <v>0.99370001877229208</v>
          </cell>
          <cell r="H54">
            <v>123049.49518823832</v>
          </cell>
          <cell r="I54"/>
          <cell r="J54">
            <v>0</v>
          </cell>
        </row>
        <row r="55">
          <cell r="B55">
            <v>201606</v>
          </cell>
          <cell r="C55">
            <v>316318.92</v>
          </cell>
          <cell r="D55">
            <v>314326.09999999998</v>
          </cell>
          <cell r="E55">
            <v>0</v>
          </cell>
          <cell r="F55">
            <v>0.99369996584459752</v>
          </cell>
          <cell r="H55">
            <v>171366.85139117873</v>
          </cell>
          <cell r="I55"/>
          <cell r="J55">
            <v>0</v>
          </cell>
        </row>
        <row r="56">
          <cell r="B56">
            <v>201607</v>
          </cell>
          <cell r="C56">
            <v>94899</v>
          </cell>
          <cell r="D56">
            <v>94301.14</v>
          </cell>
          <cell r="E56">
            <v>0</v>
          </cell>
          <cell r="F56">
            <v>0.99370003898881964</v>
          </cell>
          <cell r="H56">
            <v>152249.88854338403</v>
          </cell>
          <cell r="I56"/>
          <cell r="J56">
            <v>0</v>
          </cell>
        </row>
        <row r="57">
          <cell r="B57">
            <v>201608</v>
          </cell>
          <cell r="C57">
            <v>119532.12</v>
          </cell>
          <cell r="D57">
            <v>118779.07</v>
          </cell>
          <cell r="E57">
            <v>0</v>
          </cell>
          <cell r="F57">
            <v>0.9937000197101834</v>
          </cell>
          <cell r="H57">
            <v>144070.44640753802</v>
          </cell>
          <cell r="I57"/>
          <cell r="J57">
            <v>0</v>
          </cell>
        </row>
        <row r="58">
          <cell r="B58">
            <v>201609</v>
          </cell>
          <cell r="C58">
            <v>0</v>
          </cell>
          <cell r="D58">
            <v>0</v>
          </cell>
          <cell r="E58">
            <v>0</v>
          </cell>
          <cell r="F58">
            <v>0.9937000197101834</v>
          </cell>
          <cell r="H58">
            <v>144070.44640753802</v>
          </cell>
          <cell r="I58">
            <v>143162.80543482545</v>
          </cell>
          <cell r="J58">
            <v>0</v>
          </cell>
        </row>
        <row r="59">
          <cell r="B59">
            <v>201610</v>
          </cell>
          <cell r="C59">
            <v>0</v>
          </cell>
          <cell r="D59">
            <v>0</v>
          </cell>
          <cell r="E59">
            <v>0</v>
          </cell>
          <cell r="F59">
            <v>0.99819999999999998</v>
          </cell>
          <cell r="H59">
            <v>144070.44640753802</v>
          </cell>
          <cell r="I59">
            <v>143811.11960400446</v>
          </cell>
          <cell r="J59">
            <v>0</v>
          </cell>
        </row>
        <row r="60">
          <cell r="B60">
            <v>201611</v>
          </cell>
          <cell r="C60">
            <v>0</v>
          </cell>
          <cell r="D60">
            <v>0</v>
          </cell>
          <cell r="E60">
            <v>0</v>
          </cell>
          <cell r="F60">
            <v>0.99819999999999998</v>
          </cell>
          <cell r="H60">
            <v>144070.44640753802</v>
          </cell>
          <cell r="I60">
            <v>143811.11960400446</v>
          </cell>
          <cell r="J60">
            <v>0</v>
          </cell>
        </row>
        <row r="61">
          <cell r="B61">
            <v>201612</v>
          </cell>
          <cell r="C61">
            <v>0</v>
          </cell>
          <cell r="D61">
            <v>0</v>
          </cell>
          <cell r="E61">
            <v>0</v>
          </cell>
          <cell r="F61">
            <v>0.99819999999999998</v>
          </cell>
          <cell r="H61">
            <v>144070.44640753802</v>
          </cell>
          <cell r="I61">
            <v>143811.11960400446</v>
          </cell>
          <cell r="J61">
            <v>0</v>
          </cell>
        </row>
        <row r="62">
          <cell r="B62">
            <v>201701</v>
          </cell>
          <cell r="C62">
            <v>0</v>
          </cell>
          <cell r="D62">
            <v>0</v>
          </cell>
          <cell r="E62">
            <v>0</v>
          </cell>
          <cell r="F62">
            <v>0.99819999999999998</v>
          </cell>
          <cell r="H62">
            <v>144070.44640753802</v>
          </cell>
          <cell r="I62">
            <v>143811.11960400446</v>
          </cell>
          <cell r="J62">
            <v>0</v>
          </cell>
        </row>
        <row r="63">
          <cell r="B63">
            <v>201702</v>
          </cell>
          <cell r="C63">
            <v>0</v>
          </cell>
          <cell r="D63">
            <v>0</v>
          </cell>
          <cell r="E63">
            <v>0</v>
          </cell>
          <cell r="F63">
            <v>0.99819999999999998</v>
          </cell>
          <cell r="H63">
            <v>144070.44640753802</v>
          </cell>
          <cell r="I63">
            <v>143811.11960400446</v>
          </cell>
          <cell r="J63">
            <v>0</v>
          </cell>
        </row>
        <row r="64">
          <cell r="B64">
            <v>201703</v>
          </cell>
          <cell r="C64">
            <v>0</v>
          </cell>
          <cell r="D64">
            <v>0</v>
          </cell>
          <cell r="E64">
            <v>0</v>
          </cell>
          <cell r="F64">
            <v>0.99819999999999998</v>
          </cell>
          <cell r="H64">
            <v>144070.44640753802</v>
          </cell>
          <cell r="I64">
            <v>143811.11960400446</v>
          </cell>
          <cell r="J64">
            <v>0</v>
          </cell>
        </row>
        <row r="65">
          <cell r="B65">
            <v>201704</v>
          </cell>
          <cell r="C65">
            <v>0</v>
          </cell>
          <cell r="D65">
            <v>0</v>
          </cell>
          <cell r="E65">
            <v>0</v>
          </cell>
          <cell r="F65">
            <v>0.99819999999999998</v>
          </cell>
          <cell r="H65">
            <v>144070.44640753802</v>
          </cell>
          <cell r="I65">
            <v>143811.11960400446</v>
          </cell>
          <cell r="J65">
            <v>0</v>
          </cell>
        </row>
        <row r="66">
          <cell r="B66">
            <v>201705</v>
          </cell>
          <cell r="C66">
            <v>0</v>
          </cell>
          <cell r="D66">
            <v>0</v>
          </cell>
          <cell r="E66">
            <v>0</v>
          </cell>
          <cell r="F66">
            <v>0.99819999999999998</v>
          </cell>
          <cell r="H66">
            <v>144070.44640753802</v>
          </cell>
          <cell r="I66">
            <v>143811.11960400446</v>
          </cell>
          <cell r="J66">
            <v>0</v>
          </cell>
        </row>
        <row r="67">
          <cell r="B67">
            <v>201706</v>
          </cell>
          <cell r="C67">
            <v>0</v>
          </cell>
          <cell r="D67">
            <v>0</v>
          </cell>
          <cell r="E67">
            <v>0</v>
          </cell>
          <cell r="F67">
            <v>0.99819999999999998</v>
          </cell>
          <cell r="H67">
            <v>144070.44640753802</v>
          </cell>
          <cell r="I67">
            <v>143811.11960400446</v>
          </cell>
          <cell r="J67">
            <v>0</v>
          </cell>
        </row>
        <row r="68">
          <cell r="B68">
            <v>201707</v>
          </cell>
          <cell r="C68">
            <v>0</v>
          </cell>
          <cell r="D68">
            <v>0</v>
          </cell>
          <cell r="E68">
            <v>0</v>
          </cell>
          <cell r="F68">
            <v>0.99819999999999998</v>
          </cell>
          <cell r="H68">
            <v>144070.44640753802</v>
          </cell>
          <cell r="I68">
            <v>143811.11960400446</v>
          </cell>
          <cell r="J68">
            <v>0</v>
          </cell>
        </row>
        <row r="69">
          <cell r="B69">
            <v>201708</v>
          </cell>
          <cell r="C69">
            <v>0</v>
          </cell>
          <cell r="D69">
            <v>0</v>
          </cell>
          <cell r="E69">
            <v>0</v>
          </cell>
          <cell r="F69">
            <v>0.99819999999999998</v>
          </cell>
          <cell r="H69">
            <v>144070.44640753802</v>
          </cell>
          <cell r="I69">
            <v>143811.11960400446</v>
          </cell>
          <cell r="J69">
            <v>0</v>
          </cell>
        </row>
        <row r="70">
          <cell r="B70">
            <v>201709</v>
          </cell>
          <cell r="C70">
            <v>0</v>
          </cell>
          <cell r="D70">
            <v>0</v>
          </cell>
          <cell r="E70">
            <v>0</v>
          </cell>
          <cell r="F70">
            <v>0.99819999999999998</v>
          </cell>
          <cell r="H70">
            <v>144070.44640753802</v>
          </cell>
          <cell r="I70">
            <v>143811.11960400446</v>
          </cell>
          <cell r="J70">
            <v>0</v>
          </cell>
        </row>
        <row r="71">
          <cell r="B71">
            <v>201710</v>
          </cell>
          <cell r="C71">
            <v>0</v>
          </cell>
          <cell r="D71">
            <v>0</v>
          </cell>
          <cell r="E71">
            <v>0</v>
          </cell>
          <cell r="F71">
            <v>1</v>
          </cell>
          <cell r="H71">
            <v>144070.44640753802</v>
          </cell>
          <cell r="I71">
            <v>144070.44640753802</v>
          </cell>
          <cell r="J71">
            <v>0</v>
          </cell>
        </row>
        <row r="72">
          <cell r="B72">
            <v>201711</v>
          </cell>
          <cell r="C72">
            <v>0</v>
          </cell>
          <cell r="D72">
            <v>0</v>
          </cell>
          <cell r="E72">
            <v>0</v>
          </cell>
          <cell r="F72">
            <v>1</v>
          </cell>
          <cell r="H72">
            <v>144070.44640753802</v>
          </cell>
          <cell r="I72">
            <v>144070.44640753802</v>
          </cell>
          <cell r="J72">
            <v>0</v>
          </cell>
        </row>
        <row r="73">
          <cell r="B73">
            <v>201712</v>
          </cell>
          <cell r="C73">
            <v>0</v>
          </cell>
          <cell r="D73">
            <v>0</v>
          </cell>
          <cell r="E73">
            <v>0</v>
          </cell>
          <cell r="F73">
            <v>1</v>
          </cell>
          <cell r="H73">
            <v>144070.44640753802</v>
          </cell>
          <cell r="I73">
            <v>144070.44640753802</v>
          </cell>
          <cell r="J73">
            <v>0</v>
          </cell>
        </row>
        <row r="74">
          <cell r="B74">
            <v>201801</v>
          </cell>
          <cell r="C74">
            <v>0</v>
          </cell>
          <cell r="D74">
            <v>0</v>
          </cell>
          <cell r="E74">
            <v>0</v>
          </cell>
          <cell r="F74">
            <v>1</v>
          </cell>
          <cell r="H74">
            <v>144070.44640753802</v>
          </cell>
          <cell r="I74">
            <v>144070.44640753802</v>
          </cell>
          <cell r="J74">
            <v>0</v>
          </cell>
        </row>
        <row r="75">
          <cell r="B75">
            <v>201802</v>
          </cell>
          <cell r="C75">
            <v>0</v>
          </cell>
          <cell r="D75">
            <v>0</v>
          </cell>
          <cell r="E75">
            <v>0</v>
          </cell>
          <cell r="F75">
            <v>1</v>
          </cell>
          <cell r="H75">
            <v>144070.44640753802</v>
          </cell>
          <cell r="I75">
            <v>144070.44640753802</v>
          </cell>
          <cell r="J75">
            <v>0</v>
          </cell>
        </row>
        <row r="76">
          <cell r="B76">
            <v>201803</v>
          </cell>
          <cell r="C76">
            <v>0</v>
          </cell>
          <cell r="D76">
            <v>0</v>
          </cell>
          <cell r="E76">
            <v>0</v>
          </cell>
          <cell r="F76">
            <v>1</v>
          </cell>
          <cell r="H76">
            <v>144070.44640753802</v>
          </cell>
          <cell r="I76">
            <v>144070.44640753802</v>
          </cell>
          <cell r="J76">
            <v>0</v>
          </cell>
        </row>
        <row r="77">
          <cell r="B77">
            <v>201804</v>
          </cell>
          <cell r="C77">
            <v>0</v>
          </cell>
          <cell r="D77">
            <v>0</v>
          </cell>
          <cell r="E77">
            <v>0</v>
          </cell>
          <cell r="F77">
            <v>1</v>
          </cell>
          <cell r="H77">
            <v>144070.44640753802</v>
          </cell>
          <cell r="I77">
            <v>144070.44640753802</v>
          </cell>
          <cell r="J77">
            <v>0</v>
          </cell>
        </row>
        <row r="78">
          <cell r="B78">
            <v>201805</v>
          </cell>
          <cell r="C78">
            <v>0</v>
          </cell>
          <cell r="D78">
            <v>0</v>
          </cell>
          <cell r="E78">
            <v>0</v>
          </cell>
          <cell r="F78">
            <v>1</v>
          </cell>
          <cell r="H78">
            <v>144070.44640753802</v>
          </cell>
          <cell r="I78">
            <v>144070.44640753802</v>
          </cell>
          <cell r="J78">
            <v>0</v>
          </cell>
        </row>
        <row r="79">
          <cell r="B79">
            <v>201806</v>
          </cell>
          <cell r="C79">
            <v>0</v>
          </cell>
          <cell r="D79">
            <v>0</v>
          </cell>
          <cell r="E79">
            <v>0</v>
          </cell>
          <cell r="F79">
            <v>1</v>
          </cell>
          <cell r="H79">
            <v>144070.44640753802</v>
          </cell>
          <cell r="I79">
            <v>144070.44640753802</v>
          </cell>
          <cell r="J79">
            <v>0</v>
          </cell>
        </row>
        <row r="80">
          <cell r="B80">
            <v>201807</v>
          </cell>
          <cell r="C80">
            <v>0</v>
          </cell>
          <cell r="D80">
            <v>0</v>
          </cell>
          <cell r="E80">
            <v>0</v>
          </cell>
          <cell r="F80">
            <v>1</v>
          </cell>
          <cell r="H80">
            <v>144070.44640753802</v>
          </cell>
          <cell r="I80">
            <v>144070.44640753802</v>
          </cell>
          <cell r="J80">
            <v>0</v>
          </cell>
        </row>
        <row r="81">
          <cell r="B81">
            <v>201808</v>
          </cell>
          <cell r="C81">
            <v>0</v>
          </cell>
          <cell r="D81">
            <v>0</v>
          </cell>
          <cell r="E81">
            <v>0</v>
          </cell>
          <cell r="F81">
            <v>1</v>
          </cell>
          <cell r="H81">
            <v>144070.44640753802</v>
          </cell>
          <cell r="I81">
            <v>144070.44640753802</v>
          </cell>
          <cell r="J81">
            <v>0</v>
          </cell>
        </row>
        <row r="82">
          <cell r="B82">
            <v>201809</v>
          </cell>
          <cell r="C82">
            <v>0</v>
          </cell>
          <cell r="D82">
            <v>0</v>
          </cell>
          <cell r="E82">
            <v>0</v>
          </cell>
          <cell r="F82">
            <v>1</v>
          </cell>
          <cell r="H82">
            <v>144070.44640753802</v>
          </cell>
          <cell r="I82">
            <v>144070.44640753802</v>
          </cell>
          <cell r="J82">
            <v>0</v>
          </cell>
        </row>
        <row r="83">
          <cell r="B83">
            <v>201810</v>
          </cell>
          <cell r="C83">
            <v>0</v>
          </cell>
          <cell r="D83">
            <v>0</v>
          </cell>
          <cell r="E83">
            <v>0</v>
          </cell>
          <cell r="F83">
            <v>1</v>
          </cell>
          <cell r="H83">
            <v>144070.44640753802</v>
          </cell>
          <cell r="I83">
            <v>144070.44640753802</v>
          </cell>
          <cell r="J83">
            <v>0</v>
          </cell>
        </row>
        <row r="84">
          <cell r="B84">
            <v>201811</v>
          </cell>
          <cell r="C84">
            <v>0</v>
          </cell>
          <cell r="D84">
            <v>0</v>
          </cell>
          <cell r="E84">
            <v>0</v>
          </cell>
          <cell r="F84">
            <v>1</v>
          </cell>
          <cell r="H84">
            <v>144070.44640753802</v>
          </cell>
          <cell r="I84">
            <v>144070.44640753802</v>
          </cell>
          <cell r="J84">
            <v>0</v>
          </cell>
        </row>
        <row r="85">
          <cell r="B85">
            <v>201812</v>
          </cell>
          <cell r="C85">
            <v>0</v>
          </cell>
          <cell r="D85">
            <v>0</v>
          </cell>
          <cell r="E85">
            <v>0</v>
          </cell>
          <cell r="F85">
            <v>1</v>
          </cell>
          <cell r="H85">
            <v>144070.44640753802</v>
          </cell>
          <cell r="I85">
            <v>144070.44640753802</v>
          </cell>
          <cell r="J85">
            <v>0</v>
          </cell>
        </row>
        <row r="86">
          <cell r="B86">
            <v>201901</v>
          </cell>
          <cell r="C86">
            <v>0</v>
          </cell>
          <cell r="D86">
            <v>0</v>
          </cell>
          <cell r="E86">
            <v>0</v>
          </cell>
          <cell r="F86">
            <v>1</v>
          </cell>
          <cell r="H86">
            <v>144070.44640753802</v>
          </cell>
          <cell r="I86">
            <v>144070.44640753802</v>
          </cell>
          <cell r="J86">
            <v>0</v>
          </cell>
        </row>
        <row r="87">
          <cell r="B87">
            <v>201902</v>
          </cell>
          <cell r="C87">
            <v>0</v>
          </cell>
          <cell r="D87">
            <v>0</v>
          </cell>
          <cell r="E87">
            <v>0</v>
          </cell>
          <cell r="F87">
            <v>1</v>
          </cell>
          <cell r="H87">
            <v>144070.44640753802</v>
          </cell>
          <cell r="I87">
            <v>144070.44640753802</v>
          </cell>
          <cell r="J87">
            <v>0</v>
          </cell>
        </row>
        <row r="88">
          <cell r="B88">
            <v>201903</v>
          </cell>
          <cell r="C88">
            <v>0</v>
          </cell>
          <cell r="D88">
            <v>0</v>
          </cell>
          <cell r="E88">
            <v>0</v>
          </cell>
          <cell r="F88">
            <v>1</v>
          </cell>
          <cell r="H88">
            <v>144070.44640753802</v>
          </cell>
          <cell r="I88">
            <v>144070.44640753802</v>
          </cell>
          <cell r="J88">
            <v>0</v>
          </cell>
        </row>
        <row r="89">
          <cell r="B89">
            <v>201904</v>
          </cell>
          <cell r="C89">
            <v>0</v>
          </cell>
          <cell r="D89">
            <v>0</v>
          </cell>
          <cell r="E89">
            <v>0</v>
          </cell>
          <cell r="F89">
            <v>1</v>
          </cell>
          <cell r="H89">
            <v>144070.44640753802</v>
          </cell>
          <cell r="I89">
            <v>144070.44640753802</v>
          </cell>
          <cell r="J89">
            <v>0</v>
          </cell>
        </row>
        <row r="90">
          <cell r="B90">
            <v>201905</v>
          </cell>
          <cell r="C90">
            <v>0</v>
          </cell>
          <cell r="D90">
            <v>0</v>
          </cell>
          <cell r="E90">
            <v>0</v>
          </cell>
          <cell r="F90">
            <v>1</v>
          </cell>
          <cell r="H90">
            <v>144070.44640753802</v>
          </cell>
          <cell r="I90">
            <v>144070.44640753802</v>
          </cell>
          <cell r="J90">
            <v>0</v>
          </cell>
        </row>
        <row r="91">
          <cell r="B91">
            <v>201906</v>
          </cell>
          <cell r="C91">
            <v>0</v>
          </cell>
          <cell r="D91">
            <v>0</v>
          </cell>
          <cell r="E91">
            <v>0</v>
          </cell>
          <cell r="F91">
            <v>1</v>
          </cell>
          <cell r="H91">
            <v>144070.44640753802</v>
          </cell>
          <cell r="I91">
            <v>144070.44640753802</v>
          </cell>
          <cell r="J91">
            <v>0</v>
          </cell>
        </row>
      </sheetData>
      <sheetData sheetId="5">
        <row r="2">
          <cell r="B2" t="str">
            <v>Operations Projection: 1310</v>
          </cell>
        </row>
        <row r="3">
          <cell r="B3" t="str">
            <v>Fund</v>
          </cell>
          <cell r="C3">
            <v>1310</v>
          </cell>
        </row>
        <row r="4">
          <cell r="B4" t="str">
            <v>α.pmpd</v>
          </cell>
          <cell r="C4">
            <v>0.25</v>
          </cell>
        </row>
        <row r="5">
          <cell r="B5" t="str">
            <v>γ.pmpd</v>
          </cell>
          <cell r="C5">
            <v>0.25</v>
          </cell>
        </row>
        <row r="6">
          <cell r="C6" t="str">
            <v>Actual BD701</v>
          </cell>
          <cell r="D6"/>
          <cell r="E6"/>
          <cell r="F6"/>
          <cell r="G6"/>
          <cell r="H6"/>
          <cell r="I6"/>
          <cell r="K6" t="str">
            <v>PMPD Forecast</v>
          </cell>
          <cell r="L6"/>
          <cell r="M6"/>
          <cell r="O6" t="str">
            <v>Expenditure Forecast</v>
          </cell>
          <cell r="P6"/>
        </row>
        <row r="7">
          <cell r="B7" t="str">
            <v>Month</v>
          </cell>
          <cell r="C7" t="str">
            <v>EXP</v>
          </cell>
          <cell r="D7" t="str">
            <v>FREC</v>
          </cell>
          <cell r="E7" t="str">
            <v>OREC</v>
          </cell>
          <cell r="F7" t="str">
            <v>ENR</v>
          </cell>
          <cell r="G7" t="str">
            <v>Days</v>
          </cell>
          <cell r="H7" t="str">
            <v>PMPD</v>
          </cell>
          <cell r="I7" t="str">
            <v>FFP</v>
          </cell>
          <cell r="J7"/>
          <cell r="K7" t="str">
            <v>Level</v>
          </cell>
          <cell r="L7" t="str">
            <v>Season</v>
          </cell>
          <cell r="M7" t="str">
            <v>Forecast</v>
          </cell>
          <cell r="O7" t="str">
            <v>EXP</v>
          </cell>
          <cell r="P7" t="str">
            <v>FREC</v>
          </cell>
        </row>
        <row r="8">
          <cell r="B8">
            <v>201107</v>
          </cell>
          <cell r="C8">
            <v>19700311.619999997</v>
          </cell>
          <cell r="D8">
            <v>15448645.630000001</v>
          </cell>
          <cell r="E8">
            <v>0</v>
          </cell>
          <cell r="F8">
            <v>149465</v>
          </cell>
          <cell r="G8">
            <v>28</v>
          </cell>
          <cell r="H8">
            <v>4.7073398980172128</v>
          </cell>
          <cell r="I8">
            <v>0.78418280522610351</v>
          </cell>
          <cell r="K8">
            <v>5.3313228729497837</v>
          </cell>
          <cell r="L8">
            <v>-0.62398297493257093</v>
          </cell>
          <cell r="M8"/>
        </row>
        <row r="9">
          <cell r="B9">
            <v>201108</v>
          </cell>
          <cell r="C9">
            <v>30524155.510000005</v>
          </cell>
          <cell r="D9">
            <v>23124511.879999999</v>
          </cell>
          <cell r="E9">
            <v>0</v>
          </cell>
          <cell r="F9">
            <v>148849</v>
          </cell>
          <cell r="G9">
            <v>35</v>
          </cell>
          <cell r="H9">
            <v>5.8590835602331426</v>
          </cell>
          <cell r="I9">
            <v>0.75758072561333234</v>
          </cell>
          <cell r="K9">
            <v>5.3313228729497837</v>
          </cell>
          <cell r="L9">
            <v>0.5277606872833589</v>
          </cell>
          <cell r="M9"/>
        </row>
        <row r="10">
          <cell r="B10">
            <v>201109</v>
          </cell>
          <cell r="C10">
            <v>22986007.379999999</v>
          </cell>
          <cell r="D10">
            <v>17167154.109999999</v>
          </cell>
          <cell r="E10">
            <v>0</v>
          </cell>
          <cell r="F10">
            <v>149149</v>
          </cell>
          <cell r="G10">
            <v>28</v>
          </cell>
          <cell r="H10">
            <v>5.5040854112330617</v>
          </cell>
          <cell r="I10">
            <v>0.74685237093141488</v>
          </cell>
          <cell r="K10">
            <v>5.3313228729497837</v>
          </cell>
          <cell r="L10">
            <v>0.17276253828327803</v>
          </cell>
          <cell r="M10"/>
        </row>
        <row r="11">
          <cell r="B11">
            <v>201110</v>
          </cell>
          <cell r="C11">
            <v>24017975.599999998</v>
          </cell>
          <cell r="D11">
            <v>18177556.780000001</v>
          </cell>
          <cell r="E11">
            <v>0</v>
          </cell>
          <cell r="F11">
            <v>149934</v>
          </cell>
          <cell r="G11">
            <v>35</v>
          </cell>
          <cell r="H11">
            <v>4.576866316417318</v>
          </cell>
          <cell r="I11">
            <v>0.7568313451030404</v>
          </cell>
          <cell r="K11">
            <v>5.3313228729497837</v>
          </cell>
          <cell r="L11">
            <v>-0.75445655653246568</v>
          </cell>
          <cell r="M11"/>
        </row>
        <row r="12">
          <cell r="B12">
            <v>201111</v>
          </cell>
          <cell r="C12">
            <v>23647748.910000004</v>
          </cell>
          <cell r="D12">
            <v>17901345.909999996</v>
          </cell>
          <cell r="E12">
            <v>0</v>
          </cell>
          <cell r="F12">
            <v>151073</v>
          </cell>
          <cell r="G12">
            <v>27</v>
          </cell>
          <cell r="H12">
            <v>5.7974790480246128</v>
          </cell>
          <cell r="I12">
            <v>0.75699999937118723</v>
          </cell>
          <cell r="K12">
            <v>5.3313228729497837</v>
          </cell>
          <cell r="L12">
            <v>0.46615617507482909</v>
          </cell>
          <cell r="M12"/>
        </row>
        <row r="13">
          <cell r="B13">
            <v>201112</v>
          </cell>
          <cell r="C13">
            <v>19895994.619999997</v>
          </cell>
          <cell r="D13">
            <v>15061267.939999999</v>
          </cell>
          <cell r="E13">
            <v>0</v>
          </cell>
          <cell r="F13">
            <v>151745</v>
          </cell>
          <cell r="G13">
            <v>29</v>
          </cell>
          <cell r="H13">
            <v>4.5211952947378817</v>
          </cell>
          <cell r="I13">
            <v>0.75700000063630901</v>
          </cell>
          <cell r="K13">
            <v>5.3313228729497837</v>
          </cell>
          <cell r="L13">
            <v>-0.81012757821190196</v>
          </cell>
          <cell r="M13"/>
        </row>
        <row r="14">
          <cell r="B14">
            <v>201201</v>
          </cell>
          <cell r="C14">
            <v>23911870.800000001</v>
          </cell>
          <cell r="D14">
            <v>18101078.09</v>
          </cell>
          <cell r="E14">
            <v>0</v>
          </cell>
          <cell r="F14">
            <v>151262</v>
          </cell>
          <cell r="G14">
            <v>35</v>
          </cell>
          <cell r="H14">
            <v>4.5166420420953619</v>
          </cell>
          <cell r="I14">
            <v>0.7569912969753918</v>
          </cell>
          <cell r="K14">
            <v>5.3313228729497837</v>
          </cell>
          <cell r="L14">
            <v>-0.81468083085442178</v>
          </cell>
          <cell r="M14"/>
        </row>
        <row r="15">
          <cell r="B15">
            <v>201202</v>
          </cell>
          <cell r="C15">
            <v>30388981.670000009</v>
          </cell>
          <cell r="D15">
            <v>23100317.510000002</v>
          </cell>
          <cell r="E15">
            <v>0</v>
          </cell>
          <cell r="F15">
            <v>150788</v>
          </cell>
          <cell r="G15">
            <v>34</v>
          </cell>
          <cell r="H15">
            <v>5.9274848033624163</v>
          </cell>
          <cell r="I15">
            <v>0.76015437966467381</v>
          </cell>
          <cell r="K15">
            <v>5.3313228729497837</v>
          </cell>
          <cell r="L15">
            <v>0.59616193041263266</v>
          </cell>
          <cell r="M15"/>
        </row>
        <row r="16">
          <cell r="B16">
            <v>201203</v>
          </cell>
          <cell r="C16">
            <v>25570049.019999996</v>
          </cell>
          <cell r="D16">
            <v>19260668.699999999</v>
          </cell>
          <cell r="E16">
            <v>0</v>
          </cell>
          <cell r="F16">
            <v>151446</v>
          </cell>
          <cell r="G16">
            <v>29</v>
          </cell>
          <cell r="H16">
            <v>5.8220476491677688</v>
          </cell>
          <cell r="I16">
            <v>0.75325114492095735</v>
          </cell>
          <cell r="K16">
            <v>5.3313228729497837</v>
          </cell>
          <cell r="L16">
            <v>0.49072477621798516</v>
          </cell>
          <cell r="M16"/>
        </row>
        <row r="17">
          <cell r="B17">
            <v>201204</v>
          </cell>
          <cell r="C17">
            <v>25169545.460000001</v>
          </cell>
          <cell r="D17">
            <v>19053345.93</v>
          </cell>
          <cell r="E17">
            <v>0</v>
          </cell>
          <cell r="F17">
            <v>151710</v>
          </cell>
          <cell r="G17">
            <v>28</v>
          </cell>
          <cell r="H17">
            <v>5.9252016205730857</v>
          </cell>
          <cell r="I17">
            <v>0.75700000066667872</v>
          </cell>
          <cell r="K17">
            <v>5.3313228729497837</v>
          </cell>
          <cell r="L17">
            <v>0.59387874762330206</v>
          </cell>
          <cell r="M17"/>
        </row>
        <row r="18">
          <cell r="B18">
            <v>201205</v>
          </cell>
          <cell r="C18">
            <v>29083451.73</v>
          </cell>
          <cell r="D18">
            <v>22016173</v>
          </cell>
          <cell r="E18">
            <v>0</v>
          </cell>
          <cell r="F18">
            <v>152476</v>
          </cell>
          <cell r="G18">
            <v>35</v>
          </cell>
          <cell r="H18">
            <v>5.4497479191104548</v>
          </cell>
          <cell r="I18">
            <v>0.75700000138876222</v>
          </cell>
          <cell r="K18">
            <v>5.3313228729497837</v>
          </cell>
          <cell r="L18">
            <v>0.11842504616067107</v>
          </cell>
          <cell r="M18"/>
        </row>
        <row r="19">
          <cell r="B19">
            <v>201206</v>
          </cell>
          <cell r="C19">
            <v>23046415.68</v>
          </cell>
          <cell r="D19">
            <v>16837077.48</v>
          </cell>
          <cell r="E19">
            <v>0</v>
          </cell>
          <cell r="F19">
            <v>153312</v>
          </cell>
          <cell r="G19">
            <v>28</v>
          </cell>
          <cell r="H19">
            <v>5.3687009124250826</v>
          </cell>
          <cell r="I19">
            <v>0.73057249829141335</v>
          </cell>
          <cell r="K19">
            <v>5.3313228729497837</v>
          </cell>
          <cell r="L19">
            <v>3.7378039475298941E-2</v>
          </cell>
          <cell r="M19"/>
        </row>
        <row r="20">
          <cell r="B20">
            <v>201207</v>
          </cell>
          <cell r="C20">
            <v>22419123.489999987</v>
          </cell>
          <cell r="D20">
            <v>16930133.16</v>
          </cell>
          <cell r="E20">
            <v>0</v>
          </cell>
          <cell r="F20">
            <v>149465</v>
          </cell>
          <cell r="G20">
            <v>28</v>
          </cell>
          <cell r="H20">
            <v>5.3569931541545772</v>
          </cell>
          <cell r="I20">
            <v>0.75516481130725999</v>
          </cell>
          <cell r="K20">
            <v>3.9984921547123378</v>
          </cell>
          <cell r="L20">
            <v>-0.46156966089822982</v>
          </cell>
          <cell r="M20">
            <v>3.3745091797797668</v>
          </cell>
          <cell r="O20">
            <v>14122388.407561919</v>
          </cell>
          <cell r="P20">
            <v>10664730.777004331</v>
          </cell>
        </row>
        <row r="21">
          <cell r="B21">
            <v>201208</v>
          </cell>
          <cell r="C21">
            <v>30316536.299999997</v>
          </cell>
          <cell r="D21">
            <v>22897822.550000001</v>
          </cell>
          <cell r="E21">
            <v>0</v>
          </cell>
          <cell r="F21">
            <v>148849</v>
          </cell>
          <cell r="G21">
            <v>35</v>
          </cell>
          <cell r="H21">
            <v>5.819231243935608</v>
          </cell>
          <cell r="I21">
            <v>0.7552915123090761</v>
          </cell>
          <cell r="K21">
            <v>4.4536769270181553</v>
          </cell>
          <cell r="L21">
            <v>0.85100528776833673</v>
          </cell>
          <cell r="M21">
            <v>4.9814376143015142</v>
          </cell>
          <cell r="O21">
            <v>25951870.260790814</v>
          </cell>
          <cell r="P21">
            <v>19601227.336521629</v>
          </cell>
        </row>
        <row r="22">
          <cell r="B22">
            <v>201209</v>
          </cell>
          <cell r="C22">
            <v>24540150.16</v>
          </cell>
          <cell r="D22">
            <v>18543323.43</v>
          </cell>
          <cell r="E22">
            <v>0</v>
          </cell>
          <cell r="F22">
            <v>149149</v>
          </cell>
          <cell r="G22">
            <v>28</v>
          </cell>
          <cell r="H22">
            <v>5.876230710804057</v>
          </cell>
          <cell r="I22">
            <v>0.75563202788486927</v>
          </cell>
          <cell r="K22">
            <v>4.8093153729646314</v>
          </cell>
          <cell r="L22">
            <v>0.48521034965893395</v>
          </cell>
          <cell r="M22">
            <v>4.9820779112479094</v>
          </cell>
          <cell r="O22">
            <v>20806014.274772003</v>
          </cell>
          <cell r="P22">
            <v>15721690.758647507</v>
          </cell>
        </row>
        <row r="23">
          <cell r="B23">
            <v>201210</v>
          </cell>
          <cell r="C23">
            <v>25466258.770000007</v>
          </cell>
          <cell r="D23">
            <v>19275093.399999999</v>
          </cell>
          <cell r="E23">
            <v>0</v>
          </cell>
          <cell r="F23">
            <v>149934</v>
          </cell>
          <cell r="G23">
            <v>28</v>
          </cell>
          <cell r="H23">
            <v>6.0660640134039943</v>
          </cell>
          <cell r="I23">
            <v>0.75688751826815714</v>
          </cell>
          <cell r="K23">
            <v>5.1235025330744719</v>
          </cell>
          <cell r="L23">
            <v>-0.25165525728950855</v>
          </cell>
          <cell r="M23">
            <v>4.3690459765420062</v>
          </cell>
          <cell r="O23">
            <v>18341919.104511779</v>
          </cell>
          <cell r="P23">
            <v>13882769.631289219</v>
          </cell>
        </row>
        <row r="24">
          <cell r="B24">
            <v>201211</v>
          </cell>
          <cell r="C24">
            <v>24699350.859999999</v>
          </cell>
          <cell r="D24">
            <v>18698705.25</v>
          </cell>
          <cell r="E24">
            <v>0</v>
          </cell>
          <cell r="F24">
            <v>151073</v>
          </cell>
          <cell r="G24">
            <v>27</v>
          </cell>
          <cell r="H24">
            <v>6.0552896453541836</v>
          </cell>
          <cell r="I24">
            <v>0.75705249728980128</v>
          </cell>
          <cell r="K24">
            <v>5.3564493111443996</v>
          </cell>
          <cell r="L24">
            <v>0.58256390937604974</v>
          </cell>
          <cell r="M24">
            <v>5.8226054862192287</v>
          </cell>
          <cell r="O24">
            <v>23750238.922729131</v>
          </cell>
          <cell r="P24">
            <v>17980177.68768153</v>
          </cell>
        </row>
        <row r="25">
          <cell r="B25">
            <v>201212</v>
          </cell>
          <cell r="C25">
            <v>24736136.999999989</v>
          </cell>
          <cell r="D25">
            <v>18730936.670000002</v>
          </cell>
          <cell r="E25">
            <v>0</v>
          </cell>
          <cell r="F25">
            <v>151745</v>
          </cell>
          <cell r="G25">
            <v>29</v>
          </cell>
          <cell r="H25">
            <v>5.6210764201740417</v>
          </cell>
          <cell r="I25">
            <v>0.7572296624165693</v>
          </cell>
          <cell r="K25">
            <v>5.4226060884018104</v>
          </cell>
          <cell r="L25">
            <v>-0.54143890640151593</v>
          </cell>
          <cell r="M25">
            <v>4.6124785101899084</v>
          </cell>
          <cell r="O25">
            <v>20297695.994334262</v>
          </cell>
          <cell r="P25">
            <v>15370017.485623885</v>
          </cell>
        </row>
        <row r="26">
          <cell r="B26">
            <v>201301</v>
          </cell>
          <cell r="C26">
            <v>35072520.830000006</v>
          </cell>
          <cell r="D26">
            <v>26555351.98</v>
          </cell>
          <cell r="E26">
            <v>0</v>
          </cell>
          <cell r="F26">
            <v>151262</v>
          </cell>
          <cell r="G26">
            <v>42</v>
          </cell>
          <cell r="H26">
            <v>5.5206199822949911</v>
          </cell>
          <cell r="I26">
            <v>0.75715549813817007</v>
          </cell>
          <cell r="K26">
            <v>5.4471095618751058</v>
          </cell>
          <cell r="L26">
            <v>-0.58650714966752115</v>
          </cell>
          <cell r="M26">
            <v>4.632428731020684</v>
          </cell>
          <cell r="O26">
            <v>29429838.25788933</v>
          </cell>
          <cell r="P26">
            <v>22282963.846277971</v>
          </cell>
        </row>
        <row r="27">
          <cell r="B27">
            <v>201302</v>
          </cell>
          <cell r="C27">
            <v>25540660.129999999</v>
          </cell>
          <cell r="D27">
            <v>19347669.289999999</v>
          </cell>
          <cell r="E27">
            <v>0</v>
          </cell>
          <cell r="F27">
            <v>150788</v>
          </cell>
          <cell r="G27">
            <v>28</v>
          </cell>
          <cell r="H27">
            <v>6.0493304056973081</v>
          </cell>
          <cell r="I27">
            <v>0.75752424532184559</v>
          </cell>
          <cell r="K27">
            <v>5.5976647728306563</v>
          </cell>
          <cell r="L27">
            <v>0.59767665876502507</v>
          </cell>
          <cell r="M27">
            <v>6.193826703243289</v>
          </cell>
          <cell r="O27">
            <v>26150732.746002175</v>
          </cell>
          <cell r="P27">
            <v>19809814.088028572</v>
          </cell>
        </row>
        <row r="28">
          <cell r="B28">
            <v>201303</v>
          </cell>
          <cell r="C28">
            <v>25805729.850000001</v>
          </cell>
          <cell r="D28">
            <v>19538102.280000001</v>
          </cell>
          <cell r="E28">
            <v>0</v>
          </cell>
          <cell r="F28">
            <v>151446</v>
          </cell>
          <cell r="G28">
            <v>28</v>
          </cell>
          <cell r="H28">
            <v>6.0855566269731227</v>
          </cell>
          <cell r="I28">
            <v>0.75712263879256259</v>
          </cell>
          <cell r="K28">
            <v>5.7196377363662734</v>
          </cell>
          <cell r="L28">
            <v>0.49001654569910547</v>
          </cell>
          <cell r="M28">
            <v>6.2103625125842585</v>
          </cell>
          <cell r="O28">
            <v>26334967.710263394</v>
          </cell>
          <cell r="P28">
            <v>19938800.245311551</v>
          </cell>
        </row>
        <row r="29">
          <cell r="B29">
            <v>201304</v>
          </cell>
          <cell r="C29">
            <v>25333451.780000001</v>
          </cell>
          <cell r="D29">
            <v>19177330.309999999</v>
          </cell>
          <cell r="E29">
            <v>0</v>
          </cell>
          <cell r="F29">
            <v>151710</v>
          </cell>
          <cell r="G29">
            <v>28</v>
          </cell>
          <cell r="H29">
            <v>5.9637870608397607</v>
          </cell>
          <cell r="I29">
            <v>0.75699634130157989</v>
          </cell>
          <cell r="K29">
            <v>5.780675067484645</v>
          </cell>
          <cell r="L29">
            <v>0.50644639183584839</v>
          </cell>
          <cell r="M29">
            <v>6.3745538151079471</v>
          </cell>
          <cell r="O29">
            <v>27078339.660120748</v>
          </cell>
          <cell r="P29">
            <v>20498204.051232871</v>
          </cell>
        </row>
        <row r="30">
          <cell r="B30">
            <v>201305</v>
          </cell>
          <cell r="C30">
            <v>32424430.720000003</v>
          </cell>
          <cell r="D30">
            <v>24548210.949999999</v>
          </cell>
          <cell r="E30">
            <v>0</v>
          </cell>
          <cell r="F30">
            <v>152476</v>
          </cell>
          <cell r="G30">
            <v>35</v>
          </cell>
          <cell r="H30">
            <v>6.0757909853728744</v>
          </cell>
          <cell r="I30">
            <v>0.75708995978943117</v>
          </cell>
          <cell r="K30">
            <v>5.8544540469567021</v>
          </cell>
          <cell r="L30">
            <v>0.16259776409256066</v>
          </cell>
          <cell r="M30">
            <v>5.9728790931173732</v>
          </cell>
          <cell r="O30">
            <v>31875224.941075761</v>
          </cell>
          <cell r="P30">
            <v>24132412.768918119</v>
          </cell>
        </row>
        <row r="31">
          <cell r="B31">
            <v>201306</v>
          </cell>
          <cell r="C31">
            <v>23788182.939999994</v>
          </cell>
          <cell r="D31">
            <v>18017463.309999999</v>
          </cell>
          <cell r="E31">
            <v>0</v>
          </cell>
          <cell r="F31">
            <v>153312</v>
          </cell>
          <cell r="G31">
            <v>28</v>
          </cell>
          <cell r="H31">
            <v>5.5414968309255439</v>
          </cell>
          <cell r="I31">
            <v>0.75741234021298487</v>
          </cell>
          <cell r="K31">
            <v>5.7762147429489126</v>
          </cell>
          <cell r="L31">
            <v>-5.0205774401315351E-2</v>
          </cell>
          <cell r="M31">
            <v>5.8135927824242115</v>
          </cell>
          <cell r="O31">
            <v>24956219.026452582</v>
          </cell>
          <cell r="P31">
            <v>18902148.255693268</v>
          </cell>
        </row>
        <row r="32">
          <cell r="B32">
            <v>201307</v>
          </cell>
          <cell r="C32">
            <v>16421317.599999996</v>
          </cell>
          <cell r="D32">
            <v>12457211.550000001</v>
          </cell>
          <cell r="E32">
            <v>0</v>
          </cell>
          <cell r="F32">
            <v>153022</v>
          </cell>
          <cell r="G32">
            <v>33</v>
          </cell>
          <cell r="H32">
            <v>3.2519225003495231</v>
          </cell>
          <cell r="I32">
            <v>0.75860000113511017</v>
          </cell>
          <cell r="K32">
            <v>5.145141682299065</v>
          </cell>
          <cell r="L32">
            <v>-0.97725030632351972</v>
          </cell>
          <cell r="M32">
            <v>4.6835720214008347</v>
          </cell>
          <cell r="O32">
            <v>23650755.409340352</v>
          </cell>
          <cell r="P32">
            <v>17941463.080371805</v>
          </cell>
        </row>
        <row r="33">
          <cell r="B33">
            <v>201308</v>
          </cell>
          <cell r="C33">
            <v>23856518.27</v>
          </cell>
          <cell r="D33">
            <v>18097554.739999998</v>
          </cell>
          <cell r="E33">
            <v>30528.799999999999</v>
          </cell>
          <cell r="F33">
            <v>152729</v>
          </cell>
          <cell r="G33">
            <v>28</v>
          </cell>
          <cell r="H33">
            <v>5.5786295310180591</v>
          </cell>
          <cell r="I33">
            <v>0.75859999917749932</v>
          </cell>
          <cell r="K33">
            <v>5.2535136444788133</v>
          </cell>
          <cell r="L33">
            <v>0.74662592800600103</v>
          </cell>
          <cell r="M33">
            <v>6.1045189322471503</v>
          </cell>
          <cell r="O33">
            <v>26105438.016088899</v>
          </cell>
          <cell r="P33">
            <v>19803585.257533297</v>
          </cell>
        </row>
        <row r="34">
          <cell r="B34">
            <v>201309</v>
          </cell>
          <cell r="C34">
            <v>23213261.890000008</v>
          </cell>
          <cell r="D34">
            <v>17609580.489999998</v>
          </cell>
          <cell r="E34">
            <v>5129.3500000000004</v>
          </cell>
          <cell r="F34">
            <v>152133</v>
          </cell>
          <cell r="G34">
            <v>28</v>
          </cell>
          <cell r="H34">
            <v>5.4494755740043272</v>
          </cell>
          <cell r="I34">
            <v>0.7586000008721735</v>
          </cell>
          <cell r="K34">
            <v>5.3025041268601916</v>
          </cell>
          <cell r="L34">
            <v>0.41289824462557895</v>
          </cell>
          <cell r="M34">
            <v>5.7877144765191257</v>
          </cell>
          <cell r="O34">
            <v>24654066.260775954</v>
          </cell>
          <cell r="P34">
            <v>18702574.686927263</v>
          </cell>
        </row>
        <row r="35">
          <cell r="B35">
            <v>201310</v>
          </cell>
          <cell r="C35">
            <v>31470374.329999994</v>
          </cell>
          <cell r="D35">
            <v>23933314.440000001</v>
          </cell>
          <cell r="E35">
            <v>8525.65</v>
          </cell>
          <cell r="F35">
            <v>151142</v>
          </cell>
          <cell r="G35">
            <v>35</v>
          </cell>
          <cell r="H35">
            <v>5.9490648018797829</v>
          </cell>
          <cell r="I35">
            <v>0.76050301115055108</v>
          </cell>
          <cell r="K35">
            <v>5.464144295615089</v>
          </cell>
          <cell r="L35">
            <v>-2.7101274212233573E-2</v>
          </cell>
          <cell r="M35">
            <v>5.2124890383255806</v>
          </cell>
          <cell r="O35">
            <v>27573910.638071172</v>
          </cell>
          <cell r="P35">
            <v>20970042.069449339</v>
          </cell>
        </row>
        <row r="36">
          <cell r="B36">
            <v>201311</v>
          </cell>
          <cell r="C36">
            <v>25567727.740000006</v>
          </cell>
          <cell r="D36">
            <v>19444321.719999999</v>
          </cell>
          <cell r="E36">
            <v>75878.27</v>
          </cell>
          <cell r="F36">
            <v>153476</v>
          </cell>
          <cell r="G36">
            <v>28</v>
          </cell>
          <cell r="H36">
            <v>5.9496802990137141</v>
          </cell>
          <cell r="I36">
            <v>0.76050253341754315</v>
          </cell>
          <cell r="K36">
            <v>5.5855282964647452</v>
          </cell>
          <cell r="L36">
            <v>0.55830693288169364</v>
          </cell>
          <cell r="M36">
            <v>6.1680922058407948</v>
          </cell>
          <cell r="O36">
            <v>26506315.342741411</v>
          </cell>
          <cell r="P36">
            <v>20158119.969719138</v>
          </cell>
        </row>
        <row r="37">
          <cell r="B37">
            <v>201312</v>
          </cell>
          <cell r="C37">
            <v>26820071.219999999</v>
          </cell>
          <cell r="D37">
            <v>20396762.02</v>
          </cell>
          <cell r="E37">
            <v>10050.049999999999</v>
          </cell>
          <cell r="F37">
            <v>150010</v>
          </cell>
          <cell r="G37">
            <v>35</v>
          </cell>
          <cell r="H37">
            <v>5.1082444446560702</v>
          </cell>
          <cell r="I37">
            <v>0.76050364865511344</v>
          </cell>
          <cell r="K37">
            <v>5.4662073335125765</v>
          </cell>
          <cell r="L37">
            <v>-0.52540014275330571</v>
          </cell>
          <cell r="M37">
            <v>4.9247684271110606</v>
          </cell>
          <cell r="O37">
            <v>25856757.911282554</v>
          </cell>
          <cell r="P37">
            <v>19664158.733922351</v>
          </cell>
        </row>
        <row r="38">
          <cell r="B38">
            <v>201401</v>
          </cell>
          <cell r="C38">
            <v>13942790.549999995</v>
          </cell>
          <cell r="D38">
            <v>10605165.07</v>
          </cell>
          <cell r="E38">
            <v>25298.15</v>
          </cell>
          <cell r="F38">
            <v>85816</v>
          </cell>
          <cell r="G38">
            <v>28</v>
          </cell>
          <cell r="H38">
            <v>5.8026102982793732</v>
          </cell>
          <cell r="I38">
            <v>0.76061998005126774</v>
          </cell>
          <cell r="K38">
            <v>5.550308074704275</v>
          </cell>
          <cell r="L38">
            <v>-0.35577962105894168</v>
          </cell>
          <cell r="M38">
            <v>4.9638009250367539</v>
          </cell>
          <cell r="O38">
            <v>11927259.125122715</v>
          </cell>
          <cell r="P38">
            <v>9072111.5978171397</v>
          </cell>
        </row>
        <row r="39">
          <cell r="B39">
            <v>201402</v>
          </cell>
          <cell r="C39">
            <v>14507138.479999999</v>
          </cell>
          <cell r="D39">
            <v>11032710.5</v>
          </cell>
          <cell r="E39">
            <v>11900.77</v>
          </cell>
          <cell r="F39">
            <v>85798</v>
          </cell>
          <cell r="G39">
            <v>28</v>
          </cell>
          <cell r="H39">
            <v>6.0387431941470489</v>
          </cell>
          <cell r="I39">
            <v>0.76050218416333759</v>
          </cell>
          <cell r="K39">
            <v>5.6724168545649682</v>
          </cell>
          <cell r="L39">
            <v>0.57036627393446226</v>
          </cell>
          <cell r="M39">
            <v>6.2700935133299929</v>
          </cell>
          <cell r="O39">
            <v>15062921.531187227</v>
          </cell>
          <cell r="P39">
            <v>11455384.724348852</v>
          </cell>
        </row>
        <row r="40">
          <cell r="B40">
            <v>201403</v>
          </cell>
          <cell r="C40">
            <v>12813065.040000003</v>
          </cell>
          <cell r="D40">
            <v>9748453.9499999993</v>
          </cell>
          <cell r="E40">
            <v>128389.16</v>
          </cell>
          <cell r="F40">
            <v>82846</v>
          </cell>
          <cell r="G40">
            <v>28</v>
          </cell>
          <cell r="H40">
            <v>5.5236156931449418</v>
          </cell>
          <cell r="I40">
            <v>0.76082138969615321</v>
          </cell>
          <cell r="K40">
            <v>5.6352165642099621</v>
          </cell>
          <cell r="L40">
            <v>0.33031211891932249</v>
          </cell>
          <cell r="M40">
            <v>6.1252331099090673</v>
          </cell>
          <cell r="O40">
            <v>14208629.742258744</v>
          </cell>
          <cell r="P40">
            <v>10810229.426183393</v>
          </cell>
        </row>
        <row r="41">
          <cell r="B41">
            <v>201404</v>
          </cell>
          <cell r="C41">
            <v>19945073.719999999</v>
          </cell>
          <cell r="D41">
            <v>15168230.24</v>
          </cell>
          <cell r="E41">
            <v>3190.21</v>
          </cell>
          <cell r="F41">
            <v>78399</v>
          </cell>
          <cell r="G41">
            <v>35</v>
          </cell>
          <cell r="H41">
            <v>7.2687055848015554</v>
          </cell>
          <cell r="I41">
            <v>0.7605000840277667</v>
          </cell>
          <cell r="K41">
            <v>6.0435888193578604</v>
          </cell>
          <cell r="L41">
            <v>0.78820704902478456</v>
          </cell>
          <cell r="M41">
            <v>6.550035211193709</v>
          </cell>
          <cell r="O41">
            <v>17973067.368283145</v>
          </cell>
          <cell r="P41">
            <v>13668519.243816044</v>
          </cell>
        </row>
        <row r="42">
          <cell r="B42">
            <v>201405</v>
          </cell>
          <cell r="C42">
            <v>13068202.029999997</v>
          </cell>
          <cell r="D42">
            <v>9938369.3499999996</v>
          </cell>
          <cell r="E42">
            <v>17597.68</v>
          </cell>
          <cell r="F42">
            <v>79255</v>
          </cell>
          <cell r="G42">
            <v>28</v>
          </cell>
          <cell r="H42">
            <v>5.8888587606009528</v>
          </cell>
          <cell r="I42">
            <v>0.76050013056004162</v>
          </cell>
          <cell r="K42">
            <v>6.0049063046686335</v>
          </cell>
          <cell r="L42">
            <v>8.3265808380193596E-2</v>
          </cell>
          <cell r="M42">
            <v>6.1675040687611942</v>
          </cell>
          <cell r="O42">
            <v>13686554.979150716</v>
          </cell>
          <cell r="P42">
            <v>10408626.848561307</v>
          </cell>
        </row>
        <row r="43">
          <cell r="B43">
            <v>201406</v>
          </cell>
          <cell r="C43">
            <v>13023921.559999999</v>
          </cell>
          <cell r="D43">
            <v>9904703.7400000002</v>
          </cell>
          <cell r="E43">
            <v>-299790.81</v>
          </cell>
          <cell r="F43">
            <v>79133</v>
          </cell>
          <cell r="G43">
            <v>28</v>
          </cell>
          <cell r="H43">
            <v>5.8779530121982697</v>
          </cell>
          <cell r="I43">
            <v>0.76050087482252937</v>
          </cell>
          <cell r="K43">
            <v>5.9731679815510423</v>
          </cell>
          <cell r="L43">
            <v>-6.9392653918577463E-2</v>
          </cell>
          <cell r="M43">
            <v>5.9229622071497268</v>
          </cell>
          <cell r="O43">
            <v>13123649.513474623</v>
          </cell>
          <cell r="P43">
            <v>9980546.9358617123</v>
          </cell>
        </row>
        <row r="44">
          <cell r="B44">
            <v>201407</v>
          </cell>
          <cell r="C44">
            <v>16594829.970000003</v>
          </cell>
          <cell r="D44">
            <v>12620369.949999999</v>
          </cell>
          <cell r="E44">
            <v>0</v>
          </cell>
          <cell r="F44">
            <v>78857</v>
          </cell>
          <cell r="G44">
            <v>35</v>
          </cell>
          <cell r="H44">
            <v>6.0126304467942884</v>
          </cell>
          <cell r="I44">
            <v>0.76050010592545991</v>
          </cell>
          <cell r="K44">
            <v>5.9830335978618532</v>
          </cell>
          <cell r="L44">
            <v>-0.72307211343182831</v>
          </cell>
          <cell r="M44">
            <v>5.0057832915383331</v>
          </cell>
          <cell r="O44">
            <v>13815936.855729342</v>
          </cell>
          <cell r="P44">
            <v>10507021.44224163</v>
          </cell>
        </row>
        <row r="45">
          <cell r="B45">
            <v>201408</v>
          </cell>
          <cell r="C45">
            <v>13922825.710000003</v>
          </cell>
          <cell r="D45">
            <v>10588314.880000001</v>
          </cell>
          <cell r="E45">
            <v>0</v>
          </cell>
          <cell r="F45">
            <v>77000</v>
          </cell>
          <cell r="G45">
            <v>28</v>
          </cell>
          <cell r="H45">
            <v>6.4577113682745839</v>
          </cell>
          <cell r="I45">
            <v>0.76050042574295784</v>
          </cell>
          <cell r="K45">
            <v>6.1017030404650354</v>
          </cell>
          <cell r="L45">
            <v>0.67863888860768351</v>
          </cell>
          <cell r="M45">
            <v>6.8483289684710362</v>
          </cell>
          <cell r="O45">
            <v>14764997.256023554</v>
          </cell>
          <cell r="P45">
            <v>11228786.699299518</v>
          </cell>
        </row>
        <row r="46">
          <cell r="B46">
            <v>201409</v>
          </cell>
          <cell r="C46">
            <v>16884467.620000005</v>
          </cell>
          <cell r="D46">
            <v>12841116.510000002</v>
          </cell>
          <cell r="E46">
            <v>0</v>
          </cell>
          <cell r="F46">
            <v>75736</v>
          </cell>
          <cell r="G46">
            <v>35</v>
          </cell>
          <cell r="H46">
            <v>6.3696704416846508</v>
          </cell>
          <cell r="I46">
            <v>0.76052836245718702</v>
          </cell>
          <cell r="K46">
            <v>6.168694890769939</v>
          </cell>
          <cell r="L46">
            <v>0.37666553377408807</v>
          </cell>
          <cell r="M46">
            <v>6.5815931353955177</v>
          </cell>
          <cell r="O46">
            <v>17446223.819581021</v>
          </cell>
          <cell r="P46">
            <v>13268348.032567523</v>
          </cell>
        </row>
        <row r="47">
          <cell r="B47">
            <v>201410</v>
          </cell>
          <cell r="C47">
            <v>14115529.910000002</v>
          </cell>
          <cell r="D47">
            <v>10744762</v>
          </cell>
          <cell r="E47">
            <v>0</v>
          </cell>
          <cell r="F47">
            <v>77204</v>
          </cell>
          <cell r="G47">
            <v>28</v>
          </cell>
          <cell r="H47">
            <v>6.5297920860873244</v>
          </cell>
          <cell r="I47">
            <v>0.76120146168851821</v>
          </cell>
          <cell r="K47">
            <v>6.2589691895992861</v>
          </cell>
          <cell r="L47">
            <v>6.9948343170171165E-2</v>
          </cell>
          <cell r="M47">
            <v>6.2318679153870526</v>
          </cell>
          <cell r="O47">
            <v>13471503.655107176</v>
          </cell>
          <cell r="P47">
            <v>10254528.273409799</v>
          </cell>
        </row>
        <row r="48">
          <cell r="B48">
            <v>201411</v>
          </cell>
          <cell r="C48">
            <v>13478126.000000002</v>
          </cell>
          <cell r="D48">
            <v>10259557.129999999</v>
          </cell>
          <cell r="E48">
            <v>0</v>
          </cell>
          <cell r="F48">
            <v>78191</v>
          </cell>
          <cell r="G48">
            <v>28</v>
          </cell>
          <cell r="H48">
            <v>6.1562282469484071</v>
          </cell>
          <cell r="I48">
            <v>0.76120056527146263</v>
          </cell>
          <cell r="K48">
            <v>6.2332839539365672</v>
          </cell>
          <cell r="L48">
            <v>0.39304496399855049</v>
          </cell>
          <cell r="M48">
            <v>6.7915908868182608</v>
          </cell>
          <cell r="O48">
            <v>14869155.924873786</v>
          </cell>
          <cell r="P48">
            <v>11318409.895123444</v>
          </cell>
        </row>
        <row r="49">
          <cell r="B49">
            <v>201412</v>
          </cell>
          <cell r="C49">
            <v>14820340.15</v>
          </cell>
          <cell r="D49">
            <v>11278288.41</v>
          </cell>
          <cell r="E49">
            <v>0</v>
          </cell>
          <cell r="F49">
            <v>78535</v>
          </cell>
          <cell r="G49">
            <v>35</v>
          </cell>
          <cell r="H49">
            <v>5.3917143948557973</v>
          </cell>
          <cell r="I49">
            <v>0.76100064477939799</v>
          </cell>
          <cell r="K49">
            <v>6.0228915641663745</v>
          </cell>
          <cell r="L49">
            <v>-0.60444249683517182</v>
          </cell>
          <cell r="M49">
            <v>5.497491421413069</v>
          </cell>
          <cell r="O49">
            <v>15111092.107323637</v>
          </cell>
          <cell r="P49">
            <v>11499550.83699416</v>
          </cell>
        </row>
        <row r="50">
          <cell r="B50">
            <v>201501</v>
          </cell>
          <cell r="C50">
            <v>12339905.930000002</v>
          </cell>
          <cell r="D50">
            <v>9363227.2600000016</v>
          </cell>
          <cell r="E50">
            <v>0</v>
          </cell>
          <cell r="F50">
            <v>78942</v>
          </cell>
          <cell r="G50">
            <v>28</v>
          </cell>
          <cell r="H50">
            <v>5.5827180217302406</v>
          </cell>
          <cell r="I50">
            <v>0.75877622674875611</v>
          </cell>
          <cell r="K50">
            <v>5.9128481785573408</v>
          </cell>
          <cell r="L50">
            <v>-0.37687810140323974</v>
          </cell>
          <cell r="M50">
            <v>5.5570685574983987</v>
          </cell>
          <cell r="O50">
            <v>12283210.969849082</v>
          </cell>
          <cell r="P50">
            <v>9320208.4720610157</v>
          </cell>
        </row>
        <row r="51">
          <cell r="B51">
            <v>201502</v>
          </cell>
          <cell r="C51">
            <v>12509234.130000003</v>
          </cell>
          <cell r="D51">
            <v>9522033.0500000007</v>
          </cell>
          <cell r="E51">
            <v>0</v>
          </cell>
          <cell r="F51">
            <v>79150</v>
          </cell>
          <cell r="G51">
            <v>28</v>
          </cell>
          <cell r="H51">
            <v>5.6444518229401694</v>
          </cell>
          <cell r="I51">
            <v>0.76120032218151457</v>
          </cell>
          <cell r="K51">
            <v>5.8457490896530482</v>
          </cell>
          <cell r="L51">
            <v>0.36067561654655389</v>
          </cell>
          <cell r="M51">
            <v>6.4161153635875108</v>
          </cell>
          <cell r="O51">
            <v>14219394.868782641</v>
          </cell>
          <cell r="P51">
            <v>10823807.955343522</v>
          </cell>
        </row>
        <row r="52">
          <cell r="B52">
            <v>201503</v>
          </cell>
          <cell r="C52">
            <v>15961235.670000002</v>
          </cell>
          <cell r="D52">
            <v>12149678</v>
          </cell>
          <cell r="E52">
            <v>0</v>
          </cell>
          <cell r="F52">
            <v>79921</v>
          </cell>
          <cell r="G52">
            <v>35</v>
          </cell>
          <cell r="H52">
            <v>5.7060760608243504</v>
          </cell>
          <cell r="I52">
            <v>0.76119908578481621</v>
          </cell>
          <cell r="K52">
            <v>5.8108308324458742</v>
          </cell>
          <cell r="L52">
            <v>0.2128158319823174</v>
          </cell>
          <cell r="M52">
            <v>6.1411429513651967</v>
          </cell>
          <cell r="O52">
            <v>17178220.003562026</v>
          </cell>
          <cell r="P52">
            <v>13076045.362121856</v>
          </cell>
        </row>
        <row r="53">
          <cell r="B53">
            <v>201504</v>
          </cell>
          <cell r="C53">
            <v>13102745.790000005</v>
          </cell>
          <cell r="D53">
            <v>9973817.5700000003</v>
          </cell>
          <cell r="E53">
            <v>0</v>
          </cell>
          <cell r="F53">
            <v>79623</v>
          </cell>
          <cell r="G53">
            <v>28</v>
          </cell>
          <cell r="H53">
            <v>5.8771360886391424</v>
          </cell>
          <cell r="I53">
            <v>0.76120057046455125</v>
          </cell>
          <cell r="K53">
            <v>5.8274071464941919</v>
          </cell>
          <cell r="L53">
            <v>0.60773160081690547</v>
          </cell>
          <cell r="M53">
            <v>6.615614195518976</v>
          </cell>
          <cell r="O53">
            <v>14749141.37451461</v>
          </cell>
          <cell r="P53">
            <v>11227054.828142837</v>
          </cell>
        </row>
        <row r="54">
          <cell r="B54">
            <v>201505</v>
          </cell>
          <cell r="C54">
            <v>12730905.950000001</v>
          </cell>
          <cell r="D54">
            <v>9690768.2300000004</v>
          </cell>
          <cell r="E54">
            <v>0</v>
          </cell>
          <cell r="F54">
            <v>79358</v>
          </cell>
          <cell r="G54">
            <v>28</v>
          </cell>
          <cell r="H54">
            <v>5.7294187416517559</v>
          </cell>
          <cell r="I54">
            <v>0.76120020586594617</v>
          </cell>
          <cell r="K54">
            <v>5.8029100452835829</v>
          </cell>
          <cell r="L54">
            <v>3.7952255074536201E-2</v>
          </cell>
          <cell r="M54">
            <v>5.8861758536637767</v>
          </cell>
          <cell r="O54">
            <v>13079224.015061399</v>
          </cell>
          <cell r="P54">
            <v>9955908.0128315631</v>
          </cell>
        </row>
        <row r="55">
          <cell r="B55">
            <v>201506</v>
          </cell>
          <cell r="C55">
            <v>10558034.650000002</v>
          </cell>
          <cell r="D55">
            <v>8702830.4000000004</v>
          </cell>
          <cell r="E55">
            <v>0</v>
          </cell>
          <cell r="F55">
            <v>78364</v>
          </cell>
          <cell r="G55">
            <v>28</v>
          </cell>
          <cell r="H55">
            <v>4.8118098370607507</v>
          </cell>
          <cell r="I55">
            <v>0.824285076579096</v>
          </cell>
          <cell r="K55">
            <v>5.5551349932278749</v>
          </cell>
          <cell r="L55">
            <v>-0.29981954249464116</v>
          </cell>
          <cell r="M55">
            <v>5.4857423393092972</v>
          </cell>
          <cell r="O55">
            <v>12036771.954973746</v>
          </cell>
          <cell r="P55">
            <v>9921731.4926706497</v>
          </cell>
        </row>
        <row r="56">
          <cell r="B56">
            <v>201507</v>
          </cell>
          <cell r="C56">
            <v>14518974.089999998</v>
          </cell>
          <cell r="D56">
            <v>11028175.49</v>
          </cell>
          <cell r="E56">
            <v>0</v>
          </cell>
          <cell r="F56">
            <v>78288</v>
          </cell>
          <cell r="G56">
            <v>35</v>
          </cell>
          <cell r="H56">
            <v>5.298740945519838</v>
          </cell>
          <cell r="I56">
            <v>0.75956988569844619</v>
          </cell>
          <cell r="K56">
            <v>5.4910364813008661</v>
          </cell>
          <cell r="L56">
            <v>-0.60640259700088039</v>
          </cell>
          <cell r="M56">
            <v>4.7679643678690375</v>
          </cell>
          <cell r="O56">
            <v>13064603.805110592</v>
          </cell>
          <cell r="P56">
            <v>9923479.6189433374</v>
          </cell>
        </row>
        <row r="57">
          <cell r="B57">
            <v>201508</v>
          </cell>
          <cell r="C57">
            <v>12587220.359999999</v>
          </cell>
          <cell r="D57">
            <v>9581394.8099999987</v>
          </cell>
          <cell r="E57">
            <v>0</v>
          </cell>
          <cell r="F57">
            <v>76913</v>
          </cell>
          <cell r="G57">
            <v>28</v>
          </cell>
          <cell r="H57">
            <v>5.8448322687414906</v>
          </cell>
          <cell r="I57">
            <v>0.76120021227625501</v>
          </cell>
          <cell r="K57">
            <v>5.5794854281610222</v>
          </cell>
          <cell r="L57">
            <v>0.59742811331591872</v>
          </cell>
          <cell r="M57">
            <v>6.258124316768706</v>
          </cell>
          <cell r="O57">
            <v>13477271.236117681</v>
          </cell>
          <cell r="P57">
            <v>10258901.725837445</v>
          </cell>
        </row>
        <row r="58">
          <cell r="B58">
            <v>201509</v>
          </cell>
          <cell r="C58">
            <v>15177415.500000002</v>
          </cell>
          <cell r="D58">
            <v>11553050.1</v>
          </cell>
          <cell r="E58">
            <v>0</v>
          </cell>
          <cell r="F58">
            <v>78384</v>
          </cell>
          <cell r="G58">
            <v>35</v>
          </cell>
          <cell r="H58">
            <v>5.5322571297349317</v>
          </cell>
          <cell r="I58">
            <v>0.76120009365230845</v>
          </cell>
          <cell r="K58">
            <v>5.5676783535545002</v>
          </cell>
          <cell r="L58">
            <v>0.27069207572404341</v>
          </cell>
          <cell r="M58">
            <v>5.9443438873285883</v>
          </cell>
          <cell r="O58">
            <v>16307950.794252742</v>
          </cell>
          <cell r="P58">
            <v>12413613.671862425</v>
          </cell>
        </row>
        <row r="59">
          <cell r="B59">
            <v>201510</v>
          </cell>
          <cell r="C59">
            <v>12417240.910000002</v>
          </cell>
          <cell r="D59">
            <v>12132909.220000001</v>
          </cell>
          <cell r="E59">
            <v>0</v>
          </cell>
          <cell r="F59">
            <v>78171</v>
          </cell>
          <cell r="G59">
            <v>28</v>
          </cell>
          <cell r="H59">
            <v>5.6731126586951328</v>
          </cell>
          <cell r="I59">
            <v>0.97710186247807918</v>
          </cell>
          <cell r="K59">
            <v>5.5940369298396586</v>
          </cell>
          <cell r="L59">
            <v>7.8819833662786512E-2</v>
          </cell>
          <cell r="M59">
            <v>5.6639852730098301</v>
          </cell>
          <cell r="O59">
            <v>12397262.997740641</v>
          </cell>
          <cell r="P59">
            <v>12113388.764722956</v>
          </cell>
        </row>
        <row r="60">
          <cell r="B60">
            <v>201511</v>
          </cell>
          <cell r="C60">
            <v>12880838.500000004</v>
          </cell>
          <cell r="D60">
            <v>12800728.969999999</v>
          </cell>
          <cell r="E60">
            <v>0</v>
          </cell>
          <cell r="F60">
            <v>79669</v>
          </cell>
          <cell r="G60">
            <v>28</v>
          </cell>
          <cell r="H60">
            <v>5.7742653532562418</v>
          </cell>
          <cell r="I60">
            <v>0.99378072087465386</v>
          </cell>
          <cell r="K60">
            <v>5.6390940356938035</v>
          </cell>
          <cell r="L60">
            <v>0.33984082885305866</v>
          </cell>
          <cell r="M60">
            <v>6.0321389996923536</v>
          </cell>
          <cell r="O60">
            <v>13456085.495061724</v>
          </cell>
          <cell r="P60">
            <v>13372398.343433414</v>
          </cell>
        </row>
        <row r="61">
          <cell r="B61">
            <v>201512</v>
          </cell>
          <cell r="C61">
            <v>14778155.930000005</v>
          </cell>
          <cell r="D61">
            <v>14692185.100000001</v>
          </cell>
          <cell r="E61">
            <v>0</v>
          </cell>
          <cell r="F61">
            <v>80674</v>
          </cell>
          <cell r="G61">
            <v>35</v>
          </cell>
          <cell r="H61">
            <v>5.2338179161988831</v>
          </cell>
          <cell r="I61">
            <v>0.99418257390115361</v>
          </cell>
          <cell r="K61">
            <v>5.5377750058200741</v>
          </cell>
          <cell r="L61">
            <v>-0.55465090250010896</v>
          </cell>
          <cell r="M61">
            <v>4.9333325089849023</v>
          </cell>
          <cell r="O61">
            <v>13929708.339044681</v>
          </cell>
          <cell r="P61">
            <v>13848673.290203804</v>
          </cell>
        </row>
        <row r="62">
          <cell r="B62">
            <v>201601</v>
          </cell>
          <cell r="C62">
            <v>12151501.660000002</v>
          </cell>
          <cell r="D62">
            <v>12072422.369999999</v>
          </cell>
          <cell r="E62">
            <v>0</v>
          </cell>
          <cell r="F62">
            <v>81546</v>
          </cell>
          <cell r="G62">
            <v>28</v>
          </cell>
          <cell r="H62">
            <v>5.3219312062254094</v>
          </cell>
          <cell r="I62">
            <v>0.99349222077956723</v>
          </cell>
          <cell r="K62">
            <v>5.4838140559214086</v>
          </cell>
          <cell r="L62">
            <v>-0.33661952595109601</v>
          </cell>
          <cell r="M62">
            <v>5.1069359545181685</v>
          </cell>
          <cell r="O62">
            <v>11660605.581719879</v>
          </cell>
          <cell r="P62">
            <v>11584720.9350175</v>
          </cell>
        </row>
        <row r="63">
          <cell r="B63">
            <v>201602</v>
          </cell>
          <cell r="C63">
            <v>12920079.530000001</v>
          </cell>
          <cell r="D63">
            <v>12839023.9</v>
          </cell>
          <cell r="E63">
            <v>0</v>
          </cell>
          <cell r="F63">
            <v>82607</v>
          </cell>
          <cell r="G63">
            <v>28</v>
          </cell>
          <cell r="H63">
            <v>5.5858633261795525</v>
          </cell>
          <cell r="I63">
            <v>0.99372638304495009</v>
          </cell>
          <cell r="K63">
            <v>5.509326373485945</v>
          </cell>
          <cell r="L63">
            <v>0.2960190299744514</v>
          </cell>
          <cell r="M63">
            <v>5.8700019900324989</v>
          </cell>
          <cell r="O63">
            <v>13577291.12293721</v>
          </cell>
          <cell r="P63">
            <v>13492112.399144702</v>
          </cell>
        </row>
        <row r="64">
          <cell r="B64">
            <v>201603</v>
          </cell>
          <cell r="C64">
            <v>17435977.300000004</v>
          </cell>
          <cell r="D64">
            <v>17319785.219999999</v>
          </cell>
          <cell r="E64">
            <v>0</v>
          </cell>
          <cell r="F64">
            <v>84224</v>
          </cell>
          <cell r="G64">
            <v>35</v>
          </cell>
          <cell r="H64">
            <v>5.9148316394376916</v>
          </cell>
          <cell r="I64">
            <v>0.99333607299431359</v>
          </cell>
          <cell r="K64">
            <v>5.6107026899738823</v>
          </cell>
          <cell r="L64">
            <v>0.2609881904746747</v>
          </cell>
          <cell r="M64">
            <v>5.8235185219562</v>
          </cell>
          <cell r="O64">
            <v>17166800.839763366</v>
          </cell>
          <cell r="P64">
            <v>17052402.532046027</v>
          </cell>
        </row>
        <row r="65">
          <cell r="B65">
            <v>201604</v>
          </cell>
          <cell r="C65">
            <v>13308656.759999998</v>
          </cell>
          <cell r="D65">
            <v>13182051.780000001</v>
          </cell>
          <cell r="E65">
            <v>0</v>
          </cell>
          <cell r="F65">
            <v>85925</v>
          </cell>
          <cell r="G65">
            <v>28</v>
          </cell>
          <cell r="H65">
            <v>5.5316749490835022</v>
          </cell>
          <cell r="I65">
            <v>0.99048702041963277</v>
          </cell>
          <cell r="K65">
            <v>5.5909457547512869</v>
          </cell>
          <cell r="L65">
            <v>0.4360417653900841</v>
          </cell>
          <cell r="M65">
            <v>6.1986773555681927</v>
          </cell>
          <cell r="O65">
            <v>14913397.849761514</v>
          </cell>
          <cell r="P65">
            <v>14771527.00054284</v>
          </cell>
        </row>
        <row r="66">
          <cell r="B66">
            <v>201605</v>
          </cell>
          <cell r="C66">
            <v>14549940.689999999</v>
          </cell>
          <cell r="D66">
            <v>14435909.99</v>
          </cell>
          <cell r="E66">
            <v>0</v>
          </cell>
          <cell r="F66">
            <v>87499</v>
          </cell>
          <cell r="G66">
            <v>28</v>
          </cell>
          <cell r="H66">
            <v>5.9388191742599501</v>
          </cell>
          <cell r="I66">
            <v>0.99216280654130973</v>
          </cell>
          <cell r="K66">
            <v>5.6779141096284524</v>
          </cell>
          <cell r="L66">
            <v>0.11543254618306796</v>
          </cell>
          <cell r="M66">
            <v>5.7158663647029888</v>
          </cell>
          <cell r="O66">
            <v>14003712.549264111</v>
          </cell>
          <cell r="P66">
            <v>13893962.74487564</v>
          </cell>
        </row>
        <row r="67">
          <cell r="B67">
            <v>201606</v>
          </cell>
          <cell r="C67">
            <v>12839840.790000001</v>
          </cell>
          <cell r="D67">
            <v>12759669.5</v>
          </cell>
          <cell r="E67">
            <v>0</v>
          </cell>
          <cell r="F67">
            <v>89110</v>
          </cell>
          <cell r="G67">
            <v>28</v>
          </cell>
          <cell r="H67">
            <v>5.1460637694983733</v>
          </cell>
          <cell r="I67">
            <v>0.99375605264027567</v>
          </cell>
          <cell r="K67">
            <v>5.5449515245959322</v>
          </cell>
          <cell r="L67">
            <v>-0.35782724190350068</v>
          </cell>
          <cell r="M67">
            <v>5.2451319821012907</v>
          </cell>
          <cell r="O67">
            <v>13087023.905901289</v>
          </cell>
          <cell r="P67">
            <v>13005309.217537386</v>
          </cell>
        </row>
        <row r="68">
          <cell r="B68">
            <v>201607</v>
          </cell>
          <cell r="C68">
            <v>15947678.080000004</v>
          </cell>
          <cell r="D68">
            <v>15823632.4</v>
          </cell>
          <cell r="E68">
            <v>0</v>
          </cell>
          <cell r="F68">
            <v>89999</v>
          </cell>
          <cell r="G68">
            <v>35</v>
          </cell>
          <cell r="H68">
            <v>5.0628111994895191</v>
          </cell>
          <cell r="I68">
            <v>0.99222170905521545</v>
          </cell>
          <cell r="K68">
            <v>5.4244164433193296</v>
          </cell>
          <cell r="L68">
            <v>-0.57533702902726358</v>
          </cell>
          <cell r="M68">
            <v>4.8180138463184488</v>
          </cell>
          <cell r="O68">
            <v>15176574.985418493</v>
          </cell>
          <cell r="P68">
            <v>15058527.169636568</v>
          </cell>
        </row>
        <row r="69">
          <cell r="B69">
            <v>201608</v>
          </cell>
          <cell r="C69">
            <v>17518650.929999996</v>
          </cell>
          <cell r="D69">
            <v>17409029.43</v>
          </cell>
          <cell r="E69">
            <v>0</v>
          </cell>
          <cell r="F69">
            <v>88405</v>
          </cell>
          <cell r="G69">
            <v>35</v>
          </cell>
          <cell r="H69">
            <v>5.6618164551132359</v>
          </cell>
          <cell r="I69">
            <v>0.99374258323668785</v>
          </cell>
          <cell r="K69">
            <v>5.483766446267806</v>
          </cell>
          <cell r="L69">
            <v>0.50742108793541563</v>
          </cell>
          <cell r="M69">
            <v>6.0811945595837251</v>
          </cell>
          <cell r="O69">
            <v>18816280.176399972</v>
          </cell>
          <cell r="P69">
            <v>18698538.869400989</v>
          </cell>
        </row>
        <row r="70">
          <cell r="B70">
            <v>201609</v>
          </cell>
          <cell r="C70">
            <v>0</v>
          </cell>
          <cell r="D70">
            <v>0</v>
          </cell>
          <cell r="E70">
            <v>0</v>
          </cell>
          <cell r="F70">
            <v>88405</v>
          </cell>
          <cell r="G70">
            <v>28</v>
          </cell>
          <cell r="H70"/>
          <cell r="I70">
            <v>0.99182631603650817</v>
          </cell>
          <cell r="K70">
            <v>5.483766446267806</v>
          </cell>
          <cell r="L70">
            <v>0.27069207572404341</v>
          </cell>
          <cell r="M70">
            <v>5.7544585219918494</v>
          </cell>
          <cell r="O70">
            <v>14244241.357827304</v>
          </cell>
          <cell r="P70">
            <v>14127813.430668725</v>
          </cell>
        </row>
        <row r="71">
          <cell r="B71">
            <v>201610</v>
          </cell>
          <cell r="C71">
            <v>0</v>
          </cell>
          <cell r="D71">
            <v>0</v>
          </cell>
          <cell r="E71">
            <v>0</v>
          </cell>
          <cell r="F71">
            <v>88405</v>
          </cell>
          <cell r="G71">
            <v>35</v>
          </cell>
          <cell r="H71"/>
          <cell r="I71">
            <v>0.9962837327998203</v>
          </cell>
          <cell r="K71">
            <v>5.483766446267806</v>
          </cell>
          <cell r="L71">
            <v>7.8819833662786512E-2</v>
          </cell>
          <cell r="M71">
            <v>5.5625862799305921</v>
          </cell>
          <cell r="O71">
            <v>17211615.402704239</v>
          </cell>
          <cell r="P71">
            <v>17147652.440921061</v>
          </cell>
        </row>
        <row r="72">
          <cell r="B72">
            <v>201611</v>
          </cell>
          <cell r="C72">
            <v>0</v>
          </cell>
          <cell r="D72">
            <v>0</v>
          </cell>
          <cell r="E72">
            <v>0</v>
          </cell>
          <cell r="F72">
            <v>88405</v>
          </cell>
          <cell r="G72">
            <v>28</v>
          </cell>
          <cell r="H72"/>
          <cell r="I72">
            <v>0.9962837327998203</v>
          </cell>
          <cell r="K72">
            <v>5.483766446267806</v>
          </cell>
          <cell r="L72">
            <v>0.33984082885305866</v>
          </cell>
          <cell r="M72">
            <v>5.8236072751208647</v>
          </cell>
          <cell r="O72">
            <v>14415408.032397682</v>
          </cell>
          <cell r="P72">
            <v>14361836.524349675</v>
          </cell>
        </row>
        <row r="73">
          <cell r="B73">
            <v>201612</v>
          </cell>
          <cell r="C73">
            <v>0</v>
          </cell>
          <cell r="D73">
            <v>0</v>
          </cell>
          <cell r="E73">
            <v>0</v>
          </cell>
          <cell r="F73">
            <v>88405</v>
          </cell>
          <cell r="G73">
            <v>21</v>
          </cell>
          <cell r="H73"/>
          <cell r="I73">
            <v>0.9962837327998203</v>
          </cell>
          <cell r="K73">
            <v>5.483766446267806</v>
          </cell>
          <cell r="L73">
            <v>-0.55465090250010896</v>
          </cell>
          <cell r="M73">
            <v>4.929115543767697</v>
          </cell>
          <cell r="O73">
            <v>9150927.652582448</v>
          </cell>
          <cell r="P73">
            <v>9116920.3602959383</v>
          </cell>
        </row>
        <row r="74">
          <cell r="B74">
            <v>201701</v>
          </cell>
          <cell r="C74">
            <v>0</v>
          </cell>
          <cell r="D74">
            <v>0</v>
          </cell>
          <cell r="E74">
            <v>0</v>
          </cell>
          <cell r="F74">
            <v>88405</v>
          </cell>
          <cell r="G74">
            <v>42</v>
          </cell>
          <cell r="H74"/>
          <cell r="I74">
            <v>0.9962837327998203</v>
          </cell>
          <cell r="K74">
            <v>5.483766446267806</v>
          </cell>
          <cell r="L74">
            <v>-0.33661952595109601</v>
          </cell>
          <cell r="M74">
            <v>5.1471469203167102</v>
          </cell>
          <cell r="O74">
            <v>19111407.986605149</v>
          </cell>
          <cell r="P74">
            <v>19040384.887955274</v>
          </cell>
        </row>
        <row r="75">
          <cell r="B75">
            <v>201702</v>
          </cell>
          <cell r="C75">
            <v>0</v>
          </cell>
          <cell r="D75">
            <v>0</v>
          </cell>
          <cell r="E75">
            <v>0</v>
          </cell>
          <cell r="F75">
            <v>88405</v>
          </cell>
          <cell r="G75">
            <v>28</v>
          </cell>
          <cell r="H75"/>
          <cell r="I75">
            <v>0.9962837327998203</v>
          </cell>
          <cell r="K75">
            <v>5.483766446267806</v>
          </cell>
          <cell r="L75">
            <v>0.2960190299744514</v>
          </cell>
          <cell r="M75">
            <v>5.7797854762422576</v>
          </cell>
          <cell r="O75">
            <v>14306934.180761509</v>
          </cell>
          <cell r="P75">
            <v>14253765.790530415</v>
          </cell>
        </row>
        <row r="76">
          <cell r="B76">
            <v>201703</v>
          </cell>
          <cell r="C76">
            <v>0</v>
          </cell>
          <cell r="D76">
            <v>0</v>
          </cell>
          <cell r="E76">
            <v>0</v>
          </cell>
          <cell r="F76">
            <v>88405</v>
          </cell>
          <cell r="G76">
            <v>28</v>
          </cell>
          <cell r="H76"/>
          <cell r="I76">
            <v>0.9962837327998203</v>
          </cell>
          <cell r="K76">
            <v>5.483766446267806</v>
          </cell>
          <cell r="L76">
            <v>0.2609881904746747</v>
          </cell>
          <cell r="M76">
            <v>5.7447546367424804</v>
          </cell>
          <cell r="O76">
            <v>14220220.942514133</v>
          </cell>
          <cell r="P76">
            <v>14167374.80184616</v>
          </cell>
        </row>
        <row r="77">
          <cell r="B77">
            <v>201704</v>
          </cell>
          <cell r="C77">
            <v>0</v>
          </cell>
          <cell r="D77">
            <v>0</v>
          </cell>
          <cell r="E77">
            <v>0</v>
          </cell>
          <cell r="F77">
            <v>88405</v>
          </cell>
          <cell r="G77">
            <v>28</v>
          </cell>
          <cell r="H77"/>
          <cell r="I77">
            <v>0.9962837327998203</v>
          </cell>
          <cell r="K77">
            <v>5.483766446267806</v>
          </cell>
          <cell r="L77">
            <v>0.4360417653900841</v>
          </cell>
          <cell r="M77">
            <v>5.9198082116578901</v>
          </cell>
          <cell r="O77">
            <v>14653538.058645243</v>
          </cell>
          <cell r="P77">
            <v>14599081.595791314</v>
          </cell>
        </row>
        <row r="78">
          <cell r="B78">
            <v>201705</v>
          </cell>
          <cell r="C78">
            <v>0</v>
          </cell>
          <cell r="D78">
            <v>0</v>
          </cell>
          <cell r="E78">
            <v>0</v>
          </cell>
          <cell r="F78">
            <v>88405</v>
          </cell>
          <cell r="G78">
            <v>35</v>
          </cell>
          <cell r="H78"/>
          <cell r="I78">
            <v>0.9962837327998203</v>
          </cell>
          <cell r="K78">
            <v>5.483766446267806</v>
          </cell>
          <cell r="L78">
            <v>0.11543254618306796</v>
          </cell>
          <cell r="M78">
            <v>5.5991989924508738</v>
          </cell>
          <cell r="O78">
            <v>17324901.542466681</v>
          </cell>
          <cell r="P78">
            <v>17260517.579118069</v>
          </cell>
        </row>
        <row r="79">
          <cell r="B79">
            <v>201706</v>
          </cell>
          <cell r="C79">
            <v>0</v>
          </cell>
          <cell r="D79">
            <v>0</v>
          </cell>
          <cell r="E79">
            <v>0</v>
          </cell>
          <cell r="F79">
            <v>88405</v>
          </cell>
          <cell r="G79">
            <v>21</v>
          </cell>
          <cell r="H79"/>
          <cell r="I79">
            <v>0.9962837327998203</v>
          </cell>
          <cell r="K79">
            <v>5.483766446267806</v>
          </cell>
          <cell r="L79">
            <v>-0.35782724190350068</v>
          </cell>
          <cell r="M79">
            <v>5.1259392043643057</v>
          </cell>
          <cell r="O79">
            <v>9516331.7625983562</v>
          </cell>
          <cell r="P79">
            <v>9480966.5310029835</v>
          </cell>
        </row>
        <row r="80">
          <cell r="B80">
            <v>201707</v>
          </cell>
          <cell r="C80">
            <v>0</v>
          </cell>
          <cell r="D80">
            <v>0</v>
          </cell>
          <cell r="E80">
            <v>0</v>
          </cell>
          <cell r="F80">
            <v>88405</v>
          </cell>
          <cell r="G80">
            <v>35</v>
          </cell>
          <cell r="H80"/>
          <cell r="I80">
            <v>0.99819999999999998</v>
          </cell>
          <cell r="K80">
            <v>5.483766446267806</v>
          </cell>
          <cell r="L80">
            <v>-0.57533702902726358</v>
          </cell>
          <cell r="M80">
            <v>4.9084294172405425</v>
          </cell>
          <cell r="O80">
            <v>15187539.592090255</v>
          </cell>
          <cell r="P80">
            <v>15160202.020824492</v>
          </cell>
        </row>
        <row r="81">
          <cell r="B81">
            <v>201708</v>
          </cell>
          <cell r="C81">
            <v>0</v>
          </cell>
          <cell r="D81">
            <v>0</v>
          </cell>
          <cell r="E81">
            <v>0</v>
          </cell>
          <cell r="F81">
            <v>88405</v>
          </cell>
          <cell r="G81">
            <v>35</v>
          </cell>
          <cell r="H81"/>
          <cell r="I81">
            <v>0.99819999999999998</v>
          </cell>
          <cell r="K81">
            <v>5.483766446267806</v>
          </cell>
          <cell r="L81">
            <v>0.50742108793541563</v>
          </cell>
          <cell r="M81">
            <v>5.9911875342032213</v>
          </cell>
          <cell r="O81">
            <v>18537782.688643251</v>
          </cell>
          <cell r="P81">
            <v>18504414.679803692</v>
          </cell>
        </row>
        <row r="82">
          <cell r="B82">
            <v>201709</v>
          </cell>
          <cell r="C82">
            <v>0</v>
          </cell>
          <cell r="D82">
            <v>0</v>
          </cell>
          <cell r="E82">
            <v>0</v>
          </cell>
          <cell r="F82">
            <v>88405</v>
          </cell>
          <cell r="G82">
            <v>28</v>
          </cell>
          <cell r="H82"/>
          <cell r="I82">
            <v>0.99819999999999998</v>
          </cell>
          <cell r="K82">
            <v>5.483766446267806</v>
          </cell>
          <cell r="L82">
            <v>0.27069207572404341</v>
          </cell>
          <cell r="M82">
            <v>5.7544585219918494</v>
          </cell>
          <cell r="O82">
            <v>14244241.357827304</v>
          </cell>
          <cell r="P82">
            <v>14218601.723383214</v>
          </cell>
        </row>
        <row r="83">
          <cell r="B83">
            <v>201710</v>
          </cell>
          <cell r="C83">
            <v>0</v>
          </cell>
          <cell r="D83">
            <v>0</v>
          </cell>
          <cell r="E83">
            <v>0</v>
          </cell>
          <cell r="F83">
            <v>88405</v>
          </cell>
          <cell r="G83">
            <v>35</v>
          </cell>
          <cell r="H83"/>
          <cell r="I83">
            <v>1</v>
          </cell>
          <cell r="K83">
            <v>5.483766446267806</v>
          </cell>
          <cell r="L83">
            <v>7.8819833662786512E-2</v>
          </cell>
          <cell r="M83">
            <v>5.5625862799305921</v>
          </cell>
          <cell r="O83">
            <v>17211615.402704239</v>
          </cell>
          <cell r="P83">
            <v>17211615.402704239</v>
          </cell>
        </row>
        <row r="84">
          <cell r="B84">
            <v>201711</v>
          </cell>
          <cell r="C84">
            <v>0</v>
          </cell>
          <cell r="D84">
            <v>0</v>
          </cell>
          <cell r="E84">
            <v>0</v>
          </cell>
          <cell r="F84">
            <v>88405</v>
          </cell>
          <cell r="G84">
            <v>28</v>
          </cell>
          <cell r="H84"/>
          <cell r="I84">
            <v>1</v>
          </cell>
          <cell r="K84">
            <v>5.483766446267806</v>
          </cell>
          <cell r="L84">
            <v>0.33984082885305866</v>
          </cell>
          <cell r="M84">
            <v>5.8236072751208647</v>
          </cell>
          <cell r="O84">
            <v>14415408.032397682</v>
          </cell>
          <cell r="P84">
            <v>14415408.032397682</v>
          </cell>
        </row>
        <row r="85">
          <cell r="B85">
            <v>201712</v>
          </cell>
          <cell r="C85">
            <v>0</v>
          </cell>
          <cell r="D85">
            <v>0</v>
          </cell>
          <cell r="E85">
            <v>0</v>
          </cell>
          <cell r="F85">
            <v>88405</v>
          </cell>
          <cell r="G85">
            <v>21</v>
          </cell>
          <cell r="H85"/>
          <cell r="I85">
            <v>1</v>
          </cell>
          <cell r="K85">
            <v>5.483766446267806</v>
          </cell>
          <cell r="L85">
            <v>-0.55465090250010896</v>
          </cell>
          <cell r="M85">
            <v>4.929115543767697</v>
          </cell>
          <cell r="O85">
            <v>9150927.652582448</v>
          </cell>
          <cell r="P85">
            <v>9150927.652582448</v>
          </cell>
        </row>
        <row r="86">
          <cell r="B86">
            <v>201801</v>
          </cell>
          <cell r="C86">
            <v>0</v>
          </cell>
          <cell r="D86">
            <v>0</v>
          </cell>
          <cell r="E86">
            <v>0</v>
          </cell>
          <cell r="F86">
            <v>88405</v>
          </cell>
          <cell r="G86">
            <v>42</v>
          </cell>
          <cell r="H86"/>
          <cell r="I86">
            <v>1</v>
          </cell>
          <cell r="K86">
            <v>5.483766446267806</v>
          </cell>
          <cell r="L86">
            <v>-0.33661952595109601</v>
          </cell>
          <cell r="M86">
            <v>5.1471469203167102</v>
          </cell>
          <cell r="O86">
            <v>19111407.986605149</v>
          </cell>
          <cell r="P86">
            <v>19111407.986605149</v>
          </cell>
        </row>
        <row r="87">
          <cell r="B87">
            <v>201802</v>
          </cell>
          <cell r="C87">
            <v>0</v>
          </cell>
          <cell r="D87">
            <v>0</v>
          </cell>
          <cell r="E87">
            <v>0</v>
          </cell>
          <cell r="F87">
            <v>88405</v>
          </cell>
          <cell r="G87">
            <v>28</v>
          </cell>
          <cell r="H87"/>
          <cell r="I87">
            <v>1</v>
          </cell>
          <cell r="K87">
            <v>5.483766446267806</v>
          </cell>
          <cell r="L87">
            <v>0.2960190299744514</v>
          </cell>
          <cell r="M87">
            <v>5.7797854762422576</v>
          </cell>
          <cell r="O87">
            <v>14306934.180761509</v>
          </cell>
          <cell r="P87">
            <v>14306934.180761509</v>
          </cell>
        </row>
        <row r="88">
          <cell r="B88">
            <v>201803</v>
          </cell>
          <cell r="C88">
            <v>0</v>
          </cell>
          <cell r="D88">
            <v>0</v>
          </cell>
          <cell r="E88">
            <v>0</v>
          </cell>
          <cell r="F88">
            <v>88405</v>
          </cell>
          <cell r="G88">
            <v>28</v>
          </cell>
          <cell r="H88"/>
          <cell r="I88">
            <v>1</v>
          </cell>
          <cell r="K88">
            <v>5.483766446267806</v>
          </cell>
          <cell r="L88">
            <v>0.2609881904746747</v>
          </cell>
          <cell r="M88">
            <v>5.7447546367424804</v>
          </cell>
          <cell r="O88">
            <v>14220220.942514133</v>
          </cell>
          <cell r="P88">
            <v>14220220.942514133</v>
          </cell>
        </row>
        <row r="89">
          <cell r="B89">
            <v>201804</v>
          </cell>
          <cell r="C89">
            <v>0</v>
          </cell>
          <cell r="D89">
            <v>0</v>
          </cell>
          <cell r="E89">
            <v>0</v>
          </cell>
          <cell r="F89">
            <v>88405</v>
          </cell>
          <cell r="G89">
            <v>28</v>
          </cell>
          <cell r="H89"/>
          <cell r="I89">
            <v>1</v>
          </cell>
          <cell r="K89">
            <v>5.483766446267806</v>
          </cell>
          <cell r="L89">
            <v>0.4360417653900841</v>
          </cell>
          <cell r="M89">
            <v>5.9198082116578901</v>
          </cell>
          <cell r="O89">
            <v>14653538.058645243</v>
          </cell>
          <cell r="P89">
            <v>14653538.058645243</v>
          </cell>
        </row>
        <row r="90">
          <cell r="B90">
            <v>201805</v>
          </cell>
          <cell r="C90">
            <v>0</v>
          </cell>
          <cell r="D90">
            <v>0</v>
          </cell>
          <cell r="E90">
            <v>0</v>
          </cell>
          <cell r="F90">
            <v>88405</v>
          </cell>
          <cell r="G90">
            <v>35</v>
          </cell>
          <cell r="H90"/>
          <cell r="I90">
            <v>1</v>
          </cell>
          <cell r="K90">
            <v>5.483766446267806</v>
          </cell>
          <cell r="L90">
            <v>0.11543254618306796</v>
          </cell>
          <cell r="M90">
            <v>5.5991989924508738</v>
          </cell>
          <cell r="O90">
            <v>17324901.542466681</v>
          </cell>
          <cell r="P90">
            <v>17324901.542466681</v>
          </cell>
        </row>
        <row r="91">
          <cell r="B91">
            <v>201806</v>
          </cell>
          <cell r="C91">
            <v>0</v>
          </cell>
          <cell r="D91">
            <v>0</v>
          </cell>
          <cell r="E91">
            <v>0</v>
          </cell>
          <cell r="F91">
            <v>88405</v>
          </cell>
          <cell r="G91">
            <v>21</v>
          </cell>
          <cell r="H91"/>
          <cell r="I91">
            <v>1</v>
          </cell>
          <cell r="K91">
            <v>5.483766446267806</v>
          </cell>
          <cell r="L91">
            <v>-0.35782724190350068</v>
          </cell>
          <cell r="M91">
            <v>5.1259392043643057</v>
          </cell>
          <cell r="O91">
            <v>9516331.7625983562</v>
          </cell>
          <cell r="P91">
            <v>9516331.7625983562</v>
          </cell>
        </row>
        <row r="92">
          <cell r="B92">
            <v>201807</v>
          </cell>
          <cell r="C92">
            <v>0</v>
          </cell>
          <cell r="D92">
            <v>0</v>
          </cell>
          <cell r="E92">
            <v>0</v>
          </cell>
          <cell r="F92">
            <v>88405</v>
          </cell>
          <cell r="G92">
            <v>42</v>
          </cell>
          <cell r="H92"/>
          <cell r="I92">
            <v>1</v>
          </cell>
          <cell r="K92">
            <v>5.483766446267806</v>
          </cell>
          <cell r="L92">
            <v>-0.57533702902726358</v>
          </cell>
          <cell r="M92">
            <v>4.9084294172405425</v>
          </cell>
          <cell r="O92">
            <v>18225047.510508306</v>
          </cell>
          <cell r="P92">
            <v>18225047.510508306</v>
          </cell>
        </row>
        <row r="93">
          <cell r="B93">
            <v>201808</v>
          </cell>
          <cell r="C93">
            <v>0</v>
          </cell>
          <cell r="D93">
            <v>0</v>
          </cell>
          <cell r="E93">
            <v>0</v>
          </cell>
          <cell r="F93">
            <v>88405</v>
          </cell>
          <cell r="G93">
            <v>28</v>
          </cell>
          <cell r="H93"/>
          <cell r="I93">
            <v>1</v>
          </cell>
          <cell r="K93">
            <v>5.483766446267806</v>
          </cell>
          <cell r="L93">
            <v>0.50742108793541563</v>
          </cell>
          <cell r="M93">
            <v>5.9911875342032213</v>
          </cell>
          <cell r="O93">
            <v>14830226.150914602</v>
          </cell>
          <cell r="P93">
            <v>14830226.150914602</v>
          </cell>
        </row>
        <row r="94">
          <cell r="B94">
            <v>201809</v>
          </cell>
          <cell r="C94">
            <v>0</v>
          </cell>
          <cell r="D94">
            <v>0</v>
          </cell>
          <cell r="E94">
            <v>0</v>
          </cell>
          <cell r="F94">
            <v>88405</v>
          </cell>
          <cell r="G94">
            <v>28</v>
          </cell>
          <cell r="H94"/>
          <cell r="I94">
            <v>1</v>
          </cell>
          <cell r="K94">
            <v>5.483766446267806</v>
          </cell>
          <cell r="L94">
            <v>0.27069207572404341</v>
          </cell>
          <cell r="M94">
            <v>5.7544585219918494</v>
          </cell>
          <cell r="O94">
            <v>14244241.357827304</v>
          </cell>
          <cell r="P94">
            <v>14244241.357827304</v>
          </cell>
        </row>
        <row r="95">
          <cell r="B95">
            <v>201810</v>
          </cell>
          <cell r="C95">
            <v>0</v>
          </cell>
          <cell r="D95">
            <v>0</v>
          </cell>
          <cell r="E95">
            <v>0</v>
          </cell>
          <cell r="F95">
            <v>88405</v>
          </cell>
          <cell r="G95">
            <v>35</v>
          </cell>
          <cell r="H95"/>
          <cell r="I95">
            <v>1</v>
          </cell>
          <cell r="K95">
            <v>5.483766446267806</v>
          </cell>
          <cell r="L95">
            <v>7.8819833662786512E-2</v>
          </cell>
          <cell r="M95">
            <v>5.5625862799305921</v>
          </cell>
          <cell r="O95">
            <v>17211615.402704239</v>
          </cell>
          <cell r="P95">
            <v>17211615.402704239</v>
          </cell>
        </row>
        <row r="96">
          <cell r="B96">
            <v>201811</v>
          </cell>
          <cell r="C96">
            <v>0</v>
          </cell>
          <cell r="D96">
            <v>0</v>
          </cell>
          <cell r="E96">
            <v>0</v>
          </cell>
          <cell r="F96">
            <v>88405</v>
          </cell>
          <cell r="G96">
            <v>28</v>
          </cell>
          <cell r="H96"/>
          <cell r="I96">
            <v>1</v>
          </cell>
          <cell r="K96">
            <v>5.483766446267806</v>
          </cell>
          <cell r="L96">
            <v>0.33984082885305866</v>
          </cell>
          <cell r="M96">
            <v>5.8236072751208647</v>
          </cell>
          <cell r="O96">
            <v>14415408.032397682</v>
          </cell>
          <cell r="P96">
            <v>14415408.032397682</v>
          </cell>
        </row>
        <row r="97">
          <cell r="B97">
            <v>201812</v>
          </cell>
          <cell r="C97">
            <v>0</v>
          </cell>
          <cell r="D97">
            <v>0</v>
          </cell>
          <cell r="E97">
            <v>0</v>
          </cell>
          <cell r="F97">
            <v>88405</v>
          </cell>
          <cell r="G97">
            <v>21</v>
          </cell>
          <cell r="H97"/>
          <cell r="I97">
            <v>1</v>
          </cell>
          <cell r="K97">
            <v>5.483766446267806</v>
          </cell>
          <cell r="L97">
            <v>-0.55465090250010896</v>
          </cell>
          <cell r="M97">
            <v>4.929115543767697</v>
          </cell>
          <cell r="O97">
            <v>9150927.652582448</v>
          </cell>
          <cell r="P97">
            <v>9150927.652582448</v>
          </cell>
        </row>
        <row r="98">
          <cell r="B98">
            <v>201901</v>
          </cell>
          <cell r="C98">
            <v>0</v>
          </cell>
          <cell r="D98">
            <v>0</v>
          </cell>
          <cell r="E98">
            <v>0</v>
          </cell>
          <cell r="F98">
            <v>88405</v>
          </cell>
          <cell r="G98">
            <v>42</v>
          </cell>
          <cell r="H98"/>
          <cell r="I98">
            <v>1</v>
          </cell>
          <cell r="K98">
            <v>5.483766446267806</v>
          </cell>
          <cell r="L98">
            <v>-0.33661952595109601</v>
          </cell>
          <cell r="M98">
            <v>5.1471469203167102</v>
          </cell>
          <cell r="O98">
            <v>19111407.986605149</v>
          </cell>
          <cell r="P98">
            <v>19111407.986605149</v>
          </cell>
        </row>
        <row r="99">
          <cell r="B99">
            <v>201902</v>
          </cell>
          <cell r="C99">
            <v>0</v>
          </cell>
          <cell r="D99">
            <v>0</v>
          </cell>
          <cell r="E99">
            <v>0</v>
          </cell>
          <cell r="F99">
            <v>88405</v>
          </cell>
          <cell r="G99">
            <v>28</v>
          </cell>
          <cell r="H99"/>
          <cell r="I99">
            <v>1</v>
          </cell>
          <cell r="K99">
            <v>5.483766446267806</v>
          </cell>
          <cell r="L99">
            <v>0.2960190299744514</v>
          </cell>
          <cell r="M99">
            <v>5.7797854762422576</v>
          </cell>
          <cell r="O99">
            <v>14306934.180761509</v>
          </cell>
          <cell r="P99">
            <v>14306934.180761509</v>
          </cell>
        </row>
        <row r="100">
          <cell r="B100">
            <v>201903</v>
          </cell>
          <cell r="C100">
            <v>0</v>
          </cell>
          <cell r="D100">
            <v>0</v>
          </cell>
          <cell r="E100">
            <v>0</v>
          </cell>
          <cell r="F100">
            <v>88405</v>
          </cell>
          <cell r="G100">
            <v>28</v>
          </cell>
          <cell r="H100"/>
          <cell r="I100">
            <v>1</v>
          </cell>
          <cell r="K100">
            <v>5.483766446267806</v>
          </cell>
          <cell r="L100">
            <v>0.2609881904746747</v>
          </cell>
          <cell r="M100">
            <v>5.7447546367424804</v>
          </cell>
          <cell r="O100">
            <v>14220220.942514133</v>
          </cell>
          <cell r="P100">
            <v>14220220.942514133</v>
          </cell>
        </row>
        <row r="101">
          <cell r="B101">
            <v>201904</v>
          </cell>
          <cell r="C101">
            <v>0</v>
          </cell>
          <cell r="D101">
            <v>0</v>
          </cell>
          <cell r="E101">
            <v>0</v>
          </cell>
          <cell r="F101">
            <v>88405</v>
          </cell>
          <cell r="G101">
            <v>35</v>
          </cell>
          <cell r="H101"/>
          <cell r="I101">
            <v>1</v>
          </cell>
          <cell r="K101">
            <v>5.483766446267806</v>
          </cell>
          <cell r="L101">
            <v>0.4360417653900841</v>
          </cell>
          <cell r="M101">
            <v>5.9198082116578901</v>
          </cell>
          <cell r="O101">
            <v>18316922.573306553</v>
          </cell>
          <cell r="P101">
            <v>18316922.573306553</v>
          </cell>
        </row>
        <row r="102">
          <cell r="B102">
            <v>201905</v>
          </cell>
          <cell r="C102">
            <v>0</v>
          </cell>
          <cell r="D102">
            <v>0</v>
          </cell>
          <cell r="E102">
            <v>0</v>
          </cell>
          <cell r="F102">
            <v>88405</v>
          </cell>
          <cell r="G102">
            <v>28</v>
          </cell>
          <cell r="H102"/>
          <cell r="I102">
            <v>1</v>
          </cell>
          <cell r="K102">
            <v>5.483766446267806</v>
          </cell>
          <cell r="L102">
            <v>0.11543254618306796</v>
          </cell>
          <cell r="M102">
            <v>5.5991989924508738</v>
          </cell>
          <cell r="O102">
            <v>13859921.233973347</v>
          </cell>
          <cell r="P102">
            <v>13859921.233973347</v>
          </cell>
        </row>
        <row r="103">
          <cell r="B103">
            <v>201906</v>
          </cell>
          <cell r="C103">
            <v>0</v>
          </cell>
          <cell r="D103">
            <v>0</v>
          </cell>
          <cell r="E103">
            <v>0</v>
          </cell>
          <cell r="F103">
            <v>88405</v>
          </cell>
          <cell r="G103">
            <v>21</v>
          </cell>
          <cell r="H103"/>
          <cell r="I103">
            <v>1</v>
          </cell>
          <cell r="K103">
            <v>5.483766446267806</v>
          </cell>
          <cell r="L103">
            <v>-0.35782724190350068</v>
          </cell>
          <cell r="M103">
            <v>5.1259392043643057</v>
          </cell>
          <cell r="O103">
            <v>9516331.7625983562</v>
          </cell>
          <cell r="P103">
            <v>9516331.7625983562</v>
          </cell>
        </row>
      </sheetData>
      <sheetData sheetId="6"/>
      <sheetData sheetId="7">
        <row r="2">
          <cell r="B2" t="str">
            <v>Operations Projection: 1311</v>
          </cell>
        </row>
        <row r="3">
          <cell r="B3" t="str">
            <v>Input</v>
          </cell>
          <cell r="C3" t="str">
            <v>Index</v>
          </cell>
          <cell r="D3" t="str">
            <v>Rate</v>
          </cell>
        </row>
        <row r="4">
          <cell r="B4" t="str">
            <v>CM</v>
          </cell>
          <cell r="C4">
            <v>0.96</v>
          </cell>
          <cell r="D4">
            <v>4.33</v>
          </cell>
        </row>
        <row r="5">
          <cell r="B5" t="str">
            <v>PP</v>
          </cell>
          <cell r="C5">
            <v>0.96</v>
          </cell>
          <cell r="D5">
            <v>2.5</v>
          </cell>
        </row>
        <row r="6">
          <cell r="B6"/>
        </row>
        <row r="7">
          <cell r="B7" t="str">
            <v>Month</v>
          </cell>
          <cell r="C7" t="str">
            <v>Enr</v>
          </cell>
          <cell r="D7" t="str">
            <v>CMQual</v>
          </cell>
          <cell r="E7" t="str">
            <v>PMQual</v>
          </cell>
          <cell r="F7" t="str">
            <v>CM</v>
          </cell>
          <cell r="G7" t="str">
            <v>PP</v>
          </cell>
          <cell r="H7" t="str">
            <v>CMPay</v>
          </cell>
          <cell r="I7" t="str">
            <v>PPPay</v>
          </cell>
          <cell r="J7" t="str">
            <v>FFP</v>
          </cell>
          <cell r="K7" t="str">
            <v>REC</v>
          </cell>
          <cell r="M7" t="str">
            <v>Month</v>
          </cell>
          <cell r="N7" t="str">
            <v>EXP</v>
          </cell>
          <cell r="O7" t="str">
            <v>REC</v>
          </cell>
        </row>
        <row r="8">
          <cell r="B8">
            <v>201607</v>
          </cell>
          <cell r="C8">
            <v>89999</v>
          </cell>
          <cell r="D8">
            <v>86399.039999999994</v>
          </cell>
          <cell r="E8">
            <v>82943.078399999984</v>
          </cell>
          <cell r="F8">
            <v>4.33</v>
          </cell>
          <cell r="G8">
            <v>2.5</v>
          </cell>
          <cell r="H8">
            <v>374107.8432</v>
          </cell>
          <cell r="I8">
            <v>207357.69599999997</v>
          </cell>
          <cell r="J8">
            <v>0.99369998732494325</v>
          </cell>
          <cell r="K8">
            <v>577802.29893293127</v>
          </cell>
          <cell r="M8">
            <v>201307</v>
          </cell>
          <cell r="N8"/>
        </row>
        <row r="9">
          <cell r="B9">
            <v>201608</v>
          </cell>
          <cell r="C9">
            <v>88405</v>
          </cell>
          <cell r="D9">
            <v>84868.800000000003</v>
          </cell>
          <cell r="E9">
            <v>81474.047999999995</v>
          </cell>
          <cell r="F9">
            <v>4.33</v>
          </cell>
          <cell r="G9">
            <v>2.5</v>
          </cell>
          <cell r="H9">
            <v>367481.90400000004</v>
          </cell>
          <cell r="I9">
            <v>203685.12</v>
          </cell>
          <cell r="J9">
            <v>0.99369998732494325</v>
          </cell>
          <cell r="K9">
            <v>567568.66450922552</v>
          </cell>
          <cell r="M9">
            <v>201308</v>
          </cell>
          <cell r="N9"/>
        </row>
        <row r="10">
          <cell r="B10">
            <v>201609</v>
          </cell>
          <cell r="C10">
            <v>88405</v>
          </cell>
          <cell r="D10">
            <v>84868.800000000003</v>
          </cell>
          <cell r="E10">
            <v>81474.047999999995</v>
          </cell>
          <cell r="F10">
            <v>4.33</v>
          </cell>
          <cell r="G10">
            <v>2.5</v>
          </cell>
          <cell r="H10">
            <v>367481.90400000004</v>
          </cell>
          <cell r="I10">
            <v>203685.12</v>
          </cell>
          <cell r="J10">
            <v>0.99369998732494325</v>
          </cell>
          <cell r="K10">
            <v>567568.66450922552</v>
          </cell>
          <cell r="M10">
            <v>201309</v>
          </cell>
          <cell r="N10"/>
        </row>
        <row r="11">
          <cell r="B11">
            <v>201610</v>
          </cell>
          <cell r="C11">
            <v>88405</v>
          </cell>
          <cell r="D11">
            <v>84868.800000000003</v>
          </cell>
          <cell r="E11">
            <v>81474.047999999995</v>
          </cell>
          <cell r="F11">
            <v>4.33</v>
          </cell>
          <cell r="G11">
            <v>2.5</v>
          </cell>
          <cell r="H11">
            <v>367481.90400000004</v>
          </cell>
          <cell r="I11">
            <v>203685.12</v>
          </cell>
          <cell r="J11">
            <v>0.99369998732494325</v>
          </cell>
          <cell r="K11">
            <v>567568.66450922552</v>
          </cell>
          <cell r="M11">
            <v>201310</v>
          </cell>
          <cell r="N11"/>
        </row>
        <row r="12">
          <cell r="B12">
            <v>201611</v>
          </cell>
          <cell r="C12">
            <v>88405</v>
          </cell>
          <cell r="D12">
            <v>84868.800000000003</v>
          </cell>
          <cell r="E12">
            <v>81474.047999999995</v>
          </cell>
          <cell r="F12">
            <v>4.33</v>
          </cell>
          <cell r="G12">
            <v>2.5</v>
          </cell>
          <cell r="H12">
            <v>367481.90400000004</v>
          </cell>
          <cell r="I12">
            <v>203685.12</v>
          </cell>
          <cell r="J12">
            <v>0.99369998732494325</v>
          </cell>
          <cell r="K12">
            <v>567568.66450922552</v>
          </cell>
          <cell r="M12">
            <v>201311</v>
          </cell>
          <cell r="N12"/>
        </row>
        <row r="13">
          <cell r="B13">
            <v>201612</v>
          </cell>
          <cell r="C13">
            <v>88405</v>
          </cell>
          <cell r="D13">
            <v>84868.800000000003</v>
          </cell>
          <cell r="E13">
            <v>81474.047999999995</v>
          </cell>
          <cell r="F13">
            <v>4.33</v>
          </cell>
          <cell r="G13">
            <v>2.5</v>
          </cell>
          <cell r="H13">
            <v>367481.90400000004</v>
          </cell>
          <cell r="I13">
            <v>203685.12</v>
          </cell>
          <cell r="J13">
            <v>0.99369998732494325</v>
          </cell>
          <cell r="K13">
            <v>567568.66450922552</v>
          </cell>
          <cell r="M13">
            <v>201312</v>
          </cell>
          <cell r="N13"/>
        </row>
        <row r="14">
          <cell r="B14">
            <v>201701</v>
          </cell>
          <cell r="C14">
            <v>88405</v>
          </cell>
          <cell r="D14">
            <v>84868.800000000003</v>
          </cell>
          <cell r="E14">
            <v>81474.047999999995</v>
          </cell>
          <cell r="F14">
            <v>4.33</v>
          </cell>
          <cell r="G14">
            <v>2.5</v>
          </cell>
          <cell r="H14">
            <v>367481.90400000004</v>
          </cell>
          <cell r="I14">
            <v>203685.12</v>
          </cell>
          <cell r="J14">
            <v>0.99369998732494325</v>
          </cell>
          <cell r="K14">
            <v>567568.66450922552</v>
          </cell>
          <cell r="M14">
            <v>201401</v>
          </cell>
          <cell r="N14">
            <v>4041319.75</v>
          </cell>
          <cell r="O14">
            <v>3071783.74</v>
          </cell>
        </row>
        <row r="15">
          <cell r="B15">
            <v>201702</v>
          </cell>
          <cell r="C15">
            <v>88405</v>
          </cell>
          <cell r="D15">
            <v>84868.800000000003</v>
          </cell>
          <cell r="E15">
            <v>81474.047999999995</v>
          </cell>
          <cell r="F15">
            <v>4.33</v>
          </cell>
          <cell r="G15">
            <v>2.5</v>
          </cell>
          <cell r="H15">
            <v>367481.90400000004</v>
          </cell>
          <cell r="I15">
            <v>203685.12</v>
          </cell>
          <cell r="J15">
            <v>0.99369998732494325</v>
          </cell>
          <cell r="K15">
            <v>567568.66450922552</v>
          </cell>
          <cell r="M15">
            <v>201402</v>
          </cell>
          <cell r="N15">
            <v>559668.65</v>
          </cell>
          <cell r="O15">
            <v>425640.31</v>
          </cell>
        </row>
        <row r="16">
          <cell r="B16">
            <v>201703</v>
          </cell>
          <cell r="C16">
            <v>88405</v>
          </cell>
          <cell r="D16">
            <v>84868.800000000003</v>
          </cell>
          <cell r="E16">
            <v>81474.047999999995</v>
          </cell>
          <cell r="F16">
            <v>4.33</v>
          </cell>
          <cell r="G16">
            <v>2.5</v>
          </cell>
          <cell r="H16">
            <v>367481.90400000004</v>
          </cell>
          <cell r="I16">
            <v>203685.12</v>
          </cell>
          <cell r="J16">
            <v>0.99369998732494325</v>
          </cell>
          <cell r="K16">
            <v>567568.66450922552</v>
          </cell>
          <cell r="M16">
            <v>201403</v>
          </cell>
          <cell r="N16">
            <v>3002276.41</v>
          </cell>
          <cell r="O16">
            <v>2279171.27</v>
          </cell>
        </row>
        <row r="17">
          <cell r="B17">
            <v>201704</v>
          </cell>
          <cell r="C17">
            <v>88405</v>
          </cell>
          <cell r="D17">
            <v>84868.800000000003</v>
          </cell>
          <cell r="E17">
            <v>81474.047999999995</v>
          </cell>
          <cell r="F17">
            <v>4.33</v>
          </cell>
          <cell r="G17">
            <v>2.5</v>
          </cell>
          <cell r="H17">
            <v>367481.90400000004</v>
          </cell>
          <cell r="I17">
            <v>203685.12</v>
          </cell>
          <cell r="J17">
            <v>0.99369998732494325</v>
          </cell>
          <cell r="K17">
            <v>567568.66450922552</v>
          </cell>
          <cell r="M17">
            <v>201404</v>
          </cell>
          <cell r="N17">
            <v>506707.85</v>
          </cell>
          <cell r="O17">
            <v>385354.05</v>
          </cell>
        </row>
        <row r="18">
          <cell r="B18">
            <v>201705</v>
          </cell>
          <cell r="C18">
            <v>88405</v>
          </cell>
          <cell r="D18">
            <v>84868.800000000003</v>
          </cell>
          <cell r="E18">
            <v>81474.047999999995</v>
          </cell>
          <cell r="F18">
            <v>4.33</v>
          </cell>
          <cell r="G18">
            <v>2.5</v>
          </cell>
          <cell r="H18">
            <v>367481.90400000004</v>
          </cell>
          <cell r="I18">
            <v>203685.12</v>
          </cell>
          <cell r="J18">
            <v>0.99369998732494325</v>
          </cell>
          <cell r="K18">
            <v>567568.66450922552</v>
          </cell>
          <cell r="M18">
            <v>201405</v>
          </cell>
          <cell r="N18">
            <v>506963.52999999997</v>
          </cell>
          <cell r="O18">
            <v>385547.88</v>
          </cell>
        </row>
        <row r="19">
          <cell r="B19">
            <v>201706</v>
          </cell>
          <cell r="C19">
            <v>88405</v>
          </cell>
          <cell r="D19">
            <v>84868.800000000003</v>
          </cell>
          <cell r="E19">
            <v>81474.047999999995</v>
          </cell>
          <cell r="F19">
            <v>4.33</v>
          </cell>
          <cell r="G19">
            <v>2.5</v>
          </cell>
          <cell r="H19">
            <v>367481.90400000004</v>
          </cell>
          <cell r="I19">
            <v>203685.12</v>
          </cell>
          <cell r="J19">
            <v>0.99369998732494325</v>
          </cell>
          <cell r="K19">
            <v>567568.66450922552</v>
          </cell>
          <cell r="M19">
            <v>201406</v>
          </cell>
          <cell r="N19">
            <v>500245.81000000006</v>
          </cell>
          <cell r="O19">
            <v>380438.29000000004</v>
          </cell>
        </row>
        <row r="20">
          <cell r="B20">
            <v>201707</v>
          </cell>
          <cell r="C20">
            <v>88405</v>
          </cell>
          <cell r="D20">
            <v>84868.800000000003</v>
          </cell>
          <cell r="E20">
            <v>81474.047999999995</v>
          </cell>
          <cell r="F20">
            <v>4.33</v>
          </cell>
          <cell r="G20">
            <v>2.5</v>
          </cell>
          <cell r="H20">
            <v>367481.90400000004</v>
          </cell>
          <cell r="I20">
            <v>203685.12</v>
          </cell>
          <cell r="J20">
            <v>0.99369998732494325</v>
          </cell>
          <cell r="K20">
            <v>567568.66450922552</v>
          </cell>
          <cell r="M20">
            <v>201407</v>
          </cell>
          <cell r="N20">
            <v>490984.67000000004</v>
          </cell>
          <cell r="O20">
            <v>373397.00999999995</v>
          </cell>
        </row>
        <row r="21">
          <cell r="B21">
            <v>201708</v>
          </cell>
          <cell r="C21">
            <v>88405</v>
          </cell>
          <cell r="D21">
            <v>84868.800000000003</v>
          </cell>
          <cell r="E21">
            <v>81474.047999999995</v>
          </cell>
          <cell r="F21">
            <v>4.33</v>
          </cell>
          <cell r="G21">
            <v>2.5</v>
          </cell>
          <cell r="H21">
            <v>367481.90400000004</v>
          </cell>
          <cell r="I21">
            <v>203685.12</v>
          </cell>
          <cell r="J21">
            <v>0.99369998732494325</v>
          </cell>
          <cell r="K21">
            <v>567568.66450922552</v>
          </cell>
          <cell r="M21">
            <v>201408</v>
          </cell>
          <cell r="N21">
            <v>486568.72</v>
          </cell>
          <cell r="O21">
            <v>370037.09</v>
          </cell>
        </row>
        <row r="22">
          <cell r="B22">
            <v>201709</v>
          </cell>
          <cell r="C22">
            <v>88405</v>
          </cell>
          <cell r="D22">
            <v>84868.800000000003</v>
          </cell>
          <cell r="E22">
            <v>81474.047999999995</v>
          </cell>
          <cell r="F22">
            <v>4.33</v>
          </cell>
          <cell r="G22">
            <v>2.5</v>
          </cell>
          <cell r="H22">
            <v>367481.90400000004</v>
          </cell>
          <cell r="I22">
            <v>203685.12</v>
          </cell>
          <cell r="J22">
            <v>0.99369998732494325</v>
          </cell>
          <cell r="K22">
            <v>567568.66450922552</v>
          </cell>
          <cell r="M22">
            <v>201409</v>
          </cell>
          <cell r="N22">
            <v>475021.42000000004</v>
          </cell>
          <cell r="O22">
            <v>361255.98</v>
          </cell>
        </row>
        <row r="23">
          <cell r="B23">
            <v>201710</v>
          </cell>
          <cell r="C23">
            <v>88405</v>
          </cell>
          <cell r="D23">
            <v>84868.800000000003</v>
          </cell>
          <cell r="E23">
            <v>81474.047999999995</v>
          </cell>
          <cell r="F23">
            <v>4.33</v>
          </cell>
          <cell r="G23">
            <v>2.5</v>
          </cell>
          <cell r="H23">
            <v>367481.90400000004</v>
          </cell>
          <cell r="I23">
            <v>203685.12</v>
          </cell>
          <cell r="J23">
            <v>0.99369998732494325</v>
          </cell>
          <cell r="K23">
            <v>567568.66450922552</v>
          </cell>
          <cell r="M23">
            <v>201410</v>
          </cell>
          <cell r="N23">
            <v>474399.2</v>
          </cell>
          <cell r="O23">
            <v>361112.67</v>
          </cell>
        </row>
        <row r="24">
          <cell r="B24">
            <v>201711</v>
          </cell>
          <cell r="C24">
            <v>88405</v>
          </cell>
          <cell r="D24">
            <v>84868.800000000003</v>
          </cell>
          <cell r="E24">
            <v>81474.047999999995</v>
          </cell>
          <cell r="F24">
            <v>4.33</v>
          </cell>
          <cell r="G24">
            <v>2.5</v>
          </cell>
          <cell r="H24">
            <v>367481.90400000004</v>
          </cell>
          <cell r="I24">
            <v>203685.12</v>
          </cell>
          <cell r="J24">
            <v>0.99369998732494325</v>
          </cell>
          <cell r="K24">
            <v>567568.66450922552</v>
          </cell>
          <cell r="M24">
            <v>201411</v>
          </cell>
          <cell r="N24">
            <v>469519.04</v>
          </cell>
          <cell r="O24">
            <v>357397.89</v>
          </cell>
        </row>
        <row r="25">
          <cell r="B25">
            <v>201712</v>
          </cell>
          <cell r="C25">
            <v>88405</v>
          </cell>
          <cell r="D25">
            <v>84868.800000000003</v>
          </cell>
          <cell r="E25">
            <v>81474.047999999995</v>
          </cell>
          <cell r="F25">
            <v>4.33</v>
          </cell>
          <cell r="G25">
            <v>2.5</v>
          </cell>
          <cell r="H25">
            <v>367481.90400000004</v>
          </cell>
          <cell r="I25">
            <v>203685.12</v>
          </cell>
          <cell r="J25">
            <v>0.99369998732494325</v>
          </cell>
          <cell r="K25">
            <v>567568.66450922552</v>
          </cell>
          <cell r="M25">
            <v>201412</v>
          </cell>
          <cell r="N25">
            <v>497841.18</v>
          </cell>
          <cell r="O25">
            <v>347428.56</v>
          </cell>
        </row>
        <row r="26">
          <cell r="B26">
            <v>201801</v>
          </cell>
          <cell r="C26">
            <v>88405</v>
          </cell>
          <cell r="D26">
            <v>84868.800000000003</v>
          </cell>
          <cell r="E26">
            <v>81474.047999999995</v>
          </cell>
          <cell r="F26">
            <v>4.33</v>
          </cell>
          <cell r="G26">
            <v>2.5</v>
          </cell>
          <cell r="H26">
            <v>367481.90400000004</v>
          </cell>
          <cell r="I26">
            <v>203685.12</v>
          </cell>
          <cell r="J26">
            <v>0.99369998732494325</v>
          </cell>
          <cell r="K26">
            <v>567568.66450922552</v>
          </cell>
          <cell r="M26">
            <v>201501</v>
          </cell>
          <cell r="N26">
            <v>562922.54</v>
          </cell>
          <cell r="O26">
            <v>362284.41</v>
          </cell>
        </row>
        <row r="27">
          <cell r="B27">
            <v>201802</v>
          </cell>
          <cell r="C27">
            <v>88405</v>
          </cell>
          <cell r="D27">
            <v>84868.800000000003</v>
          </cell>
          <cell r="E27">
            <v>81474.047999999995</v>
          </cell>
          <cell r="F27">
            <v>4.33</v>
          </cell>
          <cell r="G27">
            <v>2.5</v>
          </cell>
          <cell r="H27">
            <v>367481.90400000004</v>
          </cell>
          <cell r="I27">
            <v>203685.12</v>
          </cell>
          <cell r="J27">
            <v>0.99369998732494325</v>
          </cell>
          <cell r="K27">
            <v>567568.66450922552</v>
          </cell>
          <cell r="M27">
            <v>201502</v>
          </cell>
          <cell r="N27">
            <v>441849.42000000004</v>
          </cell>
          <cell r="O27">
            <v>336335.78</v>
          </cell>
        </row>
        <row r="28">
          <cell r="B28">
            <v>201803</v>
          </cell>
          <cell r="C28">
            <v>88405</v>
          </cell>
          <cell r="D28">
            <v>84868.800000000003</v>
          </cell>
          <cell r="E28">
            <v>81474.047999999995</v>
          </cell>
          <cell r="F28">
            <v>4.33</v>
          </cell>
          <cell r="G28">
            <v>2.5</v>
          </cell>
          <cell r="H28">
            <v>367481.90400000004</v>
          </cell>
          <cell r="I28">
            <v>203685.12</v>
          </cell>
          <cell r="J28">
            <v>0.99369998732494325</v>
          </cell>
          <cell r="K28">
            <v>567568.66450922552</v>
          </cell>
          <cell r="M28">
            <v>201503</v>
          </cell>
          <cell r="N28">
            <v>445494.06</v>
          </cell>
          <cell r="O28">
            <v>339110.08</v>
          </cell>
        </row>
        <row r="29">
          <cell r="B29">
            <v>201804</v>
          </cell>
          <cell r="C29">
            <v>88405</v>
          </cell>
          <cell r="D29">
            <v>84868.800000000003</v>
          </cell>
          <cell r="E29">
            <v>81474.047999999995</v>
          </cell>
          <cell r="F29">
            <v>4.33</v>
          </cell>
          <cell r="G29">
            <v>2.5</v>
          </cell>
          <cell r="H29">
            <v>367481.90400000004</v>
          </cell>
          <cell r="I29">
            <v>203685.12</v>
          </cell>
          <cell r="J29">
            <v>0.99369998732494325</v>
          </cell>
          <cell r="K29">
            <v>567568.66450922552</v>
          </cell>
          <cell r="M29">
            <v>201504</v>
          </cell>
          <cell r="N29">
            <v>565148</v>
          </cell>
          <cell r="O29">
            <v>339245.52</v>
          </cell>
        </row>
        <row r="30">
          <cell r="B30">
            <v>201805</v>
          </cell>
          <cell r="C30">
            <v>88405</v>
          </cell>
          <cell r="D30">
            <v>84868.800000000003</v>
          </cell>
          <cell r="E30">
            <v>81474.047999999995</v>
          </cell>
          <cell r="F30">
            <v>4.33</v>
          </cell>
          <cell r="G30">
            <v>2.5</v>
          </cell>
          <cell r="H30">
            <v>367481.90400000004</v>
          </cell>
          <cell r="I30">
            <v>203685.12</v>
          </cell>
          <cell r="J30">
            <v>0.99369998732494325</v>
          </cell>
          <cell r="K30">
            <v>567568.66450922552</v>
          </cell>
          <cell r="M30">
            <v>201505</v>
          </cell>
          <cell r="N30">
            <v>457783.24</v>
          </cell>
          <cell r="O30">
            <v>348464.6</v>
          </cell>
        </row>
        <row r="31">
          <cell r="B31">
            <v>201806</v>
          </cell>
          <cell r="C31">
            <v>88405</v>
          </cell>
          <cell r="D31">
            <v>84868.800000000003</v>
          </cell>
          <cell r="E31">
            <v>81474.047999999995</v>
          </cell>
          <cell r="F31">
            <v>4.33</v>
          </cell>
          <cell r="G31">
            <v>2.5</v>
          </cell>
          <cell r="H31">
            <v>367481.90400000004</v>
          </cell>
          <cell r="I31">
            <v>203685.12</v>
          </cell>
          <cell r="J31">
            <v>0.99369998732494325</v>
          </cell>
          <cell r="K31">
            <v>567568.66450922552</v>
          </cell>
          <cell r="M31">
            <v>201506</v>
          </cell>
          <cell r="N31">
            <v>1274115.6400000001</v>
          </cell>
          <cell r="O31">
            <v>329856.61</v>
          </cell>
        </row>
        <row r="32">
          <cell r="B32">
            <v>201807</v>
          </cell>
          <cell r="C32">
            <v>88405</v>
          </cell>
          <cell r="D32">
            <v>84868.800000000003</v>
          </cell>
          <cell r="E32">
            <v>81474.047999999995</v>
          </cell>
          <cell r="F32">
            <v>4.33</v>
          </cell>
          <cell r="G32">
            <v>2.5</v>
          </cell>
          <cell r="H32">
            <v>367481.90400000004</v>
          </cell>
          <cell r="I32">
            <v>203685.12</v>
          </cell>
          <cell r="J32">
            <v>0.99369998732494325</v>
          </cell>
          <cell r="K32">
            <v>567568.66450922552</v>
          </cell>
          <cell r="M32">
            <v>201507</v>
          </cell>
          <cell r="N32">
            <v>439432.22</v>
          </cell>
          <cell r="O32">
            <v>334495.8</v>
          </cell>
        </row>
        <row r="33">
          <cell r="B33">
            <v>201808</v>
          </cell>
          <cell r="C33">
            <v>88405</v>
          </cell>
          <cell r="D33">
            <v>84868.800000000003</v>
          </cell>
          <cell r="E33">
            <v>81474.047999999995</v>
          </cell>
          <cell r="F33">
            <v>4.33</v>
          </cell>
          <cell r="G33">
            <v>2.5</v>
          </cell>
          <cell r="H33">
            <v>367481.90400000004</v>
          </cell>
          <cell r="I33">
            <v>203685.12</v>
          </cell>
          <cell r="J33">
            <v>0.99369998732494325</v>
          </cell>
          <cell r="K33">
            <v>567568.66450922552</v>
          </cell>
          <cell r="M33">
            <v>201508</v>
          </cell>
          <cell r="N33">
            <v>439968.26</v>
          </cell>
          <cell r="O33">
            <v>334903.84000000003</v>
          </cell>
        </row>
        <row r="34">
          <cell r="B34">
            <v>201809</v>
          </cell>
          <cell r="C34">
            <v>88405</v>
          </cell>
          <cell r="D34">
            <v>84868.800000000003</v>
          </cell>
          <cell r="E34">
            <v>81474.047999999995</v>
          </cell>
          <cell r="F34">
            <v>4.33</v>
          </cell>
          <cell r="G34">
            <v>2.5</v>
          </cell>
          <cell r="H34">
            <v>367481.90400000004</v>
          </cell>
          <cell r="I34">
            <v>203685.12</v>
          </cell>
          <cell r="J34">
            <v>0.99369998732494325</v>
          </cell>
          <cell r="K34">
            <v>567568.66450922552</v>
          </cell>
          <cell r="M34">
            <v>201509</v>
          </cell>
          <cell r="N34">
            <v>443729.58</v>
          </cell>
          <cell r="O34">
            <v>337766.95</v>
          </cell>
        </row>
        <row r="35">
          <cell r="B35">
            <v>201810</v>
          </cell>
          <cell r="C35">
            <v>88405</v>
          </cell>
          <cell r="D35">
            <v>84868.800000000003</v>
          </cell>
          <cell r="E35">
            <v>81474.047999999995</v>
          </cell>
          <cell r="F35">
            <v>4.33</v>
          </cell>
          <cell r="G35">
            <v>2.5</v>
          </cell>
          <cell r="H35">
            <v>367481.90400000004</v>
          </cell>
          <cell r="I35">
            <v>203685.12</v>
          </cell>
          <cell r="J35">
            <v>0.99369998732494325</v>
          </cell>
          <cell r="K35">
            <v>567568.66450922552</v>
          </cell>
          <cell r="M35">
            <v>201510</v>
          </cell>
          <cell r="N35">
            <v>553176.5</v>
          </cell>
          <cell r="O35">
            <v>456281.7</v>
          </cell>
        </row>
        <row r="36">
          <cell r="B36">
            <v>201811</v>
          </cell>
          <cell r="C36">
            <v>88405</v>
          </cell>
          <cell r="D36">
            <v>84868.800000000003</v>
          </cell>
          <cell r="E36">
            <v>81474.047999999995</v>
          </cell>
          <cell r="F36">
            <v>4.33</v>
          </cell>
          <cell r="G36">
            <v>2.5</v>
          </cell>
          <cell r="H36">
            <v>367481.90400000004</v>
          </cell>
          <cell r="I36">
            <v>203685.12</v>
          </cell>
          <cell r="J36">
            <v>0.99369998732494325</v>
          </cell>
          <cell r="K36">
            <v>567568.66450922552</v>
          </cell>
          <cell r="M36">
            <v>201511</v>
          </cell>
          <cell r="N36">
            <v>467826.7</v>
          </cell>
          <cell r="O36">
            <v>463891.76</v>
          </cell>
        </row>
        <row r="37">
          <cell r="B37">
            <v>201812</v>
          </cell>
          <cell r="C37">
            <v>88405</v>
          </cell>
          <cell r="D37">
            <v>84868.800000000003</v>
          </cell>
          <cell r="E37">
            <v>81474.047999999995</v>
          </cell>
          <cell r="F37">
            <v>4.33</v>
          </cell>
          <cell r="G37">
            <v>2.5</v>
          </cell>
          <cell r="H37">
            <v>367481.90400000004</v>
          </cell>
          <cell r="I37">
            <v>203685.12</v>
          </cell>
          <cell r="J37">
            <v>0.99369998732494325</v>
          </cell>
          <cell r="K37">
            <v>567568.66450922552</v>
          </cell>
          <cell r="M37">
            <v>201512</v>
          </cell>
          <cell r="N37">
            <v>613157.40999999992</v>
          </cell>
          <cell r="O37">
            <v>511367.71</v>
          </cell>
        </row>
        <row r="38">
          <cell r="B38">
            <v>201901</v>
          </cell>
          <cell r="C38">
            <v>88405</v>
          </cell>
          <cell r="D38">
            <v>84868.800000000003</v>
          </cell>
          <cell r="E38">
            <v>81474.047999999995</v>
          </cell>
          <cell r="F38">
            <v>4.33</v>
          </cell>
          <cell r="G38">
            <v>2.5</v>
          </cell>
          <cell r="H38">
            <v>367481.90400000004</v>
          </cell>
          <cell r="I38">
            <v>203685.12</v>
          </cell>
          <cell r="J38">
            <v>0.99369998732494325</v>
          </cell>
          <cell r="K38">
            <v>567568.66450922552</v>
          </cell>
          <cell r="M38">
            <v>201601</v>
          </cell>
          <cell r="N38">
            <v>535115.76</v>
          </cell>
          <cell r="O38">
            <v>531734.02</v>
          </cell>
        </row>
        <row r="39">
          <cell r="B39">
            <v>201902</v>
          </cell>
          <cell r="C39">
            <v>88405</v>
          </cell>
          <cell r="D39">
            <v>84868.800000000003</v>
          </cell>
          <cell r="E39">
            <v>81474.047999999995</v>
          </cell>
          <cell r="F39">
            <v>4.33</v>
          </cell>
          <cell r="G39">
            <v>2.5</v>
          </cell>
          <cell r="H39">
            <v>367481.90400000004</v>
          </cell>
          <cell r="I39">
            <v>203685.12</v>
          </cell>
          <cell r="J39">
            <v>0.99369998732494325</v>
          </cell>
          <cell r="K39">
            <v>567568.66450922552</v>
          </cell>
          <cell r="M39">
            <v>201602</v>
          </cell>
          <cell r="N39">
            <v>531747.83000000007</v>
          </cell>
          <cell r="O39">
            <v>697815.82000000007</v>
          </cell>
        </row>
        <row r="40">
          <cell r="B40">
            <v>201903</v>
          </cell>
          <cell r="C40">
            <v>88405</v>
          </cell>
          <cell r="D40">
            <v>84868.800000000003</v>
          </cell>
          <cell r="E40">
            <v>81474.047999999995</v>
          </cell>
          <cell r="F40">
            <v>4.33</v>
          </cell>
          <cell r="G40">
            <v>2.5</v>
          </cell>
          <cell r="H40">
            <v>367481.90400000004</v>
          </cell>
          <cell r="I40">
            <v>203685.12</v>
          </cell>
          <cell r="J40">
            <v>0.99369998732494325</v>
          </cell>
          <cell r="K40">
            <v>567568.66450922552</v>
          </cell>
          <cell r="M40">
            <v>201603</v>
          </cell>
          <cell r="N40">
            <v>549272.26</v>
          </cell>
          <cell r="O40">
            <v>550621.93000000005</v>
          </cell>
        </row>
        <row r="41">
          <cell r="B41">
            <v>201904</v>
          </cell>
          <cell r="C41">
            <v>88405</v>
          </cell>
          <cell r="D41">
            <v>84868.800000000003</v>
          </cell>
          <cell r="E41">
            <v>81474.047999999995</v>
          </cell>
          <cell r="F41">
            <v>4.33</v>
          </cell>
          <cell r="G41">
            <v>2.5</v>
          </cell>
          <cell r="H41">
            <v>367481.90400000004</v>
          </cell>
          <cell r="I41">
            <v>203685.12</v>
          </cell>
          <cell r="J41">
            <v>0.99369998732494325</v>
          </cell>
          <cell r="K41">
            <v>567568.66450922552</v>
          </cell>
          <cell r="M41">
            <v>201604</v>
          </cell>
          <cell r="N41">
            <v>560526.36</v>
          </cell>
          <cell r="O41">
            <v>556995.04</v>
          </cell>
        </row>
        <row r="42">
          <cell r="B42">
            <v>201905</v>
          </cell>
          <cell r="C42">
            <v>88405</v>
          </cell>
          <cell r="D42">
            <v>84868.800000000003</v>
          </cell>
          <cell r="E42">
            <v>81474.047999999995</v>
          </cell>
          <cell r="F42">
            <v>4.33</v>
          </cell>
          <cell r="G42">
            <v>2.5</v>
          </cell>
          <cell r="H42">
            <v>367481.90400000004</v>
          </cell>
          <cell r="I42">
            <v>203685.12</v>
          </cell>
          <cell r="J42">
            <v>0.99369998732494325</v>
          </cell>
          <cell r="K42">
            <v>567568.66450922552</v>
          </cell>
          <cell r="M42">
            <v>201605</v>
          </cell>
          <cell r="N42">
            <v>568926.03</v>
          </cell>
          <cell r="O42">
            <v>565341.79</v>
          </cell>
        </row>
        <row r="43">
          <cell r="B43">
            <v>201906</v>
          </cell>
          <cell r="C43">
            <v>88405</v>
          </cell>
          <cell r="D43">
            <v>84868.800000000003</v>
          </cell>
          <cell r="E43">
            <v>81474.047999999995</v>
          </cell>
          <cell r="F43">
            <v>4.33</v>
          </cell>
          <cell r="G43">
            <v>2.5</v>
          </cell>
          <cell r="H43">
            <v>367481.90400000004</v>
          </cell>
          <cell r="I43">
            <v>203685.12</v>
          </cell>
          <cell r="J43">
            <v>0.99369998732494325</v>
          </cell>
          <cell r="K43">
            <v>567568.66450922552</v>
          </cell>
          <cell r="M43">
            <v>201606</v>
          </cell>
          <cell r="N43">
            <v>582955.97</v>
          </cell>
          <cell r="O43">
            <v>579283.34</v>
          </cell>
        </row>
      </sheetData>
      <sheetData sheetId="8">
        <row r="2">
          <cell r="B2" t="str">
            <v>Operations Projection: 1330</v>
          </cell>
        </row>
        <row r="3">
          <cell r="B3" t="str">
            <v>Fund</v>
          </cell>
          <cell r="C3">
            <v>1330</v>
          </cell>
        </row>
        <row r="4">
          <cell r="B4" t="str">
            <v>α.exp</v>
          </cell>
          <cell r="C4">
            <v>0.25</v>
          </cell>
        </row>
        <row r="5">
          <cell r="B5" t="str">
            <v>α.orec</v>
          </cell>
          <cell r="C5">
            <v>0.25</v>
          </cell>
        </row>
        <row r="6">
          <cell r="C6" t="str">
            <v>Actual BD701</v>
          </cell>
          <cell r="D6"/>
          <cell r="E6"/>
          <cell r="F6"/>
          <cell r="H6" t="str">
            <v>Forecast</v>
          </cell>
          <cell r="I6"/>
          <cell r="J6"/>
        </row>
        <row r="7">
          <cell r="B7" t="str">
            <v>Month</v>
          </cell>
          <cell r="C7" t="str">
            <v>EXP</v>
          </cell>
          <cell r="D7" t="str">
            <v>FREC</v>
          </cell>
          <cell r="E7" t="str">
            <v>OREC</v>
          </cell>
          <cell r="F7" t="str">
            <v>FFP</v>
          </cell>
          <cell r="G7"/>
          <cell r="H7" t="str">
            <v>EXP</v>
          </cell>
          <cell r="I7" t="str">
            <v>FREC</v>
          </cell>
          <cell r="J7" t="str">
            <v>OREC</v>
          </cell>
        </row>
        <row r="8">
          <cell r="B8">
            <v>201207</v>
          </cell>
          <cell r="C8">
            <v>0</v>
          </cell>
          <cell r="D8">
            <v>0</v>
          </cell>
          <cell r="E8">
            <v>0</v>
          </cell>
          <cell r="F8" t="e">
            <v>#DIV/0!</v>
          </cell>
          <cell r="H8">
            <v>-67713.552499999991</v>
          </cell>
          <cell r="I8"/>
          <cell r="J8">
            <v>0</v>
          </cell>
        </row>
        <row r="9">
          <cell r="B9">
            <v>201208</v>
          </cell>
          <cell r="C9">
            <v>0</v>
          </cell>
          <cell r="D9">
            <v>0</v>
          </cell>
          <cell r="E9">
            <v>0</v>
          </cell>
          <cell r="F9" t="e">
            <v>#DIV/0!</v>
          </cell>
          <cell r="H9">
            <v>-67713.552499999991</v>
          </cell>
          <cell r="I9"/>
          <cell r="J9">
            <v>0</v>
          </cell>
        </row>
        <row r="10">
          <cell r="B10">
            <v>201209</v>
          </cell>
          <cell r="C10">
            <v>-86434.69</v>
          </cell>
          <cell r="D10">
            <v>-65431.06</v>
          </cell>
          <cell r="E10">
            <v>0</v>
          </cell>
          <cell r="F10">
            <v>0.75699999618208846</v>
          </cell>
          <cell r="H10">
            <v>-67713.552499999991</v>
          </cell>
          <cell r="I10"/>
          <cell r="J10">
            <v>0</v>
          </cell>
        </row>
        <row r="11">
          <cell r="B11">
            <v>201210</v>
          </cell>
          <cell r="C11">
            <v>-258085.19</v>
          </cell>
          <cell r="D11">
            <v>-195566.59</v>
          </cell>
          <cell r="E11">
            <v>0</v>
          </cell>
          <cell r="F11">
            <v>0.75775983116272572</v>
          </cell>
          <cell r="H11">
            <v>-67713.552499999991</v>
          </cell>
          <cell r="I11"/>
          <cell r="J11">
            <v>0</v>
          </cell>
        </row>
        <row r="12">
          <cell r="B12">
            <v>201211</v>
          </cell>
          <cell r="C12">
            <v>-57664.17</v>
          </cell>
          <cell r="D12">
            <v>-43744.04</v>
          </cell>
          <cell r="E12">
            <v>0</v>
          </cell>
          <cell r="F12">
            <v>0.75860001106406283</v>
          </cell>
          <cell r="H12">
            <v>-67713.552499999991</v>
          </cell>
          <cell r="I12"/>
          <cell r="J12">
            <v>0</v>
          </cell>
        </row>
        <row r="13">
          <cell r="B13">
            <v>201212</v>
          </cell>
          <cell r="C13">
            <v>-70611.839999999997</v>
          </cell>
          <cell r="D13">
            <v>-53566.14</v>
          </cell>
          <cell r="E13">
            <v>0</v>
          </cell>
          <cell r="F13">
            <v>0.758599974168638</v>
          </cell>
          <cell r="H13">
            <v>-67713.552499999991</v>
          </cell>
          <cell r="I13"/>
          <cell r="J13">
            <v>0</v>
          </cell>
        </row>
        <row r="14">
          <cell r="B14">
            <v>201301</v>
          </cell>
          <cell r="C14">
            <v>-113002.43</v>
          </cell>
          <cell r="D14">
            <v>-85723.64</v>
          </cell>
          <cell r="E14">
            <v>0</v>
          </cell>
          <cell r="F14">
            <v>0.75859996992985024</v>
          </cell>
          <cell r="H14">
            <v>-67713.552499999991</v>
          </cell>
          <cell r="I14"/>
          <cell r="J14">
            <v>0</v>
          </cell>
        </row>
        <row r="15">
          <cell r="B15">
            <v>201302</v>
          </cell>
          <cell r="C15">
            <v>-61052.920000000006</v>
          </cell>
          <cell r="D15">
            <v>-46314.75</v>
          </cell>
          <cell r="E15">
            <v>0</v>
          </cell>
          <cell r="F15">
            <v>0.75860008006169066</v>
          </cell>
          <cell r="H15">
            <v>-67713.552499999991</v>
          </cell>
          <cell r="I15"/>
          <cell r="J15">
            <v>0</v>
          </cell>
        </row>
        <row r="16">
          <cell r="B16">
            <v>201303</v>
          </cell>
          <cell r="C16">
            <v>-51919.81</v>
          </cell>
          <cell r="D16">
            <v>-39386.370000000003</v>
          </cell>
          <cell r="E16">
            <v>0</v>
          </cell>
          <cell r="F16">
            <v>0.75860004110184542</v>
          </cell>
          <cell r="H16">
            <v>-67713.552499999991</v>
          </cell>
          <cell r="I16"/>
          <cell r="J16">
            <v>0</v>
          </cell>
        </row>
        <row r="17">
          <cell r="B17">
            <v>201304</v>
          </cell>
          <cell r="C17">
            <v>-62693.95</v>
          </cell>
          <cell r="D17">
            <v>-47559.63</v>
          </cell>
          <cell r="E17">
            <v>0</v>
          </cell>
          <cell r="F17">
            <v>0.75859999250326382</v>
          </cell>
          <cell r="H17">
            <v>-67713.552499999991</v>
          </cell>
          <cell r="I17"/>
          <cell r="J17">
            <v>0</v>
          </cell>
        </row>
        <row r="18">
          <cell r="B18">
            <v>201305</v>
          </cell>
          <cell r="C18">
            <v>-84114.18</v>
          </cell>
          <cell r="D18">
            <v>-63809.01</v>
          </cell>
          <cell r="E18">
            <v>0</v>
          </cell>
          <cell r="F18">
            <v>0.75859991739799415</v>
          </cell>
          <cell r="H18">
            <v>-67713.552499999991</v>
          </cell>
          <cell r="I18"/>
          <cell r="J18">
            <v>0</v>
          </cell>
        </row>
        <row r="19">
          <cell r="B19">
            <v>201306</v>
          </cell>
          <cell r="C19">
            <v>33016.550000000003</v>
          </cell>
          <cell r="D19">
            <v>-5555.58</v>
          </cell>
          <cell r="E19">
            <v>0</v>
          </cell>
          <cell r="F19">
            <v>-0.16826652088119443</v>
          </cell>
          <cell r="H19">
            <v>-67713.552499999991</v>
          </cell>
          <cell r="I19"/>
          <cell r="J19">
            <v>0</v>
          </cell>
        </row>
        <row r="20">
          <cell r="B20">
            <v>201307</v>
          </cell>
          <cell r="C20">
            <v>-104899.23999999999</v>
          </cell>
          <cell r="D20">
            <v>-79576.56</v>
          </cell>
          <cell r="E20">
            <v>0</v>
          </cell>
          <cell r="F20">
            <v>0.75859996697783516</v>
          </cell>
          <cell r="H20">
            <v>-77009.974374999991</v>
          </cell>
          <cell r="I20"/>
          <cell r="J20">
            <v>0</v>
          </cell>
        </row>
        <row r="21">
          <cell r="B21">
            <v>201308</v>
          </cell>
          <cell r="C21">
            <v>-184641.94999999998</v>
          </cell>
          <cell r="D21">
            <v>-140069.38</v>
          </cell>
          <cell r="E21">
            <v>0</v>
          </cell>
          <cell r="F21">
            <v>0.75859998229004844</v>
          </cell>
          <cell r="H21">
            <v>-103917.96828124998</v>
          </cell>
          <cell r="I21"/>
          <cell r="J21">
            <v>0</v>
          </cell>
        </row>
        <row r="22">
          <cell r="B22">
            <v>201309</v>
          </cell>
          <cell r="C22">
            <v>-729248.33000000007</v>
          </cell>
          <cell r="D22">
            <v>-553207.78</v>
          </cell>
          <cell r="E22">
            <v>0</v>
          </cell>
          <cell r="F22">
            <v>0.75859999569693903</v>
          </cell>
          <cell r="H22">
            <v>-260250.5587109375</v>
          </cell>
          <cell r="I22"/>
          <cell r="J22">
            <v>0</v>
          </cell>
        </row>
        <row r="23">
          <cell r="B23">
            <v>201310</v>
          </cell>
          <cell r="C23">
            <v>552563.22000000009</v>
          </cell>
          <cell r="D23">
            <v>419133.96</v>
          </cell>
          <cell r="E23">
            <v>0</v>
          </cell>
          <cell r="F23">
            <v>0.7585267075865092</v>
          </cell>
          <cell r="H23">
            <v>-57047.114033203106</v>
          </cell>
          <cell r="I23"/>
          <cell r="J23">
            <v>0</v>
          </cell>
        </row>
        <row r="24">
          <cell r="B24">
            <v>201311</v>
          </cell>
          <cell r="C24">
            <v>-147147.9</v>
          </cell>
          <cell r="D24">
            <v>-111905.98</v>
          </cell>
          <cell r="E24">
            <v>0</v>
          </cell>
          <cell r="F24">
            <v>0.76050001393156141</v>
          </cell>
          <cell r="H24">
            <v>-79572.310524902336</v>
          </cell>
          <cell r="I24"/>
          <cell r="J24">
            <v>0</v>
          </cell>
        </row>
        <row r="25">
          <cell r="B25">
            <v>201312</v>
          </cell>
          <cell r="C25">
            <v>417272.93</v>
          </cell>
          <cell r="D25">
            <v>316786.41000000003</v>
          </cell>
          <cell r="E25">
            <v>0</v>
          </cell>
          <cell r="F25">
            <v>0.7591827488066385</v>
          </cell>
          <cell r="H25">
            <v>44638.999606323247</v>
          </cell>
          <cell r="I25"/>
          <cell r="J25">
            <v>0</v>
          </cell>
        </row>
        <row r="26">
          <cell r="B26">
            <v>201401</v>
          </cell>
          <cell r="C26">
            <v>-20517.07</v>
          </cell>
          <cell r="D26">
            <v>-15603.23</v>
          </cell>
          <cell r="E26">
            <v>0</v>
          </cell>
          <cell r="F26">
            <v>0.76049991543626838</v>
          </cell>
          <cell r="H26">
            <v>28349.982204742431</v>
          </cell>
          <cell r="I26"/>
          <cell r="J26">
            <v>0</v>
          </cell>
        </row>
        <row r="27">
          <cell r="B27">
            <v>201402</v>
          </cell>
          <cell r="C27">
            <v>-19632.240000000002</v>
          </cell>
          <cell r="D27">
            <v>-14930.32</v>
          </cell>
          <cell r="E27">
            <v>0</v>
          </cell>
          <cell r="F27">
            <v>0.76050007538620135</v>
          </cell>
          <cell r="H27">
            <v>16354.42665355682</v>
          </cell>
          <cell r="I27"/>
          <cell r="J27">
            <v>0</v>
          </cell>
        </row>
        <row r="28">
          <cell r="B28">
            <v>201403</v>
          </cell>
          <cell r="C28">
            <v>-13983.84</v>
          </cell>
          <cell r="D28">
            <v>-10634.71</v>
          </cell>
          <cell r="E28">
            <v>0</v>
          </cell>
          <cell r="F28">
            <v>0.7604999771164429</v>
          </cell>
          <cell r="H28">
            <v>8769.8599901676171</v>
          </cell>
          <cell r="I28"/>
          <cell r="J28">
            <v>0</v>
          </cell>
        </row>
        <row r="29">
          <cell r="B29">
            <v>201404</v>
          </cell>
          <cell r="C29">
            <v>-283.97000000000003</v>
          </cell>
          <cell r="D29">
            <v>-215.96</v>
          </cell>
          <cell r="E29">
            <v>0</v>
          </cell>
          <cell r="F29">
            <v>0.76050287002148109</v>
          </cell>
          <cell r="H29">
            <v>6506.4024926257125</v>
          </cell>
          <cell r="I29"/>
          <cell r="J29">
            <v>0</v>
          </cell>
        </row>
        <row r="30">
          <cell r="B30">
            <v>201405</v>
          </cell>
          <cell r="C30">
            <v>-7765.63</v>
          </cell>
          <cell r="D30">
            <v>-5905.76</v>
          </cell>
          <cell r="E30">
            <v>0</v>
          </cell>
          <cell r="F30">
            <v>0.76049979203232709</v>
          </cell>
          <cell r="H30">
            <v>2938.3943694692844</v>
          </cell>
          <cell r="I30"/>
          <cell r="J30">
            <v>0</v>
          </cell>
        </row>
        <row r="31">
          <cell r="B31">
            <v>201406</v>
          </cell>
          <cell r="C31">
            <v>-220.01</v>
          </cell>
          <cell r="D31">
            <v>-167.23000000000002</v>
          </cell>
          <cell r="E31">
            <v>0</v>
          </cell>
          <cell r="F31">
            <v>0.76010181355392947</v>
          </cell>
          <cell r="H31">
            <v>2148.7932771019632</v>
          </cell>
          <cell r="I31"/>
          <cell r="J31">
            <v>0</v>
          </cell>
        </row>
        <row r="32">
          <cell r="B32">
            <v>201407</v>
          </cell>
          <cell r="C32">
            <v>-46732.81</v>
          </cell>
          <cell r="D32">
            <v>-35540.300000000003</v>
          </cell>
          <cell r="E32">
            <v>0</v>
          </cell>
          <cell r="F32">
            <v>0.76049995709652396</v>
          </cell>
          <cell r="H32">
            <v>-10071.607542173528</v>
          </cell>
          <cell r="I32"/>
          <cell r="J32">
            <v>0</v>
          </cell>
        </row>
        <row r="33">
          <cell r="B33">
            <v>201408</v>
          </cell>
          <cell r="C33">
            <v>-298.26</v>
          </cell>
          <cell r="D33">
            <v>-226.83</v>
          </cell>
          <cell r="E33">
            <v>0</v>
          </cell>
          <cell r="F33">
            <v>0.7605109635888152</v>
          </cell>
          <cell r="H33">
            <v>-7628.2706566301449</v>
          </cell>
          <cell r="I33"/>
          <cell r="J33">
            <v>0</v>
          </cell>
        </row>
        <row r="34">
          <cell r="B34">
            <v>201409</v>
          </cell>
          <cell r="C34">
            <v>-603.29999999999995</v>
          </cell>
          <cell r="D34">
            <v>-458.81</v>
          </cell>
          <cell r="E34">
            <v>0</v>
          </cell>
          <cell r="F34">
            <v>0.7605005801425494</v>
          </cell>
          <cell r="H34">
            <v>-5872.0279924726083</v>
          </cell>
          <cell r="I34"/>
          <cell r="J34">
            <v>0</v>
          </cell>
        </row>
        <row r="35">
          <cell r="B35">
            <v>201410</v>
          </cell>
          <cell r="C35">
            <v>-960.04</v>
          </cell>
          <cell r="D35">
            <v>-730.11</v>
          </cell>
          <cell r="E35">
            <v>0</v>
          </cell>
          <cell r="F35">
            <v>0.76049956251822848</v>
          </cell>
          <cell r="H35">
            <v>-4644.0309943544562</v>
          </cell>
          <cell r="I35"/>
          <cell r="J35">
            <v>0</v>
          </cell>
        </row>
        <row r="36">
          <cell r="B36">
            <v>201411</v>
          </cell>
          <cell r="C36">
            <v>-851.41</v>
          </cell>
          <cell r="D36">
            <v>-1058.73</v>
          </cell>
          <cell r="E36">
            <v>0</v>
          </cell>
          <cell r="F36">
            <v>1.2435019555795681</v>
          </cell>
          <cell r="H36">
            <v>-3695.8757457658421</v>
          </cell>
          <cell r="I36"/>
          <cell r="J36">
            <v>0</v>
          </cell>
        </row>
        <row r="37">
          <cell r="B37">
            <v>201412</v>
          </cell>
          <cell r="C37">
            <v>-3866.73</v>
          </cell>
          <cell r="D37">
            <v>-2933.31</v>
          </cell>
          <cell r="E37">
            <v>0</v>
          </cell>
          <cell r="F37">
            <v>0.75860222979106373</v>
          </cell>
          <cell r="H37">
            <v>-3738.5893093243812</v>
          </cell>
          <cell r="I37"/>
          <cell r="J37">
            <v>0</v>
          </cell>
        </row>
        <row r="38">
          <cell r="B38">
            <v>201501</v>
          </cell>
          <cell r="C38">
            <v>-41351.97</v>
          </cell>
          <cell r="D38">
            <v>-31449.620000000003</v>
          </cell>
          <cell r="E38">
            <v>0</v>
          </cell>
          <cell r="F38">
            <v>0.7605349878131562</v>
          </cell>
          <cell r="H38">
            <v>-13141.934481993287</v>
          </cell>
          <cell r="I38"/>
          <cell r="J38">
            <v>0</v>
          </cell>
        </row>
        <row r="39">
          <cell r="B39">
            <v>201502</v>
          </cell>
          <cell r="C39">
            <v>-413.62</v>
          </cell>
          <cell r="D39">
            <v>-314.85000000000002</v>
          </cell>
          <cell r="E39">
            <v>0</v>
          </cell>
          <cell r="F39">
            <v>0.76120593781732027</v>
          </cell>
          <cell r="H39">
            <v>-9959.8558614949652</v>
          </cell>
          <cell r="I39"/>
          <cell r="J39">
            <v>0</v>
          </cell>
        </row>
        <row r="40">
          <cell r="B40">
            <v>201503</v>
          </cell>
          <cell r="C40">
            <v>-6955.94</v>
          </cell>
          <cell r="D40">
            <v>-5294.86</v>
          </cell>
          <cell r="E40">
            <v>0</v>
          </cell>
          <cell r="F40">
            <v>0.76119978033163027</v>
          </cell>
          <cell r="H40">
            <v>-9208.8768961212245</v>
          </cell>
          <cell r="I40"/>
          <cell r="J40">
            <v>0</v>
          </cell>
        </row>
        <row r="41">
          <cell r="B41">
            <v>201504</v>
          </cell>
          <cell r="C41">
            <v>-10000</v>
          </cell>
          <cell r="D41">
            <v>-7612</v>
          </cell>
          <cell r="E41">
            <v>0</v>
          </cell>
          <cell r="F41">
            <v>0.76119999999999999</v>
          </cell>
          <cell r="H41">
            <v>-9406.6576720909179</v>
          </cell>
          <cell r="I41"/>
          <cell r="J41">
            <v>0</v>
          </cell>
        </row>
        <row r="42">
          <cell r="B42">
            <v>201505</v>
          </cell>
          <cell r="C42">
            <v>-18353.34</v>
          </cell>
          <cell r="D42">
            <v>-13970.56</v>
          </cell>
          <cell r="E42">
            <v>0</v>
          </cell>
          <cell r="F42">
            <v>0.76119986879772283</v>
          </cell>
          <cell r="H42">
            <v>-11643.328254068188</v>
          </cell>
          <cell r="I42"/>
          <cell r="J42">
            <v>0</v>
          </cell>
        </row>
        <row r="43">
          <cell r="B43">
            <v>201506</v>
          </cell>
          <cell r="C43">
            <v>-56.86</v>
          </cell>
          <cell r="D43">
            <v>-43.28</v>
          </cell>
          <cell r="E43">
            <v>0</v>
          </cell>
          <cell r="F43">
            <v>0.76116778051354206</v>
          </cell>
          <cell r="H43">
            <v>-8746.711190551141</v>
          </cell>
          <cell r="I43"/>
          <cell r="J43">
            <v>0</v>
          </cell>
        </row>
        <row r="44">
          <cell r="B44">
            <v>201507</v>
          </cell>
          <cell r="C44">
            <v>-31094.880000000001</v>
          </cell>
          <cell r="D44">
            <v>-23647.66</v>
          </cell>
          <cell r="E44">
            <v>0</v>
          </cell>
          <cell r="F44">
            <v>0.76050012092022867</v>
          </cell>
          <cell r="H44">
            <v>-14333.753392913357</v>
          </cell>
          <cell r="I44"/>
          <cell r="J44">
            <v>0</v>
          </cell>
        </row>
        <row r="45">
          <cell r="B45">
            <v>201508</v>
          </cell>
          <cell r="C45">
            <v>0</v>
          </cell>
          <cell r="D45">
            <v>0</v>
          </cell>
          <cell r="E45">
            <v>0</v>
          </cell>
          <cell r="F45" t="e">
            <v>#DIV/0!</v>
          </cell>
          <cell r="H45">
            <v>-10750.315044685018</v>
          </cell>
          <cell r="I45"/>
          <cell r="J45">
            <v>0</v>
          </cell>
        </row>
        <row r="46">
          <cell r="B46">
            <v>201509</v>
          </cell>
          <cell r="C46">
            <v>-37648.769999999997</v>
          </cell>
          <cell r="D46">
            <v>-28658.240000000002</v>
          </cell>
          <cell r="E46">
            <v>0</v>
          </cell>
          <cell r="F46">
            <v>0.76119990108574609</v>
          </cell>
          <cell r="H46">
            <v>-17474.928783513762</v>
          </cell>
          <cell r="I46"/>
          <cell r="J46">
            <v>0</v>
          </cell>
        </row>
        <row r="47">
          <cell r="B47">
            <v>201510</v>
          </cell>
          <cell r="C47">
            <v>-214614.13</v>
          </cell>
          <cell r="D47">
            <v>-163214.04999999999</v>
          </cell>
          <cell r="E47">
            <v>0</v>
          </cell>
          <cell r="F47">
            <v>0.76050001926713762</v>
          </cell>
          <cell r="H47">
            <v>-66759.729087635322</v>
          </cell>
          <cell r="I47"/>
          <cell r="J47">
            <v>0</v>
          </cell>
        </row>
        <row r="48">
          <cell r="B48">
            <v>201511</v>
          </cell>
          <cell r="C48">
            <v>0</v>
          </cell>
          <cell r="D48">
            <v>0</v>
          </cell>
          <cell r="E48">
            <v>0</v>
          </cell>
          <cell r="F48" t="e">
            <v>#DIV/0!</v>
          </cell>
          <cell r="H48">
            <v>-50069.796815726491</v>
          </cell>
          <cell r="I48"/>
          <cell r="J48">
            <v>0</v>
          </cell>
        </row>
        <row r="49">
          <cell r="B49">
            <v>201512</v>
          </cell>
          <cell r="C49">
            <v>0</v>
          </cell>
          <cell r="D49">
            <v>0</v>
          </cell>
          <cell r="E49">
            <v>0</v>
          </cell>
          <cell r="F49" t="e">
            <v>#DIV/0!</v>
          </cell>
          <cell r="H49">
            <v>-37552.347611794867</v>
          </cell>
          <cell r="I49"/>
          <cell r="J49">
            <v>0</v>
          </cell>
        </row>
        <row r="50">
          <cell r="B50">
            <v>201601</v>
          </cell>
          <cell r="C50">
            <v>-185.89</v>
          </cell>
          <cell r="D50">
            <v>-184.72</v>
          </cell>
          <cell r="E50">
            <v>0</v>
          </cell>
          <cell r="F50">
            <v>0.99370595513475724</v>
          </cell>
          <cell r="H50">
            <v>-28210.733208846152</v>
          </cell>
          <cell r="I50"/>
          <cell r="J50">
            <v>0</v>
          </cell>
        </row>
        <row r="51">
          <cell r="B51">
            <v>201602</v>
          </cell>
          <cell r="C51">
            <v>0</v>
          </cell>
          <cell r="D51">
            <v>0</v>
          </cell>
          <cell r="E51">
            <v>0</v>
          </cell>
          <cell r="F51" t="e">
            <v>#DIV/0!</v>
          </cell>
          <cell r="H51">
            <v>-21158.049906634613</v>
          </cell>
          <cell r="I51"/>
          <cell r="J51">
            <v>0</v>
          </cell>
        </row>
        <row r="52">
          <cell r="B52">
            <v>201603</v>
          </cell>
          <cell r="C52">
            <v>-15874.33</v>
          </cell>
          <cell r="D52">
            <v>-15774.32</v>
          </cell>
          <cell r="E52">
            <v>0</v>
          </cell>
          <cell r="F52">
            <v>0.9936998915859756</v>
          </cell>
          <cell r="H52">
            <v>-19837.119929975961</v>
          </cell>
          <cell r="I52"/>
          <cell r="J52">
            <v>0</v>
          </cell>
        </row>
        <row r="53">
          <cell r="B53">
            <v>201604</v>
          </cell>
          <cell r="C53">
            <v>-105519.38</v>
          </cell>
          <cell r="D53">
            <v>-94560.19</v>
          </cell>
          <cell r="E53">
            <v>0</v>
          </cell>
          <cell r="F53">
            <v>0.89614050044645821</v>
          </cell>
          <cell r="H53">
            <v>-41257.684947481976</v>
          </cell>
          <cell r="I53"/>
          <cell r="J53">
            <v>0</v>
          </cell>
        </row>
        <row r="54">
          <cell r="B54">
            <v>201605</v>
          </cell>
          <cell r="C54">
            <v>-64433.25</v>
          </cell>
          <cell r="D54">
            <v>-64027.32</v>
          </cell>
          <cell r="E54">
            <v>0</v>
          </cell>
          <cell r="F54">
            <v>0.99369999185203295</v>
          </cell>
          <cell r="H54">
            <v>-47051.576210611485</v>
          </cell>
          <cell r="I54"/>
          <cell r="J54">
            <v>0</v>
          </cell>
        </row>
        <row r="55">
          <cell r="B55">
            <v>201606</v>
          </cell>
          <cell r="C55">
            <v>-36952.769999999997</v>
          </cell>
          <cell r="D55">
            <v>-36719.97</v>
          </cell>
          <cell r="E55">
            <v>0</v>
          </cell>
          <cell r="F55">
            <v>0.99370006632791008</v>
          </cell>
          <cell r="H55">
            <v>-44526.874657958608</v>
          </cell>
          <cell r="I55"/>
          <cell r="J55">
            <v>0</v>
          </cell>
        </row>
        <row r="56">
          <cell r="B56">
            <v>201607</v>
          </cell>
          <cell r="C56">
            <v>-28049.15</v>
          </cell>
          <cell r="D56">
            <v>-22278.91</v>
          </cell>
          <cell r="E56">
            <v>0</v>
          </cell>
          <cell r="F56">
            <v>0.79428111012276659</v>
          </cell>
          <cell r="H56">
            <v>-40407.443493468956</v>
          </cell>
          <cell r="I56"/>
          <cell r="J56">
            <v>0</v>
          </cell>
        </row>
        <row r="57">
          <cell r="B57">
            <v>201608</v>
          </cell>
          <cell r="C57">
            <v>-24640.95</v>
          </cell>
          <cell r="D57">
            <v>-24485.71</v>
          </cell>
          <cell r="E57">
            <v>0</v>
          </cell>
          <cell r="F57">
            <v>0.99369991822555537</v>
          </cell>
          <cell r="H57">
            <v>-36465.820120101722</v>
          </cell>
          <cell r="I57"/>
          <cell r="J57">
            <v>0</v>
          </cell>
        </row>
        <row r="58">
          <cell r="B58">
            <v>201609</v>
          </cell>
          <cell r="C58">
            <v>0</v>
          </cell>
          <cell r="D58">
            <v>0</v>
          </cell>
          <cell r="E58">
            <v>0</v>
          </cell>
          <cell r="F58">
            <v>0.99369991822555537</v>
          </cell>
          <cell r="H58">
            <v>-36465.820120101722</v>
          </cell>
          <cell r="I58">
            <v>-36236.082471372894</v>
          </cell>
          <cell r="J58">
            <v>0</v>
          </cell>
        </row>
        <row r="59">
          <cell r="B59">
            <v>201610</v>
          </cell>
          <cell r="C59">
            <v>0</v>
          </cell>
          <cell r="D59">
            <v>0</v>
          </cell>
          <cell r="E59">
            <v>0</v>
          </cell>
          <cell r="F59">
            <v>0.99819999999999998</v>
          </cell>
          <cell r="H59">
            <v>-36465.820120101722</v>
          </cell>
          <cell r="I59">
            <v>-36400.181643885539</v>
          </cell>
          <cell r="J59">
            <v>0</v>
          </cell>
        </row>
        <row r="60">
          <cell r="B60">
            <v>201611</v>
          </cell>
          <cell r="C60">
            <v>0</v>
          </cell>
          <cell r="D60">
            <v>0</v>
          </cell>
          <cell r="E60">
            <v>0</v>
          </cell>
          <cell r="F60">
            <v>0.99819999999999998</v>
          </cell>
          <cell r="H60">
            <v>-36465.820120101722</v>
          </cell>
          <cell r="I60">
            <v>-36400.181643885539</v>
          </cell>
          <cell r="J60">
            <v>0</v>
          </cell>
        </row>
        <row r="61">
          <cell r="B61">
            <v>201612</v>
          </cell>
          <cell r="C61">
            <v>0</v>
          </cell>
          <cell r="D61">
            <v>0</v>
          </cell>
          <cell r="E61">
            <v>0</v>
          </cell>
          <cell r="F61">
            <v>0.99819999999999998</v>
          </cell>
          <cell r="H61">
            <v>-36465.820120101722</v>
          </cell>
          <cell r="I61">
            <v>-36400.181643885539</v>
          </cell>
          <cell r="J61">
            <v>0</v>
          </cell>
        </row>
        <row r="62">
          <cell r="B62">
            <v>201701</v>
          </cell>
          <cell r="C62">
            <v>0</v>
          </cell>
          <cell r="D62">
            <v>0</v>
          </cell>
          <cell r="E62">
            <v>0</v>
          </cell>
          <cell r="F62">
            <v>0.99819999999999998</v>
          </cell>
          <cell r="H62">
            <v>-36465.820120101722</v>
          </cell>
          <cell r="I62">
            <v>-36400.181643885539</v>
          </cell>
          <cell r="J62">
            <v>0</v>
          </cell>
        </row>
        <row r="63">
          <cell r="B63">
            <v>201702</v>
          </cell>
          <cell r="C63">
            <v>0</v>
          </cell>
          <cell r="D63">
            <v>0</v>
          </cell>
          <cell r="E63">
            <v>0</v>
          </cell>
          <cell r="F63">
            <v>0.99819999999999998</v>
          </cell>
          <cell r="H63">
            <v>-36465.820120101722</v>
          </cell>
          <cell r="I63">
            <v>-36400.181643885539</v>
          </cell>
          <cell r="J63">
            <v>0</v>
          </cell>
        </row>
        <row r="64">
          <cell r="B64">
            <v>201703</v>
          </cell>
          <cell r="C64">
            <v>0</v>
          </cell>
          <cell r="D64">
            <v>0</v>
          </cell>
          <cell r="E64">
            <v>0</v>
          </cell>
          <cell r="F64">
            <v>0.99819999999999998</v>
          </cell>
          <cell r="H64">
            <v>-36465.820120101722</v>
          </cell>
          <cell r="I64">
            <v>-36400.181643885539</v>
          </cell>
          <cell r="J64">
            <v>0</v>
          </cell>
        </row>
        <row r="65">
          <cell r="B65">
            <v>201704</v>
          </cell>
          <cell r="C65">
            <v>0</v>
          </cell>
          <cell r="D65">
            <v>0</v>
          </cell>
          <cell r="E65">
            <v>0</v>
          </cell>
          <cell r="F65">
            <v>0.99819999999999998</v>
          </cell>
          <cell r="H65">
            <v>-36465.820120101722</v>
          </cell>
          <cell r="I65">
            <v>-36400.181643885539</v>
          </cell>
          <cell r="J65">
            <v>0</v>
          </cell>
        </row>
        <row r="66">
          <cell r="B66">
            <v>201705</v>
          </cell>
          <cell r="C66">
            <v>0</v>
          </cell>
          <cell r="D66">
            <v>0</v>
          </cell>
          <cell r="E66">
            <v>0</v>
          </cell>
          <cell r="F66">
            <v>0.99819999999999998</v>
          </cell>
          <cell r="H66">
            <v>-36465.820120101722</v>
          </cell>
          <cell r="I66">
            <v>-36400.181643885539</v>
          </cell>
          <cell r="J66">
            <v>0</v>
          </cell>
        </row>
        <row r="67">
          <cell r="B67">
            <v>201706</v>
          </cell>
          <cell r="C67">
            <v>0</v>
          </cell>
          <cell r="D67">
            <v>0</v>
          </cell>
          <cell r="E67">
            <v>0</v>
          </cell>
          <cell r="F67">
            <v>0.99819999999999998</v>
          </cell>
          <cell r="H67">
            <v>-36465.820120101722</v>
          </cell>
          <cell r="I67">
            <v>-36400.181643885539</v>
          </cell>
          <cell r="J67">
            <v>0</v>
          </cell>
        </row>
        <row r="68">
          <cell r="B68">
            <v>201707</v>
          </cell>
          <cell r="C68">
            <v>0</v>
          </cell>
          <cell r="D68">
            <v>0</v>
          </cell>
          <cell r="E68">
            <v>0</v>
          </cell>
          <cell r="F68">
            <v>0.99819999999999998</v>
          </cell>
          <cell r="H68">
            <v>-36465.820120101722</v>
          </cell>
          <cell r="I68">
            <v>-36400.181643885539</v>
          </cell>
          <cell r="J68">
            <v>0</v>
          </cell>
        </row>
        <row r="69">
          <cell r="B69">
            <v>201708</v>
          </cell>
          <cell r="C69">
            <v>0</v>
          </cell>
          <cell r="D69">
            <v>0</v>
          </cell>
          <cell r="E69">
            <v>0</v>
          </cell>
          <cell r="F69">
            <v>0.99819999999999998</v>
          </cell>
          <cell r="H69">
            <v>-36465.820120101722</v>
          </cell>
          <cell r="I69">
            <v>-36400.181643885539</v>
          </cell>
          <cell r="J69">
            <v>0</v>
          </cell>
        </row>
        <row r="70">
          <cell r="B70">
            <v>201709</v>
          </cell>
          <cell r="C70">
            <v>0</v>
          </cell>
          <cell r="D70">
            <v>0</v>
          </cell>
          <cell r="E70">
            <v>0</v>
          </cell>
          <cell r="F70">
            <v>0.99819999999999998</v>
          </cell>
          <cell r="H70">
            <v>-36465.820120101722</v>
          </cell>
          <cell r="I70">
            <v>-36400.181643885539</v>
          </cell>
          <cell r="J70">
            <v>0</v>
          </cell>
        </row>
        <row r="71">
          <cell r="B71">
            <v>201710</v>
          </cell>
          <cell r="C71">
            <v>0</v>
          </cell>
          <cell r="D71">
            <v>0</v>
          </cell>
          <cell r="E71">
            <v>0</v>
          </cell>
          <cell r="F71">
            <v>1</v>
          </cell>
          <cell r="H71">
            <v>-36465.820120101722</v>
          </cell>
          <cell r="I71">
            <v>-36465.820120101722</v>
          </cell>
          <cell r="J71">
            <v>0</v>
          </cell>
        </row>
        <row r="72">
          <cell r="B72">
            <v>201711</v>
          </cell>
          <cell r="C72">
            <v>0</v>
          </cell>
          <cell r="D72">
            <v>0</v>
          </cell>
          <cell r="E72">
            <v>0</v>
          </cell>
          <cell r="F72">
            <v>1</v>
          </cell>
          <cell r="H72">
            <v>-36465.820120101722</v>
          </cell>
          <cell r="I72">
            <v>-36465.820120101722</v>
          </cell>
          <cell r="J72">
            <v>0</v>
          </cell>
        </row>
        <row r="73">
          <cell r="B73">
            <v>201712</v>
          </cell>
          <cell r="C73">
            <v>0</v>
          </cell>
          <cell r="D73">
            <v>0</v>
          </cell>
          <cell r="E73">
            <v>0</v>
          </cell>
          <cell r="F73">
            <v>1</v>
          </cell>
          <cell r="H73">
            <v>-36465.820120101722</v>
          </cell>
          <cell r="I73">
            <v>-36465.820120101722</v>
          </cell>
          <cell r="J73">
            <v>0</v>
          </cell>
        </row>
        <row r="74">
          <cell r="B74">
            <v>201801</v>
          </cell>
          <cell r="C74">
            <v>0</v>
          </cell>
          <cell r="D74">
            <v>0</v>
          </cell>
          <cell r="E74">
            <v>0</v>
          </cell>
          <cell r="F74">
            <v>1</v>
          </cell>
          <cell r="H74">
            <v>-36465.820120101722</v>
          </cell>
          <cell r="I74">
            <v>-36465.820120101722</v>
          </cell>
          <cell r="J74">
            <v>0</v>
          </cell>
        </row>
        <row r="75">
          <cell r="B75">
            <v>201802</v>
          </cell>
          <cell r="C75">
            <v>0</v>
          </cell>
          <cell r="D75">
            <v>0</v>
          </cell>
          <cell r="E75">
            <v>0</v>
          </cell>
          <cell r="F75">
            <v>1</v>
          </cell>
          <cell r="H75">
            <v>-36465.820120101722</v>
          </cell>
          <cell r="I75">
            <v>-36465.820120101722</v>
          </cell>
          <cell r="J75">
            <v>0</v>
          </cell>
        </row>
        <row r="76">
          <cell r="B76">
            <v>201803</v>
          </cell>
          <cell r="C76">
            <v>0</v>
          </cell>
          <cell r="D76">
            <v>0</v>
          </cell>
          <cell r="E76">
            <v>0</v>
          </cell>
          <cell r="F76">
            <v>1</v>
          </cell>
          <cell r="H76">
            <v>-36465.820120101722</v>
          </cell>
          <cell r="I76">
            <v>-36465.820120101722</v>
          </cell>
          <cell r="J76">
            <v>0</v>
          </cell>
        </row>
        <row r="77">
          <cell r="B77">
            <v>201804</v>
          </cell>
          <cell r="C77">
            <v>0</v>
          </cell>
          <cell r="D77">
            <v>0</v>
          </cell>
          <cell r="E77">
            <v>0</v>
          </cell>
          <cell r="F77">
            <v>1</v>
          </cell>
          <cell r="H77">
            <v>-36465.820120101722</v>
          </cell>
          <cell r="I77">
            <v>-36465.820120101722</v>
          </cell>
          <cell r="J77">
            <v>0</v>
          </cell>
        </row>
        <row r="78">
          <cell r="B78">
            <v>201805</v>
          </cell>
          <cell r="C78">
            <v>0</v>
          </cell>
          <cell r="D78">
            <v>0</v>
          </cell>
          <cell r="E78">
            <v>0</v>
          </cell>
          <cell r="F78">
            <v>1</v>
          </cell>
          <cell r="H78">
            <v>-36465.820120101722</v>
          </cell>
          <cell r="I78">
            <v>-36465.820120101722</v>
          </cell>
          <cell r="J78">
            <v>0</v>
          </cell>
        </row>
        <row r="79">
          <cell r="B79">
            <v>201806</v>
          </cell>
          <cell r="C79">
            <v>0</v>
          </cell>
          <cell r="D79">
            <v>0</v>
          </cell>
          <cell r="E79">
            <v>0</v>
          </cell>
          <cell r="F79">
            <v>1</v>
          </cell>
          <cell r="H79">
            <v>-36465.820120101722</v>
          </cell>
          <cell r="I79">
            <v>-36465.820120101722</v>
          </cell>
          <cell r="J79">
            <v>0</v>
          </cell>
        </row>
        <row r="80">
          <cell r="B80">
            <v>201807</v>
          </cell>
          <cell r="C80">
            <v>0</v>
          </cell>
          <cell r="D80">
            <v>0</v>
          </cell>
          <cell r="E80">
            <v>0</v>
          </cell>
          <cell r="F80">
            <v>1</v>
          </cell>
          <cell r="H80">
            <v>-36465.820120101722</v>
          </cell>
          <cell r="I80">
            <v>-36465.820120101722</v>
          </cell>
          <cell r="J80">
            <v>0</v>
          </cell>
        </row>
        <row r="81">
          <cell r="B81">
            <v>201808</v>
          </cell>
          <cell r="C81">
            <v>0</v>
          </cell>
          <cell r="D81">
            <v>0</v>
          </cell>
          <cell r="E81">
            <v>0</v>
          </cell>
          <cell r="F81">
            <v>1</v>
          </cell>
          <cell r="H81">
            <v>-36465.820120101722</v>
          </cell>
          <cell r="I81">
            <v>-36465.820120101722</v>
          </cell>
          <cell r="J81">
            <v>0</v>
          </cell>
        </row>
        <row r="82">
          <cell r="B82">
            <v>201809</v>
          </cell>
          <cell r="C82">
            <v>0</v>
          </cell>
          <cell r="D82">
            <v>0</v>
          </cell>
          <cell r="E82">
            <v>0</v>
          </cell>
          <cell r="F82">
            <v>1</v>
          </cell>
          <cell r="H82">
            <v>-36465.820120101722</v>
          </cell>
          <cell r="I82">
            <v>-36465.820120101722</v>
          </cell>
          <cell r="J82">
            <v>0</v>
          </cell>
        </row>
        <row r="83">
          <cell r="B83">
            <v>201810</v>
          </cell>
          <cell r="C83">
            <v>0</v>
          </cell>
          <cell r="D83">
            <v>0</v>
          </cell>
          <cell r="E83">
            <v>0</v>
          </cell>
          <cell r="F83">
            <v>1</v>
          </cell>
          <cell r="H83">
            <v>-36465.820120101722</v>
          </cell>
          <cell r="I83">
            <v>-36465.820120101722</v>
          </cell>
          <cell r="J83">
            <v>0</v>
          </cell>
        </row>
        <row r="84">
          <cell r="B84">
            <v>201811</v>
          </cell>
          <cell r="C84">
            <v>0</v>
          </cell>
          <cell r="D84">
            <v>0</v>
          </cell>
          <cell r="E84">
            <v>0</v>
          </cell>
          <cell r="F84">
            <v>1</v>
          </cell>
          <cell r="H84">
            <v>-36465.820120101722</v>
          </cell>
          <cell r="I84">
            <v>-36465.820120101722</v>
          </cell>
          <cell r="J84">
            <v>0</v>
          </cell>
        </row>
        <row r="85">
          <cell r="B85">
            <v>201812</v>
          </cell>
          <cell r="C85">
            <v>0</v>
          </cell>
          <cell r="D85">
            <v>0</v>
          </cell>
          <cell r="E85">
            <v>0</v>
          </cell>
          <cell r="F85">
            <v>1</v>
          </cell>
          <cell r="H85">
            <v>-36465.820120101722</v>
          </cell>
          <cell r="I85">
            <v>-36465.820120101722</v>
          </cell>
          <cell r="J85">
            <v>0</v>
          </cell>
        </row>
        <row r="86">
          <cell r="B86">
            <v>201901</v>
          </cell>
          <cell r="C86">
            <v>0</v>
          </cell>
          <cell r="D86">
            <v>0</v>
          </cell>
          <cell r="E86">
            <v>0</v>
          </cell>
          <cell r="F86">
            <v>1</v>
          </cell>
          <cell r="H86">
            <v>-36465.820120101722</v>
          </cell>
          <cell r="I86">
            <v>-36465.820120101722</v>
          </cell>
          <cell r="J86">
            <v>0</v>
          </cell>
        </row>
        <row r="87">
          <cell r="B87">
            <v>201902</v>
          </cell>
          <cell r="C87">
            <v>0</v>
          </cell>
          <cell r="D87">
            <v>0</v>
          </cell>
          <cell r="E87">
            <v>0</v>
          </cell>
          <cell r="F87">
            <v>1</v>
          </cell>
          <cell r="H87">
            <v>-36465.820120101722</v>
          </cell>
          <cell r="I87">
            <v>-36465.820120101722</v>
          </cell>
          <cell r="J87">
            <v>0</v>
          </cell>
        </row>
        <row r="88">
          <cell r="B88">
            <v>201903</v>
          </cell>
          <cell r="C88">
            <v>0</v>
          </cell>
          <cell r="D88">
            <v>0</v>
          </cell>
          <cell r="E88">
            <v>0</v>
          </cell>
          <cell r="F88">
            <v>1</v>
          </cell>
          <cell r="H88">
            <v>-36465.820120101722</v>
          </cell>
          <cell r="I88">
            <v>-36465.820120101722</v>
          </cell>
          <cell r="J88">
            <v>0</v>
          </cell>
        </row>
        <row r="89">
          <cell r="B89">
            <v>201904</v>
          </cell>
          <cell r="C89">
            <v>0</v>
          </cell>
          <cell r="D89">
            <v>0</v>
          </cell>
          <cell r="E89">
            <v>0</v>
          </cell>
          <cell r="F89">
            <v>1</v>
          </cell>
          <cell r="H89">
            <v>-36465.820120101722</v>
          </cell>
          <cell r="I89">
            <v>-36465.820120101722</v>
          </cell>
          <cell r="J89">
            <v>0</v>
          </cell>
        </row>
        <row r="90">
          <cell r="B90">
            <v>201905</v>
          </cell>
          <cell r="C90">
            <v>0</v>
          </cell>
          <cell r="D90">
            <v>0</v>
          </cell>
          <cell r="E90">
            <v>0</v>
          </cell>
          <cell r="F90">
            <v>1</v>
          </cell>
          <cell r="H90">
            <v>-36465.820120101722</v>
          </cell>
          <cell r="I90">
            <v>-36465.820120101722</v>
          </cell>
          <cell r="J90">
            <v>0</v>
          </cell>
        </row>
        <row r="91">
          <cell r="B91">
            <v>201906</v>
          </cell>
          <cell r="C91">
            <v>0</v>
          </cell>
          <cell r="D91">
            <v>0</v>
          </cell>
          <cell r="E91">
            <v>0</v>
          </cell>
          <cell r="F91">
            <v>1</v>
          </cell>
          <cell r="H91">
            <v>-36465.820120101722</v>
          </cell>
          <cell r="I91">
            <v>-36465.820120101722</v>
          </cell>
          <cell r="J91">
            <v>0</v>
          </cell>
        </row>
      </sheetData>
      <sheetData sheetId="9">
        <row r="2">
          <cell r="B2" t="str">
            <v>Operations Projection: 1331</v>
          </cell>
        </row>
        <row r="3">
          <cell r="B3" t="str">
            <v>Fund</v>
          </cell>
          <cell r="C3">
            <v>1331</v>
          </cell>
        </row>
        <row r="4">
          <cell r="B4" t="str">
            <v>α.exp</v>
          </cell>
          <cell r="C4">
            <v>0.25</v>
          </cell>
        </row>
        <row r="5">
          <cell r="B5" t="str">
            <v>α.orec</v>
          </cell>
          <cell r="C5">
            <v>0.25</v>
          </cell>
        </row>
        <row r="6">
          <cell r="C6" t="str">
            <v>Actual BD701</v>
          </cell>
          <cell r="D6"/>
          <cell r="E6"/>
          <cell r="F6"/>
          <cell r="H6" t="str">
            <v>Forecast</v>
          </cell>
          <cell r="I6"/>
          <cell r="J6"/>
        </row>
        <row r="7">
          <cell r="B7" t="str">
            <v>Month</v>
          </cell>
          <cell r="C7" t="str">
            <v>EXP</v>
          </cell>
          <cell r="D7" t="str">
            <v>FREC</v>
          </cell>
          <cell r="E7" t="str">
            <v>OREC</v>
          </cell>
          <cell r="F7" t="str">
            <v>FFP</v>
          </cell>
          <cell r="G7"/>
          <cell r="H7" t="str">
            <v>EXP</v>
          </cell>
          <cell r="I7" t="str">
            <v>FREC</v>
          </cell>
          <cell r="J7" t="str">
            <v>OREC</v>
          </cell>
        </row>
        <row r="8">
          <cell r="B8">
            <v>201207</v>
          </cell>
          <cell r="C8">
            <v>0</v>
          </cell>
          <cell r="D8">
            <v>0</v>
          </cell>
          <cell r="E8">
            <v>0</v>
          </cell>
          <cell r="F8" t="e">
            <v>#DIV/0!</v>
          </cell>
          <cell r="H8">
            <v>0</v>
          </cell>
          <cell r="I8"/>
          <cell r="J8">
            <v>0</v>
          </cell>
        </row>
        <row r="9">
          <cell r="B9">
            <v>201208</v>
          </cell>
          <cell r="C9">
            <v>0</v>
          </cell>
          <cell r="D9">
            <v>0</v>
          </cell>
          <cell r="E9">
            <v>0</v>
          </cell>
          <cell r="F9" t="e">
            <v>#DIV/0!</v>
          </cell>
          <cell r="H9">
            <v>0</v>
          </cell>
          <cell r="I9"/>
          <cell r="J9">
            <v>0</v>
          </cell>
        </row>
        <row r="10">
          <cell r="B10">
            <v>201209</v>
          </cell>
          <cell r="C10">
            <v>0</v>
          </cell>
          <cell r="D10">
            <v>0</v>
          </cell>
          <cell r="E10">
            <v>0</v>
          </cell>
          <cell r="F10" t="e">
            <v>#DIV/0!</v>
          </cell>
          <cell r="H10">
            <v>0</v>
          </cell>
          <cell r="I10"/>
          <cell r="J10">
            <v>0</v>
          </cell>
        </row>
        <row r="11">
          <cell r="B11">
            <v>201210</v>
          </cell>
          <cell r="C11">
            <v>0</v>
          </cell>
          <cell r="D11">
            <v>0</v>
          </cell>
          <cell r="E11">
            <v>0</v>
          </cell>
          <cell r="F11" t="e">
            <v>#DIV/0!</v>
          </cell>
          <cell r="H11">
            <v>0</v>
          </cell>
          <cell r="I11"/>
          <cell r="J11">
            <v>0</v>
          </cell>
        </row>
        <row r="12">
          <cell r="B12">
            <v>201211</v>
          </cell>
          <cell r="C12">
            <v>0</v>
          </cell>
          <cell r="D12">
            <v>0</v>
          </cell>
          <cell r="E12">
            <v>0</v>
          </cell>
          <cell r="F12" t="e">
            <v>#DIV/0!</v>
          </cell>
          <cell r="H12">
            <v>0</v>
          </cell>
          <cell r="I12"/>
          <cell r="J12">
            <v>0</v>
          </cell>
        </row>
        <row r="13">
          <cell r="B13">
            <v>201212</v>
          </cell>
          <cell r="C13">
            <v>0</v>
          </cell>
          <cell r="D13">
            <v>0</v>
          </cell>
          <cell r="E13">
            <v>0</v>
          </cell>
          <cell r="F13" t="e">
            <v>#DIV/0!</v>
          </cell>
          <cell r="H13">
            <v>0</v>
          </cell>
          <cell r="I13"/>
          <cell r="J13">
            <v>0</v>
          </cell>
        </row>
        <row r="14">
          <cell r="B14">
            <v>201301</v>
          </cell>
          <cell r="C14">
            <v>0</v>
          </cell>
          <cell r="D14">
            <v>0</v>
          </cell>
          <cell r="E14">
            <v>0</v>
          </cell>
          <cell r="F14" t="e">
            <v>#DIV/0!</v>
          </cell>
          <cell r="H14">
            <v>0</v>
          </cell>
          <cell r="I14"/>
          <cell r="J14">
            <v>0</v>
          </cell>
        </row>
        <row r="15">
          <cell r="B15">
            <v>201302</v>
          </cell>
          <cell r="C15">
            <v>0</v>
          </cell>
          <cell r="D15">
            <v>0</v>
          </cell>
          <cell r="E15">
            <v>0</v>
          </cell>
          <cell r="F15" t="e">
            <v>#DIV/0!</v>
          </cell>
          <cell r="H15">
            <v>0</v>
          </cell>
          <cell r="I15"/>
          <cell r="J15">
            <v>0</v>
          </cell>
        </row>
        <row r="16">
          <cell r="B16">
            <v>201303</v>
          </cell>
          <cell r="C16">
            <v>0</v>
          </cell>
          <cell r="D16">
            <v>0</v>
          </cell>
          <cell r="E16">
            <v>0</v>
          </cell>
          <cell r="F16" t="e">
            <v>#DIV/0!</v>
          </cell>
          <cell r="H16">
            <v>0</v>
          </cell>
          <cell r="I16"/>
          <cell r="J16">
            <v>0</v>
          </cell>
        </row>
        <row r="17">
          <cell r="B17">
            <v>201304</v>
          </cell>
          <cell r="C17">
            <v>0</v>
          </cell>
          <cell r="D17">
            <v>0</v>
          </cell>
          <cell r="E17">
            <v>0</v>
          </cell>
          <cell r="F17" t="e">
            <v>#DIV/0!</v>
          </cell>
          <cell r="H17">
            <v>0</v>
          </cell>
          <cell r="I17"/>
          <cell r="J17">
            <v>0</v>
          </cell>
        </row>
        <row r="18">
          <cell r="B18">
            <v>201305</v>
          </cell>
          <cell r="C18">
            <v>0</v>
          </cell>
          <cell r="D18">
            <v>0</v>
          </cell>
          <cell r="E18">
            <v>0</v>
          </cell>
          <cell r="F18" t="e">
            <v>#DIV/0!</v>
          </cell>
          <cell r="H18">
            <v>0</v>
          </cell>
          <cell r="I18"/>
          <cell r="J18">
            <v>0</v>
          </cell>
        </row>
        <row r="19">
          <cell r="B19">
            <v>201306</v>
          </cell>
          <cell r="C19">
            <v>0</v>
          </cell>
          <cell r="D19">
            <v>0</v>
          </cell>
          <cell r="E19">
            <v>0</v>
          </cell>
          <cell r="F19" t="e">
            <v>#DIV/0!</v>
          </cell>
          <cell r="H19">
            <v>0</v>
          </cell>
          <cell r="I19"/>
          <cell r="J19">
            <v>0</v>
          </cell>
        </row>
        <row r="20">
          <cell r="B20">
            <v>201307</v>
          </cell>
          <cell r="C20">
            <v>0</v>
          </cell>
          <cell r="D20">
            <v>0</v>
          </cell>
          <cell r="E20">
            <v>0</v>
          </cell>
          <cell r="F20" t="e">
            <v>#DIV/0!</v>
          </cell>
          <cell r="H20">
            <v>0</v>
          </cell>
          <cell r="I20"/>
          <cell r="J20">
            <v>0</v>
          </cell>
        </row>
        <row r="21">
          <cell r="B21">
            <v>201308</v>
          </cell>
          <cell r="C21">
            <v>0</v>
          </cell>
          <cell r="D21">
            <v>0</v>
          </cell>
          <cell r="E21">
            <v>0</v>
          </cell>
          <cell r="F21" t="e">
            <v>#DIV/0!</v>
          </cell>
          <cell r="H21">
            <v>0</v>
          </cell>
          <cell r="I21"/>
          <cell r="J21">
            <v>0</v>
          </cell>
        </row>
        <row r="22">
          <cell r="B22">
            <v>201309</v>
          </cell>
          <cell r="C22">
            <v>0</v>
          </cell>
          <cell r="D22">
            <v>0</v>
          </cell>
          <cell r="E22">
            <v>0</v>
          </cell>
          <cell r="F22" t="e">
            <v>#DIV/0!</v>
          </cell>
          <cell r="H22">
            <v>0</v>
          </cell>
          <cell r="I22"/>
          <cell r="J22">
            <v>0</v>
          </cell>
        </row>
        <row r="23">
          <cell r="B23">
            <v>201310</v>
          </cell>
          <cell r="C23">
            <v>0</v>
          </cell>
          <cell r="D23">
            <v>0</v>
          </cell>
          <cell r="E23">
            <v>0</v>
          </cell>
          <cell r="F23" t="e">
            <v>#DIV/0!</v>
          </cell>
          <cell r="H23">
            <v>0</v>
          </cell>
          <cell r="I23"/>
          <cell r="J23">
            <v>0</v>
          </cell>
        </row>
        <row r="24">
          <cell r="B24">
            <v>201311</v>
          </cell>
          <cell r="C24">
            <v>0</v>
          </cell>
          <cell r="D24">
            <v>0</v>
          </cell>
          <cell r="E24">
            <v>0</v>
          </cell>
          <cell r="F24" t="e">
            <v>#DIV/0!</v>
          </cell>
          <cell r="H24">
            <v>0</v>
          </cell>
          <cell r="I24"/>
          <cell r="J24">
            <v>0</v>
          </cell>
        </row>
        <row r="25">
          <cell r="B25">
            <v>201312</v>
          </cell>
          <cell r="C25">
            <v>-1902737.49</v>
          </cell>
          <cell r="D25">
            <v>-1446482.21</v>
          </cell>
          <cell r="E25">
            <v>0</v>
          </cell>
          <cell r="F25">
            <v>0.76021112612859698</v>
          </cell>
          <cell r="H25">
            <v>-475684.3725</v>
          </cell>
          <cell r="I25"/>
          <cell r="J25">
            <v>0</v>
          </cell>
        </row>
        <row r="26">
          <cell r="B26">
            <v>201401</v>
          </cell>
          <cell r="C26">
            <v>1319464.23</v>
          </cell>
          <cell r="D26">
            <v>1003452.55</v>
          </cell>
          <cell r="E26">
            <v>0</v>
          </cell>
          <cell r="F26">
            <v>0.76050000233807025</v>
          </cell>
          <cell r="H26">
            <v>-26897.221874999988</v>
          </cell>
          <cell r="I26"/>
          <cell r="J26">
            <v>0</v>
          </cell>
        </row>
        <row r="27">
          <cell r="B27">
            <v>201402</v>
          </cell>
          <cell r="C27">
            <v>-8800.91</v>
          </cell>
          <cell r="D27">
            <v>-6693.09</v>
          </cell>
          <cell r="E27">
            <v>0</v>
          </cell>
          <cell r="F27">
            <v>0.76049976650141859</v>
          </cell>
          <cell r="H27">
            <v>-22373.143906249992</v>
          </cell>
          <cell r="I27"/>
          <cell r="J27">
            <v>0</v>
          </cell>
        </row>
        <row r="28">
          <cell r="B28">
            <v>201403</v>
          </cell>
          <cell r="C28">
            <v>-8021.82</v>
          </cell>
          <cell r="D28">
            <v>-6100.59</v>
          </cell>
          <cell r="E28">
            <v>0</v>
          </cell>
          <cell r="F28">
            <v>0.76049948764744169</v>
          </cell>
          <cell r="H28">
            <v>-18785.312929687498</v>
          </cell>
          <cell r="I28"/>
          <cell r="J28">
            <v>0</v>
          </cell>
        </row>
        <row r="29">
          <cell r="B29">
            <v>201404</v>
          </cell>
          <cell r="C29">
            <v>-90428.67</v>
          </cell>
          <cell r="D29">
            <v>-68771</v>
          </cell>
          <cell r="E29">
            <v>0</v>
          </cell>
          <cell r="F29">
            <v>0.76049996090841543</v>
          </cell>
          <cell r="H29">
            <v>-36696.152197265619</v>
          </cell>
          <cell r="I29"/>
          <cell r="J29">
            <v>0</v>
          </cell>
        </row>
        <row r="30">
          <cell r="B30">
            <v>201405</v>
          </cell>
          <cell r="C30">
            <v>-9562.5</v>
          </cell>
          <cell r="D30">
            <v>-7272.28</v>
          </cell>
          <cell r="E30">
            <v>0</v>
          </cell>
          <cell r="F30">
            <v>0.76049986928104574</v>
          </cell>
          <cell r="H30">
            <v>-29912.739147949214</v>
          </cell>
          <cell r="I30"/>
          <cell r="J30">
            <v>0</v>
          </cell>
        </row>
        <row r="31">
          <cell r="B31">
            <v>201406</v>
          </cell>
          <cell r="C31">
            <v>-219.32</v>
          </cell>
          <cell r="D31">
            <v>-166.79</v>
          </cell>
          <cell r="E31">
            <v>0</v>
          </cell>
          <cell r="F31">
            <v>0.76048695969359836</v>
          </cell>
          <cell r="H31">
            <v>-22489.384360961914</v>
          </cell>
          <cell r="I31"/>
          <cell r="J31">
            <v>0</v>
          </cell>
        </row>
        <row r="32">
          <cell r="B32">
            <v>201407</v>
          </cell>
          <cell r="C32">
            <v>-134733.65</v>
          </cell>
          <cell r="D32">
            <v>-102464.94</v>
          </cell>
          <cell r="E32">
            <v>0</v>
          </cell>
          <cell r="F32">
            <v>0.76049999387680811</v>
          </cell>
          <cell r="H32">
            <v>-50550.450770721436</v>
          </cell>
          <cell r="I32"/>
          <cell r="J32">
            <v>0</v>
          </cell>
        </row>
        <row r="33">
          <cell r="B33">
            <v>201408</v>
          </cell>
          <cell r="C33">
            <v>-14266.63</v>
          </cell>
          <cell r="D33">
            <v>-10849.77</v>
          </cell>
          <cell r="E33">
            <v>0</v>
          </cell>
          <cell r="F33">
            <v>0.76049985175195556</v>
          </cell>
          <cell r="H33">
            <v>-41479.495578041082</v>
          </cell>
          <cell r="I33"/>
          <cell r="J33">
            <v>0</v>
          </cell>
        </row>
        <row r="34">
          <cell r="B34">
            <v>201409</v>
          </cell>
          <cell r="C34">
            <v>-29.48</v>
          </cell>
          <cell r="D34">
            <v>-22.42</v>
          </cell>
          <cell r="E34">
            <v>0</v>
          </cell>
          <cell r="F34">
            <v>0.76051560379918592</v>
          </cell>
          <cell r="H34">
            <v>-31116.99168353081</v>
          </cell>
          <cell r="I34"/>
          <cell r="J34">
            <v>0</v>
          </cell>
        </row>
        <row r="35">
          <cell r="B35">
            <v>201410</v>
          </cell>
          <cell r="C35">
            <v>-151672.15000000002</v>
          </cell>
          <cell r="D35">
            <v>-115503.22999999998</v>
          </cell>
          <cell r="E35">
            <v>0</v>
          </cell>
          <cell r="F35">
            <v>0.76153222592282077</v>
          </cell>
          <cell r="H35">
            <v>-61255.781262648117</v>
          </cell>
          <cell r="I35"/>
          <cell r="J35">
            <v>0</v>
          </cell>
        </row>
        <row r="36">
          <cell r="B36">
            <v>201411</v>
          </cell>
          <cell r="C36">
            <v>119655.25</v>
          </cell>
          <cell r="D36">
            <v>91082.01</v>
          </cell>
          <cell r="E36">
            <v>0</v>
          </cell>
          <cell r="F36">
            <v>0.7612036245797823</v>
          </cell>
          <cell r="H36">
            <v>-16028.023446986088</v>
          </cell>
          <cell r="I36"/>
          <cell r="J36">
            <v>0</v>
          </cell>
        </row>
        <row r="37">
          <cell r="B37">
            <v>201412</v>
          </cell>
          <cell r="C37">
            <v>-3431.69</v>
          </cell>
          <cell r="D37">
            <v>-2612.1999999999998</v>
          </cell>
          <cell r="E37">
            <v>0</v>
          </cell>
          <cell r="F37">
            <v>0.76119929247688445</v>
          </cell>
          <cell r="H37">
            <v>-12878.940085239567</v>
          </cell>
          <cell r="I37"/>
          <cell r="J37">
            <v>0</v>
          </cell>
        </row>
        <row r="38">
          <cell r="B38">
            <v>201501</v>
          </cell>
          <cell r="C38">
            <v>-99003.16</v>
          </cell>
          <cell r="D38">
            <v>-75361.210000000006</v>
          </cell>
          <cell r="E38">
            <v>0</v>
          </cell>
          <cell r="F38">
            <v>0.76120004654396889</v>
          </cell>
          <cell r="H38">
            <v>-34409.995063929673</v>
          </cell>
          <cell r="I38"/>
          <cell r="J38">
            <v>0</v>
          </cell>
        </row>
        <row r="39">
          <cell r="B39">
            <v>201502</v>
          </cell>
          <cell r="C39">
            <v>-285.61</v>
          </cell>
          <cell r="D39">
            <v>-217.41</v>
          </cell>
          <cell r="E39">
            <v>0</v>
          </cell>
          <cell r="F39">
            <v>0.76121284268758094</v>
          </cell>
          <cell r="H39">
            <v>-25878.898797947255</v>
          </cell>
          <cell r="I39"/>
          <cell r="J39">
            <v>0</v>
          </cell>
        </row>
        <row r="40">
          <cell r="B40">
            <v>201503</v>
          </cell>
          <cell r="C40">
            <v>-180232.34</v>
          </cell>
          <cell r="D40">
            <v>-137192.85999999999</v>
          </cell>
          <cell r="E40">
            <v>0</v>
          </cell>
          <cell r="F40">
            <v>0.76120001549111549</v>
          </cell>
          <cell r="H40">
            <v>-64467.259098460439</v>
          </cell>
          <cell r="I40"/>
          <cell r="J40">
            <v>0</v>
          </cell>
        </row>
        <row r="41">
          <cell r="B41">
            <v>201504</v>
          </cell>
          <cell r="C41">
            <v>100139.2</v>
          </cell>
          <cell r="D41">
            <v>76225.960000000006</v>
          </cell>
          <cell r="E41">
            <v>0</v>
          </cell>
          <cell r="F41">
            <v>0.76120000958665546</v>
          </cell>
          <cell r="H41">
            <v>-23315.644323845332</v>
          </cell>
          <cell r="I41"/>
          <cell r="J41">
            <v>0</v>
          </cell>
        </row>
        <row r="42">
          <cell r="B42">
            <v>201505</v>
          </cell>
          <cell r="C42">
            <v>-7797.26</v>
          </cell>
          <cell r="D42">
            <v>-5935.27</v>
          </cell>
          <cell r="E42">
            <v>0</v>
          </cell>
          <cell r="F42">
            <v>0.76119944698522302</v>
          </cell>
          <cell r="H42">
            <v>-19436.048242883997</v>
          </cell>
          <cell r="I42"/>
          <cell r="J42">
            <v>0</v>
          </cell>
        </row>
        <row r="43">
          <cell r="B43">
            <v>201506</v>
          </cell>
          <cell r="C43">
            <v>-8376.5300000000007</v>
          </cell>
          <cell r="D43">
            <v>-6376.21</v>
          </cell>
          <cell r="E43">
            <v>0</v>
          </cell>
          <cell r="F43">
            <v>0.76119944654886917</v>
          </cell>
          <cell r="H43">
            <v>-16671.168682162999</v>
          </cell>
          <cell r="I43"/>
          <cell r="J43">
            <v>0</v>
          </cell>
        </row>
        <row r="44">
          <cell r="B44">
            <v>201507</v>
          </cell>
          <cell r="C44">
            <v>-77256.31</v>
          </cell>
          <cell r="D44">
            <v>-58807.5</v>
          </cell>
          <cell r="E44">
            <v>0</v>
          </cell>
          <cell r="F44">
            <v>0.7611999589418651</v>
          </cell>
          <cell r="H44">
            <v>-31817.454011622249</v>
          </cell>
          <cell r="I44"/>
          <cell r="J44">
            <v>0</v>
          </cell>
        </row>
        <row r="45">
          <cell r="B45">
            <v>201508</v>
          </cell>
          <cell r="C45">
            <v>-642.14</v>
          </cell>
          <cell r="D45">
            <v>-488.8</v>
          </cell>
          <cell r="E45">
            <v>0</v>
          </cell>
          <cell r="F45">
            <v>0.76120472171177633</v>
          </cell>
          <cell r="H45">
            <v>-24023.625508716686</v>
          </cell>
          <cell r="I45"/>
          <cell r="J45">
            <v>0</v>
          </cell>
        </row>
        <row r="46">
          <cell r="B46">
            <v>201509</v>
          </cell>
          <cell r="C46">
            <v>-12397.31</v>
          </cell>
          <cell r="D46">
            <v>-9436.83</v>
          </cell>
          <cell r="E46">
            <v>0</v>
          </cell>
          <cell r="F46">
            <v>0.76119980866817083</v>
          </cell>
          <cell r="H46">
            <v>-21117.046631537516</v>
          </cell>
          <cell r="I46"/>
          <cell r="J46">
            <v>0</v>
          </cell>
        </row>
        <row r="47">
          <cell r="B47">
            <v>201510</v>
          </cell>
          <cell r="C47">
            <v>-276.94</v>
          </cell>
          <cell r="D47">
            <v>-275.2</v>
          </cell>
          <cell r="E47">
            <v>0</v>
          </cell>
          <cell r="F47">
            <v>0.99371705062468396</v>
          </cell>
          <cell r="H47">
            <v>-15907.019973653138</v>
          </cell>
          <cell r="I47"/>
          <cell r="J47">
            <v>0</v>
          </cell>
        </row>
        <row r="48">
          <cell r="B48">
            <v>201511</v>
          </cell>
          <cell r="C48">
            <v>-31147.14</v>
          </cell>
          <cell r="D48">
            <v>-30950.91</v>
          </cell>
          <cell r="E48">
            <v>0</v>
          </cell>
          <cell r="F48">
            <v>0.99369990310506839</v>
          </cell>
          <cell r="H48">
            <v>-19717.049980239855</v>
          </cell>
          <cell r="I48"/>
          <cell r="J48">
            <v>0</v>
          </cell>
        </row>
        <row r="49">
          <cell r="B49">
            <v>201512</v>
          </cell>
          <cell r="C49">
            <v>-191.16</v>
          </cell>
          <cell r="D49">
            <v>-189.96</v>
          </cell>
          <cell r="E49">
            <v>0</v>
          </cell>
          <cell r="F49">
            <v>0.9937225360954175</v>
          </cell>
          <cell r="H49">
            <v>-14835.577485179892</v>
          </cell>
          <cell r="I49"/>
          <cell r="J49">
            <v>0</v>
          </cell>
        </row>
        <row r="50">
          <cell r="B50">
            <v>201601</v>
          </cell>
          <cell r="C50">
            <v>-96023.13</v>
          </cell>
          <cell r="D50">
            <v>-95418.18</v>
          </cell>
          <cell r="E50">
            <v>0</v>
          </cell>
          <cell r="F50">
            <v>0.99369995541699163</v>
          </cell>
          <cell r="H50">
            <v>-35132.465613884924</v>
          </cell>
          <cell r="I50"/>
          <cell r="J50">
            <v>0</v>
          </cell>
        </row>
        <row r="51">
          <cell r="B51">
            <v>201602</v>
          </cell>
          <cell r="C51">
            <v>-11612.63</v>
          </cell>
          <cell r="D51">
            <v>-11539.47</v>
          </cell>
          <cell r="E51">
            <v>0</v>
          </cell>
          <cell r="F51">
            <v>0.99369996288523788</v>
          </cell>
          <cell r="H51">
            <v>-29252.506710413694</v>
          </cell>
          <cell r="I51"/>
          <cell r="J51">
            <v>0</v>
          </cell>
        </row>
        <row r="52">
          <cell r="B52">
            <v>201603</v>
          </cell>
          <cell r="C52">
            <v>-27785.66</v>
          </cell>
          <cell r="D52">
            <v>-27610.61</v>
          </cell>
          <cell r="E52">
            <v>0</v>
          </cell>
          <cell r="F52">
            <v>0.9936999876914927</v>
          </cell>
          <cell r="H52">
            <v>-28885.795032810271</v>
          </cell>
          <cell r="I52"/>
          <cell r="J52">
            <v>0</v>
          </cell>
        </row>
        <row r="53">
          <cell r="B53">
            <v>201604</v>
          </cell>
          <cell r="C53">
            <v>-66611.78</v>
          </cell>
          <cell r="D53">
            <v>-66192.13</v>
          </cell>
          <cell r="E53">
            <v>0</v>
          </cell>
          <cell r="F53">
            <v>0.99370006326208371</v>
          </cell>
          <cell r="H53">
            <v>-38317.291274607705</v>
          </cell>
          <cell r="I53"/>
          <cell r="J53">
            <v>0</v>
          </cell>
        </row>
        <row r="54">
          <cell r="B54">
            <v>201605</v>
          </cell>
          <cell r="C54">
            <v>-6197.66</v>
          </cell>
          <cell r="D54">
            <v>-6158.61</v>
          </cell>
          <cell r="E54">
            <v>0</v>
          </cell>
          <cell r="F54">
            <v>0.99369923487251632</v>
          </cell>
          <cell r="H54">
            <v>-30287.38345595578</v>
          </cell>
          <cell r="I54"/>
          <cell r="J54">
            <v>0</v>
          </cell>
        </row>
        <row r="55">
          <cell r="B55">
            <v>201606</v>
          </cell>
          <cell r="C55">
            <v>0</v>
          </cell>
          <cell r="D55">
            <v>0</v>
          </cell>
          <cell r="E55">
            <v>0</v>
          </cell>
          <cell r="F55" t="e">
            <v>#DIV/0!</v>
          </cell>
          <cell r="H55">
            <v>-22715.537591966837</v>
          </cell>
          <cell r="I55"/>
          <cell r="J55">
            <v>0</v>
          </cell>
        </row>
        <row r="56">
          <cell r="B56">
            <v>201607</v>
          </cell>
          <cell r="C56">
            <v>-3170.27</v>
          </cell>
          <cell r="D56">
            <v>-3150.3</v>
          </cell>
          <cell r="E56">
            <v>0</v>
          </cell>
          <cell r="F56">
            <v>0.99370085197790736</v>
          </cell>
          <cell r="H56">
            <v>-17829.22069397513</v>
          </cell>
          <cell r="I56"/>
          <cell r="J56">
            <v>0</v>
          </cell>
        </row>
        <row r="57">
          <cell r="B57">
            <v>201608</v>
          </cell>
          <cell r="C57">
            <v>-75832.100000000006</v>
          </cell>
          <cell r="D57">
            <v>-75354.36</v>
          </cell>
          <cell r="E57">
            <v>0</v>
          </cell>
          <cell r="F57">
            <v>0.99370002940707158</v>
          </cell>
          <cell r="H57">
            <v>-32329.940520481348</v>
          </cell>
          <cell r="I57"/>
          <cell r="J57">
            <v>0</v>
          </cell>
        </row>
        <row r="58">
          <cell r="B58">
            <v>201609</v>
          </cell>
          <cell r="C58">
            <v>0</v>
          </cell>
          <cell r="D58">
            <v>0</v>
          </cell>
          <cell r="E58">
            <v>0</v>
          </cell>
          <cell r="F58">
            <v>0.99370002940707158</v>
          </cell>
          <cell r="H58">
            <v>-32329.940520481348</v>
          </cell>
          <cell r="I58">
            <v>-32126.262845931193</v>
          </cell>
          <cell r="J58">
            <v>0</v>
          </cell>
        </row>
        <row r="59">
          <cell r="B59">
            <v>201610</v>
          </cell>
          <cell r="C59">
            <v>0</v>
          </cell>
          <cell r="D59">
            <v>0</v>
          </cell>
          <cell r="E59">
            <v>0</v>
          </cell>
          <cell r="F59">
            <v>0.99819999999999998</v>
          </cell>
          <cell r="H59">
            <v>-32329.940520481348</v>
          </cell>
          <cell r="I59">
            <v>-32271.746627544482</v>
          </cell>
          <cell r="J59">
            <v>0</v>
          </cell>
        </row>
        <row r="60">
          <cell r="B60">
            <v>201611</v>
          </cell>
          <cell r="C60">
            <v>0</v>
          </cell>
          <cell r="D60">
            <v>0</v>
          </cell>
          <cell r="E60">
            <v>0</v>
          </cell>
          <cell r="F60">
            <v>0.99819999999999998</v>
          </cell>
          <cell r="H60">
            <v>-32329.940520481348</v>
          </cell>
          <cell r="I60">
            <v>-32271.746627544482</v>
          </cell>
          <cell r="J60">
            <v>0</v>
          </cell>
        </row>
        <row r="61">
          <cell r="B61">
            <v>201612</v>
          </cell>
          <cell r="C61">
            <v>0</v>
          </cell>
          <cell r="D61">
            <v>0</v>
          </cell>
          <cell r="E61">
            <v>0</v>
          </cell>
          <cell r="F61">
            <v>0.99819999999999998</v>
          </cell>
          <cell r="H61">
            <v>-32329.940520481348</v>
          </cell>
          <cell r="I61">
            <v>-32271.746627544482</v>
          </cell>
          <cell r="J61">
            <v>0</v>
          </cell>
        </row>
        <row r="62">
          <cell r="B62">
            <v>201701</v>
          </cell>
          <cell r="C62">
            <v>0</v>
          </cell>
          <cell r="D62">
            <v>0</v>
          </cell>
          <cell r="E62">
            <v>0</v>
          </cell>
          <cell r="F62">
            <v>0.99819999999999998</v>
          </cell>
          <cell r="H62">
            <v>-32329.940520481348</v>
          </cell>
          <cell r="I62">
            <v>-32271.746627544482</v>
          </cell>
          <cell r="J62">
            <v>0</v>
          </cell>
        </row>
        <row r="63">
          <cell r="B63">
            <v>201702</v>
          </cell>
          <cell r="C63">
            <v>0</v>
          </cell>
          <cell r="D63">
            <v>0</v>
          </cell>
          <cell r="E63">
            <v>0</v>
          </cell>
          <cell r="F63">
            <v>0.99819999999999998</v>
          </cell>
          <cell r="H63">
            <v>-32329.940520481348</v>
          </cell>
          <cell r="I63">
            <v>-32271.746627544482</v>
          </cell>
          <cell r="J63">
            <v>0</v>
          </cell>
        </row>
        <row r="64">
          <cell r="B64">
            <v>201703</v>
          </cell>
          <cell r="C64">
            <v>0</v>
          </cell>
          <cell r="D64">
            <v>0</v>
          </cell>
          <cell r="E64">
            <v>0</v>
          </cell>
          <cell r="F64">
            <v>0.99819999999999998</v>
          </cell>
          <cell r="H64">
            <v>-32329.940520481348</v>
          </cell>
          <cell r="I64">
            <v>-32271.746627544482</v>
          </cell>
          <cell r="J64">
            <v>0</v>
          </cell>
        </row>
        <row r="65">
          <cell r="B65">
            <v>201704</v>
          </cell>
          <cell r="C65">
            <v>0</v>
          </cell>
          <cell r="D65">
            <v>0</v>
          </cell>
          <cell r="E65">
            <v>0</v>
          </cell>
          <cell r="F65">
            <v>0.99819999999999998</v>
          </cell>
          <cell r="H65">
            <v>-32329.940520481348</v>
          </cell>
          <cell r="I65">
            <v>-32271.746627544482</v>
          </cell>
          <cell r="J65">
            <v>0</v>
          </cell>
        </row>
        <row r="66">
          <cell r="B66">
            <v>201705</v>
          </cell>
          <cell r="C66">
            <v>0</v>
          </cell>
          <cell r="D66">
            <v>0</v>
          </cell>
          <cell r="E66">
            <v>0</v>
          </cell>
          <cell r="F66">
            <v>0.99819999999999998</v>
          </cell>
          <cell r="H66">
            <v>-32329.940520481348</v>
          </cell>
          <cell r="I66">
            <v>-32271.746627544482</v>
          </cell>
          <cell r="J66">
            <v>0</v>
          </cell>
        </row>
        <row r="67">
          <cell r="B67">
            <v>201706</v>
          </cell>
          <cell r="C67">
            <v>0</v>
          </cell>
          <cell r="D67">
            <v>0</v>
          </cell>
          <cell r="E67">
            <v>0</v>
          </cell>
          <cell r="F67">
            <v>0.99819999999999998</v>
          </cell>
          <cell r="H67">
            <v>-32329.940520481348</v>
          </cell>
          <cell r="I67">
            <v>-32271.746627544482</v>
          </cell>
          <cell r="J67">
            <v>0</v>
          </cell>
        </row>
        <row r="68">
          <cell r="B68">
            <v>201707</v>
          </cell>
          <cell r="C68">
            <v>0</v>
          </cell>
          <cell r="D68">
            <v>0</v>
          </cell>
          <cell r="E68">
            <v>0</v>
          </cell>
          <cell r="F68">
            <v>0.99819999999999998</v>
          </cell>
          <cell r="H68">
            <v>-32329.940520481348</v>
          </cell>
          <cell r="I68">
            <v>-32271.746627544482</v>
          </cell>
          <cell r="J68">
            <v>0</v>
          </cell>
        </row>
        <row r="69">
          <cell r="B69">
            <v>201708</v>
          </cell>
          <cell r="C69">
            <v>0</v>
          </cell>
          <cell r="D69">
            <v>0</v>
          </cell>
          <cell r="E69">
            <v>0</v>
          </cell>
          <cell r="F69">
            <v>0.99819999999999998</v>
          </cell>
          <cell r="H69">
            <v>-32329.940520481348</v>
          </cell>
          <cell r="I69">
            <v>-32271.746627544482</v>
          </cell>
          <cell r="J69">
            <v>0</v>
          </cell>
        </row>
        <row r="70">
          <cell r="B70">
            <v>201709</v>
          </cell>
          <cell r="C70">
            <v>0</v>
          </cell>
          <cell r="D70">
            <v>0</v>
          </cell>
          <cell r="E70">
            <v>0</v>
          </cell>
          <cell r="F70">
            <v>0.99819999999999998</v>
          </cell>
          <cell r="H70">
            <v>-32329.940520481348</v>
          </cell>
          <cell r="I70">
            <v>-32271.746627544482</v>
          </cell>
          <cell r="J70">
            <v>0</v>
          </cell>
        </row>
        <row r="71">
          <cell r="B71">
            <v>201710</v>
          </cell>
          <cell r="C71">
            <v>0</v>
          </cell>
          <cell r="D71">
            <v>0</v>
          </cell>
          <cell r="E71">
            <v>0</v>
          </cell>
          <cell r="F71">
            <v>1</v>
          </cell>
          <cell r="H71">
            <v>-32329.940520481348</v>
          </cell>
          <cell r="I71">
            <v>-32329.940520481348</v>
          </cell>
          <cell r="J71">
            <v>0</v>
          </cell>
        </row>
        <row r="72">
          <cell r="B72">
            <v>201711</v>
          </cell>
          <cell r="C72">
            <v>0</v>
          </cell>
          <cell r="D72">
            <v>0</v>
          </cell>
          <cell r="E72">
            <v>0</v>
          </cell>
          <cell r="F72">
            <v>1</v>
          </cell>
          <cell r="H72">
            <v>-32329.940520481348</v>
          </cell>
          <cell r="I72">
            <v>-32329.940520481348</v>
          </cell>
          <cell r="J72">
            <v>0</v>
          </cell>
        </row>
        <row r="73">
          <cell r="B73">
            <v>201712</v>
          </cell>
          <cell r="C73">
            <v>0</v>
          </cell>
          <cell r="D73">
            <v>0</v>
          </cell>
          <cell r="E73">
            <v>0</v>
          </cell>
          <cell r="F73">
            <v>1</v>
          </cell>
          <cell r="H73">
            <v>-32329.940520481348</v>
          </cell>
          <cell r="I73">
            <v>-32329.940520481348</v>
          </cell>
          <cell r="J73">
            <v>0</v>
          </cell>
        </row>
        <row r="74">
          <cell r="B74">
            <v>201801</v>
          </cell>
          <cell r="C74">
            <v>0</v>
          </cell>
          <cell r="D74">
            <v>0</v>
          </cell>
          <cell r="E74">
            <v>0</v>
          </cell>
          <cell r="F74">
            <v>1</v>
          </cell>
          <cell r="H74">
            <v>-32329.940520481348</v>
          </cell>
          <cell r="I74">
            <v>-32329.940520481348</v>
          </cell>
          <cell r="J74">
            <v>0</v>
          </cell>
        </row>
        <row r="75">
          <cell r="B75">
            <v>201802</v>
          </cell>
          <cell r="C75">
            <v>0</v>
          </cell>
          <cell r="D75">
            <v>0</v>
          </cell>
          <cell r="E75">
            <v>0</v>
          </cell>
          <cell r="F75">
            <v>1</v>
          </cell>
          <cell r="H75">
            <v>-32329.940520481348</v>
          </cell>
          <cell r="I75">
            <v>-32329.940520481348</v>
          </cell>
          <cell r="J75">
            <v>0</v>
          </cell>
        </row>
        <row r="76">
          <cell r="B76">
            <v>201803</v>
          </cell>
          <cell r="C76">
            <v>0</v>
          </cell>
          <cell r="D76">
            <v>0</v>
          </cell>
          <cell r="E76">
            <v>0</v>
          </cell>
          <cell r="F76">
            <v>1</v>
          </cell>
          <cell r="H76">
            <v>-32329.940520481348</v>
          </cell>
          <cell r="I76">
            <v>-32329.940520481348</v>
          </cell>
          <cell r="J76">
            <v>0</v>
          </cell>
        </row>
        <row r="77">
          <cell r="B77">
            <v>201804</v>
          </cell>
          <cell r="C77">
            <v>0</v>
          </cell>
          <cell r="D77">
            <v>0</v>
          </cell>
          <cell r="E77">
            <v>0</v>
          </cell>
          <cell r="F77">
            <v>1</v>
          </cell>
          <cell r="H77">
            <v>-32329.940520481348</v>
          </cell>
          <cell r="I77">
            <v>-32329.940520481348</v>
          </cell>
          <cell r="J77">
            <v>0</v>
          </cell>
        </row>
        <row r="78">
          <cell r="B78">
            <v>201805</v>
          </cell>
          <cell r="C78">
            <v>0</v>
          </cell>
          <cell r="D78">
            <v>0</v>
          </cell>
          <cell r="E78">
            <v>0</v>
          </cell>
          <cell r="F78">
            <v>1</v>
          </cell>
          <cell r="H78">
            <v>-32329.940520481348</v>
          </cell>
          <cell r="I78">
            <v>-32329.940520481348</v>
          </cell>
          <cell r="J78">
            <v>0</v>
          </cell>
        </row>
        <row r="79">
          <cell r="B79">
            <v>201806</v>
          </cell>
          <cell r="C79">
            <v>0</v>
          </cell>
          <cell r="D79">
            <v>0</v>
          </cell>
          <cell r="E79">
            <v>0</v>
          </cell>
          <cell r="F79">
            <v>1</v>
          </cell>
          <cell r="H79">
            <v>-32329.940520481348</v>
          </cell>
          <cell r="I79">
            <v>-32329.940520481348</v>
          </cell>
          <cell r="J79">
            <v>0</v>
          </cell>
        </row>
        <row r="80">
          <cell r="B80">
            <v>201807</v>
          </cell>
          <cell r="C80">
            <v>0</v>
          </cell>
          <cell r="D80">
            <v>0</v>
          </cell>
          <cell r="E80">
            <v>0</v>
          </cell>
          <cell r="F80">
            <v>1</v>
          </cell>
          <cell r="H80">
            <v>-32329.940520481348</v>
          </cell>
          <cell r="I80">
            <v>-32329.940520481348</v>
          </cell>
          <cell r="J80">
            <v>0</v>
          </cell>
        </row>
        <row r="81">
          <cell r="B81">
            <v>201808</v>
          </cell>
          <cell r="C81">
            <v>0</v>
          </cell>
          <cell r="D81">
            <v>0</v>
          </cell>
          <cell r="E81">
            <v>0</v>
          </cell>
          <cell r="F81">
            <v>1</v>
          </cell>
          <cell r="H81">
            <v>-32329.940520481348</v>
          </cell>
          <cell r="I81">
            <v>-32329.940520481348</v>
          </cell>
          <cell r="J81">
            <v>0</v>
          </cell>
        </row>
        <row r="82">
          <cell r="B82">
            <v>201809</v>
          </cell>
          <cell r="C82">
            <v>0</v>
          </cell>
          <cell r="D82">
            <v>0</v>
          </cell>
          <cell r="E82">
            <v>0</v>
          </cell>
          <cell r="F82">
            <v>1</v>
          </cell>
          <cell r="H82">
            <v>-32329.940520481348</v>
          </cell>
          <cell r="I82">
            <v>-32329.940520481348</v>
          </cell>
          <cell r="J82">
            <v>0</v>
          </cell>
        </row>
        <row r="83">
          <cell r="B83">
            <v>201810</v>
          </cell>
          <cell r="C83">
            <v>0</v>
          </cell>
          <cell r="D83">
            <v>0</v>
          </cell>
          <cell r="E83">
            <v>0</v>
          </cell>
          <cell r="F83">
            <v>1</v>
          </cell>
          <cell r="H83">
            <v>-32329.940520481348</v>
          </cell>
          <cell r="I83">
            <v>-32329.940520481348</v>
          </cell>
          <cell r="J83">
            <v>0</v>
          </cell>
        </row>
        <row r="84">
          <cell r="B84">
            <v>201811</v>
          </cell>
          <cell r="C84">
            <v>0</v>
          </cell>
          <cell r="D84">
            <v>0</v>
          </cell>
          <cell r="E84">
            <v>0</v>
          </cell>
          <cell r="F84">
            <v>1</v>
          </cell>
          <cell r="H84">
            <v>-32329.940520481348</v>
          </cell>
          <cell r="I84">
            <v>-32329.940520481348</v>
          </cell>
          <cell r="J84">
            <v>0</v>
          </cell>
        </row>
        <row r="85">
          <cell r="B85">
            <v>201812</v>
          </cell>
          <cell r="C85">
            <v>0</v>
          </cell>
          <cell r="D85">
            <v>0</v>
          </cell>
          <cell r="E85">
            <v>0</v>
          </cell>
          <cell r="F85">
            <v>1</v>
          </cell>
          <cell r="H85">
            <v>-32329.940520481348</v>
          </cell>
          <cell r="I85">
            <v>-32329.940520481348</v>
          </cell>
          <cell r="J85">
            <v>0</v>
          </cell>
        </row>
        <row r="86">
          <cell r="B86">
            <v>201901</v>
          </cell>
          <cell r="C86">
            <v>0</v>
          </cell>
          <cell r="D86">
            <v>0</v>
          </cell>
          <cell r="E86">
            <v>0</v>
          </cell>
          <cell r="F86">
            <v>1</v>
          </cell>
          <cell r="H86">
            <v>-32329.940520481348</v>
          </cell>
          <cell r="I86">
            <v>-32329.940520481348</v>
          </cell>
          <cell r="J86">
            <v>0</v>
          </cell>
        </row>
        <row r="87">
          <cell r="B87">
            <v>201902</v>
          </cell>
          <cell r="C87">
            <v>0</v>
          </cell>
          <cell r="D87">
            <v>0</v>
          </cell>
          <cell r="E87">
            <v>0</v>
          </cell>
          <cell r="F87">
            <v>1</v>
          </cell>
          <cell r="H87">
            <v>-32329.940520481348</v>
          </cell>
          <cell r="I87">
            <v>-32329.940520481348</v>
          </cell>
          <cell r="J87">
            <v>0</v>
          </cell>
        </row>
        <row r="88">
          <cell r="B88">
            <v>201903</v>
          </cell>
          <cell r="C88">
            <v>0</v>
          </cell>
          <cell r="D88">
            <v>0</v>
          </cell>
          <cell r="E88">
            <v>0</v>
          </cell>
          <cell r="F88">
            <v>1</v>
          </cell>
          <cell r="H88">
            <v>-32329.940520481348</v>
          </cell>
          <cell r="I88">
            <v>-32329.940520481348</v>
          </cell>
          <cell r="J88">
            <v>0</v>
          </cell>
        </row>
        <row r="89">
          <cell r="B89">
            <v>201904</v>
          </cell>
          <cell r="C89">
            <v>0</v>
          </cell>
          <cell r="D89">
            <v>0</v>
          </cell>
          <cell r="E89">
            <v>0</v>
          </cell>
          <cell r="F89">
            <v>1</v>
          </cell>
          <cell r="H89">
            <v>-32329.940520481348</v>
          </cell>
          <cell r="I89">
            <v>-32329.940520481348</v>
          </cell>
          <cell r="J89">
            <v>0</v>
          </cell>
        </row>
        <row r="90">
          <cell r="B90">
            <v>201905</v>
          </cell>
          <cell r="C90">
            <v>0</v>
          </cell>
          <cell r="D90">
            <v>0</v>
          </cell>
          <cell r="E90">
            <v>0</v>
          </cell>
          <cell r="F90">
            <v>1</v>
          </cell>
          <cell r="H90">
            <v>-32329.940520481348</v>
          </cell>
          <cell r="I90">
            <v>-32329.940520481348</v>
          </cell>
          <cell r="J90">
            <v>0</v>
          </cell>
        </row>
        <row r="91">
          <cell r="B91">
            <v>201906</v>
          </cell>
          <cell r="C91">
            <v>0</v>
          </cell>
          <cell r="D91">
            <v>0</v>
          </cell>
          <cell r="E91">
            <v>0</v>
          </cell>
          <cell r="F91">
            <v>1</v>
          </cell>
          <cell r="H91">
            <v>-32329.940520481348</v>
          </cell>
          <cell r="I91">
            <v>-32329.940520481348</v>
          </cell>
          <cell r="J91">
            <v>0</v>
          </cell>
        </row>
      </sheetData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>
    <tabColor theme="9" tint="0.39997558519241921"/>
  </sheetPr>
  <dimension ref="A1:AQ167"/>
  <sheetViews>
    <sheetView zoomScale="85" zoomScaleNormal="85" workbookViewId="0">
      <pane xSplit="2" ySplit="3" topLeftCell="C4" activePane="bottomRight" state="frozen"/>
      <selection activeCell="AP1" sqref="AP1"/>
      <selection pane="topRight" activeCell="AP1" sqref="AP1"/>
      <selection pane="bottomLeft" activeCell="AP1" sqref="AP1"/>
      <selection pane="bottomRight" activeCell="AP1" sqref="AP1"/>
    </sheetView>
  </sheetViews>
  <sheetFormatPr defaultColWidth="8.85546875" defaultRowHeight="12.75" x14ac:dyDescent="0.2"/>
  <cols>
    <col min="1" max="1" width="6.7109375" style="2" bestFit="1" customWidth="1"/>
    <col min="2" max="2" width="15.28515625" style="2" bestFit="1" customWidth="1"/>
    <col min="3" max="3" width="7.7109375" style="2" bestFit="1" customWidth="1"/>
    <col min="4" max="4" width="11" style="2" bestFit="1" customWidth="1"/>
    <col min="5" max="6" width="13.28515625" style="2" bestFit="1" customWidth="1"/>
    <col min="7" max="8" width="14.28515625" style="2" bestFit="1" customWidth="1"/>
    <col min="9" max="10" width="13.28515625" style="2" bestFit="1" customWidth="1"/>
    <col min="11" max="14" width="14.28515625" style="2" bestFit="1" customWidth="1"/>
    <col min="15" max="15" width="13.28515625" style="2" bestFit="1" customWidth="1"/>
    <col min="16" max="16" width="14.28515625" style="2" bestFit="1" customWidth="1"/>
    <col min="17" max="18" width="13.28515625" style="2" bestFit="1" customWidth="1"/>
    <col min="19" max="20" width="14.28515625" style="2" bestFit="1" customWidth="1"/>
    <col min="21" max="22" width="13.28515625" style="2" bestFit="1" customWidth="1"/>
    <col min="23" max="26" width="14.28515625" style="2" bestFit="1" customWidth="1"/>
    <col min="27" max="27" width="13.28515625" style="2" bestFit="1" customWidth="1"/>
    <col min="28" max="28" width="14.28515625" style="2" bestFit="1" customWidth="1"/>
    <col min="29" max="30" width="13.28515625" style="2" bestFit="1" customWidth="1"/>
    <col min="31" max="32" width="14.28515625" style="2" bestFit="1" customWidth="1"/>
    <col min="33" max="34" width="13.28515625" style="2" bestFit="1" customWidth="1"/>
    <col min="35" max="38" width="14.28515625" style="2" bestFit="1" customWidth="1"/>
    <col min="39" max="39" width="13.28515625" style="2" bestFit="1" customWidth="1"/>
    <col min="40" max="40" width="14.28515625" style="2" bestFit="1" customWidth="1"/>
    <col min="41" max="41" width="1.7109375" style="2" customWidth="1"/>
    <col min="42" max="43" width="16.140625" style="2" bestFit="1" customWidth="1"/>
    <col min="44" max="16384" width="8.85546875" style="2"/>
  </cols>
  <sheetData>
    <row r="1" spans="1:43" x14ac:dyDescent="0.2">
      <c r="AP1" s="90" t="e">
        <f>#REF!</f>
        <v>#REF!</v>
      </c>
    </row>
    <row r="2" spans="1:43" x14ac:dyDescent="0.2">
      <c r="A2" s="35"/>
      <c r="B2" s="36"/>
      <c r="E2" s="2" t="str">
        <f>IFERROR(VLOOKUP(E$3,#REF!,6,0),"N/A")</f>
        <v>N/A</v>
      </c>
      <c r="F2" s="2" t="str">
        <f>IFERROR(VLOOKUP(F$3,#REF!,6,0),"N/A")</f>
        <v>N/A</v>
      </c>
      <c r="G2" s="2" t="str">
        <f>IFERROR(VLOOKUP(G$3,#REF!,6,0),"N/A")</f>
        <v>N/A</v>
      </c>
      <c r="H2" s="2" t="str">
        <f>IFERROR(VLOOKUP(H$3,#REF!,6,0),"N/A")</f>
        <v>N/A</v>
      </c>
      <c r="I2" s="2" t="str">
        <f>IFERROR(VLOOKUP(I$3,#REF!,6,0),"N/A")</f>
        <v>N/A</v>
      </c>
      <c r="J2" s="2" t="str">
        <f>IFERROR(VLOOKUP(J$3,#REF!,6,0),"N/A")</f>
        <v>N/A</v>
      </c>
      <c r="K2" s="2" t="str">
        <f>IFERROR(VLOOKUP(K$3,#REF!,6,0),"N/A")</f>
        <v>N/A</v>
      </c>
      <c r="L2" s="2" t="str">
        <f>IFERROR(VLOOKUP(L$3,#REF!,6,0),"N/A")</f>
        <v>N/A</v>
      </c>
      <c r="M2" s="2" t="str">
        <f>IFERROR(VLOOKUP(M$3,#REF!,6,0),"N/A")</f>
        <v>N/A</v>
      </c>
      <c r="N2" s="2" t="str">
        <f>IFERROR(VLOOKUP(N$3,#REF!,6,0),"N/A")</f>
        <v>N/A</v>
      </c>
      <c r="O2" s="2" t="str">
        <f>IFERROR(VLOOKUP(O$3,#REF!,6,0),"N/A")</f>
        <v>N/A</v>
      </c>
      <c r="P2" s="2" t="str">
        <f>IFERROR(VLOOKUP(P$3,#REF!,6,0),"N/A")</f>
        <v>N/A</v>
      </c>
      <c r="Q2" s="2" t="str">
        <f>IFERROR(VLOOKUP(Q$3,#REF!,6,0),"N/A")</f>
        <v>N/A</v>
      </c>
      <c r="R2" s="2" t="str">
        <f>IFERROR(VLOOKUP(R$3,#REF!,6,0),"N/A")</f>
        <v>N/A</v>
      </c>
      <c r="S2" s="2" t="str">
        <f>IFERROR(VLOOKUP(S$3,#REF!,6,0),"N/A")</f>
        <v>N/A</v>
      </c>
      <c r="T2" s="2" t="str">
        <f>IFERROR(VLOOKUP(T$3,#REF!,6,0),"N/A")</f>
        <v>N/A</v>
      </c>
      <c r="U2" s="2" t="str">
        <f>IFERROR(VLOOKUP(U$3,#REF!,6,0),"N/A")</f>
        <v>N/A</v>
      </c>
      <c r="V2" s="2" t="str">
        <f>IFERROR(VLOOKUP(V$3,#REF!,6,0),"N/A")</f>
        <v>N/A</v>
      </c>
      <c r="W2" s="2" t="str">
        <f>IFERROR(VLOOKUP(W$3,#REF!,6,0),"N/A")</f>
        <v>N/A</v>
      </c>
      <c r="X2" s="2" t="str">
        <f>IFERROR(VLOOKUP(X$3,#REF!,6,0),"N/A")</f>
        <v>N/A</v>
      </c>
      <c r="Y2" s="2" t="str">
        <f>IFERROR(VLOOKUP(Y$3,#REF!,6,0),"N/A")</f>
        <v>N/A</v>
      </c>
      <c r="Z2" s="2" t="str">
        <f>IFERROR(VLOOKUP(Z$3,#REF!,6,0),"N/A")</f>
        <v>N/A</v>
      </c>
      <c r="AA2" s="2" t="str">
        <f>IFERROR(VLOOKUP(AA$3,#REF!,6,0),"N/A")</f>
        <v>N/A</v>
      </c>
      <c r="AB2" s="2" t="str">
        <f>IFERROR(VLOOKUP(AB$3,#REF!,6,0),"N/A")</f>
        <v>N/A</v>
      </c>
      <c r="AC2" s="2" t="str">
        <f>IFERROR(VLOOKUP(AC$3,#REF!,6,0),"N/A")</f>
        <v>N/A</v>
      </c>
      <c r="AD2" s="2" t="str">
        <f>IFERROR(VLOOKUP(AD$3,#REF!,6,0),"N/A")</f>
        <v>N/A</v>
      </c>
      <c r="AE2" s="2" t="str">
        <f>IFERROR(VLOOKUP(AE$3,#REF!,6,0),"N/A")</f>
        <v>N/A</v>
      </c>
      <c r="AF2" s="2" t="str">
        <f>IFERROR(VLOOKUP(AF$3,#REF!,6,0),"N/A")</f>
        <v>N/A</v>
      </c>
      <c r="AG2" s="2" t="str">
        <f>IFERROR(VLOOKUP(AG$3,#REF!,6,0),"N/A")</f>
        <v>N/A</v>
      </c>
      <c r="AH2" s="2" t="str">
        <f>IFERROR(VLOOKUP(AH$3,#REF!,6,0),"N/A")</f>
        <v>N/A</v>
      </c>
      <c r="AI2" s="2" t="str">
        <f>IFERROR(VLOOKUP(AI$3,#REF!,6,0),"N/A")</f>
        <v>N/A</v>
      </c>
      <c r="AJ2" s="2" t="str">
        <f>IFERROR(VLOOKUP(AJ$3,#REF!,6,0),"N/A")</f>
        <v>N/A</v>
      </c>
      <c r="AK2" s="2" t="str">
        <f>IFERROR(VLOOKUP(AK$3,#REF!,6,0),"N/A")</f>
        <v>N/A</v>
      </c>
      <c r="AL2" s="2" t="str">
        <f>IFERROR(VLOOKUP(AL$3,#REF!,6,0),"N/A")</f>
        <v>N/A</v>
      </c>
      <c r="AM2" s="2" t="str">
        <f>IFERROR(VLOOKUP(AM$3,#REF!,6,0),"N/A")</f>
        <v>N/A</v>
      </c>
      <c r="AN2" s="2" t="str">
        <f>IFERROR(VLOOKUP(AN$3,#REF!,6,0),"N/A")</f>
        <v>N/A</v>
      </c>
    </row>
    <row r="3" spans="1:43" x14ac:dyDescent="0.2">
      <c r="A3" s="2" t="s">
        <v>96</v>
      </c>
      <c r="B3" s="2" t="s">
        <v>97</v>
      </c>
      <c r="C3" s="2" t="s">
        <v>68</v>
      </c>
      <c r="D3" s="1" t="s">
        <v>95</v>
      </c>
      <c r="E3" s="2">
        <v>201607</v>
      </c>
      <c r="F3" s="37">
        <v>201608</v>
      </c>
      <c r="G3" s="37">
        <v>201609</v>
      </c>
      <c r="H3" s="37">
        <v>201610</v>
      </c>
      <c r="I3" s="37">
        <v>201611</v>
      </c>
      <c r="J3" s="37">
        <v>201612</v>
      </c>
      <c r="K3" s="37">
        <v>201701</v>
      </c>
      <c r="L3" s="37">
        <v>201702</v>
      </c>
      <c r="M3" s="37">
        <v>201703</v>
      </c>
      <c r="N3" s="37">
        <v>201704</v>
      </c>
      <c r="O3" s="37">
        <v>201705</v>
      </c>
      <c r="P3" s="37">
        <v>201706</v>
      </c>
      <c r="Q3" s="37">
        <v>201707</v>
      </c>
      <c r="R3" s="37">
        <v>201708</v>
      </c>
      <c r="S3" s="37">
        <v>201709</v>
      </c>
      <c r="T3" s="37">
        <v>201710</v>
      </c>
      <c r="U3" s="37">
        <v>201711</v>
      </c>
      <c r="V3" s="37">
        <v>201712</v>
      </c>
      <c r="W3" s="37">
        <v>201801</v>
      </c>
      <c r="X3" s="37">
        <v>201802</v>
      </c>
      <c r="Y3" s="37">
        <v>201803</v>
      </c>
      <c r="Z3" s="37">
        <v>201804</v>
      </c>
      <c r="AA3" s="37">
        <v>201805</v>
      </c>
      <c r="AB3" s="37">
        <v>201806</v>
      </c>
      <c r="AC3" s="37">
        <v>201807</v>
      </c>
      <c r="AD3" s="37">
        <v>201808</v>
      </c>
      <c r="AE3" s="37">
        <v>201809</v>
      </c>
      <c r="AF3" s="37">
        <v>201810</v>
      </c>
      <c r="AG3" s="37">
        <v>201811</v>
      </c>
      <c r="AH3" s="37">
        <v>201812</v>
      </c>
      <c r="AI3" s="37">
        <v>201901</v>
      </c>
      <c r="AJ3" s="37">
        <v>201902</v>
      </c>
      <c r="AK3" s="37">
        <v>201903</v>
      </c>
      <c r="AL3" s="37">
        <v>201904</v>
      </c>
      <c r="AM3" s="37">
        <v>201905</v>
      </c>
      <c r="AN3" s="37">
        <v>201906</v>
      </c>
      <c r="AO3" s="37"/>
      <c r="AP3" s="90" t="s">
        <v>388</v>
      </c>
      <c r="AQ3" s="90" t="s">
        <v>0</v>
      </c>
    </row>
    <row r="4" spans="1:43" x14ac:dyDescent="0.2">
      <c r="A4" s="1" t="s">
        <v>98</v>
      </c>
      <c r="B4" s="1" t="s">
        <v>100</v>
      </c>
      <c r="C4" s="1">
        <v>1310</v>
      </c>
      <c r="D4" s="1">
        <v>536170001</v>
      </c>
      <c r="E4" s="35">
        <v>5401081.6299999999</v>
      </c>
      <c r="F4" s="35">
        <v>5249259.59</v>
      </c>
      <c r="G4" s="35">
        <v>5494208</v>
      </c>
      <c r="H4" s="35">
        <v>6460742.8164486783</v>
      </c>
      <c r="I4" s="35">
        <v>6537428.8284363681</v>
      </c>
      <c r="J4" s="35">
        <v>6612395.3368953736</v>
      </c>
      <c r="K4" s="35">
        <v>6685682.8091358989</v>
      </c>
      <c r="L4" s="35">
        <v>6757330.7095086556</v>
      </c>
      <c r="M4" s="35">
        <v>6827377.5252451245</v>
      </c>
      <c r="N4" s="35">
        <v>6895860.7916351594</v>
      </c>
      <c r="O4" s="35">
        <v>6962817.1165566277</v>
      </c>
      <c r="P4" s="35">
        <v>7028282.2043722374</v>
      </c>
      <c r="Q4" s="35">
        <v>7195832.545874903</v>
      </c>
      <c r="R4" s="35">
        <v>7258418.7742961552</v>
      </c>
      <c r="S4" s="35">
        <v>7319615.6873920457</v>
      </c>
      <c r="T4" s="35">
        <v>7379455.6022870457</v>
      </c>
      <c r="U4" s="35">
        <v>7437970.0430902839</v>
      </c>
      <c r="V4" s="35">
        <v>7495189.7612972865</v>
      </c>
      <c r="W4" s="35">
        <v>7551144.7556576654</v>
      </c>
      <c r="X4" s="35">
        <v>7605864.2915218808</v>
      </c>
      <c r="Y4" s="35">
        <v>7659376.919679882</v>
      </c>
      <c r="Z4" s="35">
        <v>7711710.4947045306</v>
      </c>
      <c r="AA4" s="35">
        <v>7762892.1928121503</v>
      </c>
      <c r="AB4" s="35">
        <v>7812948.5292524658</v>
      </c>
      <c r="AC4" s="35">
        <v>8053530.375239864</v>
      </c>
      <c r="AD4" s="35">
        <v>8101412.9744378226</v>
      </c>
      <c r="AE4" s="35">
        <v>8148245.9590078192</v>
      </c>
      <c r="AF4" s="35">
        <v>8194053.3652340584</v>
      </c>
      <c r="AG4" s="35">
        <v>8238858.6487350166</v>
      </c>
      <c r="AH4" s="35">
        <v>8282684.6992724948</v>
      </c>
      <c r="AI4" s="35">
        <v>8325553.8551687188</v>
      </c>
      <c r="AJ4" s="35">
        <v>8367487.9173417743</v>
      </c>
      <c r="AK4" s="35">
        <v>8408508.162969375</v>
      </c>
      <c r="AL4" s="35">
        <v>8448635.3587907441</v>
      </c>
      <c r="AM4" s="35">
        <v>8487889.7740562614</v>
      </c>
      <c r="AN4" s="35">
        <v>8526291.1931341439</v>
      </c>
      <c r="AO4" s="37"/>
      <c r="AP4" s="91">
        <f>SUMIF($E$3:$AN$3,$AP$1,$E4:$AN4)</f>
        <v>0</v>
      </c>
      <c r="AQ4" s="91">
        <f>SUMIF($E$2:$AN$2,"&lt;="&amp;VLOOKUP($AP$1,#REF!,6,0),$E4:$AN4)</f>
        <v>0</v>
      </c>
    </row>
    <row r="5" spans="1:43" x14ac:dyDescent="0.2">
      <c r="A5" s="1" t="s">
        <v>98</v>
      </c>
      <c r="B5" s="1" t="s">
        <v>101</v>
      </c>
      <c r="C5" s="1">
        <v>1310</v>
      </c>
      <c r="D5" s="1">
        <v>536170002</v>
      </c>
      <c r="E5" s="35">
        <v>214054219.81999999</v>
      </c>
      <c r="F5" s="35">
        <v>217060247.40000001</v>
      </c>
      <c r="G5" s="35">
        <v>219123151</v>
      </c>
      <c r="H5" s="35">
        <v>222387491.18070751</v>
      </c>
      <c r="I5" s="35">
        <v>224041299.74811813</v>
      </c>
      <c r="J5" s="35">
        <v>224385875.33937699</v>
      </c>
      <c r="K5" s="35">
        <v>224678494.12756759</v>
      </c>
      <c r="L5" s="35">
        <v>224988382.92177266</v>
      </c>
      <c r="M5" s="35">
        <v>225317954.19135207</v>
      </c>
      <c r="N5" s="35">
        <v>225682576.70394233</v>
      </c>
      <c r="O5" s="35">
        <v>226010698.62667677</v>
      </c>
      <c r="P5" s="35">
        <v>226338435.63791916</v>
      </c>
      <c r="Q5" s="35">
        <v>226606016.97813249</v>
      </c>
      <c r="R5" s="35">
        <v>226816331.88144237</v>
      </c>
      <c r="S5" s="35">
        <v>227167731.3976545</v>
      </c>
      <c r="T5" s="35">
        <v>227495406.39108738</v>
      </c>
      <c r="U5" s="35">
        <v>227980822.84437135</v>
      </c>
      <c r="V5" s="35">
        <v>228323070.4404853</v>
      </c>
      <c r="W5" s="35">
        <v>228613849.79989481</v>
      </c>
      <c r="X5" s="35">
        <v>228928724.90267369</v>
      </c>
      <c r="Y5" s="35">
        <v>229250904.19405872</v>
      </c>
      <c r="Z5" s="35">
        <v>229591467.86928555</v>
      </c>
      <c r="AA5" s="35">
        <v>229895288.17244121</v>
      </c>
      <c r="AB5" s="35">
        <v>230204464.05097091</v>
      </c>
      <c r="AC5" s="35">
        <v>230450583.44459605</v>
      </c>
      <c r="AD5" s="35">
        <v>230648498.24329203</v>
      </c>
      <c r="AE5" s="35">
        <v>230982090.28036997</v>
      </c>
      <c r="AF5" s="35">
        <v>231295337.51948315</v>
      </c>
      <c r="AG5" s="35">
        <v>231770443.94480422</v>
      </c>
      <c r="AH5" s="35">
        <v>232118523.31269467</v>
      </c>
      <c r="AI5" s="35">
        <v>232418873.17192909</v>
      </c>
      <c r="AJ5" s="35">
        <v>232737383.65566581</v>
      </c>
      <c r="AK5" s="35">
        <v>233067832.21905446</v>
      </c>
      <c r="AL5" s="35">
        <v>233398280.78244314</v>
      </c>
      <c r="AM5" s="35">
        <v>233728729.34583181</v>
      </c>
      <c r="AN5" s="35">
        <v>234059177.90922049</v>
      </c>
      <c r="AO5" s="35"/>
      <c r="AP5" s="91">
        <f t="shared" ref="AP5:AP68" si="0">SUMIF($E$3:$AN$3,$AP$1,$E5:$AN5)</f>
        <v>0</v>
      </c>
      <c r="AQ5" s="91">
        <f>SUMIF($E$2:$AN$2,"&lt;="&amp;VLOOKUP($AP$1,#REF!,6,0),$E5:$AN5)</f>
        <v>0</v>
      </c>
    </row>
    <row r="6" spans="1:43" x14ac:dyDescent="0.2">
      <c r="A6" s="1" t="s">
        <v>98</v>
      </c>
      <c r="B6" s="1" t="s">
        <v>102</v>
      </c>
      <c r="C6" s="1">
        <v>1310</v>
      </c>
      <c r="D6" s="1">
        <v>536170003</v>
      </c>
      <c r="E6" s="35">
        <v>8656403.6199999992</v>
      </c>
      <c r="F6" s="35">
        <v>8962609.1099999994</v>
      </c>
      <c r="G6" s="35">
        <v>9051518</v>
      </c>
      <c r="H6" s="35">
        <v>9281912.3045405187</v>
      </c>
      <c r="I6" s="35">
        <v>9344580.2620137129</v>
      </c>
      <c r="J6" s="35">
        <v>9386942.0328868516</v>
      </c>
      <c r="K6" s="35">
        <v>9422272.4319903888</v>
      </c>
      <c r="L6" s="35">
        <v>9459141.6879417989</v>
      </c>
      <c r="M6" s="35">
        <v>9490796.2720914334</v>
      </c>
      <c r="N6" s="35">
        <v>9528754.0138745233</v>
      </c>
      <c r="O6" s="35">
        <v>9561479.2447363399</v>
      </c>
      <c r="P6" s="35">
        <v>9594376.2630928773</v>
      </c>
      <c r="Q6" s="35">
        <v>9627607.9256228004</v>
      </c>
      <c r="R6" s="35">
        <v>9661358.551353259</v>
      </c>
      <c r="S6" s="35">
        <v>9704321.1601284929</v>
      </c>
      <c r="T6" s="35">
        <v>9742351.9342942946</v>
      </c>
      <c r="U6" s="35">
        <v>9793809.0768171344</v>
      </c>
      <c r="V6" s="35">
        <v>9830071.3344878908</v>
      </c>
      <c r="W6" s="35">
        <v>9859474.3642355911</v>
      </c>
      <c r="X6" s="35">
        <v>9891131.0836092941</v>
      </c>
      <c r="Y6" s="35">
        <v>9918455.3357749972</v>
      </c>
      <c r="Z6" s="35">
        <v>9949887.2166163716</v>
      </c>
      <c r="AA6" s="35">
        <v>9976907.2811722644</v>
      </c>
      <c r="AB6" s="35">
        <v>10005136.882280627</v>
      </c>
      <c r="AC6" s="35">
        <v>10032396.45709371</v>
      </c>
      <c r="AD6" s="35">
        <v>10060834.239864923</v>
      </c>
      <c r="AE6" s="35">
        <v>10096898.833952332</v>
      </c>
      <c r="AF6" s="35">
        <v>10129195.543756485</v>
      </c>
      <c r="AG6" s="35">
        <v>10174924.086894397</v>
      </c>
      <c r="AH6" s="35">
        <v>10207896.582698414</v>
      </c>
      <c r="AI6" s="35">
        <v>10234669.457265057</v>
      </c>
      <c r="AJ6" s="35">
        <v>10262769.737125902</v>
      </c>
      <c r="AK6" s="35">
        <v>10299158.930467745</v>
      </c>
      <c r="AL6" s="35">
        <v>10335548.123809587</v>
      </c>
      <c r="AM6" s="35">
        <v>10371937.317151429</v>
      </c>
      <c r="AN6" s="35">
        <v>10408326.510493273</v>
      </c>
      <c r="AO6" s="35"/>
      <c r="AP6" s="91">
        <f t="shared" si="0"/>
        <v>0</v>
      </c>
      <c r="AQ6" s="91">
        <f>SUMIF($E$2:$AN$2,"&lt;="&amp;VLOOKUP($AP$1,#REF!,6,0),$E6:$AN6)</f>
        <v>0</v>
      </c>
    </row>
    <row r="7" spans="1:43" x14ac:dyDescent="0.2">
      <c r="A7" s="1" t="s">
        <v>98</v>
      </c>
      <c r="B7" s="1" t="s">
        <v>103</v>
      </c>
      <c r="C7" s="1">
        <v>1310</v>
      </c>
      <c r="D7" s="1">
        <v>536140</v>
      </c>
      <c r="E7" s="35">
        <v>6198784.2000000002</v>
      </c>
      <c r="F7" s="35">
        <v>6193310.5999999996</v>
      </c>
      <c r="G7" s="35">
        <v>6595834</v>
      </c>
      <c r="H7" s="35">
        <v>6689955.3101936169</v>
      </c>
      <c r="I7" s="35">
        <v>6793396.3546593403</v>
      </c>
      <c r="J7" s="35">
        <v>6998251.5441131331</v>
      </c>
      <c r="K7" s="35">
        <v>7103725.2182210106</v>
      </c>
      <c r="L7" s="35">
        <v>7209741.6314993082</v>
      </c>
      <c r="M7" s="35">
        <v>7316170.0339133525</v>
      </c>
      <c r="N7" s="35">
        <v>7423042.2655047877</v>
      </c>
      <c r="O7" s="35">
        <v>7530254.8452340355</v>
      </c>
      <c r="P7" s="35">
        <v>7637705.7818592321</v>
      </c>
      <c r="Q7" s="35">
        <v>7745560.6297287848</v>
      </c>
      <c r="R7" s="35">
        <v>7853732.8370476458</v>
      </c>
      <c r="S7" s="35">
        <v>7962300.9935012795</v>
      </c>
      <c r="T7" s="35">
        <v>8071041.5719499011</v>
      </c>
      <c r="U7" s="35">
        <v>8180209.8993272353</v>
      </c>
      <c r="V7" s="35">
        <v>8333762.9348480748</v>
      </c>
      <c r="W7" s="35">
        <v>8444072.7068447433</v>
      </c>
      <c r="X7" s="35">
        <v>8554933.7910298891</v>
      </c>
      <c r="Y7" s="35">
        <v>8666191.0028694309</v>
      </c>
      <c r="Z7" s="35">
        <v>8777880.2525362633</v>
      </c>
      <c r="AA7" s="35">
        <v>8889906.8717894275</v>
      </c>
      <c r="AB7" s="35">
        <v>9002169.266645981</v>
      </c>
      <c r="AC7" s="35">
        <v>9114826.5071011558</v>
      </c>
      <c r="AD7" s="35">
        <v>9227820.6981953103</v>
      </c>
      <c r="AE7" s="35">
        <v>9341209.7618123908</v>
      </c>
      <c r="AF7" s="35">
        <v>9454771.5010944344</v>
      </c>
      <c r="AG7" s="35">
        <v>9568754.854926439</v>
      </c>
      <c r="AH7" s="35">
        <v>10211109.120649926</v>
      </c>
      <c r="AI7" s="35">
        <v>10331936.034658669</v>
      </c>
      <c r="AJ7" s="35">
        <v>10453330.914391346</v>
      </c>
      <c r="AK7" s="35">
        <v>10575058.510756494</v>
      </c>
      <c r="AL7" s="35">
        <v>10697159.644288473</v>
      </c>
      <c r="AM7" s="35">
        <v>10819634.314987278</v>
      </c>
      <c r="AN7" s="35">
        <v>10942482.522852916</v>
      </c>
      <c r="AO7" s="35"/>
      <c r="AP7" s="91">
        <f t="shared" si="0"/>
        <v>0</v>
      </c>
      <c r="AQ7" s="91">
        <f>SUMIF($E$2:$AN$2,"&lt;="&amp;VLOOKUP($AP$1,#REF!,6,0),$E7:$AN7)</f>
        <v>0</v>
      </c>
    </row>
    <row r="8" spans="1:43" x14ac:dyDescent="0.2">
      <c r="A8" s="1" t="s">
        <v>98</v>
      </c>
      <c r="B8" s="1" t="s">
        <v>104</v>
      </c>
      <c r="C8" s="1">
        <v>1310</v>
      </c>
      <c r="D8" s="1">
        <v>536173</v>
      </c>
      <c r="E8" s="35">
        <v>3804985</v>
      </c>
      <c r="F8" s="35">
        <v>3727521</v>
      </c>
      <c r="G8" s="35">
        <v>3852326</v>
      </c>
      <c r="H8" s="35">
        <v>3868917.4354588157</v>
      </c>
      <c r="I8" s="35">
        <v>3875921.8605932221</v>
      </c>
      <c r="J8" s="35">
        <v>3882924.1381856282</v>
      </c>
      <c r="K8" s="35">
        <v>3889896.4019535203</v>
      </c>
      <c r="L8" s="35">
        <v>3896900.632014906</v>
      </c>
      <c r="M8" s="35">
        <v>3903909.6695190617</v>
      </c>
      <c r="N8" s="35">
        <v>3910910.0899421298</v>
      </c>
      <c r="O8" s="35">
        <v>3917916.3210467482</v>
      </c>
      <c r="P8" s="35">
        <v>3924921.2007091949</v>
      </c>
      <c r="Q8" s="35">
        <v>3931924.5579308858</v>
      </c>
      <c r="R8" s="35">
        <v>3938928.0433961735</v>
      </c>
      <c r="S8" s="35">
        <v>3945932.0170690366</v>
      </c>
      <c r="T8" s="35">
        <v>3952935.2996825487</v>
      </c>
      <c r="U8" s="35">
        <v>3959939.4363216721</v>
      </c>
      <c r="V8" s="35">
        <v>3966942.172532497</v>
      </c>
      <c r="W8" s="35">
        <v>3973930.6590606393</v>
      </c>
      <c r="X8" s="35">
        <v>3980934.1483358359</v>
      </c>
      <c r="Y8" s="35">
        <v>3987939.878091814</v>
      </c>
      <c r="Z8" s="35">
        <v>3994941.7566440925</v>
      </c>
      <c r="AA8" s="35">
        <v>4001946.2704947093</v>
      </c>
      <c r="AB8" s="35">
        <v>4008950.3065189286</v>
      </c>
      <c r="AC8" s="35">
        <v>4015953.439978573</v>
      </c>
      <c r="AD8" s="35">
        <v>4022956.8176326072</v>
      </c>
      <c r="AE8" s="35">
        <v>4029960.5200544922</v>
      </c>
      <c r="AF8" s="35">
        <v>4036963.8158540037</v>
      </c>
      <c r="AG8" s="35">
        <v>4043967.990298395</v>
      </c>
      <c r="AH8" s="35">
        <v>4050971.1449783384</v>
      </c>
      <c r="AI8" s="35">
        <v>4057967.4542264566</v>
      </c>
      <c r="AJ8" s="35">
        <v>4064970.8096386502</v>
      </c>
      <c r="AK8" s="35">
        <v>4071972.8951942129</v>
      </c>
      <c r="AL8" s="35">
        <v>4078974.9807497757</v>
      </c>
      <c r="AM8" s="35">
        <v>4085977.0663053379</v>
      </c>
      <c r="AN8" s="35">
        <v>4092979.1518608998</v>
      </c>
      <c r="AO8" s="35"/>
      <c r="AP8" s="91">
        <f t="shared" si="0"/>
        <v>0</v>
      </c>
      <c r="AQ8" s="91">
        <f>SUMIF($E$2:$AN$2,"&lt;="&amp;VLOOKUP($AP$1,#REF!,6,0),$E8:$AN8)</f>
        <v>0</v>
      </c>
    </row>
    <row r="9" spans="1:43" x14ac:dyDescent="0.2">
      <c r="A9" s="1" t="s">
        <v>98</v>
      </c>
      <c r="B9" s="1" t="s">
        <v>105</v>
      </c>
      <c r="C9" s="1">
        <v>1310</v>
      </c>
      <c r="D9" s="1">
        <v>536175</v>
      </c>
      <c r="E9" s="35">
        <v>30575816.300000001</v>
      </c>
      <c r="F9" s="35">
        <v>30472199.699999999</v>
      </c>
      <c r="G9" s="35">
        <v>30687638</v>
      </c>
      <c r="H9" s="35">
        <v>31112086.499044385</v>
      </c>
      <c r="I9" s="35">
        <v>31181071.303692259</v>
      </c>
      <c r="J9" s="35">
        <v>31725909.846130945</v>
      </c>
      <c r="K9" s="35">
        <v>31740368.785991494</v>
      </c>
      <c r="L9" s="35">
        <v>31805976.375520591</v>
      </c>
      <c r="M9" s="35">
        <v>31863588.898865685</v>
      </c>
      <c r="N9" s="35">
        <v>31961552.834955536</v>
      </c>
      <c r="O9" s="35">
        <v>32046260.400428344</v>
      </c>
      <c r="P9" s="35">
        <v>32115845.137080405</v>
      </c>
      <c r="Q9" s="35">
        <v>32184208.898214161</v>
      </c>
      <c r="R9" s="35">
        <v>32253625.715328254</v>
      </c>
      <c r="S9" s="35">
        <v>32319662.653419636</v>
      </c>
      <c r="T9" s="35">
        <v>32374585.414391086</v>
      </c>
      <c r="U9" s="35">
        <v>32447425.453187108</v>
      </c>
      <c r="V9" s="35">
        <v>32693131.852081526</v>
      </c>
      <c r="W9" s="35">
        <v>32713905.970395844</v>
      </c>
      <c r="X9" s="35">
        <v>32782124.681108404</v>
      </c>
      <c r="Y9" s="35">
        <v>32842485.142563436</v>
      </c>
      <c r="Z9" s="35">
        <v>32941246.103083037</v>
      </c>
      <c r="AA9" s="35">
        <v>33027179.167265009</v>
      </c>
      <c r="AB9" s="35">
        <v>33098736.030833285</v>
      </c>
      <c r="AC9" s="35">
        <v>33169103.846773159</v>
      </c>
      <c r="AD9" s="35">
        <v>33240424.387670673</v>
      </c>
      <c r="AE9" s="35">
        <v>33308497.23548191</v>
      </c>
      <c r="AF9" s="35">
        <v>33366011.471590851</v>
      </c>
      <c r="AG9" s="35">
        <v>33440491.160671592</v>
      </c>
      <c r="AH9" s="35">
        <v>35442558.016418539</v>
      </c>
      <c r="AI9" s="35">
        <v>35469376.806040928</v>
      </c>
      <c r="AJ9" s="35">
        <v>35543092.082421817</v>
      </c>
      <c r="AK9" s="35">
        <v>35611396.521003954</v>
      </c>
      <c r="AL9" s="35">
        <v>35679700.959586076</v>
      </c>
      <c r="AM9" s="35">
        <v>35748005.398168214</v>
      </c>
      <c r="AN9" s="35">
        <v>35816309.836750358</v>
      </c>
      <c r="AO9" s="35"/>
      <c r="AP9" s="91">
        <f t="shared" si="0"/>
        <v>0</v>
      </c>
      <c r="AQ9" s="91">
        <f>SUMIF($E$2:$AN$2,"&lt;="&amp;VLOOKUP($AP$1,#REF!,6,0),$E9:$AN9)</f>
        <v>0</v>
      </c>
    </row>
    <row r="10" spans="1:43" x14ac:dyDescent="0.2">
      <c r="A10" s="1" t="s">
        <v>98</v>
      </c>
      <c r="B10" s="1" t="s">
        <v>106</v>
      </c>
      <c r="C10" s="1">
        <v>1310</v>
      </c>
      <c r="D10" s="1">
        <v>536190</v>
      </c>
      <c r="E10" s="35">
        <v>23672563.140000001</v>
      </c>
      <c r="F10" s="35">
        <v>23670437.550000001</v>
      </c>
      <c r="G10" s="35">
        <v>23804417</v>
      </c>
      <c r="H10" s="35">
        <v>23995971.59424429</v>
      </c>
      <c r="I10" s="35">
        <v>24065215.834882874</v>
      </c>
      <c r="J10" s="35">
        <v>23664677.470334012</v>
      </c>
      <c r="K10" s="35">
        <v>23542584.953988113</v>
      </c>
      <c r="L10" s="35">
        <v>23612530.051993612</v>
      </c>
      <c r="M10" s="35">
        <v>26483669.872335743</v>
      </c>
      <c r="N10" s="35">
        <v>26558890.655837059</v>
      </c>
      <c r="O10" s="35">
        <v>26656224.968772203</v>
      </c>
      <c r="P10" s="35">
        <v>26733156.79107473</v>
      </c>
      <c r="Q10" s="35">
        <v>26802740.010050554</v>
      </c>
      <c r="R10" s="35">
        <v>26872368.960615981</v>
      </c>
      <c r="S10" s="35">
        <v>26940030.072343763</v>
      </c>
      <c r="T10" s="35">
        <v>26996745.260063391</v>
      </c>
      <c r="U10" s="35">
        <v>27067649.406232089</v>
      </c>
      <c r="V10" s="35">
        <v>26532641.681572545</v>
      </c>
      <c r="W10" s="35">
        <v>26485921.058678519</v>
      </c>
      <c r="X10" s="35">
        <v>26554063.391997851</v>
      </c>
      <c r="Y10" s="35">
        <v>28460739.685458865</v>
      </c>
      <c r="Z10" s="35">
        <v>28544490.253714327</v>
      </c>
      <c r="AA10" s="35">
        <v>28633645.68794984</v>
      </c>
      <c r="AB10" s="35">
        <v>28707075.762172394</v>
      </c>
      <c r="AC10" s="35">
        <v>28776457.401481953</v>
      </c>
      <c r="AD10" s="35">
        <v>28846236.674099382</v>
      </c>
      <c r="AE10" s="35">
        <v>28913734.855186287</v>
      </c>
      <c r="AF10" s="35">
        <v>28971648.008967523</v>
      </c>
      <c r="AG10" s="35">
        <v>29043317.921335384</v>
      </c>
      <c r="AH10" s="35">
        <v>29171638.915084835</v>
      </c>
      <c r="AI10" s="35">
        <v>29166042.429049838</v>
      </c>
      <c r="AJ10" s="35">
        <v>29235337.589175586</v>
      </c>
      <c r="AK10" s="35">
        <v>30814957.460103542</v>
      </c>
      <c r="AL10" s="35">
        <v>30879073.027488455</v>
      </c>
      <c r="AM10" s="35">
        <v>30943188.594873369</v>
      </c>
      <c r="AN10" s="35">
        <v>31007304.162258282</v>
      </c>
      <c r="AO10" s="35"/>
      <c r="AP10" s="91">
        <f t="shared" si="0"/>
        <v>0</v>
      </c>
      <c r="AQ10" s="91">
        <f>SUMIF($E$2:$AN$2,"&lt;="&amp;VLOOKUP($AP$1,#REF!,6,0),$E10:$AN10)</f>
        <v>0</v>
      </c>
    </row>
    <row r="11" spans="1:43" x14ac:dyDescent="0.2">
      <c r="A11" s="1" t="s">
        <v>98</v>
      </c>
      <c r="B11" s="1" t="s">
        <v>107</v>
      </c>
      <c r="C11" s="1">
        <v>1310</v>
      </c>
      <c r="D11" s="1">
        <v>536195</v>
      </c>
      <c r="E11" s="35">
        <v>3023432.1</v>
      </c>
      <c r="F11" s="35">
        <v>3095064.7</v>
      </c>
      <c r="G11" s="35">
        <v>3088421</v>
      </c>
      <c r="H11" s="35">
        <v>3197223.6406893926</v>
      </c>
      <c r="I11" s="35">
        <v>3228474.2360398537</v>
      </c>
      <c r="J11" s="35">
        <v>3301515.8818183867</v>
      </c>
      <c r="K11" s="35">
        <v>3095354.5772794802</v>
      </c>
      <c r="L11" s="35">
        <v>3134713.2282285742</v>
      </c>
      <c r="M11" s="35">
        <v>3208506.5122184493</v>
      </c>
      <c r="N11" s="35">
        <v>3208816.93520898</v>
      </c>
      <c r="O11" s="35">
        <v>3254286.3212826122</v>
      </c>
      <c r="P11" s="35">
        <v>3287374.6487866216</v>
      </c>
      <c r="Q11" s="35">
        <v>3311429.5622471152</v>
      </c>
      <c r="R11" s="35">
        <v>3334366.0280417334</v>
      </c>
      <c r="S11" s="35">
        <v>3358134.9122595214</v>
      </c>
      <c r="T11" s="35">
        <v>3378473.0174427279</v>
      </c>
      <c r="U11" s="35">
        <v>3399386.6460105572</v>
      </c>
      <c r="V11" s="35">
        <v>3435611.289227983</v>
      </c>
      <c r="W11" s="35">
        <v>3345831.7189419954</v>
      </c>
      <c r="X11" s="35">
        <v>3370419.0461371951</v>
      </c>
      <c r="Y11" s="35">
        <v>3411045.1478363317</v>
      </c>
      <c r="Z11" s="35">
        <v>3417448.1853715475</v>
      </c>
      <c r="AA11" s="35">
        <v>3444884.563055472</v>
      </c>
      <c r="AB11" s="35">
        <v>3466552.4260879043</v>
      </c>
      <c r="AC11" s="35">
        <v>3484012.5498705311</v>
      </c>
      <c r="AD11" s="35">
        <v>3500951.8792463201</v>
      </c>
      <c r="AE11" s="35">
        <v>3518278.6175367115</v>
      </c>
      <c r="AF11" s="35">
        <v>3534006.1631572498</v>
      </c>
      <c r="AG11" s="35">
        <v>3550003.7477861508</v>
      </c>
      <c r="AH11" s="35">
        <v>3763072.699597605</v>
      </c>
      <c r="AI11" s="35">
        <v>3725762.1652575093</v>
      </c>
      <c r="AJ11" s="35">
        <v>3744391.6564070764</v>
      </c>
      <c r="AK11" s="35">
        <v>3757637.1482391879</v>
      </c>
      <c r="AL11" s="35">
        <v>3770882.6400712999</v>
      </c>
      <c r="AM11" s="35">
        <v>3784128.1319034114</v>
      </c>
      <c r="AN11" s="35">
        <v>3797373.6237355238</v>
      </c>
      <c r="AO11" s="35"/>
      <c r="AP11" s="91">
        <f t="shared" si="0"/>
        <v>0</v>
      </c>
      <c r="AQ11" s="91">
        <f>SUMIF($E$2:$AN$2,"&lt;="&amp;VLOOKUP($AP$1,#REF!,6,0),$E11:$AN11)</f>
        <v>0</v>
      </c>
    </row>
    <row r="12" spans="1:43" x14ac:dyDescent="0.2">
      <c r="A12" s="1" t="s">
        <v>98</v>
      </c>
      <c r="B12" s="1" t="s">
        <v>108</v>
      </c>
      <c r="C12" s="1">
        <v>1311</v>
      </c>
      <c r="D12" s="2" t="s">
        <v>6</v>
      </c>
      <c r="E12" s="39">
        <v>9368807.1127000004</v>
      </c>
      <c r="F12" s="39">
        <v>9371742.3586100005</v>
      </c>
      <c r="G12" s="39">
        <v>9446697.7403599992</v>
      </c>
      <c r="H12" s="39">
        <v>9484104.4807211012</v>
      </c>
      <c r="I12" s="39">
        <v>9526960.1251149699</v>
      </c>
      <c r="J12" s="39">
        <v>9551526.7240005732</v>
      </c>
      <c r="K12" s="39">
        <v>9570447.2656293139</v>
      </c>
      <c r="L12" s="39">
        <v>9591945.0085674189</v>
      </c>
      <c r="M12" s="39">
        <v>9614913.8981774598</v>
      </c>
      <c r="N12" s="39">
        <v>9641488.6784218978</v>
      </c>
      <c r="O12" s="39">
        <v>9664038.6772991829</v>
      </c>
      <c r="P12" s="39">
        <v>9686759.8420308642</v>
      </c>
      <c r="Q12" s="39">
        <v>9702055.629401559</v>
      </c>
      <c r="R12" s="39">
        <v>9711542.4795765653</v>
      </c>
      <c r="S12" s="39">
        <v>9736668.4056823943</v>
      </c>
      <c r="T12" s="39">
        <v>9758981.9964984264</v>
      </c>
      <c r="U12" s="39">
        <v>9798761.2409213968</v>
      </c>
      <c r="V12" s="39">
        <v>9823345.6634711921</v>
      </c>
      <c r="W12" s="39">
        <v>9842250.2024237756</v>
      </c>
      <c r="X12" s="39">
        <v>9864038.874297265</v>
      </c>
      <c r="Y12" s="39">
        <v>9886413.2861555181</v>
      </c>
      <c r="Z12" s="39">
        <v>9910740.153958071</v>
      </c>
      <c r="AA12" s="39">
        <v>9930993.5629747901</v>
      </c>
      <c r="AB12" s="39">
        <v>9951909.207773095</v>
      </c>
      <c r="AC12" s="39">
        <v>9965586.0303717628</v>
      </c>
      <c r="AD12" s="39">
        <v>9974079.1344439331</v>
      </c>
      <c r="AE12" s="39">
        <v>9997638.6926837936</v>
      </c>
      <c r="AF12" s="39">
        <v>10018882.745219335</v>
      </c>
      <c r="AG12" s="39">
        <v>10058095.630944557</v>
      </c>
      <c r="AH12" s="39">
        <v>10083413.501922227</v>
      </c>
      <c r="AI12" s="39">
        <v>10103439.242953805</v>
      </c>
      <c r="AJ12" s="39">
        <v>10125547.286099087</v>
      </c>
      <c r="AK12" s="39">
        <v>10148401.711411759</v>
      </c>
      <c r="AL12" s="39">
        <v>10171256.136724433</v>
      </c>
      <c r="AM12" s="39">
        <v>10194110.562037103</v>
      </c>
      <c r="AN12" s="39">
        <v>10216964.987349777</v>
      </c>
      <c r="AO12" s="35"/>
      <c r="AP12" s="91">
        <f t="shared" si="0"/>
        <v>0</v>
      </c>
      <c r="AQ12" s="91">
        <f>SUMIF($E$2:$AN$2,"&lt;="&amp;VLOOKUP($AP$1,#REF!,6,0),$E12:$AN12)</f>
        <v>0</v>
      </c>
    </row>
    <row r="13" spans="1:43" x14ac:dyDescent="0.2">
      <c r="A13" s="1" t="s">
        <v>98</v>
      </c>
      <c r="B13" s="1" t="s">
        <v>109</v>
      </c>
      <c r="C13" s="1">
        <v>1311</v>
      </c>
      <c r="D13" s="2" t="s">
        <v>12</v>
      </c>
      <c r="E13" s="39">
        <v>257879.6954747116</v>
      </c>
      <c r="F13" s="39">
        <v>258431.88505135797</v>
      </c>
      <c r="G13" s="39">
        <v>258985.2570139537</v>
      </c>
      <c r="H13" s="39">
        <v>259539.81389430418</v>
      </c>
      <c r="I13" s="39">
        <v>260095.55822963605</v>
      </c>
      <c r="J13" s="39">
        <v>260652.49256260876</v>
      </c>
      <c r="K13" s="39">
        <v>261210.61944132645</v>
      </c>
      <c r="L13" s="39">
        <v>261769.94141934926</v>
      </c>
      <c r="M13" s="39">
        <v>262330.46105570532</v>
      </c>
      <c r="N13" s="39">
        <v>262892.18091490219</v>
      </c>
      <c r="O13" s="39">
        <v>263455.10356693889</v>
      </c>
      <c r="P13" s="39">
        <v>264019.23158731731</v>
      </c>
      <c r="Q13" s="39">
        <v>264584.5675570544</v>
      </c>
      <c r="R13" s="39">
        <v>265151.11406269355</v>
      </c>
      <c r="S13" s="39">
        <v>265718.87369631679</v>
      </c>
      <c r="T13" s="39">
        <v>266287.84905555635</v>
      </c>
      <c r="U13" s="39">
        <v>266858.04274360684</v>
      </c>
      <c r="V13" s="39">
        <v>267429.45736923686</v>
      </c>
      <c r="W13" s="39">
        <v>268002.09554680117</v>
      </c>
      <c r="X13" s="39">
        <v>268575.95989625261</v>
      </c>
      <c r="Y13" s="39">
        <v>269151.05304315389</v>
      </c>
      <c r="Z13" s="39">
        <v>269727.37761868996</v>
      </c>
      <c r="AA13" s="39">
        <v>270304.93625967955</v>
      </c>
      <c r="AB13" s="39">
        <v>270883.7316085879</v>
      </c>
      <c r="AC13" s="39">
        <v>271463.76631353813</v>
      </c>
      <c r="AD13" s="39">
        <v>272045.04302832391</v>
      </c>
      <c r="AE13" s="39">
        <v>272627.56441242137</v>
      </c>
      <c r="AF13" s="39">
        <v>273211.33313100116</v>
      </c>
      <c r="AG13" s="39">
        <v>273796.35185494093</v>
      </c>
      <c r="AH13" s="39">
        <v>274382.62326083734</v>
      </c>
      <c r="AI13" s="39">
        <v>274970.1500310183</v>
      </c>
      <c r="AJ13" s="39">
        <v>275558.93485355546</v>
      </c>
      <c r="AK13" s="39">
        <v>276148.98042227619</v>
      </c>
      <c r="AL13" s="39">
        <v>276740.28943677613</v>
      </c>
      <c r="AM13" s="39">
        <v>277332.86460243148</v>
      </c>
      <c r="AN13" s="39">
        <v>277926.70863041142</v>
      </c>
      <c r="AO13" s="35"/>
      <c r="AP13" s="91">
        <f t="shared" si="0"/>
        <v>0</v>
      </c>
      <c r="AQ13" s="91">
        <f>SUMIF($E$2:$AN$2,"&lt;="&amp;VLOOKUP($AP$1,#REF!,6,0),$E13:$AN13)</f>
        <v>0</v>
      </c>
    </row>
    <row r="14" spans="1:43" x14ac:dyDescent="0.2">
      <c r="A14" s="1" t="s">
        <v>98</v>
      </c>
      <c r="B14" s="1" t="s">
        <v>110</v>
      </c>
      <c r="C14" s="1">
        <v>1311</v>
      </c>
      <c r="D14" s="2" t="s">
        <v>9</v>
      </c>
      <c r="E14" s="39">
        <v>1660467.2464533157</v>
      </c>
      <c r="F14" s="39">
        <v>1661364.4835665217</v>
      </c>
      <c r="G14" s="39">
        <v>1662262.2055037669</v>
      </c>
      <c r="H14" s="39">
        <v>1663160.4125270266</v>
      </c>
      <c r="I14" s="39">
        <v>1664059.1048984185</v>
      </c>
      <c r="J14" s="39">
        <v>1664958.2828802019</v>
      </c>
      <c r="K14" s="39">
        <v>1665857.946734777</v>
      </c>
      <c r="L14" s="39">
        <v>1666758.096724686</v>
      </c>
      <c r="M14" s="39">
        <v>1667658.7331126137</v>
      </c>
      <c r="N14" s="39">
        <v>1668559.856161386</v>
      </c>
      <c r="O14" s="39">
        <v>1669461.466133971</v>
      </c>
      <c r="P14" s="39">
        <v>1670363.5632934796</v>
      </c>
      <c r="Q14" s="39">
        <v>1671266.1479031639</v>
      </c>
      <c r="R14" s="39">
        <v>1672169.2202264187</v>
      </c>
      <c r="S14" s="39">
        <v>1673072.7805267812</v>
      </c>
      <c r="T14" s="39">
        <v>1673976.8290679313</v>
      </c>
      <c r="U14" s="39">
        <v>1674881.3661136902</v>
      </c>
      <c r="V14" s="39">
        <v>1675786.3919280227</v>
      </c>
      <c r="W14" s="39">
        <v>1676691.9067750364</v>
      </c>
      <c r="X14" s="39">
        <v>1677597.9109189806</v>
      </c>
      <c r="Y14" s="39">
        <v>1678504.4046242482</v>
      </c>
      <c r="Z14" s="39">
        <v>1679411.3881553749</v>
      </c>
      <c r="AA14" s="39">
        <v>1680318.861777039</v>
      </c>
      <c r="AB14" s="39">
        <v>1681226.825754062</v>
      </c>
      <c r="AC14" s="39">
        <v>1682135.2803514085</v>
      </c>
      <c r="AD14" s="39">
        <v>1683044.2258341864</v>
      </c>
      <c r="AE14" s="39">
        <v>1683953.6624676464</v>
      </c>
      <c r="AF14" s="39">
        <v>1684863.5905171833</v>
      </c>
      <c r="AG14" s="39">
        <v>1685774.0102483344</v>
      </c>
      <c r="AH14" s="39">
        <v>1686684.9219267813</v>
      </c>
      <c r="AI14" s="39">
        <v>1687596.3258183484</v>
      </c>
      <c r="AJ14" s="39">
        <v>1688508.2221890048</v>
      </c>
      <c r="AK14" s="39">
        <v>1689420.611304862</v>
      </c>
      <c r="AL14" s="39">
        <v>1690333.4934321758</v>
      </c>
      <c r="AM14" s="39">
        <v>1691246.8688373466</v>
      </c>
      <c r="AN14" s="39">
        <v>1692160.7377869182</v>
      </c>
      <c r="AO14" s="35"/>
      <c r="AP14" s="91">
        <f t="shared" si="0"/>
        <v>0</v>
      </c>
      <c r="AQ14" s="91">
        <f>SUMIF($E$2:$AN$2,"&lt;="&amp;VLOOKUP($AP$1,#REF!,6,0),$E14:$AN14)</f>
        <v>0</v>
      </c>
    </row>
    <row r="15" spans="1:43" x14ac:dyDescent="0.2">
      <c r="A15" s="1" t="s">
        <v>98</v>
      </c>
      <c r="B15" s="1" t="s">
        <v>111</v>
      </c>
      <c r="C15" s="1">
        <v>1311</v>
      </c>
      <c r="D15" s="2" t="s">
        <v>8</v>
      </c>
      <c r="E15" s="39">
        <v>1938795.4401455866</v>
      </c>
      <c r="F15" s="39">
        <v>1946224.8089494177</v>
      </c>
      <c r="G15" s="39">
        <v>1953682.6467292325</v>
      </c>
      <c r="H15" s="39">
        <v>1961169.0625767477</v>
      </c>
      <c r="I15" s="39">
        <v>1968684.1660017134</v>
      </c>
      <c r="J15" s="39">
        <v>1976228.0669335159</v>
      </c>
      <c r="K15" s="39">
        <v>1983800.8757227859</v>
      </c>
      <c r="L15" s="39">
        <v>1991402.7031430118</v>
      </c>
      <c r="M15" s="39">
        <v>1999033.6603921605</v>
      </c>
      <c r="N15" s="39">
        <v>2006693.8590943043</v>
      </c>
      <c r="O15" s="39">
        <v>2014383.4113012534</v>
      </c>
      <c r="P15" s="39">
        <v>2022102.4294941949</v>
      </c>
      <c r="Q15" s="39">
        <v>2029851.0265853386</v>
      </c>
      <c r="R15" s="39">
        <v>2037629.3159195683</v>
      </c>
      <c r="S15" s="39">
        <v>2045437.4112760995</v>
      </c>
      <c r="T15" s="39">
        <v>2053275.426870144</v>
      </c>
      <c r="U15" s="39">
        <v>2061143.477354581</v>
      </c>
      <c r="V15" s="39">
        <v>2069041.6778216339</v>
      </c>
      <c r="W15" s="39">
        <v>2076970.1438045537</v>
      </c>
      <c r="X15" s="39">
        <v>2084928.9912793089</v>
      </c>
      <c r="Y15" s="39">
        <v>2092918.336666283</v>
      </c>
      <c r="Z15" s="39">
        <v>2100938.2968319757</v>
      </c>
      <c r="AA15" s="39">
        <v>2108988.9890907141</v>
      </c>
      <c r="AB15" s="39">
        <v>2117070.5312063675</v>
      </c>
      <c r="AC15" s="39">
        <v>2125183.0413940712</v>
      </c>
      <c r="AD15" s="39">
        <v>2133326.6383219548</v>
      </c>
      <c r="AE15" s="39">
        <v>2141501.4411128773</v>
      </c>
      <c r="AF15" s="39">
        <v>2149707.5693461727</v>
      </c>
      <c r="AG15" s="39">
        <v>2157945.1430593957</v>
      </c>
      <c r="AH15" s="39">
        <v>2166214.2827500794</v>
      </c>
      <c r="AI15" s="39">
        <v>2174515.1093774969</v>
      </c>
      <c r="AJ15" s="39">
        <v>2182847.7443644325</v>
      </c>
      <c r="AK15" s="39">
        <v>2191212.3095989558</v>
      </c>
      <c r="AL15" s="39">
        <v>2199608.9274362056</v>
      </c>
      <c r="AM15" s="39">
        <v>2208037.7207001792</v>
      </c>
      <c r="AN15" s="39">
        <v>2216498.8126855311</v>
      </c>
      <c r="AO15" s="35"/>
      <c r="AP15" s="91">
        <f t="shared" si="0"/>
        <v>0</v>
      </c>
      <c r="AQ15" s="91">
        <f>SUMIF($E$2:$AN$2,"&lt;="&amp;VLOOKUP($AP$1,#REF!,6,0),$E15:$AN15)</f>
        <v>0</v>
      </c>
    </row>
    <row r="16" spans="1:43" x14ac:dyDescent="0.2">
      <c r="A16" s="1" t="s">
        <v>98</v>
      </c>
      <c r="B16" s="1" t="s">
        <v>112</v>
      </c>
      <c r="C16" s="1">
        <v>1311</v>
      </c>
      <c r="D16" s="2" t="s">
        <v>7</v>
      </c>
      <c r="E16" s="39">
        <v>248937.29</v>
      </c>
      <c r="F16" s="39">
        <v>248937.29</v>
      </c>
      <c r="G16" s="39">
        <v>248937.29</v>
      </c>
      <c r="H16" s="39">
        <v>248937.29</v>
      </c>
      <c r="I16" s="39">
        <v>248937.29</v>
      </c>
      <c r="J16" s="39">
        <v>248937.29</v>
      </c>
      <c r="K16" s="39">
        <v>248937.29</v>
      </c>
      <c r="L16" s="39">
        <v>248937.29</v>
      </c>
      <c r="M16" s="39">
        <v>248937.29</v>
      </c>
      <c r="N16" s="39">
        <v>248937.29</v>
      </c>
      <c r="O16" s="39">
        <v>248937.29</v>
      </c>
      <c r="P16" s="39">
        <v>248937.29</v>
      </c>
      <c r="Q16" s="39">
        <v>248937.29</v>
      </c>
      <c r="R16" s="39">
        <v>248937.29</v>
      </c>
      <c r="S16" s="39">
        <v>248937.29</v>
      </c>
      <c r="T16" s="39">
        <v>248937.29</v>
      </c>
      <c r="U16" s="39">
        <v>248937.29</v>
      </c>
      <c r="V16" s="39">
        <v>248937.29</v>
      </c>
      <c r="W16" s="39">
        <v>248937.29</v>
      </c>
      <c r="X16" s="39">
        <v>248937.29</v>
      </c>
      <c r="Y16" s="39">
        <v>248937.29</v>
      </c>
      <c r="Z16" s="39">
        <v>248937.29</v>
      </c>
      <c r="AA16" s="39">
        <v>248937.29</v>
      </c>
      <c r="AB16" s="39">
        <v>248937.29</v>
      </c>
      <c r="AC16" s="39">
        <v>248937.29</v>
      </c>
      <c r="AD16" s="39">
        <v>248937.29</v>
      </c>
      <c r="AE16" s="39">
        <v>248937.29</v>
      </c>
      <c r="AF16" s="39">
        <v>248937.29</v>
      </c>
      <c r="AG16" s="39">
        <v>248937.29</v>
      </c>
      <c r="AH16" s="39">
        <v>248937.29</v>
      </c>
      <c r="AI16" s="39">
        <v>248937.29</v>
      </c>
      <c r="AJ16" s="39">
        <v>248937.29</v>
      </c>
      <c r="AK16" s="39">
        <v>248937.29</v>
      </c>
      <c r="AL16" s="39">
        <v>248937.29</v>
      </c>
      <c r="AM16" s="39">
        <v>248937.29</v>
      </c>
      <c r="AN16" s="39">
        <v>248937.29</v>
      </c>
      <c r="AO16" s="35"/>
      <c r="AP16" s="91">
        <f t="shared" si="0"/>
        <v>0</v>
      </c>
      <c r="AQ16" s="91">
        <f>SUMIF($E$2:$AN$2,"&lt;="&amp;VLOOKUP($AP$1,#REF!,6,0),$E16:$AN16)</f>
        <v>0</v>
      </c>
    </row>
    <row r="17" spans="1:43" x14ac:dyDescent="0.2">
      <c r="A17" s="1" t="s">
        <v>98</v>
      </c>
      <c r="B17" s="1" t="s">
        <v>113</v>
      </c>
      <c r="C17" s="1">
        <v>1311</v>
      </c>
      <c r="D17" s="2" t="s">
        <v>5</v>
      </c>
      <c r="E17" s="35">
        <v>1228090</v>
      </c>
      <c r="F17" s="35">
        <v>1229910</v>
      </c>
      <c r="G17" s="35">
        <v>1240160</v>
      </c>
      <c r="H17" s="35">
        <v>1709485.6791562405</v>
      </c>
      <c r="I17" s="35">
        <v>1712796.6678374889</v>
      </c>
      <c r="J17" s="35">
        <v>1716107.6565187366</v>
      </c>
      <c r="K17" s="35">
        <v>1719418.645199985</v>
      </c>
      <c r="L17" s="35">
        <v>1722729.6338812332</v>
      </c>
      <c r="M17" s="35">
        <v>1726040.6225624809</v>
      </c>
      <c r="N17" s="35">
        <v>1729351.6112437297</v>
      </c>
      <c r="O17" s="35">
        <v>1732662.5999249776</v>
      </c>
      <c r="P17" s="35">
        <v>1735973.5886062253</v>
      </c>
      <c r="Q17" s="35">
        <v>1739284.5772874733</v>
      </c>
      <c r="R17" s="35">
        <v>1742595.5659687212</v>
      </c>
      <c r="S17" s="35">
        <v>1745906.5546499705</v>
      </c>
      <c r="T17" s="35">
        <v>1749217.5433312182</v>
      </c>
      <c r="U17" s="35">
        <v>1752528.5320124659</v>
      </c>
      <c r="V17" s="35">
        <v>1755839.520693714</v>
      </c>
      <c r="W17" s="35">
        <v>1759150.5093749624</v>
      </c>
      <c r="X17" s="35">
        <v>1762461.4980562106</v>
      </c>
      <c r="Y17" s="35">
        <v>1765772.4867374585</v>
      </c>
      <c r="Z17" s="35">
        <v>1769083.4754187062</v>
      </c>
      <c r="AA17" s="35">
        <v>1772394.4640999543</v>
      </c>
      <c r="AB17" s="35">
        <v>1775705.4527812032</v>
      </c>
      <c r="AC17" s="35">
        <v>1779016.4414624511</v>
      </c>
      <c r="AD17" s="35">
        <v>1782327.430143699</v>
      </c>
      <c r="AE17" s="35">
        <v>1785638.4188249472</v>
      </c>
      <c r="AF17" s="35">
        <v>1788949.4075061951</v>
      </c>
      <c r="AG17" s="35">
        <v>1792260.3961874435</v>
      </c>
      <c r="AH17" s="35">
        <v>1795571.3848686912</v>
      </c>
      <c r="AI17" s="35">
        <v>1798882.3735499398</v>
      </c>
      <c r="AJ17" s="35">
        <v>1802193.3622311875</v>
      </c>
      <c r="AK17" s="35">
        <v>1805504.3509124359</v>
      </c>
      <c r="AL17" s="35">
        <v>1808815.3395936843</v>
      </c>
      <c r="AM17" s="35">
        <v>1812126.3282749327</v>
      </c>
      <c r="AN17" s="35">
        <v>1815437.3169561806</v>
      </c>
      <c r="AO17" s="35"/>
      <c r="AP17" s="91">
        <f t="shared" si="0"/>
        <v>0</v>
      </c>
      <c r="AQ17" s="91">
        <f>SUMIF($E$2:$AN$2,"&lt;="&amp;VLOOKUP($AP$1,#REF!,6,0),$E17:$AN17)</f>
        <v>0</v>
      </c>
    </row>
    <row r="18" spans="1:43" x14ac:dyDescent="0.2">
      <c r="A18" s="1" t="s">
        <v>98</v>
      </c>
      <c r="B18" s="1" t="s">
        <v>114</v>
      </c>
      <c r="C18" s="1">
        <v>1311</v>
      </c>
      <c r="D18" s="2" t="s">
        <v>4</v>
      </c>
      <c r="E18" s="35">
        <v>2602216</v>
      </c>
      <c r="F18" s="35">
        <v>2594009</v>
      </c>
      <c r="G18" s="35">
        <v>2624593</v>
      </c>
      <c r="H18" s="35">
        <v>3105171.4913423206</v>
      </c>
      <c r="I18" s="35">
        <v>3125613.4061165261</v>
      </c>
      <c r="J18" s="35">
        <v>3135279.2207659497</v>
      </c>
      <c r="K18" s="35">
        <v>3141618.318431552</v>
      </c>
      <c r="L18" s="35">
        <v>3149475.9305181997</v>
      </c>
      <c r="M18" s="35">
        <v>3158200.3578701853</v>
      </c>
      <c r="N18" s="35">
        <v>3169049.4143340453</v>
      </c>
      <c r="O18" s="35">
        <v>3177527.0268112193</v>
      </c>
      <c r="P18" s="35">
        <v>3186105.492030221</v>
      </c>
      <c r="Q18" s="35">
        <v>3190308.8459362732</v>
      </c>
      <c r="R18" s="35">
        <v>3191089.5122662527</v>
      </c>
      <c r="S18" s="35">
        <v>3201084.8884625002</v>
      </c>
      <c r="T18" s="35">
        <v>3209423.206795691</v>
      </c>
      <c r="U18" s="35">
        <v>3228052.4739883016</v>
      </c>
      <c r="V18" s="35">
        <v>3237728.7905302285</v>
      </c>
      <c r="W18" s="35">
        <v>3244058.4592488441</v>
      </c>
      <c r="X18" s="35">
        <v>3252087.4897583653</v>
      </c>
      <c r="Y18" s="35">
        <v>3260461.644496487</v>
      </c>
      <c r="Z18" s="35">
        <v>3269986.2070421432</v>
      </c>
      <c r="AA18" s="35">
        <v>3277110.6443483196</v>
      </c>
      <c r="AB18" s="35">
        <v>3284625.2780201486</v>
      </c>
      <c r="AC18" s="35">
        <v>3287874.7206641822</v>
      </c>
      <c r="AD18" s="35">
        <v>3288069.8612214853</v>
      </c>
      <c r="AE18" s="35">
        <v>3297142.3168121558</v>
      </c>
      <c r="AF18" s="35">
        <v>3304850.4518155144</v>
      </c>
      <c r="AG18" s="35">
        <v>3323146.0144399591</v>
      </c>
      <c r="AH18" s="35">
        <v>3333254.4865961075</v>
      </c>
      <c r="AI18" s="35">
        <v>3340244.7795040989</v>
      </c>
      <c r="AJ18" s="35">
        <v>3348461.9869636022</v>
      </c>
      <c r="AK18" s="35">
        <v>3357118.9707342032</v>
      </c>
      <c r="AL18" s="35">
        <v>3365775.9545048042</v>
      </c>
      <c r="AM18" s="35">
        <v>3374432.9382754061</v>
      </c>
      <c r="AN18" s="35">
        <v>3383089.9220460071</v>
      </c>
      <c r="AO18" s="35"/>
      <c r="AP18" s="91">
        <f t="shared" si="0"/>
        <v>0</v>
      </c>
      <c r="AQ18" s="91">
        <f>SUMIF($E$2:$AN$2,"&lt;="&amp;VLOOKUP($AP$1,#REF!,6,0),$E18:$AN18)</f>
        <v>0</v>
      </c>
    </row>
    <row r="19" spans="1:43" x14ac:dyDescent="0.2">
      <c r="A19" s="1" t="s">
        <v>99</v>
      </c>
      <c r="B19" s="1" t="s">
        <v>115</v>
      </c>
      <c r="C19" s="1">
        <v>1310</v>
      </c>
      <c r="D19" s="1">
        <v>536101</v>
      </c>
      <c r="E19" s="35">
        <v>83685251.319999993</v>
      </c>
      <c r="F19" s="35">
        <v>94248810.230000004</v>
      </c>
      <c r="G19" s="35">
        <v>76674681</v>
      </c>
      <c r="H19" s="35">
        <v>73956563.10689342</v>
      </c>
      <c r="I19" s="35">
        <v>90569888.670775294</v>
      </c>
      <c r="J19" s="35">
        <v>58991003.245938919</v>
      </c>
      <c r="K19" s="35">
        <v>108535333.08482453</v>
      </c>
      <c r="L19" s="35">
        <v>74479424.34206675</v>
      </c>
      <c r="M19" s="35">
        <v>74697772.212217242</v>
      </c>
      <c r="N19" s="35">
        <v>74832700.806456268</v>
      </c>
      <c r="O19" s="35">
        <v>91607987.573901802</v>
      </c>
      <c r="P19" s="35">
        <v>59674662.24973689</v>
      </c>
      <c r="Q19" s="35">
        <v>94302026.158301339</v>
      </c>
      <c r="R19" s="35">
        <v>94334868.23668313</v>
      </c>
      <c r="S19" s="35">
        <v>77398972.304779574</v>
      </c>
      <c r="T19" s="35">
        <v>94578111.096564054</v>
      </c>
      <c r="U19" s="35">
        <v>77666093.513208821</v>
      </c>
      <c r="V19" s="35">
        <v>61805415.037536807</v>
      </c>
      <c r="W19" s="35">
        <v>113594447.2944621</v>
      </c>
      <c r="X19" s="35">
        <v>77992278.097915158</v>
      </c>
      <c r="Y19" s="35">
        <v>78217268.759487405</v>
      </c>
      <c r="Z19" s="35">
        <v>78344264.914064467</v>
      </c>
      <c r="AA19" s="35">
        <v>95866235.502921745</v>
      </c>
      <c r="AB19" s="35">
        <v>62480336.404370122</v>
      </c>
      <c r="AC19" s="35">
        <v>114802270.78306974</v>
      </c>
      <c r="AD19" s="35">
        <v>78872230.823166952</v>
      </c>
      <c r="AE19" s="35">
        <v>79001166.285421044</v>
      </c>
      <c r="AF19" s="35">
        <v>96511898.713146046</v>
      </c>
      <c r="AG19" s="35">
        <v>79256597.373481333</v>
      </c>
      <c r="AH19" s="35">
        <v>63091967.249857537</v>
      </c>
      <c r="AI19" s="35">
        <v>115888262.98690292</v>
      </c>
      <c r="AJ19" s="35">
        <v>79587633.939632028</v>
      </c>
      <c r="AK19" s="35">
        <v>79717882.012211606</v>
      </c>
      <c r="AL19" s="35">
        <v>97442820.377899513</v>
      </c>
      <c r="AM19" s="35">
        <v>79978378.157370821</v>
      </c>
      <c r="AN19" s="35">
        <v>63646508.729329184</v>
      </c>
      <c r="AO19" s="35"/>
      <c r="AP19" s="91">
        <f t="shared" si="0"/>
        <v>0</v>
      </c>
      <c r="AQ19" s="91">
        <f>SUMIF($E$2:$AN$2,"&lt;="&amp;VLOOKUP($AP$1,#REF!,6,0),$E19:$AN19)</f>
        <v>0</v>
      </c>
    </row>
    <row r="20" spans="1:43" x14ac:dyDescent="0.2">
      <c r="A20" s="1" t="s">
        <v>99</v>
      </c>
      <c r="B20" s="1" t="s">
        <v>116</v>
      </c>
      <c r="C20" s="1">
        <v>1310</v>
      </c>
      <c r="D20" s="1">
        <v>536102</v>
      </c>
      <c r="E20" s="35">
        <v>1406229.77</v>
      </c>
      <c r="F20" s="35">
        <v>1727540.1099999999</v>
      </c>
      <c r="G20" s="35">
        <v>2031953</v>
      </c>
      <c r="H20" s="35">
        <v>1518273.8882208008</v>
      </c>
      <c r="I20" s="35">
        <v>1691905.2137139218</v>
      </c>
      <c r="J20" s="35">
        <v>1366560.6619458173</v>
      </c>
      <c r="K20" s="35">
        <v>1875503.8047744974</v>
      </c>
      <c r="L20" s="35">
        <v>1532927.7371248149</v>
      </c>
      <c r="M20" s="35">
        <v>1536376.5880574638</v>
      </c>
      <c r="N20" s="35">
        <v>1540179.7431729217</v>
      </c>
      <c r="O20" s="35">
        <v>1714233.1488172563</v>
      </c>
      <c r="P20" s="35">
        <v>1384764.7993665026</v>
      </c>
      <c r="Q20" s="35">
        <v>1721545.6517799958</v>
      </c>
      <c r="R20" s="35">
        <v>1724536.7949620008</v>
      </c>
      <c r="S20" s="35">
        <v>1557178.6694160483</v>
      </c>
      <c r="T20" s="35">
        <v>1732518.5008949256</v>
      </c>
      <c r="U20" s="35">
        <v>1565523.3290586495</v>
      </c>
      <c r="V20" s="35">
        <v>1404526.7598628218</v>
      </c>
      <c r="W20" s="35">
        <v>1925607.3188821157</v>
      </c>
      <c r="X20" s="35">
        <v>1574861.9262454284</v>
      </c>
      <c r="Y20" s="35">
        <v>1578134.1499785911</v>
      </c>
      <c r="Z20" s="35">
        <v>1581628.1679523564</v>
      </c>
      <c r="AA20" s="35">
        <v>1759397.1838163314</v>
      </c>
      <c r="AB20" s="35">
        <v>1421657.9476418048</v>
      </c>
      <c r="AC20" s="35">
        <v>1949199.2010092868</v>
      </c>
      <c r="AD20" s="35">
        <v>1593743.4765856599</v>
      </c>
      <c r="AE20" s="35">
        <v>1597280.0799584074</v>
      </c>
      <c r="AF20" s="35">
        <v>1776634.175710161</v>
      </c>
      <c r="AG20" s="35">
        <v>1605270.0489698229</v>
      </c>
      <c r="AH20" s="35">
        <v>1440162.3274708337</v>
      </c>
      <c r="AI20" s="35">
        <v>1974233.3699450353</v>
      </c>
      <c r="AJ20" s="35">
        <v>1614858.9443880448</v>
      </c>
      <c r="AK20" s="35">
        <v>1618359.7249836803</v>
      </c>
      <c r="AL20" s="35">
        <v>1800228.4677272625</v>
      </c>
      <c r="AM20" s="35">
        <v>1625361.286174953</v>
      </c>
      <c r="AN20" s="35">
        <v>1458173.8292691701</v>
      </c>
      <c r="AO20" s="35"/>
      <c r="AP20" s="91">
        <f t="shared" si="0"/>
        <v>0</v>
      </c>
      <c r="AQ20" s="91">
        <f>SUMIF($E$2:$AN$2,"&lt;="&amp;VLOOKUP($AP$1,#REF!,6,0),$E20:$AN20)</f>
        <v>0</v>
      </c>
    </row>
    <row r="21" spans="1:43" x14ac:dyDescent="0.2">
      <c r="A21" s="1" t="s">
        <v>99</v>
      </c>
      <c r="B21" s="1" t="s">
        <v>117</v>
      </c>
      <c r="C21" s="1">
        <v>1310</v>
      </c>
      <c r="D21" s="1">
        <v>536103</v>
      </c>
      <c r="E21" s="35">
        <v>0</v>
      </c>
      <c r="F21" s="35">
        <v>0</v>
      </c>
      <c r="G21" s="35">
        <v>0</v>
      </c>
      <c r="H21" s="35">
        <v>5.2568568374988702</v>
      </c>
      <c r="I21" s="35">
        <v>5.2645644042277739</v>
      </c>
      <c r="J21" s="35">
        <v>5.2713058864552158</v>
      </c>
      <c r="K21" s="35">
        <v>5.2780070128268841</v>
      </c>
      <c r="L21" s="35">
        <v>5.2844258831267696</v>
      </c>
      <c r="M21" s="35">
        <v>5.2911641774713596</v>
      </c>
      <c r="N21" s="35">
        <v>5.2980326362287187</v>
      </c>
      <c r="O21" s="35">
        <v>5.3048874150618186</v>
      </c>
      <c r="P21" s="35">
        <v>5.3116482617054288</v>
      </c>
      <c r="Q21" s="35">
        <v>5.3187346714264141</v>
      </c>
      <c r="R21" s="35">
        <v>5.3255763663171036</v>
      </c>
      <c r="S21" s="35">
        <v>5.3324366249877766</v>
      </c>
      <c r="T21" s="35">
        <v>5.3393737746659227</v>
      </c>
      <c r="U21" s="35">
        <v>5.3463410426021252</v>
      </c>
      <c r="V21" s="35">
        <v>5.352990355519986</v>
      </c>
      <c r="W21" s="35">
        <v>5.3596208435027552</v>
      </c>
      <c r="X21" s="35">
        <v>5.3661610269948881</v>
      </c>
      <c r="Y21" s="35">
        <v>5.3728011282280548</v>
      </c>
      <c r="Z21" s="35">
        <v>5.3794820174288853</v>
      </c>
      <c r="AA21" s="35">
        <v>5.3861582389033256</v>
      </c>
      <c r="AB21" s="35">
        <v>5.3928052282892844</v>
      </c>
      <c r="AC21" s="35">
        <v>5.39955327852077</v>
      </c>
      <c r="AD21" s="35">
        <v>5.4062251434908486</v>
      </c>
      <c r="AE21" s="35">
        <v>5.4129029205223711</v>
      </c>
      <c r="AF21" s="35">
        <v>5.4196042435650602</v>
      </c>
      <c r="AG21" s="35">
        <v>5.4263157373167195</v>
      </c>
      <c r="AH21" s="35">
        <v>5.4329275241767743</v>
      </c>
      <c r="AI21" s="35">
        <v>5.4395328464150463</v>
      </c>
      <c r="AJ21" s="35">
        <v>5.4461103657117516</v>
      </c>
      <c r="AK21" s="35">
        <v>5.452891118579978</v>
      </c>
      <c r="AL21" s="35">
        <v>5.4596718714482044</v>
      </c>
      <c r="AM21" s="35">
        <v>5.4664526243164309</v>
      </c>
      <c r="AN21" s="35">
        <v>5.4732333771846573</v>
      </c>
      <c r="AO21" s="35"/>
      <c r="AP21" s="91">
        <f t="shared" si="0"/>
        <v>0</v>
      </c>
      <c r="AQ21" s="91">
        <f>SUMIF($E$2:$AN$2,"&lt;="&amp;VLOOKUP($AP$1,#REF!,6,0),$E21:$AN21)</f>
        <v>0</v>
      </c>
    </row>
    <row r="22" spans="1:43" x14ac:dyDescent="0.2">
      <c r="A22" s="1" t="s">
        <v>99</v>
      </c>
      <c r="B22" s="1" t="s">
        <v>118</v>
      </c>
      <c r="C22" s="1">
        <v>1310</v>
      </c>
      <c r="D22" s="1">
        <v>536105</v>
      </c>
      <c r="E22" s="35">
        <v>0</v>
      </c>
      <c r="F22" s="35">
        <v>0</v>
      </c>
      <c r="G22" s="35">
        <v>0</v>
      </c>
      <c r="H22" s="35">
        <v>112.7074801689279</v>
      </c>
      <c r="I22" s="35">
        <v>171.39562703906822</v>
      </c>
      <c r="J22" s="35">
        <v>543.36342999479962</v>
      </c>
      <c r="K22" s="35">
        <v>720.3648029217544</v>
      </c>
      <c r="L22" s="35">
        <v>113.62160131602599</v>
      </c>
      <c r="M22" s="35">
        <v>113.78421250101839</v>
      </c>
      <c r="N22" s="35">
        <v>113.91466455988312</v>
      </c>
      <c r="O22" s="35">
        <v>172.83886177631203</v>
      </c>
      <c r="P22" s="35">
        <v>546.16780445058453</v>
      </c>
      <c r="Q22" s="35">
        <v>172.59555648023434</v>
      </c>
      <c r="R22" s="35">
        <v>171.98542630244776</v>
      </c>
      <c r="S22" s="35">
        <v>113.94994099633783</v>
      </c>
      <c r="T22" s="35">
        <v>172.21734665296867</v>
      </c>
      <c r="U22" s="35">
        <v>114.41589736442994</v>
      </c>
      <c r="V22" s="35">
        <v>546.55875081802469</v>
      </c>
      <c r="W22" s="35">
        <v>724.312206852636</v>
      </c>
      <c r="X22" s="35">
        <v>114.97515597119326</v>
      </c>
      <c r="Y22" s="35">
        <v>115.13780075004198</v>
      </c>
      <c r="Z22" s="35">
        <v>115.26826687242016</v>
      </c>
      <c r="AA22" s="35">
        <v>174.44310065909201</v>
      </c>
      <c r="AB22" s="35">
        <v>549.36345242021696</v>
      </c>
      <c r="AC22" s="35">
        <v>724.25699743512882</v>
      </c>
      <c r="AD22" s="35">
        <v>115.20057423582537</v>
      </c>
      <c r="AE22" s="35">
        <v>115.30355323700736</v>
      </c>
      <c r="AF22" s="35">
        <v>173.821589644646</v>
      </c>
      <c r="AG22" s="35">
        <v>115.7695096873106</v>
      </c>
      <c r="AH22" s="35">
        <v>549.75440048475355</v>
      </c>
      <c r="AI22" s="35">
        <v>728.25974861002612</v>
      </c>
      <c r="AJ22" s="35">
        <v>116.32876833170434</v>
      </c>
      <c r="AK22" s="35">
        <v>116.44628307631417</v>
      </c>
      <c r="AL22" s="35">
        <v>175.88641057646734</v>
      </c>
      <c r="AM22" s="35">
        <v>116.6813125655338</v>
      </c>
      <c r="AN22" s="35">
        <v>553.23853522267689</v>
      </c>
      <c r="AO22" s="35"/>
      <c r="AP22" s="91">
        <f t="shared" si="0"/>
        <v>0</v>
      </c>
      <c r="AQ22" s="91">
        <f>SUMIF($E$2:$AN$2,"&lt;="&amp;VLOOKUP($AP$1,#REF!,6,0),$E22:$AN22)</f>
        <v>0</v>
      </c>
    </row>
    <row r="23" spans="1:43" x14ac:dyDescent="0.2">
      <c r="A23" s="1" t="s">
        <v>99</v>
      </c>
      <c r="B23" s="1" t="s">
        <v>119</v>
      </c>
      <c r="C23" s="1">
        <v>1310</v>
      </c>
      <c r="D23" s="1">
        <v>536106</v>
      </c>
      <c r="E23" s="35">
        <v>0</v>
      </c>
      <c r="F23" s="35">
        <v>0</v>
      </c>
      <c r="G23" s="35">
        <v>0</v>
      </c>
      <c r="H23" s="35">
        <v>1.0822298873400736E-4</v>
      </c>
      <c r="I23" s="35">
        <v>2.9821672156930541E-4</v>
      </c>
      <c r="J23" s="35">
        <v>0</v>
      </c>
      <c r="K23" s="35">
        <v>4.8977671959976013E-4</v>
      </c>
      <c r="L23" s="35">
        <v>1.0900588570552869E-4</v>
      </c>
      <c r="M23" s="35">
        <v>1.09201609948409E-4</v>
      </c>
      <c r="N23" s="35">
        <v>1.0939733419128932E-4</v>
      </c>
      <c r="O23" s="35">
        <v>3.0144687845499996E-4</v>
      </c>
      <c r="P23" s="35">
        <v>0</v>
      </c>
      <c r="Q23" s="35">
        <v>3.0252359741689809E-4</v>
      </c>
      <c r="R23" s="35">
        <v>3.0306195689784718E-4</v>
      </c>
      <c r="S23" s="35">
        <v>1.1037595540569095E-4</v>
      </c>
      <c r="T23" s="35">
        <v>3.0413867585974547E-4</v>
      </c>
      <c r="U23" s="35">
        <v>1.1076740389145161E-4</v>
      </c>
      <c r="V23" s="35">
        <v>0</v>
      </c>
      <c r="W23" s="35">
        <v>5.0034865622797437E-4</v>
      </c>
      <c r="X23" s="35">
        <v>1.1135457662009257E-4</v>
      </c>
      <c r="Y23" s="35">
        <v>1.115503008629729E-4</v>
      </c>
      <c r="Z23" s="35">
        <v>1.117460251058532E-4</v>
      </c>
      <c r="AA23" s="35">
        <v>3.0790719222638895E-4</v>
      </c>
      <c r="AB23" s="35">
        <v>0</v>
      </c>
      <c r="AC23" s="35">
        <v>5.0563462454208149E-4</v>
      </c>
      <c r="AD23" s="35">
        <v>1.1252892207737451E-4</v>
      </c>
      <c r="AE23" s="35">
        <v>1.1272464632025484E-4</v>
      </c>
      <c r="AF23" s="35">
        <v>3.1059898963113435E-4</v>
      </c>
      <c r="AG23" s="35">
        <v>1.1311609480601549E-4</v>
      </c>
      <c r="AH23" s="35">
        <v>0</v>
      </c>
      <c r="AI23" s="35">
        <v>5.1092059285618851E-4</v>
      </c>
      <c r="AJ23" s="35">
        <v>1.1370326753465649E-4</v>
      </c>
      <c r="AK23" s="35">
        <v>1.1389899177753682E-4</v>
      </c>
      <c r="AL23" s="35">
        <v>3.13829146516829E-4</v>
      </c>
      <c r="AM23" s="35">
        <v>1.142904402632975E-4</v>
      </c>
      <c r="AN23" s="35">
        <v>0</v>
      </c>
      <c r="AO23" s="35"/>
      <c r="AP23" s="91">
        <f t="shared" si="0"/>
        <v>0</v>
      </c>
      <c r="AQ23" s="91">
        <f>SUMIF($E$2:$AN$2,"&lt;="&amp;VLOOKUP($AP$1,#REF!,6,0),$E23:$AN23)</f>
        <v>0</v>
      </c>
    </row>
    <row r="24" spans="1:43" x14ac:dyDescent="0.2">
      <c r="A24" s="1" t="s">
        <v>99</v>
      </c>
      <c r="B24" s="1" t="s">
        <v>120</v>
      </c>
      <c r="C24" s="1">
        <v>1310</v>
      </c>
      <c r="D24" s="1">
        <v>536109</v>
      </c>
      <c r="E24" s="35">
        <v>105248642.51000001</v>
      </c>
      <c r="F24" s="35">
        <v>111968284.05</v>
      </c>
      <c r="G24" s="35">
        <v>95314856</v>
      </c>
      <c r="H24" s="35">
        <v>101306103.35349679</v>
      </c>
      <c r="I24" s="35">
        <v>111512746.03932646</v>
      </c>
      <c r="J24" s="35">
        <v>91252242.460973009</v>
      </c>
      <c r="K24" s="35">
        <v>121785412.45748979</v>
      </c>
      <c r="L24" s="35">
        <v>101512599.23165569</v>
      </c>
      <c r="M24" s="35">
        <v>101563027.41551208</v>
      </c>
      <c r="N24" s="35">
        <v>101612968.46113414</v>
      </c>
      <c r="O24" s="35">
        <v>111838836.22927116</v>
      </c>
      <c r="P24" s="35">
        <v>91531488.869211495</v>
      </c>
      <c r="Q24" s="35">
        <v>112396147.00604007</v>
      </c>
      <c r="R24" s="35">
        <v>112447748.59025934</v>
      </c>
      <c r="S24" s="35">
        <v>102267483.12321649</v>
      </c>
      <c r="T24" s="35">
        <v>112549323.32447921</v>
      </c>
      <c r="U24" s="35">
        <v>102361427.87078863</v>
      </c>
      <c r="V24" s="35">
        <v>92166594.620265707</v>
      </c>
      <c r="W24" s="35">
        <v>122941809.35258327</v>
      </c>
      <c r="X24" s="35">
        <v>102498657.28020352</v>
      </c>
      <c r="Y24" s="35">
        <v>102543436.17722003</v>
      </c>
      <c r="Z24" s="35">
        <v>102587730.57098232</v>
      </c>
      <c r="AA24" s="35">
        <v>112887788.32807094</v>
      </c>
      <c r="AB24" s="35">
        <v>92415729.785153195</v>
      </c>
      <c r="AC24" s="35">
        <v>123241580.00946084</v>
      </c>
      <c r="AD24" s="35">
        <v>102760024.34277298</v>
      </c>
      <c r="AE24" s="35">
        <v>102801877.68436794</v>
      </c>
      <c r="AF24" s="35">
        <v>113113332.75753799</v>
      </c>
      <c r="AG24" s="35">
        <v>102884121.34896545</v>
      </c>
      <c r="AH24" s="35">
        <v>92649253.937600717</v>
      </c>
      <c r="AI24" s="35">
        <v>123519897.41532013</v>
      </c>
      <c r="AJ24" s="35">
        <v>103003807.11249822</v>
      </c>
      <c r="AK24" s="35">
        <v>103042725.29531527</v>
      </c>
      <c r="AL24" s="35">
        <v>113366090.06014217</v>
      </c>
      <c r="AM24" s="35">
        <v>103119098.34327962</v>
      </c>
      <c r="AN24" s="35">
        <v>92867097.698339924</v>
      </c>
      <c r="AO24" s="35"/>
      <c r="AP24" s="91">
        <f t="shared" si="0"/>
        <v>0</v>
      </c>
      <c r="AQ24" s="91">
        <f>SUMIF($E$2:$AN$2,"&lt;="&amp;VLOOKUP($AP$1,#REF!,6,0),$E24:$AN24)</f>
        <v>0</v>
      </c>
    </row>
    <row r="25" spans="1:43" x14ac:dyDescent="0.2">
      <c r="A25" s="1" t="s">
        <v>99</v>
      </c>
      <c r="B25" s="1" t="s">
        <v>121</v>
      </c>
      <c r="C25" s="1">
        <v>1310</v>
      </c>
      <c r="D25" s="1">
        <v>536110</v>
      </c>
      <c r="E25" s="35">
        <v>51674.54</v>
      </c>
      <c r="F25" s="35">
        <v>26290.05</v>
      </c>
      <c r="G25" s="35">
        <v>14662</v>
      </c>
      <c r="H25" s="35">
        <v>30574.59132064617</v>
      </c>
      <c r="I25" s="35">
        <v>30635.077603496673</v>
      </c>
      <c r="J25" s="35">
        <v>30695.301117187828</v>
      </c>
      <c r="K25" s="35">
        <v>30755.406702873126</v>
      </c>
      <c r="L25" s="35">
        <v>30815.576006396928</v>
      </c>
      <c r="M25" s="35">
        <v>30875.789609220134</v>
      </c>
      <c r="N25" s="35">
        <v>30936.122254314272</v>
      </c>
      <c r="O25" s="35">
        <v>30996.437313306375</v>
      </c>
      <c r="P25" s="35">
        <v>31056.774184164355</v>
      </c>
      <c r="Q25" s="35">
        <v>31117.026211001939</v>
      </c>
      <c r="R25" s="35">
        <v>31177.30988828004</v>
      </c>
      <c r="S25" s="35">
        <v>31237.646263169248</v>
      </c>
      <c r="T25" s="35">
        <v>31297.921866369714</v>
      </c>
      <c r="U25" s="35">
        <v>31358.324154493203</v>
      </c>
      <c r="V25" s="35">
        <v>31418.536018738636</v>
      </c>
      <c r="W25" s="35">
        <v>31478.633816567213</v>
      </c>
      <c r="X25" s="35">
        <v>31538.797749578</v>
      </c>
      <c r="Y25" s="35">
        <v>31598.985104264681</v>
      </c>
      <c r="Z25" s="35">
        <v>31659.25260054371</v>
      </c>
      <c r="AA25" s="35">
        <v>31719.500470351413</v>
      </c>
      <c r="AB25" s="35">
        <v>31779.783292331409</v>
      </c>
      <c r="AC25" s="35">
        <v>31839.988624779933</v>
      </c>
      <c r="AD25" s="35">
        <v>31900.238942705204</v>
      </c>
      <c r="AE25" s="35">
        <v>31960.527959090308</v>
      </c>
      <c r="AF25" s="35">
        <v>32020.769253003898</v>
      </c>
      <c r="AG25" s="35">
        <v>32081.152195938936</v>
      </c>
      <c r="AH25" s="35">
        <v>32141.375239787892</v>
      </c>
      <c r="AI25" s="35">
        <v>32201.496400484004</v>
      </c>
      <c r="AJ25" s="35">
        <v>32261.660294916295</v>
      </c>
      <c r="AK25" s="35">
        <v>32321.926591904048</v>
      </c>
      <c r="AL25" s="35">
        <v>32382.192888891797</v>
      </c>
      <c r="AM25" s="35">
        <v>32442.459185879536</v>
      </c>
      <c r="AN25" s="35">
        <v>32502.725482867285</v>
      </c>
      <c r="AO25" s="35"/>
      <c r="AP25" s="91">
        <f t="shared" si="0"/>
        <v>0</v>
      </c>
      <c r="AQ25" s="91">
        <f>SUMIF($E$2:$AN$2,"&lt;="&amp;VLOOKUP($AP$1,#REF!,6,0),$E25:$AN25)</f>
        <v>0</v>
      </c>
    </row>
    <row r="26" spans="1:43" x14ac:dyDescent="0.2">
      <c r="A26" s="1" t="s">
        <v>99</v>
      </c>
      <c r="B26" s="1" t="s">
        <v>122</v>
      </c>
      <c r="C26" s="1">
        <v>1310</v>
      </c>
      <c r="D26" s="1">
        <v>536113</v>
      </c>
      <c r="E26" s="35">
        <v>125356.06</v>
      </c>
      <c r="F26" s="35">
        <v>134496.74</v>
      </c>
      <c r="G26" s="35">
        <v>105686</v>
      </c>
      <c r="H26" s="35">
        <v>136047.2685681991</v>
      </c>
      <c r="I26" s="35">
        <v>137963.29827514579</v>
      </c>
      <c r="J26" s="35">
        <v>135063.73470070961</v>
      </c>
      <c r="K26" s="35">
        <v>140125.07621806243</v>
      </c>
      <c r="L26" s="35">
        <v>137201.98016416517</v>
      </c>
      <c r="M26" s="35">
        <v>137471.57810686881</v>
      </c>
      <c r="N26" s="35">
        <v>137733.04878028805</v>
      </c>
      <c r="O26" s="35">
        <v>139579.5612402753</v>
      </c>
      <c r="P26" s="35">
        <v>136616.55334313816</v>
      </c>
      <c r="Q26" s="35">
        <v>140029.830129707</v>
      </c>
      <c r="R26" s="35">
        <v>140194.46527016672</v>
      </c>
      <c r="S26" s="35">
        <v>138864.31445763525</v>
      </c>
      <c r="T26" s="35">
        <v>140703.69299711671</v>
      </c>
      <c r="U26" s="35">
        <v>139445.4722931924</v>
      </c>
      <c r="V26" s="35">
        <v>138128.12083727767</v>
      </c>
      <c r="W26" s="35">
        <v>143209.87356074006</v>
      </c>
      <c r="X26" s="35">
        <v>140273.07004391044</v>
      </c>
      <c r="Y26" s="35">
        <v>140542.44225979527</v>
      </c>
      <c r="Z26" s="35">
        <v>140803.36238513276</v>
      </c>
      <c r="AA26" s="35">
        <v>142656.135472986</v>
      </c>
      <c r="AB26" s="35">
        <v>139679.01465660118</v>
      </c>
      <c r="AC26" s="35">
        <v>144708.30670662952</v>
      </c>
      <c r="AD26" s="35">
        <v>141679.21747293323</v>
      </c>
      <c r="AE26" s="35">
        <v>141932.52394189674</v>
      </c>
      <c r="AF26" s="35">
        <v>143778.4390076132</v>
      </c>
      <c r="AG26" s="35">
        <v>142513.22425057067</v>
      </c>
      <c r="AH26" s="35">
        <v>141189.13402653192</v>
      </c>
      <c r="AI26" s="35">
        <v>146291.56148890394</v>
      </c>
      <c r="AJ26" s="35">
        <v>143341.09763199513</v>
      </c>
      <c r="AK26" s="35">
        <v>143598.57168947358</v>
      </c>
      <c r="AL26" s="35">
        <v>145472.16321915007</v>
      </c>
      <c r="AM26" s="35">
        <v>144113.51980443046</v>
      </c>
      <c r="AN26" s="35">
        <v>142753.23891159365</v>
      </c>
      <c r="AO26" s="35"/>
      <c r="AP26" s="91">
        <f t="shared" si="0"/>
        <v>0</v>
      </c>
      <c r="AQ26" s="91">
        <f>SUMIF($E$2:$AN$2,"&lt;="&amp;VLOOKUP($AP$1,#REF!,6,0),$E26:$AN26)</f>
        <v>0</v>
      </c>
    </row>
    <row r="27" spans="1:43" x14ac:dyDescent="0.2">
      <c r="A27" s="1" t="s">
        <v>99</v>
      </c>
      <c r="B27" s="1" t="s">
        <v>123</v>
      </c>
      <c r="C27" s="1">
        <v>1310</v>
      </c>
      <c r="D27" s="1">
        <v>536114</v>
      </c>
      <c r="E27" s="35">
        <v>0</v>
      </c>
      <c r="F27" s="35">
        <v>0</v>
      </c>
      <c r="G27" s="35">
        <v>0</v>
      </c>
      <c r="H27" s="35">
        <v>2.4928485635932263</v>
      </c>
      <c r="I27" s="35">
        <v>54.783265272286279</v>
      </c>
      <c r="J27" s="35">
        <v>15.826412631370252</v>
      </c>
      <c r="K27" s="35">
        <v>176.54845007458098</v>
      </c>
      <c r="L27" s="35">
        <v>2.5330572808127054</v>
      </c>
      <c r="M27" s="35">
        <v>2.5415831959793689</v>
      </c>
      <c r="N27" s="35">
        <v>2.5556312900762248</v>
      </c>
      <c r="O27" s="35">
        <v>55.936067628762807</v>
      </c>
      <c r="P27" s="35">
        <v>16.202995352673199</v>
      </c>
      <c r="Q27" s="35">
        <v>56.447452910007627</v>
      </c>
      <c r="R27" s="35">
        <v>56.692904579553918</v>
      </c>
      <c r="S27" s="35">
        <v>2.6193565493040571</v>
      </c>
      <c r="T27" s="35">
        <v>57.225675656594717</v>
      </c>
      <c r="U27" s="35">
        <v>2.6479970091543237</v>
      </c>
      <c r="V27" s="35">
        <v>16.662902367778184</v>
      </c>
      <c r="W27" s="35">
        <v>185.38917961614678</v>
      </c>
      <c r="X27" s="35">
        <v>2.6657202142766772</v>
      </c>
      <c r="Y27" s="35">
        <v>2.6729926708206593</v>
      </c>
      <c r="Z27" s="35">
        <v>2.6839835957814429</v>
      </c>
      <c r="AA27" s="35">
        <v>58.558239353529572</v>
      </c>
      <c r="AB27" s="35">
        <v>16.972439504661885</v>
      </c>
      <c r="AC27" s="35">
        <v>189.03025124070345</v>
      </c>
      <c r="AD27" s="35">
        <v>2.7240444679869253</v>
      </c>
      <c r="AE27" s="35">
        <v>2.7360246800673234</v>
      </c>
      <c r="AF27" s="35">
        <v>59.64185563101104</v>
      </c>
      <c r="AG27" s="35">
        <v>2.7621244034227401</v>
      </c>
      <c r="AH27" s="35">
        <v>17.381905082575749</v>
      </c>
      <c r="AI27" s="35">
        <v>193.1223579666208</v>
      </c>
      <c r="AJ27" s="35">
        <v>2.7813781343601018</v>
      </c>
      <c r="AK27" s="35">
        <v>2.7923327903041963</v>
      </c>
      <c r="AL27" s="35">
        <v>60.849435274185581</v>
      </c>
      <c r="AM27" s="35">
        <v>2.8142421021923849</v>
      </c>
      <c r="AN27" s="35">
        <v>17.721642626573715</v>
      </c>
      <c r="AO27" s="35"/>
      <c r="AP27" s="91">
        <f t="shared" si="0"/>
        <v>0</v>
      </c>
      <c r="AQ27" s="91">
        <f>SUMIF($E$2:$AN$2,"&lt;="&amp;VLOOKUP($AP$1,#REF!,6,0),$E27:$AN27)</f>
        <v>0</v>
      </c>
    </row>
    <row r="28" spans="1:43" x14ac:dyDescent="0.2">
      <c r="A28" s="1" t="s">
        <v>99</v>
      </c>
      <c r="B28" s="1" t="s">
        <v>124</v>
      </c>
      <c r="C28" s="1">
        <v>1310</v>
      </c>
      <c r="D28" s="1">
        <v>536115</v>
      </c>
      <c r="E28" s="35">
        <v>89810142.180000007</v>
      </c>
      <c r="F28" s="35">
        <v>71400997.920000002</v>
      </c>
      <c r="G28" s="35">
        <v>71158101</v>
      </c>
      <c r="H28" s="35">
        <v>82705175.305342495</v>
      </c>
      <c r="I28" s="35">
        <v>86541618.095571861</v>
      </c>
      <c r="J28" s="35">
        <v>79627855.740145057</v>
      </c>
      <c r="K28" s="35">
        <v>90400018.683432177</v>
      </c>
      <c r="L28" s="35">
        <v>83420557.220368445</v>
      </c>
      <c r="M28" s="35">
        <v>83616466.27408503</v>
      </c>
      <c r="N28" s="35">
        <v>83824649.520997062</v>
      </c>
      <c r="O28" s="35">
        <v>87595625.776031658</v>
      </c>
      <c r="P28" s="35">
        <v>80626362.624058425</v>
      </c>
      <c r="Q28" s="35">
        <v>87944519.984604388</v>
      </c>
      <c r="R28" s="35">
        <v>88024241.473809436</v>
      </c>
      <c r="S28" s="35">
        <v>84633440.783442602</v>
      </c>
      <c r="T28" s="35">
        <v>88373190.943554208</v>
      </c>
      <c r="U28" s="35">
        <v>85050109.436948076</v>
      </c>
      <c r="V28" s="35">
        <v>81605177.71113126</v>
      </c>
      <c r="W28" s="35">
        <v>92596840.315521613</v>
      </c>
      <c r="X28" s="35">
        <v>85477661.208840698</v>
      </c>
      <c r="Y28" s="35">
        <v>85675944.502561465</v>
      </c>
      <c r="Z28" s="35">
        <v>85867067.73533389</v>
      </c>
      <c r="AA28" s="35">
        <v>89696346.432109922</v>
      </c>
      <c r="AB28" s="35">
        <v>82570653.45897533</v>
      </c>
      <c r="AC28" s="35">
        <v>93674752.51546143</v>
      </c>
      <c r="AD28" s="35">
        <v>86433130.766833201</v>
      </c>
      <c r="AE28" s="35">
        <v>86620157.495091006</v>
      </c>
      <c r="AF28" s="35">
        <v>90422779.778039485</v>
      </c>
      <c r="AG28" s="35">
        <v>87019265.826265782</v>
      </c>
      <c r="AH28" s="35">
        <v>83509047.038529888</v>
      </c>
      <c r="AI28" s="35">
        <v>94716895.424845353</v>
      </c>
      <c r="AJ28" s="35">
        <v>87455984.330241442</v>
      </c>
      <c r="AK28" s="35">
        <v>87624134.230787799</v>
      </c>
      <c r="AL28" s="35">
        <v>91491215.363349766</v>
      </c>
      <c r="AM28" s="35">
        <v>87959988.461268932</v>
      </c>
      <c r="AN28" s="35">
        <v>84417583.216524899</v>
      </c>
      <c r="AO28" s="35"/>
      <c r="AP28" s="91">
        <f t="shared" si="0"/>
        <v>0</v>
      </c>
      <c r="AQ28" s="91">
        <f>SUMIF($E$2:$AN$2,"&lt;="&amp;VLOOKUP($AP$1,#REF!,6,0),$E28:$AN28)</f>
        <v>0</v>
      </c>
    </row>
    <row r="29" spans="1:43" x14ac:dyDescent="0.2">
      <c r="A29" s="1" t="s">
        <v>99</v>
      </c>
      <c r="B29" s="1" t="s">
        <v>125</v>
      </c>
      <c r="C29" s="1">
        <v>1310</v>
      </c>
      <c r="D29" s="1">
        <v>536116</v>
      </c>
      <c r="E29" s="35">
        <v>31984673.960000001</v>
      </c>
      <c r="F29" s="35">
        <v>36661466.710000001</v>
      </c>
      <c r="G29" s="35">
        <v>27976455</v>
      </c>
      <c r="H29" s="35">
        <v>31568355.851361759</v>
      </c>
      <c r="I29" s="35">
        <v>32608749.116735183</v>
      </c>
      <c r="J29" s="35">
        <v>27955930.695381649</v>
      </c>
      <c r="K29" s="35">
        <v>29631085.310503233</v>
      </c>
      <c r="L29" s="35">
        <v>29091399.965643659</v>
      </c>
      <c r="M29" s="35">
        <v>34847947.439016044</v>
      </c>
      <c r="N29" s="35">
        <v>30615912.800060887</v>
      </c>
      <c r="O29" s="35">
        <v>30158267.86187578</v>
      </c>
      <c r="P29" s="35">
        <v>26049351.550911367</v>
      </c>
      <c r="Q29" s="35">
        <v>31308091.732388396</v>
      </c>
      <c r="R29" s="35">
        <v>39967527.070513114</v>
      </c>
      <c r="S29" s="35">
        <v>27220446.220257558</v>
      </c>
      <c r="T29" s="35">
        <v>33879384.438376449</v>
      </c>
      <c r="U29" s="35">
        <v>32606262.481140953</v>
      </c>
      <c r="V29" s="35">
        <v>28986636.526687477</v>
      </c>
      <c r="W29" s="35">
        <v>30655203.788773071</v>
      </c>
      <c r="X29" s="35">
        <v>30145553.651125055</v>
      </c>
      <c r="Y29" s="35">
        <v>36072874.33669778</v>
      </c>
      <c r="Z29" s="35">
        <v>31670019.22043794</v>
      </c>
      <c r="AA29" s="35">
        <v>31216453.914868679</v>
      </c>
      <c r="AB29" s="35">
        <v>26950526.431401178</v>
      </c>
      <c r="AC29" s="35">
        <v>33302350.016369041</v>
      </c>
      <c r="AD29" s="35">
        <v>39757911.578097269</v>
      </c>
      <c r="AE29" s="35">
        <v>27999076.085213546</v>
      </c>
      <c r="AF29" s="35">
        <v>34858994.356347069</v>
      </c>
      <c r="AG29" s="35">
        <v>33537060.760290872</v>
      </c>
      <c r="AH29" s="35">
        <v>29833839.861992672</v>
      </c>
      <c r="AI29" s="35">
        <v>31507987.072655786</v>
      </c>
      <c r="AJ29" s="35">
        <v>31018341.732412133</v>
      </c>
      <c r="AK29" s="35">
        <v>37129572.948841661</v>
      </c>
      <c r="AL29" s="35">
        <v>33727252.174062304</v>
      </c>
      <c r="AM29" s="35">
        <v>31042639.861468099</v>
      </c>
      <c r="AN29" s="35">
        <v>27738743.082501709</v>
      </c>
      <c r="AO29" s="35"/>
      <c r="AP29" s="91">
        <f t="shared" si="0"/>
        <v>0</v>
      </c>
      <c r="AQ29" s="91">
        <f>SUMIF($E$2:$AN$2,"&lt;="&amp;VLOOKUP($AP$1,#REF!,6,0),$E29:$AN29)</f>
        <v>0</v>
      </c>
    </row>
    <row r="30" spans="1:43" x14ac:dyDescent="0.2">
      <c r="A30" s="1" t="s">
        <v>99</v>
      </c>
      <c r="B30" s="1" t="s">
        <v>126</v>
      </c>
      <c r="C30" s="1">
        <v>1310</v>
      </c>
      <c r="D30" s="1">
        <v>536117</v>
      </c>
      <c r="E30" s="35">
        <v>599724.84</v>
      </c>
      <c r="F30" s="35">
        <v>728025.32</v>
      </c>
      <c r="G30" s="35">
        <v>552063</v>
      </c>
      <c r="H30" s="35">
        <v>606908.05091340654</v>
      </c>
      <c r="I30" s="35">
        <v>639377.82529573166</v>
      </c>
      <c r="J30" s="35">
        <v>585764.92807315546</v>
      </c>
      <c r="K30" s="35">
        <v>671841.08752422908</v>
      </c>
      <c r="L30" s="35">
        <v>616451.66815290996</v>
      </c>
      <c r="M30" s="35">
        <v>618269.3831900087</v>
      </c>
      <c r="N30" s="35">
        <v>620499.55233403365</v>
      </c>
      <c r="O30" s="35">
        <v>650957.601937784</v>
      </c>
      <c r="P30" s="35">
        <v>595755.75142047263</v>
      </c>
      <c r="Q30" s="35">
        <v>653846.58579058829</v>
      </c>
      <c r="R30" s="35">
        <v>654070.96193118684</v>
      </c>
      <c r="S30" s="35">
        <v>627206.17905127758</v>
      </c>
      <c r="T30" s="35">
        <v>658245.74087309779</v>
      </c>
      <c r="U30" s="35">
        <v>633048.6853154368</v>
      </c>
      <c r="V30" s="35">
        <v>606205.9540712767</v>
      </c>
      <c r="W30" s="35">
        <v>696259.98747382045</v>
      </c>
      <c r="X30" s="35">
        <v>638204.15077160392</v>
      </c>
      <c r="Y30" s="35">
        <v>639931.5544206216</v>
      </c>
      <c r="Z30" s="35">
        <v>641872.34619244852</v>
      </c>
      <c r="AA30" s="35">
        <v>673350.34155803046</v>
      </c>
      <c r="AB30" s="35">
        <v>615317.05281934713</v>
      </c>
      <c r="AC30" s="35">
        <v>706557.71438145009</v>
      </c>
      <c r="AD30" s="35">
        <v>645612.26718403737</v>
      </c>
      <c r="AE30" s="35">
        <v>647511.84840382752</v>
      </c>
      <c r="AF30" s="35">
        <v>679721.72403292498</v>
      </c>
      <c r="AG30" s="35">
        <v>653152.64502100251</v>
      </c>
      <c r="AH30" s="35">
        <v>625125.93336082378</v>
      </c>
      <c r="AI30" s="35">
        <v>719309.92964520538</v>
      </c>
      <c r="AJ30" s="35">
        <v>658598.12866013683</v>
      </c>
      <c r="AK30" s="35">
        <v>660441.86149299052</v>
      </c>
      <c r="AL30" s="35">
        <v>693548.81767360109</v>
      </c>
      <c r="AM30" s="35">
        <v>664129.32715869846</v>
      </c>
      <c r="AN30" s="35">
        <v>635061.69015476457</v>
      </c>
      <c r="AO30" s="35"/>
      <c r="AP30" s="91">
        <f t="shared" si="0"/>
        <v>0</v>
      </c>
      <c r="AQ30" s="91">
        <f>SUMIF($E$2:$AN$2,"&lt;="&amp;VLOOKUP($AP$1,#REF!,6,0),$E30:$AN30)</f>
        <v>0</v>
      </c>
    </row>
    <row r="31" spans="1:43" x14ac:dyDescent="0.2">
      <c r="A31" s="1" t="s">
        <v>99</v>
      </c>
      <c r="B31" s="1" t="s">
        <v>127</v>
      </c>
      <c r="C31" s="1">
        <v>1310</v>
      </c>
      <c r="D31" s="1">
        <v>536118</v>
      </c>
      <c r="E31" s="35">
        <v>103427.77</v>
      </c>
      <c r="F31" s="35">
        <v>93511.41</v>
      </c>
      <c r="G31" s="35">
        <v>85601</v>
      </c>
      <c r="H31" s="35">
        <v>92742.097021120964</v>
      </c>
      <c r="I31" s="35">
        <v>111927.39594209917</v>
      </c>
      <c r="J31" s="35">
        <v>76240.049207287928</v>
      </c>
      <c r="K31" s="35">
        <v>132825.14072222254</v>
      </c>
      <c r="L31" s="35">
        <v>93824.631377099737</v>
      </c>
      <c r="M31" s="35">
        <v>94045.495079761444</v>
      </c>
      <c r="N31" s="35">
        <v>94295.711907469085</v>
      </c>
      <c r="O31" s="35">
        <v>113489.2634270635</v>
      </c>
      <c r="P31" s="35">
        <v>77238.360131447873</v>
      </c>
      <c r="Q31" s="35">
        <v>113846.55505521654</v>
      </c>
      <c r="R31" s="35">
        <v>113862.45567202865</v>
      </c>
      <c r="S31" s="35">
        <v>95000.150909736505</v>
      </c>
      <c r="T31" s="35">
        <v>114372.83505222303</v>
      </c>
      <c r="U31" s="35">
        <v>95619.854228983982</v>
      </c>
      <c r="V31" s="35">
        <v>78183.46179280417</v>
      </c>
      <c r="W31" s="35">
        <v>136365.60686929102</v>
      </c>
      <c r="X31" s="35">
        <v>96257.047287496142</v>
      </c>
      <c r="Y31" s="35">
        <v>96474.860488663529</v>
      </c>
      <c r="Z31" s="35">
        <v>96705.58318751723</v>
      </c>
      <c r="AA31" s="35">
        <v>116402.48302577768</v>
      </c>
      <c r="AB31" s="35">
        <v>79141.904115474623</v>
      </c>
      <c r="AC31" s="35">
        <v>137968.29605177598</v>
      </c>
      <c r="AD31" s="35">
        <v>97127.606846116934</v>
      </c>
      <c r="AE31" s="35">
        <v>97339.629727785446</v>
      </c>
      <c r="AF31" s="35">
        <v>117211.42706099966</v>
      </c>
      <c r="AG31" s="35">
        <v>97945.641497074495</v>
      </c>
      <c r="AH31" s="35">
        <v>80055.425437069673</v>
      </c>
      <c r="AI31" s="35">
        <v>139777.46251553221</v>
      </c>
      <c r="AJ31" s="35">
        <v>98605.104121325538</v>
      </c>
      <c r="AK31" s="35">
        <v>98810.470913848214</v>
      </c>
      <c r="AL31" s="35">
        <v>119003.35858896264</v>
      </c>
      <c r="AM31" s="35">
        <v>99221.204498893494</v>
      </c>
      <c r="AN31" s="35">
        <v>81052.444132582925</v>
      </c>
      <c r="AO31" s="35"/>
      <c r="AP31" s="91">
        <f t="shared" si="0"/>
        <v>0</v>
      </c>
      <c r="AQ31" s="91">
        <f>SUMIF($E$2:$AN$2,"&lt;="&amp;VLOOKUP($AP$1,#REF!,6,0),$E31:$AN31)</f>
        <v>0</v>
      </c>
    </row>
    <row r="32" spans="1:43" x14ac:dyDescent="0.2">
      <c r="A32" s="1" t="s">
        <v>99</v>
      </c>
      <c r="B32" s="1" t="s">
        <v>128</v>
      </c>
      <c r="C32" s="1">
        <v>1310</v>
      </c>
      <c r="D32" s="1">
        <v>536119</v>
      </c>
      <c r="E32" s="35">
        <v>1466696.71</v>
      </c>
      <c r="F32" s="35">
        <v>1485306.75</v>
      </c>
      <c r="G32" s="35">
        <v>1174247</v>
      </c>
      <c r="H32" s="35">
        <v>1364541.0810612279</v>
      </c>
      <c r="I32" s="35">
        <v>1671081.6643917758</v>
      </c>
      <c r="J32" s="35">
        <v>1078195.3496113685</v>
      </c>
      <c r="K32" s="35">
        <v>1979731.9957113094</v>
      </c>
      <c r="L32" s="35">
        <v>1383737.0106640446</v>
      </c>
      <c r="M32" s="35">
        <v>1387493.3100214719</v>
      </c>
      <c r="N32" s="35">
        <v>1392078.4702700463</v>
      </c>
      <c r="O32" s="35">
        <v>1698934.5903323428</v>
      </c>
      <c r="P32" s="35">
        <v>1095738.355307742</v>
      </c>
      <c r="Q32" s="35">
        <v>1706438.4156380189</v>
      </c>
      <c r="R32" s="35">
        <v>1707677.5618456723</v>
      </c>
      <c r="S32" s="35">
        <v>1407604.871316738</v>
      </c>
      <c r="T32" s="35">
        <v>1717958.066610679</v>
      </c>
      <c r="U32" s="35">
        <v>1419310.631457316</v>
      </c>
      <c r="V32" s="35">
        <v>1114552.7631107515</v>
      </c>
      <c r="W32" s="35">
        <v>2046069.7463060338</v>
      </c>
      <c r="X32" s="35">
        <v>1430151.5477587858</v>
      </c>
      <c r="Y32" s="35">
        <v>1433744.9327270491</v>
      </c>
      <c r="Z32" s="35">
        <v>1437808.5413981052</v>
      </c>
      <c r="AA32" s="35">
        <v>1753788.5751578864</v>
      </c>
      <c r="AB32" s="35">
        <v>1130949.7496365551</v>
      </c>
      <c r="AC32" s="35">
        <v>2074201.2060521971</v>
      </c>
      <c r="AD32" s="35">
        <v>1447333.3602663719</v>
      </c>
      <c r="AE32" s="35">
        <v>1451454.7981231045</v>
      </c>
      <c r="AF32" s="35">
        <v>1770816.4156920456</v>
      </c>
      <c r="AG32" s="35">
        <v>1462827.2193142164</v>
      </c>
      <c r="AH32" s="35">
        <v>1149004.7381991658</v>
      </c>
      <c r="AI32" s="35">
        <v>2108669.0299223596</v>
      </c>
      <c r="AJ32" s="35">
        <v>1474212.5273609289</v>
      </c>
      <c r="AK32" s="35">
        <v>1478137.3965545374</v>
      </c>
      <c r="AL32" s="35">
        <v>1803533.4442552039</v>
      </c>
      <c r="AM32" s="35">
        <v>1485987.1349417544</v>
      </c>
      <c r="AN32" s="35">
        <v>1166751.4825477893</v>
      </c>
      <c r="AO32" s="35"/>
      <c r="AP32" s="91">
        <f t="shared" si="0"/>
        <v>0</v>
      </c>
      <c r="AQ32" s="91">
        <f>SUMIF($E$2:$AN$2,"&lt;="&amp;VLOOKUP($AP$1,#REF!,6,0),$E32:$AN32)</f>
        <v>0</v>
      </c>
    </row>
    <row r="33" spans="1:43" x14ac:dyDescent="0.2">
      <c r="A33" s="1" t="s">
        <v>99</v>
      </c>
      <c r="B33" s="1" t="s">
        <v>129</v>
      </c>
      <c r="C33" s="1">
        <v>1310</v>
      </c>
      <c r="D33" s="1">
        <v>536120</v>
      </c>
      <c r="E33" s="35">
        <v>458004.44</v>
      </c>
      <c r="F33" s="35">
        <v>131575.28</v>
      </c>
      <c r="G33" s="35">
        <v>227821</v>
      </c>
      <c r="H33" s="35">
        <v>375654.32238052937</v>
      </c>
      <c r="I33" s="35">
        <v>440419.03170573647</v>
      </c>
      <c r="J33" s="35">
        <v>315773.10652925557</v>
      </c>
      <c r="K33" s="35">
        <v>507911.89308441745</v>
      </c>
      <c r="L33" s="35">
        <v>379200.55162595288</v>
      </c>
      <c r="M33" s="35">
        <v>380001.71626339044</v>
      </c>
      <c r="N33" s="35">
        <v>380868.55112963048</v>
      </c>
      <c r="O33" s="35">
        <v>446012.1924355799</v>
      </c>
      <c r="P33" s="35">
        <v>319787.90673020878</v>
      </c>
      <c r="Q33" s="35">
        <v>447721.15155847563</v>
      </c>
      <c r="R33" s="35">
        <v>448362.07135947474</v>
      </c>
      <c r="S33" s="35">
        <v>384538.13549557794</v>
      </c>
      <c r="T33" s="35">
        <v>450317.12700704101</v>
      </c>
      <c r="U33" s="35">
        <v>386485.82659197011</v>
      </c>
      <c r="V33" s="35">
        <v>323869.20725713664</v>
      </c>
      <c r="W33" s="35">
        <v>520794.70182807156</v>
      </c>
      <c r="X33" s="35">
        <v>388857.69865420146</v>
      </c>
      <c r="Y33" s="35">
        <v>389649.19275743753</v>
      </c>
      <c r="Z33" s="35">
        <v>390476.27170790621</v>
      </c>
      <c r="AA33" s="35">
        <v>457158.0222318673</v>
      </c>
      <c r="AB33" s="35">
        <v>327790.24945642566</v>
      </c>
      <c r="AC33" s="35">
        <v>526815.20154443651</v>
      </c>
      <c r="AD33" s="35">
        <v>393177.76120476943</v>
      </c>
      <c r="AE33" s="35">
        <v>394003.32437028864</v>
      </c>
      <c r="AF33" s="35">
        <v>461334.60649655358</v>
      </c>
      <c r="AG33" s="35">
        <v>395927.04002920334</v>
      </c>
      <c r="AH33" s="35">
        <v>331801.84144023084</v>
      </c>
      <c r="AI33" s="35">
        <v>533478.7476933921</v>
      </c>
      <c r="AJ33" s="35">
        <v>398349.30032014678</v>
      </c>
      <c r="AK33" s="35">
        <v>399158.81020831165</v>
      </c>
      <c r="AL33" s="35">
        <v>467378.00640714448</v>
      </c>
      <c r="AM33" s="35">
        <v>400777.82998464152</v>
      </c>
      <c r="AN33" s="35">
        <v>335818.10820037895</v>
      </c>
      <c r="AO33" s="35"/>
      <c r="AP33" s="91">
        <f t="shared" si="0"/>
        <v>0</v>
      </c>
      <c r="AQ33" s="91">
        <f>SUMIF($E$2:$AN$2,"&lt;="&amp;VLOOKUP($AP$1,#REF!,6,0),$E33:$AN33)</f>
        <v>0</v>
      </c>
    </row>
    <row r="34" spans="1:43" x14ac:dyDescent="0.2">
      <c r="A34" s="1" t="s">
        <v>99</v>
      </c>
      <c r="B34" s="1" t="s">
        <v>130</v>
      </c>
      <c r="C34" s="1">
        <v>1310</v>
      </c>
      <c r="D34" s="1">
        <v>536121</v>
      </c>
      <c r="E34" s="35">
        <v>48819271.960000001</v>
      </c>
      <c r="F34" s="35">
        <v>37407735.289999999</v>
      </c>
      <c r="G34" s="35">
        <v>40687318</v>
      </c>
      <c r="H34" s="35">
        <v>43037682.168499827</v>
      </c>
      <c r="I34" s="35">
        <v>50274893.024934448</v>
      </c>
      <c r="J34" s="35">
        <v>36748819.924061343</v>
      </c>
      <c r="K34" s="35">
        <v>57741558.320252173</v>
      </c>
      <c r="L34" s="35">
        <v>44093674.36576353</v>
      </c>
      <c r="M34" s="35">
        <v>44311962.02689299</v>
      </c>
      <c r="N34" s="35">
        <v>44560498.190379068</v>
      </c>
      <c r="O34" s="35">
        <v>51786354.374958418</v>
      </c>
      <c r="P34" s="35">
        <v>38014702.751093112</v>
      </c>
      <c r="Q34" s="35">
        <v>52261213.155490175</v>
      </c>
      <c r="R34" s="35">
        <v>52469761.488399751</v>
      </c>
      <c r="S34" s="35">
        <v>45668523.235869072</v>
      </c>
      <c r="T34" s="35">
        <v>52967550.564329833</v>
      </c>
      <c r="U34" s="35">
        <v>46167704.100580066</v>
      </c>
      <c r="V34" s="35">
        <v>39296787.410758428</v>
      </c>
      <c r="W34" s="35">
        <v>60871391.134632111</v>
      </c>
      <c r="X34" s="35">
        <v>46840939.99075418</v>
      </c>
      <c r="Y34" s="35">
        <v>47074119.258152544</v>
      </c>
      <c r="Z34" s="35">
        <v>47317399.735075787</v>
      </c>
      <c r="AA34" s="35">
        <v>54732455.587760679</v>
      </c>
      <c r="AB34" s="35">
        <v>40597136.564001895</v>
      </c>
      <c r="AC34" s="35">
        <v>62428592.024305344</v>
      </c>
      <c r="AD34" s="35">
        <v>48188465.479960173</v>
      </c>
      <c r="AE34" s="35">
        <v>48430223.813230783</v>
      </c>
      <c r="AF34" s="35">
        <v>55912129.876827061</v>
      </c>
      <c r="AG34" s="35">
        <v>48936177.135289282</v>
      </c>
      <c r="AH34" s="35">
        <v>41909328.706944272</v>
      </c>
      <c r="AI34" s="35">
        <v>64018575.938354716</v>
      </c>
      <c r="AJ34" s="35">
        <v>49631078.32412909</v>
      </c>
      <c r="AK34" s="35">
        <v>49869573.921964079</v>
      </c>
      <c r="AL34" s="35">
        <v>57452491.859394178</v>
      </c>
      <c r="AM34" s="35">
        <v>50348206.584514484</v>
      </c>
      <c r="AN34" s="35">
        <v>43241807.21841456</v>
      </c>
      <c r="AO34" s="35"/>
      <c r="AP34" s="91">
        <f t="shared" si="0"/>
        <v>0</v>
      </c>
      <c r="AQ34" s="91">
        <f>SUMIF($E$2:$AN$2,"&lt;="&amp;VLOOKUP($AP$1,#REF!,6,0),$E34:$AN34)</f>
        <v>0</v>
      </c>
    </row>
    <row r="35" spans="1:43" x14ac:dyDescent="0.2">
      <c r="A35" s="1" t="s">
        <v>99</v>
      </c>
      <c r="B35" s="1" t="s">
        <v>131</v>
      </c>
      <c r="C35" s="1">
        <v>1310</v>
      </c>
      <c r="D35" s="1">
        <v>536122</v>
      </c>
      <c r="E35" s="35">
        <v>453670.63</v>
      </c>
      <c r="F35" s="35">
        <v>478947.77</v>
      </c>
      <c r="G35" s="35">
        <v>341951</v>
      </c>
      <c r="H35" s="35">
        <v>383014.59652934282</v>
      </c>
      <c r="I35" s="35">
        <v>468355.522487665</v>
      </c>
      <c r="J35" s="35">
        <v>297144.17689062835</v>
      </c>
      <c r="K35" s="35">
        <v>549395.77978675033</v>
      </c>
      <c r="L35" s="35">
        <v>387565.18930289126</v>
      </c>
      <c r="M35" s="35">
        <v>388520.78805680224</v>
      </c>
      <c r="N35" s="35">
        <v>389667.27129798068</v>
      </c>
      <c r="O35" s="35">
        <v>475485.4985311132</v>
      </c>
      <c r="P35" s="35">
        <v>301437.09373039956</v>
      </c>
      <c r="Q35" s="35">
        <v>477620.36394220561</v>
      </c>
      <c r="R35" s="35">
        <v>478245.08031413594</v>
      </c>
      <c r="S35" s="35">
        <v>394026.24665340083</v>
      </c>
      <c r="T35" s="35">
        <v>480847.46292835602</v>
      </c>
      <c r="U35" s="35">
        <v>396714.81080144632</v>
      </c>
      <c r="V35" s="35">
        <v>305924.82465608238</v>
      </c>
      <c r="W35" s="35">
        <v>566486.99240732961</v>
      </c>
      <c r="X35" s="35">
        <v>399385.65442965686</v>
      </c>
      <c r="Y35" s="35">
        <v>400298.93842745956</v>
      </c>
      <c r="Z35" s="35">
        <v>401321.84439214715</v>
      </c>
      <c r="AA35" s="35">
        <v>489705.23691598221</v>
      </c>
      <c r="AB35" s="35">
        <v>309952.28435002698</v>
      </c>
      <c r="AC35" s="35">
        <v>574011.03002373094</v>
      </c>
      <c r="AD35" s="35">
        <v>404194.87955440843</v>
      </c>
      <c r="AE35" s="35">
        <v>405215.95257752272</v>
      </c>
      <c r="AF35" s="35">
        <v>494561.53791214863</v>
      </c>
      <c r="AG35" s="35">
        <v>407807.70534687163</v>
      </c>
      <c r="AH35" s="35">
        <v>314231.10343417467</v>
      </c>
      <c r="AI35" s="35">
        <v>582646.63120093255</v>
      </c>
      <c r="AJ35" s="35">
        <v>410579.16366742109</v>
      </c>
      <c r="AK35" s="35">
        <v>411571.71977709915</v>
      </c>
      <c r="AL35" s="35">
        <v>502502.26399937901</v>
      </c>
      <c r="AM35" s="35">
        <v>413556.83199645567</v>
      </c>
      <c r="AN35" s="35">
        <v>318471.65456563112</v>
      </c>
      <c r="AO35" s="35"/>
      <c r="AP35" s="91">
        <f t="shared" si="0"/>
        <v>0</v>
      </c>
      <c r="AQ35" s="91">
        <f>SUMIF($E$2:$AN$2,"&lt;="&amp;VLOOKUP($AP$1,#REF!,6,0),$E35:$AN35)</f>
        <v>0</v>
      </c>
    </row>
    <row r="36" spans="1:43" x14ac:dyDescent="0.2">
      <c r="A36" s="1" t="s">
        <v>99</v>
      </c>
      <c r="B36" s="1" t="s">
        <v>132</v>
      </c>
      <c r="C36" s="1">
        <v>1310</v>
      </c>
      <c r="D36" s="1">
        <v>536123</v>
      </c>
      <c r="E36" s="35">
        <v>0</v>
      </c>
      <c r="F36" s="35">
        <v>-4231.04</v>
      </c>
      <c r="G36" s="35">
        <v>0</v>
      </c>
      <c r="H36" s="35">
        <v>0.13597357321842193</v>
      </c>
      <c r="I36" s="35">
        <v>0.16206796233299542</v>
      </c>
      <c r="J36" s="35">
        <v>0.13632193339055915</v>
      </c>
      <c r="K36" s="35">
        <v>0.22535197153136971</v>
      </c>
      <c r="L36" s="35">
        <v>0.13667234022970459</v>
      </c>
      <c r="M36" s="35">
        <v>0.1368477511441103</v>
      </c>
      <c r="N36" s="35">
        <v>0.13702321746106982</v>
      </c>
      <c r="O36" s="35">
        <v>0.16361083650841471</v>
      </c>
      <c r="P36" s="35">
        <v>0.13737417938002594</v>
      </c>
      <c r="Q36" s="35">
        <v>0.16417353350738514</v>
      </c>
      <c r="R36" s="35">
        <v>0.1644510217662935</v>
      </c>
      <c r="S36" s="35">
        <v>0.13790071777125601</v>
      </c>
      <c r="T36" s="35">
        <v>0.16502179272071074</v>
      </c>
      <c r="U36" s="35">
        <v>0.13825176801499814</v>
      </c>
      <c r="V36" s="35">
        <v>0.13842725724848123</v>
      </c>
      <c r="W36" s="35">
        <v>0.23096425880011903</v>
      </c>
      <c r="X36" s="35">
        <v>0.13877822847524418</v>
      </c>
      <c r="Y36" s="35">
        <v>0.13895372618134461</v>
      </c>
      <c r="Z36" s="35">
        <v>0.13912923245216666</v>
      </c>
      <c r="AA36" s="35">
        <v>0.16681898463010542</v>
      </c>
      <c r="AB36" s="35">
        <v>0.13948024876210807</v>
      </c>
      <c r="AC36" s="35">
        <v>0.23352445086117682</v>
      </c>
      <c r="AD36" s="35">
        <v>0.1398312901830408</v>
      </c>
      <c r="AE36" s="35">
        <v>0.14000681090647793</v>
      </c>
      <c r="AF36" s="35">
        <v>0.16815241980643147</v>
      </c>
      <c r="AG36" s="35">
        <v>0.1403578685822717</v>
      </c>
      <c r="AH36" s="35">
        <v>0.14053338902136064</v>
      </c>
      <c r="AI36" s="35">
        <v>0.23622721086979717</v>
      </c>
      <c r="AJ36" s="35">
        <v>0.14088443350814198</v>
      </c>
      <c r="AK36" s="35">
        <v>0.14105851303543671</v>
      </c>
      <c r="AL36" s="35">
        <v>0.16971474680266638</v>
      </c>
      <c r="AM36" s="35">
        <v>0.14140667209002625</v>
      </c>
      <c r="AN36" s="35">
        <v>0.14158075161732103</v>
      </c>
      <c r="AO36" s="35"/>
      <c r="AP36" s="91">
        <f t="shared" si="0"/>
        <v>0</v>
      </c>
      <c r="AQ36" s="91">
        <f>SUMIF($E$2:$AN$2,"&lt;="&amp;VLOOKUP($AP$1,#REF!,6,0),$E36:$AN36)</f>
        <v>0</v>
      </c>
    </row>
    <row r="37" spans="1:43" x14ac:dyDescent="0.2">
      <c r="A37" s="1" t="s">
        <v>99</v>
      </c>
      <c r="B37" s="1" t="s">
        <v>133</v>
      </c>
      <c r="C37" s="1">
        <v>1310</v>
      </c>
      <c r="D37" s="1">
        <v>536124</v>
      </c>
      <c r="E37" s="35">
        <v>2774184.53</v>
      </c>
      <c r="F37" s="35">
        <v>3035169.7199999997</v>
      </c>
      <c r="G37" s="35">
        <v>2346171</v>
      </c>
      <c r="H37" s="35">
        <v>2502429.5384475756</v>
      </c>
      <c r="I37" s="35">
        <v>2459656.2276454009</v>
      </c>
      <c r="J37" s="35">
        <v>2706519.8686591713</v>
      </c>
      <c r="K37" s="35">
        <v>2623345.8960181982</v>
      </c>
      <c r="L37" s="35">
        <v>2865791.1551860753</v>
      </c>
      <c r="M37" s="35">
        <v>3571638.3854519925</v>
      </c>
      <c r="N37" s="35">
        <v>2838038.6527007325</v>
      </c>
      <c r="O37" s="35">
        <v>2923457.4606492748</v>
      </c>
      <c r="P37" s="35">
        <v>2668952.5695763603</v>
      </c>
      <c r="Q37" s="35">
        <v>2651046.4368027863</v>
      </c>
      <c r="R37" s="35">
        <v>3242326.888459227</v>
      </c>
      <c r="S37" s="35">
        <v>2561773.5332779638</v>
      </c>
      <c r="T37" s="35">
        <v>2591320.8065548441</v>
      </c>
      <c r="U37" s="35">
        <v>2550473.7117133499</v>
      </c>
      <c r="V37" s="35">
        <v>2805955.6567047117</v>
      </c>
      <c r="W37" s="35">
        <v>2716087.3538739327</v>
      </c>
      <c r="X37" s="35">
        <v>2977374.1864071968</v>
      </c>
      <c r="Y37" s="35">
        <v>3708328.8662897851</v>
      </c>
      <c r="Z37" s="35">
        <v>2941426.1644614963</v>
      </c>
      <c r="AA37" s="35">
        <v>3032208.5574974562</v>
      </c>
      <c r="AB37" s="35">
        <v>2767157.7430543657</v>
      </c>
      <c r="AC37" s="35">
        <v>2753632.9924121425</v>
      </c>
      <c r="AD37" s="35">
        <v>3352961.5130134933</v>
      </c>
      <c r="AE37" s="35">
        <v>2652636.3626528149</v>
      </c>
      <c r="AF37" s="35">
        <v>2671061.2429667544</v>
      </c>
      <c r="AG37" s="35">
        <v>2631339.1641074708</v>
      </c>
      <c r="AH37" s="35">
        <v>2895527.7032772088</v>
      </c>
      <c r="AI37" s="35">
        <v>2799782.1593615729</v>
      </c>
      <c r="AJ37" s="35">
        <v>3076858.2244478371</v>
      </c>
      <c r="AK37" s="35">
        <v>3839924.2578082858</v>
      </c>
      <c r="AL37" s="35">
        <v>3039421.7724961285</v>
      </c>
      <c r="AM37" s="35">
        <v>3144346.599010386</v>
      </c>
      <c r="AN37" s="35">
        <v>2873361.4239730802</v>
      </c>
      <c r="AO37" s="35"/>
      <c r="AP37" s="91">
        <f t="shared" si="0"/>
        <v>0</v>
      </c>
      <c r="AQ37" s="91">
        <f>SUMIF($E$2:$AN$2,"&lt;="&amp;VLOOKUP($AP$1,#REF!,6,0),$E37:$AN37)</f>
        <v>0</v>
      </c>
    </row>
    <row r="38" spans="1:43" x14ac:dyDescent="0.2">
      <c r="A38" s="1" t="s">
        <v>99</v>
      </c>
      <c r="B38" s="1" t="s">
        <v>134</v>
      </c>
      <c r="C38" s="1">
        <v>1310</v>
      </c>
      <c r="D38" s="1">
        <v>536125</v>
      </c>
      <c r="E38" s="35">
        <v>4103806.63</v>
      </c>
      <c r="F38" s="35">
        <v>-2558935.8099999996</v>
      </c>
      <c r="G38" s="35">
        <v>2338648</v>
      </c>
      <c r="H38" s="35">
        <v>3595199.5134414942</v>
      </c>
      <c r="I38" s="35">
        <v>4052823.1601069234</v>
      </c>
      <c r="J38" s="35">
        <v>3255901.5478251372</v>
      </c>
      <c r="K38" s="35">
        <v>4629144.4388959017</v>
      </c>
      <c r="L38" s="35">
        <v>3763088.9797997861</v>
      </c>
      <c r="M38" s="35">
        <v>3794084.6972282133</v>
      </c>
      <c r="N38" s="35">
        <v>3860474.6563921343</v>
      </c>
      <c r="O38" s="35">
        <v>4350701.713165707</v>
      </c>
      <c r="P38" s="35">
        <v>3522084.4432484573</v>
      </c>
      <c r="Q38" s="35">
        <v>4466818.1442041965</v>
      </c>
      <c r="R38" s="35">
        <v>4535677.1530403337</v>
      </c>
      <c r="S38" s="35">
        <v>4097176.4646035428</v>
      </c>
      <c r="T38" s="35">
        <v>4624994.2793023121</v>
      </c>
      <c r="U38" s="35">
        <v>4183113.8831411079</v>
      </c>
      <c r="V38" s="35">
        <v>3801686.2581786271</v>
      </c>
      <c r="W38" s="35">
        <v>5255509.7083559241</v>
      </c>
      <c r="X38" s="35">
        <v>4335424.4920860743</v>
      </c>
      <c r="Y38" s="35">
        <v>4377923.9564191103</v>
      </c>
      <c r="Z38" s="35">
        <v>4436632.5545389131</v>
      </c>
      <c r="AA38" s="35">
        <v>4960128.257267517</v>
      </c>
      <c r="AB38" s="35">
        <v>4079389.4479891132</v>
      </c>
      <c r="AC38" s="35">
        <v>5578058.5029369975</v>
      </c>
      <c r="AD38" s="35">
        <v>4656195.0401210226</v>
      </c>
      <c r="AE38" s="35">
        <v>4689592.6156710945</v>
      </c>
      <c r="AF38" s="35">
        <v>5234582.2021346875</v>
      </c>
      <c r="AG38" s="35">
        <v>4779214.635194052</v>
      </c>
      <c r="AH38" s="35">
        <v>4370670.1961340681</v>
      </c>
      <c r="AI38" s="35">
        <v>5902593.1642274726</v>
      </c>
      <c r="AJ38" s="35">
        <v>4931398.4820394209</v>
      </c>
      <c r="AK38" s="35">
        <v>4971049.860796296</v>
      </c>
      <c r="AL38" s="35">
        <v>5534106.331205992</v>
      </c>
      <c r="AM38" s="35">
        <v>5072886.2965457272</v>
      </c>
      <c r="AN38" s="35">
        <v>4642969.397700361</v>
      </c>
      <c r="AO38" s="35"/>
      <c r="AP38" s="91">
        <f t="shared" si="0"/>
        <v>0</v>
      </c>
      <c r="AQ38" s="91">
        <f>SUMIF($E$2:$AN$2,"&lt;="&amp;VLOOKUP($AP$1,#REF!,6,0),$E38:$AN38)</f>
        <v>0</v>
      </c>
    </row>
    <row r="39" spans="1:43" x14ac:dyDescent="0.2">
      <c r="A39" s="1" t="s">
        <v>99</v>
      </c>
      <c r="B39" s="1" t="s">
        <v>135</v>
      </c>
      <c r="C39" s="1">
        <v>1310</v>
      </c>
      <c r="D39" s="1">
        <v>536126</v>
      </c>
      <c r="E39" s="35">
        <v>1255941.94</v>
      </c>
      <c r="F39" s="35">
        <v>1078361.81</v>
      </c>
      <c r="G39" s="35">
        <v>1150575</v>
      </c>
      <c r="H39" s="35">
        <v>1140802.7453550412</v>
      </c>
      <c r="I39" s="35">
        <v>1332564.8201561831</v>
      </c>
      <c r="J39" s="35">
        <v>966261.45839894051</v>
      </c>
      <c r="K39" s="35">
        <v>1530001.1386940554</v>
      </c>
      <c r="L39" s="35">
        <v>1153295.4238307769</v>
      </c>
      <c r="M39" s="35">
        <v>1156049.5644806116</v>
      </c>
      <c r="N39" s="35">
        <v>1159363.9466742938</v>
      </c>
      <c r="O39" s="35">
        <v>1351289.6032454702</v>
      </c>
      <c r="P39" s="35">
        <v>979960.38866718742</v>
      </c>
      <c r="Q39" s="35">
        <v>1424430.8695154095</v>
      </c>
      <c r="R39" s="35">
        <v>1425843.294628755</v>
      </c>
      <c r="S39" s="35">
        <v>1229444.0349130186</v>
      </c>
      <c r="T39" s="35">
        <v>1432578.9006631239</v>
      </c>
      <c r="U39" s="35">
        <v>1236993.8619715502</v>
      </c>
      <c r="V39" s="35">
        <v>1043206.1186568539</v>
      </c>
      <c r="W39" s="35">
        <v>1650848.0648890326</v>
      </c>
      <c r="X39" s="35">
        <v>1244760.1186801919</v>
      </c>
      <c r="Y39" s="35">
        <v>1247587.8110885504</v>
      </c>
      <c r="Z39" s="35">
        <v>1250756.0874889793</v>
      </c>
      <c r="AA39" s="35">
        <v>1457153.4384592497</v>
      </c>
      <c r="AB39" s="35">
        <v>1056792.4459576299</v>
      </c>
      <c r="AC39" s="35">
        <v>1671697.6634650819</v>
      </c>
      <c r="AD39" s="35">
        <v>1258707.023786501</v>
      </c>
      <c r="AE39" s="35">
        <v>1261699.7843093288</v>
      </c>
      <c r="AF39" s="35">
        <v>1469706.4049764983</v>
      </c>
      <c r="AG39" s="35">
        <v>1268968.8886310225</v>
      </c>
      <c r="AH39" s="35">
        <v>1070331.8797398657</v>
      </c>
      <c r="AI39" s="35">
        <v>1693179.726160116</v>
      </c>
      <c r="AJ39" s="35">
        <v>1276945.6704139223</v>
      </c>
      <c r="AK39" s="35">
        <v>1279766.1349888938</v>
      </c>
      <c r="AL39" s="35">
        <v>1490826.6528286487</v>
      </c>
      <c r="AM39" s="35">
        <v>1285407.0641388374</v>
      </c>
      <c r="AN39" s="35">
        <v>1084231.2824968579</v>
      </c>
      <c r="AO39" s="35"/>
      <c r="AP39" s="91">
        <f t="shared" si="0"/>
        <v>0</v>
      </c>
      <c r="AQ39" s="91">
        <f>SUMIF($E$2:$AN$2,"&lt;="&amp;VLOOKUP($AP$1,#REF!,6,0),$E39:$AN39)</f>
        <v>0</v>
      </c>
    </row>
    <row r="40" spans="1:43" x14ac:dyDescent="0.2">
      <c r="A40" s="1" t="s">
        <v>99</v>
      </c>
      <c r="B40" s="1" t="s">
        <v>136</v>
      </c>
      <c r="C40" s="1">
        <v>1310</v>
      </c>
      <c r="D40" s="1">
        <v>536128</v>
      </c>
      <c r="E40" s="35">
        <v>11674182.060000001</v>
      </c>
      <c r="F40" s="35">
        <v>7598574.0199999996</v>
      </c>
      <c r="G40" s="35">
        <v>6017325</v>
      </c>
      <c r="H40" s="35">
        <v>10319864.100926951</v>
      </c>
      <c r="I40" s="35">
        <v>10479721.215176105</v>
      </c>
      <c r="J40" s="35">
        <v>10371904.269649258</v>
      </c>
      <c r="K40" s="35">
        <v>10684900.733051393</v>
      </c>
      <c r="L40" s="35">
        <v>10585203.777947955</v>
      </c>
      <c r="M40" s="35">
        <v>10650624.153175205</v>
      </c>
      <c r="N40" s="35">
        <v>10725209.158831073</v>
      </c>
      <c r="O40" s="35">
        <v>10880636.294822017</v>
      </c>
      <c r="P40" s="35">
        <v>10779903.60566801</v>
      </c>
      <c r="Q40" s="35">
        <v>11026428.524502385</v>
      </c>
      <c r="R40" s="35">
        <v>11087814.894989492</v>
      </c>
      <c r="S40" s="35">
        <v>11076824.013436029</v>
      </c>
      <c r="T40" s="35">
        <v>11230338.840818981</v>
      </c>
      <c r="U40" s="35">
        <v>11218152.773721593</v>
      </c>
      <c r="V40" s="35">
        <v>11193293.355031475</v>
      </c>
      <c r="W40" s="35">
        <v>11513720.887311967</v>
      </c>
      <c r="X40" s="35">
        <v>11410871.164409259</v>
      </c>
      <c r="Y40" s="35">
        <v>11477904.874886496</v>
      </c>
      <c r="Z40" s="35">
        <v>11551515.007196473</v>
      </c>
      <c r="AA40" s="35">
        <v>11708658.748538168</v>
      </c>
      <c r="AB40" s="35">
        <v>11602494.511539143</v>
      </c>
      <c r="AC40" s="35">
        <v>11936472.178914994</v>
      </c>
      <c r="AD40" s="35">
        <v>11826827.762111036</v>
      </c>
      <c r="AE40" s="35">
        <v>11901191.109027574</v>
      </c>
      <c r="AF40" s="35">
        <v>12057472.222008156</v>
      </c>
      <c r="AG40" s="35">
        <v>12042447.182366667</v>
      </c>
      <c r="AH40" s="35">
        <v>12016333.70776955</v>
      </c>
      <c r="AI40" s="35">
        <v>12344216.519618312</v>
      </c>
      <c r="AJ40" s="35">
        <v>12237799.078327904</v>
      </c>
      <c r="AK40" s="35">
        <v>12307218.998282885</v>
      </c>
      <c r="AL40" s="35">
        <v>12464277.051113136</v>
      </c>
      <c r="AM40" s="35">
        <v>12446160.352935804</v>
      </c>
      <c r="AN40" s="35">
        <v>12427819.173976082</v>
      </c>
      <c r="AO40" s="35"/>
      <c r="AP40" s="91">
        <f t="shared" si="0"/>
        <v>0</v>
      </c>
      <c r="AQ40" s="91">
        <f>SUMIF($E$2:$AN$2,"&lt;="&amp;VLOOKUP($AP$1,#REF!,6,0),$E40:$AN40)</f>
        <v>0</v>
      </c>
    </row>
    <row r="41" spans="1:43" x14ac:dyDescent="0.2">
      <c r="A41" s="1" t="s">
        <v>99</v>
      </c>
      <c r="B41" s="1" t="s">
        <v>137</v>
      </c>
      <c r="C41" s="1">
        <v>1310</v>
      </c>
      <c r="D41" s="1">
        <v>536129</v>
      </c>
      <c r="E41" s="35">
        <v>13441482.51</v>
      </c>
      <c r="F41" s="35">
        <v>12401031.540000001</v>
      </c>
      <c r="G41" s="35">
        <v>10778701</v>
      </c>
      <c r="H41" s="35">
        <v>11249983.155690776</v>
      </c>
      <c r="I41" s="35">
        <v>12196898.818087235</v>
      </c>
      <c r="J41" s="35">
        <v>10377251.743575579</v>
      </c>
      <c r="K41" s="35">
        <v>13172888.319325646</v>
      </c>
      <c r="L41" s="35">
        <v>11342747.742142331</v>
      </c>
      <c r="M41" s="35">
        <v>11365248.545005877</v>
      </c>
      <c r="N41" s="35">
        <v>11388146.862164423</v>
      </c>
      <c r="O41" s="35">
        <v>12343001.993028712</v>
      </c>
      <c r="P41" s="35">
        <v>10500623.223607169</v>
      </c>
      <c r="Q41" s="35">
        <v>12390320.138607411</v>
      </c>
      <c r="R41" s="35">
        <v>12412387.321457168</v>
      </c>
      <c r="S41" s="35">
        <v>11497290.859275835</v>
      </c>
      <c r="T41" s="35">
        <v>12461336.994582994</v>
      </c>
      <c r="U41" s="35">
        <v>11544733.831191614</v>
      </c>
      <c r="V41" s="35">
        <v>10624295.211613014</v>
      </c>
      <c r="W41" s="35">
        <v>13486546.395448945</v>
      </c>
      <c r="X41" s="35">
        <v>11611962.432110157</v>
      </c>
      <c r="Y41" s="35">
        <v>11634345.386259552</v>
      </c>
      <c r="Z41" s="35">
        <v>11656920.240969134</v>
      </c>
      <c r="AA41" s="35">
        <v>12633583.868504276</v>
      </c>
      <c r="AB41" s="35">
        <v>10746737.067298999</v>
      </c>
      <c r="AC41" s="35">
        <v>13640875.4851126</v>
      </c>
      <c r="AD41" s="35">
        <v>11742314.910047704</v>
      </c>
      <c r="AE41" s="35">
        <v>11764822.086204244</v>
      </c>
      <c r="AF41" s="35">
        <v>12750728.450962553</v>
      </c>
      <c r="AG41" s="35">
        <v>11811967.701127728</v>
      </c>
      <c r="AH41" s="35">
        <v>10869598.786699561</v>
      </c>
      <c r="AI41" s="35">
        <v>13798111.448754793</v>
      </c>
      <c r="AJ41" s="35">
        <v>11879411.569699207</v>
      </c>
      <c r="AK41" s="35">
        <v>11901884.147820944</v>
      </c>
      <c r="AL41" s="35">
        <v>12899280.192393189</v>
      </c>
      <c r="AM41" s="35">
        <v>11946829.304064419</v>
      </c>
      <c r="AN41" s="35">
        <v>10992993.412976725</v>
      </c>
      <c r="AO41" s="35"/>
      <c r="AP41" s="91">
        <f t="shared" si="0"/>
        <v>0</v>
      </c>
      <c r="AQ41" s="91">
        <f>SUMIF($E$2:$AN$2,"&lt;="&amp;VLOOKUP($AP$1,#REF!,6,0),$E41:$AN41)</f>
        <v>0</v>
      </c>
    </row>
    <row r="42" spans="1:43" x14ac:dyDescent="0.2">
      <c r="A42" s="1" t="s">
        <v>99</v>
      </c>
      <c r="B42" s="1" t="s">
        <v>138</v>
      </c>
      <c r="C42" s="1">
        <v>1310</v>
      </c>
      <c r="D42" s="1">
        <v>536132</v>
      </c>
      <c r="E42" s="35">
        <v>463491.02</v>
      </c>
      <c r="F42" s="35">
        <v>634056.17999999993</v>
      </c>
      <c r="G42" s="35">
        <v>477938</v>
      </c>
      <c r="H42" s="35">
        <v>469410.36551395978</v>
      </c>
      <c r="I42" s="35">
        <v>678886.38946663495</v>
      </c>
      <c r="J42" s="35">
        <v>292398.01989295764</v>
      </c>
      <c r="K42" s="35">
        <v>929978.22612780659</v>
      </c>
      <c r="L42" s="35">
        <v>463271.72617371468</v>
      </c>
      <c r="M42" s="35">
        <v>467457.09183804475</v>
      </c>
      <c r="N42" s="35">
        <v>467267.0255622667</v>
      </c>
      <c r="O42" s="35">
        <v>685543.71544327657</v>
      </c>
      <c r="P42" s="35">
        <v>295633.04954138218</v>
      </c>
      <c r="Q42" s="35">
        <v>697274.34618898958</v>
      </c>
      <c r="R42" s="35">
        <v>699293.30351194204</v>
      </c>
      <c r="S42" s="35">
        <v>481449.94847278396</v>
      </c>
      <c r="T42" s="35">
        <v>695907.30469984654</v>
      </c>
      <c r="U42" s="35">
        <v>476668.26206569775</v>
      </c>
      <c r="V42" s="35">
        <v>298561.98518547049</v>
      </c>
      <c r="W42" s="35">
        <v>948902.9597126774</v>
      </c>
      <c r="X42" s="35">
        <v>472900.14763782191</v>
      </c>
      <c r="Y42" s="35">
        <v>477249.70531124639</v>
      </c>
      <c r="Z42" s="35">
        <v>476935.49964532675</v>
      </c>
      <c r="AA42" s="35">
        <v>699699.55025214527</v>
      </c>
      <c r="AB42" s="35">
        <v>301732.10614554287</v>
      </c>
      <c r="AC42" s="35">
        <v>970152.94423723908</v>
      </c>
      <c r="AD42" s="35">
        <v>490456.81470885291</v>
      </c>
      <c r="AE42" s="35">
        <v>490698.25960915722</v>
      </c>
      <c r="AF42" s="35">
        <v>709323.55712900427</v>
      </c>
      <c r="AG42" s="35">
        <v>485651.49661479273</v>
      </c>
      <c r="AH42" s="35">
        <v>304353.00775417878</v>
      </c>
      <c r="AI42" s="35">
        <v>966755.41656414396</v>
      </c>
      <c r="AJ42" s="35">
        <v>481784.07369754807</v>
      </c>
      <c r="AK42" s="35">
        <v>482147.98215284082</v>
      </c>
      <c r="AL42" s="35">
        <v>699680.09365109948</v>
      </c>
      <c r="AM42" s="35">
        <v>482875.79906342638</v>
      </c>
      <c r="AN42" s="35">
        <v>303255.23189085128</v>
      </c>
      <c r="AO42" s="35"/>
      <c r="AP42" s="91">
        <f t="shared" si="0"/>
        <v>0</v>
      </c>
      <c r="AQ42" s="91">
        <f>SUMIF($E$2:$AN$2,"&lt;="&amp;VLOOKUP($AP$1,#REF!,6,0),$E42:$AN42)</f>
        <v>0</v>
      </c>
    </row>
    <row r="43" spans="1:43" x14ac:dyDescent="0.2">
      <c r="A43" s="1" t="s">
        <v>99</v>
      </c>
      <c r="B43" s="1" t="s">
        <v>139</v>
      </c>
      <c r="C43" s="1">
        <v>1310</v>
      </c>
      <c r="D43" s="1">
        <v>536138</v>
      </c>
      <c r="E43" s="35">
        <v>115571.54</v>
      </c>
      <c r="F43" s="35">
        <v>172822.41</v>
      </c>
      <c r="G43" s="35">
        <v>145197</v>
      </c>
      <c r="H43" s="35">
        <v>140677.92770617289</v>
      </c>
      <c r="I43" s="35">
        <v>161346.53063935018</v>
      </c>
      <c r="J43" s="35">
        <v>121541.39374949627</v>
      </c>
      <c r="K43" s="35">
        <v>183195.51492412097</v>
      </c>
      <c r="L43" s="35">
        <v>141769.21027471579</v>
      </c>
      <c r="M43" s="35">
        <v>142040.27856139009</v>
      </c>
      <c r="N43" s="35">
        <v>142313.16223584852</v>
      </c>
      <c r="O43" s="35">
        <v>163219.69849707899</v>
      </c>
      <c r="P43" s="35">
        <v>122940.20072917959</v>
      </c>
      <c r="Q43" s="35">
        <v>163846.31323177333</v>
      </c>
      <c r="R43" s="35">
        <v>164158.85472979501</v>
      </c>
      <c r="S43" s="35">
        <v>143677.36925849903</v>
      </c>
      <c r="T43" s="35">
        <v>164788.85159708216</v>
      </c>
      <c r="U43" s="35">
        <v>144227.34693146907</v>
      </c>
      <c r="V43" s="35">
        <v>124348.0313905876</v>
      </c>
      <c r="W43" s="35">
        <v>187456.01692895239</v>
      </c>
      <c r="X43" s="35">
        <v>145042.56202128844</v>
      </c>
      <c r="Y43" s="35">
        <v>145313.30207508485</v>
      </c>
      <c r="Z43" s="35">
        <v>145585.6665321741</v>
      </c>
      <c r="AA43" s="35">
        <v>166976.1893687339</v>
      </c>
      <c r="AB43" s="35">
        <v>125744.99375433632</v>
      </c>
      <c r="AC43" s="35">
        <v>189579.9789008738</v>
      </c>
      <c r="AD43" s="35">
        <v>146674.07008087396</v>
      </c>
      <c r="AE43" s="35">
        <v>146948.64512711711</v>
      </c>
      <c r="AF43" s="35">
        <v>168544.83911919218</v>
      </c>
      <c r="AG43" s="35">
        <v>147498.6517010727</v>
      </c>
      <c r="AH43" s="35">
        <v>127152.52738973706</v>
      </c>
      <c r="AI43" s="35">
        <v>191714.58461963295</v>
      </c>
      <c r="AJ43" s="35">
        <v>148313.92322654207</v>
      </c>
      <c r="AK43" s="35">
        <v>148586.77648337765</v>
      </c>
      <c r="AL43" s="35">
        <v>170423.44816832244</v>
      </c>
      <c r="AM43" s="35">
        <v>149132.48299704885</v>
      </c>
      <c r="AN43" s="35">
        <v>128554.39796206377</v>
      </c>
      <c r="AO43" s="35"/>
      <c r="AP43" s="91">
        <f t="shared" si="0"/>
        <v>0</v>
      </c>
      <c r="AQ43" s="91">
        <f>SUMIF($E$2:$AN$2,"&lt;="&amp;VLOOKUP($AP$1,#REF!,6,0),$E43:$AN43)</f>
        <v>0</v>
      </c>
    </row>
    <row r="44" spans="1:43" x14ac:dyDescent="0.2">
      <c r="A44" s="1" t="s">
        <v>99</v>
      </c>
      <c r="B44" s="1" t="s">
        <v>140</v>
      </c>
      <c r="C44" s="1">
        <v>1310</v>
      </c>
      <c r="D44" s="1">
        <v>536139</v>
      </c>
      <c r="E44" s="35">
        <v>8465283.2899999991</v>
      </c>
      <c r="F44" s="35">
        <v>12071588.07</v>
      </c>
      <c r="G44" s="35">
        <v>8340667</v>
      </c>
      <c r="H44" s="35">
        <v>9956351.9981942903</v>
      </c>
      <c r="I44" s="35">
        <v>7601367.1367648505</v>
      </c>
      <c r="J44" s="35">
        <v>8280106.3220218197</v>
      </c>
      <c r="K44" s="35">
        <v>5175458.2858318035</v>
      </c>
      <c r="L44" s="35">
        <v>8572706.9480316751</v>
      </c>
      <c r="M44" s="35">
        <v>7392623.1073582303</v>
      </c>
      <c r="N44" s="35">
        <v>7952020.1057330705</v>
      </c>
      <c r="O44" s="35">
        <v>7357983.3432818605</v>
      </c>
      <c r="P44" s="35">
        <v>7357530.8301443756</v>
      </c>
      <c r="Q44" s="35">
        <v>8081641.9851356344</v>
      </c>
      <c r="R44" s="35">
        <v>15467575.117519213</v>
      </c>
      <c r="S44" s="35">
        <v>8678294.0656887833</v>
      </c>
      <c r="T44" s="35">
        <v>10226102.612631189</v>
      </c>
      <c r="U44" s="35">
        <v>7790915.6491308426</v>
      </c>
      <c r="V44" s="35">
        <v>8493535.4607988838</v>
      </c>
      <c r="W44" s="35">
        <v>5300349.7963260636</v>
      </c>
      <c r="X44" s="35">
        <v>8800293.0188454241</v>
      </c>
      <c r="Y44" s="35">
        <v>7568672.20540132</v>
      </c>
      <c r="Z44" s="35">
        <v>8155225.4021763392</v>
      </c>
      <c r="AA44" s="35">
        <v>7531918.3203511471</v>
      </c>
      <c r="AB44" s="35">
        <v>7542160.2767733801</v>
      </c>
      <c r="AC44" s="35">
        <v>8282086.2837289991</v>
      </c>
      <c r="AD44" s="35">
        <v>15855983.110978374</v>
      </c>
      <c r="AE44" s="35">
        <v>8895268.3766487874</v>
      </c>
      <c r="AF44" s="35">
        <v>10472977.594391663</v>
      </c>
      <c r="AG44" s="35">
        <v>7962621.2806410631</v>
      </c>
      <c r="AH44" s="35">
        <v>8693153.5730488617</v>
      </c>
      <c r="AI44" s="35">
        <v>5415014.9231563881</v>
      </c>
      <c r="AJ44" s="35">
        <v>9015441.6093532592</v>
      </c>
      <c r="AK44" s="35">
        <v>7730654.852846018</v>
      </c>
      <c r="AL44" s="35">
        <v>8345943.6406246359</v>
      </c>
      <c r="AM44" s="35">
        <v>7703074.2956700632</v>
      </c>
      <c r="AN44" s="35">
        <v>7732942.6690069018</v>
      </c>
      <c r="AO44" s="35"/>
      <c r="AP44" s="91">
        <f t="shared" si="0"/>
        <v>0</v>
      </c>
      <c r="AQ44" s="91">
        <f>SUMIF($E$2:$AN$2,"&lt;="&amp;VLOOKUP($AP$1,#REF!,6,0),$E44:$AN44)</f>
        <v>0</v>
      </c>
    </row>
    <row r="45" spans="1:43" x14ac:dyDescent="0.2">
      <c r="A45" s="1" t="s">
        <v>99</v>
      </c>
      <c r="B45" s="1" t="s">
        <v>141</v>
      </c>
      <c r="C45" s="1">
        <v>1310</v>
      </c>
      <c r="D45" s="1">
        <v>536142</v>
      </c>
      <c r="E45" s="35">
        <v>2692091.42</v>
      </c>
      <c r="F45" s="35">
        <v>-659922.87</v>
      </c>
      <c r="G45" s="35">
        <v>1822133</v>
      </c>
      <c r="H45" s="35">
        <v>2121850.2842596886</v>
      </c>
      <c r="I45" s="35">
        <v>2706522.0381049942</v>
      </c>
      <c r="J45" s="35">
        <v>1583862.6049539275</v>
      </c>
      <c r="K45" s="35">
        <v>3328047.5704913624</v>
      </c>
      <c r="L45" s="35">
        <v>2140648.0027872818</v>
      </c>
      <c r="M45" s="35">
        <v>2145283.5187456259</v>
      </c>
      <c r="N45" s="35">
        <v>2150251.1159272869</v>
      </c>
      <c r="O45" s="35">
        <v>2740339.0630944343</v>
      </c>
      <c r="P45" s="35">
        <v>1603657.8344211052</v>
      </c>
      <c r="Q45" s="35">
        <v>2751493.5309615568</v>
      </c>
      <c r="R45" s="35">
        <v>2755599.8813508204</v>
      </c>
      <c r="S45" s="35">
        <v>2171805.1944582388</v>
      </c>
      <c r="T45" s="35">
        <v>2767161.0703176023</v>
      </c>
      <c r="U45" s="35">
        <v>2182222.0989888227</v>
      </c>
      <c r="V45" s="35">
        <v>1623657.757823647</v>
      </c>
      <c r="W45" s="35">
        <v>3411759.3606156143</v>
      </c>
      <c r="X45" s="35">
        <v>2194429.5530978628</v>
      </c>
      <c r="Y45" s="35">
        <v>2198985.0776837263</v>
      </c>
      <c r="Z45" s="35">
        <v>2203632.8995138626</v>
      </c>
      <c r="AA45" s="35">
        <v>2807879.3077401542</v>
      </c>
      <c r="AB45" s="35">
        <v>1642740.8718662057</v>
      </c>
      <c r="AC45" s="35">
        <v>3451865.4663822176</v>
      </c>
      <c r="AD45" s="35">
        <v>2219358.314280692</v>
      </c>
      <c r="AE45" s="35">
        <v>2224024.0423697908</v>
      </c>
      <c r="AF45" s="35">
        <v>2833454.0233504986</v>
      </c>
      <c r="AG45" s="35">
        <v>2234182.40748213</v>
      </c>
      <c r="AH45" s="35">
        <v>1662160.6303550717</v>
      </c>
      <c r="AI45" s="35">
        <v>3493049.5157265645</v>
      </c>
      <c r="AJ45" s="35">
        <v>2246585.8531013634</v>
      </c>
      <c r="AK45" s="35">
        <v>2251047.1689740759</v>
      </c>
      <c r="AL45" s="35">
        <v>2868201.2250874485</v>
      </c>
      <c r="AM45" s="35">
        <v>2259969.8007194987</v>
      </c>
      <c r="AN45" s="35">
        <v>1681268.9347961552</v>
      </c>
      <c r="AO45" s="35"/>
      <c r="AP45" s="91">
        <f t="shared" si="0"/>
        <v>0</v>
      </c>
      <c r="AQ45" s="91">
        <f>SUMIF($E$2:$AN$2,"&lt;="&amp;VLOOKUP($AP$1,#REF!,6,0),$E45:$AN45)</f>
        <v>0</v>
      </c>
    </row>
    <row r="46" spans="1:43" x14ac:dyDescent="0.2">
      <c r="A46" s="1" t="s">
        <v>99</v>
      </c>
      <c r="B46" s="1" t="s">
        <v>142</v>
      </c>
      <c r="C46" s="1">
        <v>1310</v>
      </c>
      <c r="D46" s="1">
        <v>536143</v>
      </c>
      <c r="E46" s="35">
        <v>93222.83</v>
      </c>
      <c r="F46" s="35">
        <v>40806.160000000003</v>
      </c>
      <c r="G46" s="35">
        <v>48872</v>
      </c>
      <c r="H46" s="35">
        <v>67845.161918990954</v>
      </c>
      <c r="I46" s="35">
        <v>72591.742841074709</v>
      </c>
      <c r="J46" s="35">
        <v>64191.959874790271</v>
      </c>
      <c r="K46" s="35">
        <v>77482.009886590153</v>
      </c>
      <c r="L46" s="35">
        <v>68721.955416075521</v>
      </c>
      <c r="M46" s="35">
        <v>68891.026372539738</v>
      </c>
      <c r="N46" s="35">
        <v>69082.099315414365</v>
      </c>
      <c r="O46" s="35">
        <v>73700.352714286069</v>
      </c>
      <c r="P46" s="35">
        <v>65025.494822878602</v>
      </c>
      <c r="Q46" s="35">
        <v>73994.829610513261</v>
      </c>
      <c r="R46" s="35">
        <v>74047.79557088294</v>
      </c>
      <c r="S46" s="35">
        <v>69628.344802166554</v>
      </c>
      <c r="T46" s="35">
        <v>74440.186653766024</v>
      </c>
      <c r="U46" s="35">
        <v>70138.246538883774</v>
      </c>
      <c r="V46" s="35">
        <v>65817.344518439946</v>
      </c>
      <c r="W46" s="35">
        <v>79978.697313230732</v>
      </c>
      <c r="X46" s="35">
        <v>70634.757604436192</v>
      </c>
      <c r="Y46" s="35">
        <v>70796.641166620713</v>
      </c>
      <c r="Z46" s="35">
        <v>70967.081309535788</v>
      </c>
      <c r="AA46" s="35">
        <v>75842.120934321531</v>
      </c>
      <c r="AB46" s="35">
        <v>66601.519068915848</v>
      </c>
      <c r="AC46" s="35">
        <v>81063.590378765468</v>
      </c>
      <c r="AD46" s="35">
        <v>71273.747709607531</v>
      </c>
      <c r="AE46" s="35">
        <v>71436.012435264201</v>
      </c>
      <c r="AF46" s="35">
        <v>76499.451420862606</v>
      </c>
      <c r="AG46" s="35">
        <v>71930.304657291868</v>
      </c>
      <c r="AH46" s="35">
        <v>67356.874242393475</v>
      </c>
      <c r="AI46" s="35">
        <v>82314.997796635958</v>
      </c>
      <c r="AJ46" s="35">
        <v>72443.700778504121</v>
      </c>
      <c r="AK46" s="35">
        <v>72605.995913739811</v>
      </c>
      <c r="AL46" s="35">
        <v>77764.590750188552</v>
      </c>
      <c r="AM46" s="35">
        <v>72930.586184211148</v>
      </c>
      <c r="AN46" s="35">
        <v>68205.311220002171</v>
      </c>
      <c r="AO46" s="35"/>
      <c r="AP46" s="91">
        <f t="shared" si="0"/>
        <v>0</v>
      </c>
      <c r="AQ46" s="91">
        <f>SUMIF($E$2:$AN$2,"&lt;="&amp;VLOOKUP($AP$1,#REF!,6,0),$E46:$AN46)</f>
        <v>0</v>
      </c>
    </row>
    <row r="47" spans="1:43" x14ac:dyDescent="0.2">
      <c r="A47" s="1" t="s">
        <v>99</v>
      </c>
      <c r="B47" s="1" t="s">
        <v>143</v>
      </c>
      <c r="C47" s="1">
        <v>1310</v>
      </c>
      <c r="D47" s="1">
        <v>536144</v>
      </c>
      <c r="E47" s="35">
        <v>40900872.299999997</v>
      </c>
      <c r="F47" s="35">
        <v>41158373.829999998</v>
      </c>
      <c r="G47" s="35">
        <v>33201105</v>
      </c>
      <c r="H47" s="35">
        <v>33248404.814628284</v>
      </c>
      <c r="I47" s="35">
        <v>39928343.164722614</v>
      </c>
      <c r="J47" s="35">
        <v>26905434.345823202</v>
      </c>
      <c r="K47" s="35">
        <v>46881503.572391562</v>
      </c>
      <c r="L47" s="35">
        <v>33500281.417128853</v>
      </c>
      <c r="M47" s="35">
        <v>33563036.706714131</v>
      </c>
      <c r="N47" s="35">
        <v>33625973.557913832</v>
      </c>
      <c r="O47" s="35">
        <v>40380772.27920641</v>
      </c>
      <c r="P47" s="35">
        <v>27209249.510886561</v>
      </c>
      <c r="Q47" s="35">
        <v>40531952.031582408</v>
      </c>
      <c r="R47" s="35">
        <v>40607527.039632253</v>
      </c>
      <c r="S47" s="35">
        <v>33941091.822254337</v>
      </c>
      <c r="T47" s="35">
        <v>40759076.356640175</v>
      </c>
      <c r="U47" s="35">
        <v>34067532.783778667</v>
      </c>
      <c r="V47" s="35">
        <v>27514329.097480081</v>
      </c>
      <c r="W47" s="35">
        <v>47942309.171734177</v>
      </c>
      <c r="X47" s="35">
        <v>34256138.819498047</v>
      </c>
      <c r="Y47" s="35">
        <v>34318853.352652118</v>
      </c>
      <c r="Z47" s="35">
        <v>34381739.221709035</v>
      </c>
      <c r="AA47" s="35">
        <v>41287093.216717146</v>
      </c>
      <c r="AB47" s="35">
        <v>27817974.637740016</v>
      </c>
      <c r="AC47" s="35">
        <v>48471869.381423123</v>
      </c>
      <c r="AD47" s="35">
        <v>34633562.931273431</v>
      </c>
      <c r="AE47" s="35">
        <v>34696751.429526664</v>
      </c>
      <c r="AF47" s="35">
        <v>41665354.874802493</v>
      </c>
      <c r="AG47" s="35">
        <v>34823208.289100647</v>
      </c>
      <c r="AH47" s="35">
        <v>28123068.195417088</v>
      </c>
      <c r="AI47" s="35">
        <v>49002900.314503051</v>
      </c>
      <c r="AJ47" s="35">
        <v>35011829.433055773</v>
      </c>
      <c r="AK47" s="35">
        <v>35074829.916465499</v>
      </c>
      <c r="AL47" s="35">
        <v>42118494.366220482</v>
      </c>
      <c r="AM47" s="35">
        <v>35200830.883284934</v>
      </c>
      <c r="AN47" s="35">
        <v>28427376.885804124</v>
      </c>
      <c r="AO47" s="35"/>
      <c r="AP47" s="91">
        <f t="shared" si="0"/>
        <v>0</v>
      </c>
      <c r="AQ47" s="91">
        <f>SUMIF($E$2:$AN$2,"&lt;="&amp;VLOOKUP($AP$1,#REF!,6,0),$E47:$AN47)</f>
        <v>0</v>
      </c>
    </row>
    <row r="48" spans="1:43" x14ac:dyDescent="0.2">
      <c r="A48" s="1" t="s">
        <v>99</v>
      </c>
      <c r="B48" s="1" t="s">
        <v>144</v>
      </c>
      <c r="C48" s="1">
        <v>1310</v>
      </c>
      <c r="D48" s="1">
        <v>536152</v>
      </c>
      <c r="E48" s="35">
        <v>417085</v>
      </c>
      <c r="F48" s="35">
        <v>512835</v>
      </c>
      <c r="G48" s="35">
        <v>781135</v>
      </c>
      <c r="H48" s="35">
        <v>833316.05989128025</v>
      </c>
      <c r="I48" s="35">
        <v>533776.18104674364</v>
      </c>
      <c r="J48" s="35">
        <v>1137921.6227615008</v>
      </c>
      <c r="K48" s="35">
        <v>233569.69499189925</v>
      </c>
      <c r="L48" s="35">
        <v>839345.6380431198</v>
      </c>
      <c r="M48" s="35">
        <v>840853.03259122395</v>
      </c>
      <c r="N48" s="35">
        <v>842360.42713979981</v>
      </c>
      <c r="O48" s="35">
        <v>539559.54566660314</v>
      </c>
      <c r="P48" s="35">
        <v>1150226.9927018632</v>
      </c>
      <c r="Q48" s="35">
        <v>541487.33387942647</v>
      </c>
      <c r="R48" s="35">
        <v>542451.22798587021</v>
      </c>
      <c r="S48" s="35">
        <v>849897.3998841407</v>
      </c>
      <c r="T48" s="35">
        <v>544379.0161987727</v>
      </c>
      <c r="U48" s="35">
        <v>852912.18898197159</v>
      </c>
      <c r="V48" s="35">
        <v>1162532.3626500957</v>
      </c>
      <c r="W48" s="35">
        <v>238614.41895646337</v>
      </c>
      <c r="X48" s="35">
        <v>857434.37262872141</v>
      </c>
      <c r="Y48" s="35">
        <v>858941.76717763802</v>
      </c>
      <c r="Z48" s="35">
        <v>860449.16172655474</v>
      </c>
      <c r="AA48" s="35">
        <v>551126.27494395105</v>
      </c>
      <c r="AB48" s="35">
        <v>1174837.7325983713</v>
      </c>
      <c r="AC48" s="35">
        <v>241136.78094041388</v>
      </c>
      <c r="AD48" s="35">
        <v>866478.73992222187</v>
      </c>
      <c r="AE48" s="35">
        <v>867986.13447113847</v>
      </c>
      <c r="AF48" s="35">
        <v>555945.74547622225</v>
      </c>
      <c r="AG48" s="35">
        <v>871000.92356897204</v>
      </c>
      <c r="AH48" s="35">
        <v>1187143.1025466467</v>
      </c>
      <c r="AI48" s="35">
        <v>243659.14292436434</v>
      </c>
      <c r="AJ48" s="35">
        <v>875523.10721572267</v>
      </c>
      <c r="AK48" s="35">
        <v>877030.50174486637</v>
      </c>
      <c r="AL48" s="35">
        <v>561729.11007540196</v>
      </c>
      <c r="AM48" s="35">
        <v>880045.29080315412</v>
      </c>
      <c r="AN48" s="35">
        <v>1199448.4724158309</v>
      </c>
      <c r="AO48" s="35"/>
      <c r="AP48" s="91">
        <f t="shared" si="0"/>
        <v>0</v>
      </c>
      <c r="AQ48" s="91">
        <f>SUMIF($E$2:$AN$2,"&lt;="&amp;VLOOKUP($AP$1,#REF!,6,0),$E48:$AN48)</f>
        <v>0</v>
      </c>
    </row>
    <row r="49" spans="1:43" x14ac:dyDescent="0.2">
      <c r="A49" s="1" t="s">
        <v>99</v>
      </c>
      <c r="B49" s="1" t="s">
        <v>145</v>
      </c>
      <c r="C49" s="1">
        <v>1310</v>
      </c>
      <c r="D49" s="1">
        <v>536153</v>
      </c>
      <c r="E49" s="35">
        <v>5578.12</v>
      </c>
      <c r="F49" s="35">
        <v>1339.83</v>
      </c>
      <c r="G49" s="35">
        <v>-384</v>
      </c>
      <c r="H49" s="35">
        <v>2966.5363603203846</v>
      </c>
      <c r="I49" s="35">
        <v>9292.8592538651574</v>
      </c>
      <c r="J49" s="35">
        <v>129.6072216335925</v>
      </c>
      <c r="K49" s="35">
        <v>16143.605113133695</v>
      </c>
      <c r="L49" s="35">
        <v>2982.8854100894073</v>
      </c>
      <c r="M49" s="35">
        <v>2986.6478146607601</v>
      </c>
      <c r="N49" s="35">
        <v>2990.6339412217008</v>
      </c>
      <c r="O49" s="35">
        <v>9399.4075662570031</v>
      </c>
      <c r="P49" s="35">
        <v>129.51928697705071</v>
      </c>
      <c r="Q49" s="35">
        <v>9439.382876858157</v>
      </c>
      <c r="R49" s="35">
        <v>9457.8875529475299</v>
      </c>
      <c r="S49" s="35">
        <v>3011.95446363574</v>
      </c>
      <c r="T49" s="35">
        <v>9500.4609130608824</v>
      </c>
      <c r="U49" s="35">
        <v>3020.8956484310843</v>
      </c>
      <c r="V49" s="35">
        <v>131.08078312844009</v>
      </c>
      <c r="W49" s="35">
        <v>16568.154496430725</v>
      </c>
      <c r="X49" s="35">
        <v>3032.988517603565</v>
      </c>
      <c r="Y49" s="35">
        <v>3036.6974207890139</v>
      </c>
      <c r="Z49" s="35">
        <v>3040.6579471500972</v>
      </c>
      <c r="AA49" s="35">
        <v>9625.7465663834791</v>
      </c>
      <c r="AB49" s="35">
        <v>130.86449946565455</v>
      </c>
      <c r="AC49" s="35">
        <v>16755.156282517681</v>
      </c>
      <c r="AD49" s="35">
        <v>3057.5033407713513</v>
      </c>
      <c r="AE49" s="35">
        <v>3062.0472752712212</v>
      </c>
      <c r="AF49" s="35">
        <v>9718.1827831332266</v>
      </c>
      <c r="AG49" s="35">
        <v>3071.0736438845483</v>
      </c>
      <c r="AH49" s="35">
        <v>132.59135408616586</v>
      </c>
      <c r="AI49" s="35">
        <v>16962.145424630333</v>
      </c>
      <c r="AJ49" s="35">
        <v>3083.1321194125867</v>
      </c>
      <c r="AK49" s="35">
        <v>3087.30456983773</v>
      </c>
      <c r="AL49" s="35">
        <v>9829.5492156301298</v>
      </c>
      <c r="AM49" s="35">
        <v>3095.649470688018</v>
      </c>
      <c r="AN49" s="35">
        <v>133.66236071916848</v>
      </c>
      <c r="AO49" s="35"/>
      <c r="AP49" s="91">
        <f t="shared" si="0"/>
        <v>0</v>
      </c>
      <c r="AQ49" s="91">
        <f>SUMIF($E$2:$AN$2,"&lt;="&amp;VLOOKUP($AP$1,#REF!,6,0),$E49:$AN49)</f>
        <v>0</v>
      </c>
    </row>
    <row r="50" spans="1:43" x14ac:dyDescent="0.2">
      <c r="A50" s="1" t="s">
        <v>99</v>
      </c>
      <c r="B50" s="1" t="s">
        <v>146</v>
      </c>
      <c r="C50" s="1">
        <v>1310</v>
      </c>
      <c r="D50" s="1">
        <v>536154</v>
      </c>
      <c r="E50" s="35">
        <v>33917494.849999994</v>
      </c>
      <c r="F50" s="35">
        <v>33408539.539999999</v>
      </c>
      <c r="G50" s="35">
        <v>30459925</v>
      </c>
      <c r="H50" s="35">
        <v>30319503.997410439</v>
      </c>
      <c r="I50" s="35">
        <v>34490861.300001167</v>
      </c>
      <c r="J50" s="35">
        <v>29338915.485713609</v>
      </c>
      <c r="K50" s="35">
        <v>39692969.027250893</v>
      </c>
      <c r="L50" s="35">
        <v>31100558.63565179</v>
      </c>
      <c r="M50" s="35">
        <v>34330598.510391586</v>
      </c>
      <c r="N50" s="35">
        <v>31331032.11253031</v>
      </c>
      <c r="O50" s="35">
        <v>35275348.527939856</v>
      </c>
      <c r="P50" s="35">
        <v>26176965.193032026</v>
      </c>
      <c r="Q50" s="35">
        <v>35525742.472405143</v>
      </c>
      <c r="R50" s="35">
        <v>35618386.941296622</v>
      </c>
      <c r="S50" s="35">
        <v>30152099.500785969</v>
      </c>
      <c r="T50" s="35">
        <v>35353259.085591547</v>
      </c>
      <c r="U50" s="35">
        <v>31225089.003021531</v>
      </c>
      <c r="V50" s="35">
        <v>30181969.226565674</v>
      </c>
      <c r="W50" s="35">
        <v>40713725.990898207</v>
      </c>
      <c r="X50" s="35">
        <v>31943926.182299804</v>
      </c>
      <c r="Y50" s="35">
        <v>35298946.241607055</v>
      </c>
      <c r="Z50" s="35">
        <v>32180169.31718735</v>
      </c>
      <c r="AA50" s="35">
        <v>36203558.720768325</v>
      </c>
      <c r="AB50" s="35">
        <v>26897350.960513167</v>
      </c>
      <c r="AC50" s="35">
        <v>40776439.355263725</v>
      </c>
      <c r="AD50" s="35">
        <v>32279408.343970429</v>
      </c>
      <c r="AE50" s="35">
        <v>30946078.000137217</v>
      </c>
      <c r="AF50" s="35">
        <v>36248353.440436728</v>
      </c>
      <c r="AG50" s="35">
        <v>32022684.538568087</v>
      </c>
      <c r="AH50" s="35">
        <v>30985427.167829979</v>
      </c>
      <c r="AI50" s="35">
        <v>41703085.68949727</v>
      </c>
      <c r="AJ50" s="35">
        <v>32755205.311570719</v>
      </c>
      <c r="AK50" s="35">
        <v>36221262.372094274</v>
      </c>
      <c r="AL50" s="35">
        <v>37299259.157527521</v>
      </c>
      <c r="AM50" s="35">
        <v>32788037.50838989</v>
      </c>
      <c r="AN50" s="35">
        <v>27601741.684019774</v>
      </c>
      <c r="AO50" s="35"/>
      <c r="AP50" s="91">
        <f t="shared" si="0"/>
        <v>0</v>
      </c>
      <c r="AQ50" s="91">
        <f>SUMIF($E$2:$AN$2,"&lt;="&amp;VLOOKUP($AP$1,#REF!,6,0),$E50:$AN50)</f>
        <v>0</v>
      </c>
    </row>
    <row r="51" spans="1:43" x14ac:dyDescent="0.2">
      <c r="A51" s="1" t="s">
        <v>99</v>
      </c>
      <c r="B51" s="1" t="s">
        <v>147</v>
      </c>
      <c r="C51" s="1">
        <v>1310</v>
      </c>
      <c r="D51" s="1">
        <v>536155</v>
      </c>
      <c r="E51" s="35">
        <v>85105.54</v>
      </c>
      <c r="F51" s="35">
        <v>92074.6</v>
      </c>
      <c r="G51" s="35">
        <v>68733</v>
      </c>
      <c r="H51" s="35">
        <v>76412.214871090648</v>
      </c>
      <c r="I51" s="35">
        <v>86521.228396336548</v>
      </c>
      <c r="J51" s="35">
        <v>66714.682828322853</v>
      </c>
      <c r="K51" s="35">
        <v>96848.257219707259</v>
      </c>
      <c r="L51" s="35">
        <v>76985.735730285611</v>
      </c>
      <c r="M51" s="35">
        <v>77129.116222011857</v>
      </c>
      <c r="N51" s="35">
        <v>77272.496801710484</v>
      </c>
      <c r="O51" s="35">
        <v>87493.463275591392</v>
      </c>
      <c r="P51" s="35">
        <v>67463.013660864512</v>
      </c>
      <c r="Q51" s="35">
        <v>87817.542243545104</v>
      </c>
      <c r="R51" s="35">
        <v>87979.581823062254</v>
      </c>
      <c r="S51" s="35">
        <v>77989.400773286456</v>
      </c>
      <c r="T51" s="35">
        <v>88303.661152123779</v>
      </c>
      <c r="U51" s="35">
        <v>78276.162771626463</v>
      </c>
      <c r="V51" s="35">
        <v>68211.347003579896</v>
      </c>
      <c r="W51" s="35">
        <v>99016.636085385602</v>
      </c>
      <c r="X51" s="35">
        <v>78706.306130953875</v>
      </c>
      <c r="Y51" s="35">
        <v>78849.687339793032</v>
      </c>
      <c r="Z51" s="35">
        <v>78993.068590973489</v>
      </c>
      <c r="AA51" s="35">
        <v>89437.940316152235</v>
      </c>
      <c r="AB51" s="35">
        <v>68959.682065989255</v>
      </c>
      <c r="AC51" s="35">
        <v>100100.82832801282</v>
      </c>
      <c r="AD51" s="35">
        <v>79566.594003046601</v>
      </c>
      <c r="AE51" s="35">
        <v>79709.975455392661</v>
      </c>
      <c r="AF51" s="35">
        <v>90248.140970462729</v>
      </c>
      <c r="AG51" s="35">
        <v>79996.738477656327</v>
      </c>
      <c r="AH51" s="35">
        <v>69708.018587659841</v>
      </c>
      <c r="AI51" s="35">
        <v>101185.02201280819</v>
      </c>
      <c r="AJ51" s="35">
        <v>80426.883305305018</v>
      </c>
      <c r="AK51" s="35">
        <v>80570.264189410955</v>
      </c>
      <c r="AL51" s="35">
        <v>91220.381406119617</v>
      </c>
      <c r="AM51" s="35">
        <v>80857.025957622871</v>
      </c>
      <c r="AN51" s="35">
        <v>70456.353072762504</v>
      </c>
      <c r="AO51" s="35"/>
      <c r="AP51" s="91">
        <f t="shared" si="0"/>
        <v>0</v>
      </c>
      <c r="AQ51" s="91">
        <f>SUMIF($E$2:$AN$2,"&lt;="&amp;VLOOKUP($AP$1,#REF!,6,0),$E51:$AN51)</f>
        <v>0</v>
      </c>
    </row>
    <row r="52" spans="1:43" x14ac:dyDescent="0.2">
      <c r="A52" s="1" t="s">
        <v>99</v>
      </c>
      <c r="B52" s="1" t="s">
        <v>148</v>
      </c>
      <c r="C52" s="1">
        <v>1310</v>
      </c>
      <c r="D52" s="1">
        <v>536157</v>
      </c>
      <c r="E52" s="35">
        <v>664593.37</v>
      </c>
      <c r="F52" s="35">
        <v>660875.73</v>
      </c>
      <c r="G52" s="35">
        <v>426371</v>
      </c>
      <c r="H52" s="35">
        <v>534602.05767097324</v>
      </c>
      <c r="I52" s="35">
        <v>581055.45579804364</v>
      </c>
      <c r="J52" s="35">
        <v>491410.54974346462</v>
      </c>
      <c r="K52" s="35">
        <v>628785.48821177508</v>
      </c>
      <c r="L52" s="35">
        <v>538807.92284374812</v>
      </c>
      <c r="M52" s="35">
        <v>539848.41116552032</v>
      </c>
      <c r="N52" s="35">
        <v>540928.76191841415</v>
      </c>
      <c r="O52" s="35">
        <v>587865.14990056551</v>
      </c>
      <c r="P52" s="35">
        <v>497177.53600819252</v>
      </c>
      <c r="Q52" s="35">
        <v>590180.29240430752</v>
      </c>
      <c r="R52" s="35">
        <v>591334.2206678628</v>
      </c>
      <c r="S52" s="35">
        <v>546283.4921404518</v>
      </c>
      <c r="T52" s="35">
        <v>593656.97125455493</v>
      </c>
      <c r="U52" s="35">
        <v>548448.12457823718</v>
      </c>
      <c r="V52" s="35">
        <v>503040.43586256396</v>
      </c>
      <c r="W52" s="35">
        <v>643654.56051519839</v>
      </c>
      <c r="X52" s="35">
        <v>551512.90308563237</v>
      </c>
      <c r="Y52" s="35">
        <v>552544.34685975465</v>
      </c>
      <c r="Z52" s="35">
        <v>553602.63168799528</v>
      </c>
      <c r="AA52" s="35">
        <v>601597.29699333711</v>
      </c>
      <c r="AB52" s="35">
        <v>508730.30099643348</v>
      </c>
      <c r="AC52" s="35">
        <v>651001.40937140328</v>
      </c>
      <c r="AD52" s="35">
        <v>557807.59903738555</v>
      </c>
      <c r="AE52" s="35">
        <v>558873.02487887768</v>
      </c>
      <c r="AF52" s="35">
        <v>607315.83941479167</v>
      </c>
      <c r="AG52" s="35">
        <v>561019.31860442483</v>
      </c>
      <c r="AH52" s="35">
        <v>514535.15688989015</v>
      </c>
      <c r="AI52" s="35">
        <v>658399.01310926024</v>
      </c>
      <c r="AJ52" s="35">
        <v>564095.14502194733</v>
      </c>
      <c r="AK52" s="35">
        <v>565153.09228190174</v>
      </c>
      <c r="AL52" s="35">
        <v>614144.94113485538</v>
      </c>
      <c r="AM52" s="35">
        <v>567268.98680181068</v>
      </c>
      <c r="AN52" s="35">
        <v>520259.47272719891</v>
      </c>
      <c r="AO52" s="35"/>
      <c r="AP52" s="91">
        <f t="shared" si="0"/>
        <v>0</v>
      </c>
      <c r="AQ52" s="91">
        <f>SUMIF($E$2:$AN$2,"&lt;="&amp;VLOOKUP($AP$1,#REF!,6,0),$E52:$AN52)</f>
        <v>0</v>
      </c>
    </row>
    <row r="53" spans="1:43" x14ac:dyDescent="0.2">
      <c r="A53" s="1" t="s">
        <v>99</v>
      </c>
      <c r="B53" s="1" t="s">
        <v>149</v>
      </c>
      <c r="C53" s="1">
        <v>1310</v>
      </c>
      <c r="D53" s="1">
        <v>536159</v>
      </c>
      <c r="E53" s="35">
        <v>22589448.690000001</v>
      </c>
      <c r="F53" s="35">
        <v>24005266.25</v>
      </c>
      <c r="G53" s="35">
        <v>19047835</v>
      </c>
      <c r="H53" s="35">
        <v>19157802.439794578</v>
      </c>
      <c r="I53" s="35">
        <v>23216714.728889771</v>
      </c>
      <c r="J53" s="35">
        <v>15334348.606264392</v>
      </c>
      <c r="K53" s="35">
        <v>27478388.094059296</v>
      </c>
      <c r="L53" s="35">
        <v>19299636.628392261</v>
      </c>
      <c r="M53" s="35">
        <v>19335095.295582365</v>
      </c>
      <c r="N53" s="35">
        <v>19370553.9306539</v>
      </c>
      <c r="O53" s="35">
        <v>23475025.125790972</v>
      </c>
      <c r="P53" s="35">
        <v>15503087.275338205</v>
      </c>
      <c r="Q53" s="35">
        <v>23526983.1393058</v>
      </c>
      <c r="R53" s="35">
        <v>23570034.916103106</v>
      </c>
      <c r="S53" s="35">
        <v>19513701.641079552</v>
      </c>
      <c r="T53" s="35">
        <v>23656138.47075133</v>
      </c>
      <c r="U53" s="35">
        <v>19584618.932028975</v>
      </c>
      <c r="V53" s="35">
        <v>15637680.525776442</v>
      </c>
      <c r="W53" s="35">
        <v>28055072.544512585</v>
      </c>
      <c r="X53" s="35">
        <v>19690994.809353761</v>
      </c>
      <c r="Y53" s="35">
        <v>19726453.464755915</v>
      </c>
      <c r="Z53" s="35">
        <v>19761912.105128005</v>
      </c>
      <c r="AA53" s="35">
        <v>23957500.887179412</v>
      </c>
      <c r="AB53" s="35">
        <v>15806419.267806794</v>
      </c>
      <c r="AC53" s="35">
        <v>28360487.690989386</v>
      </c>
      <c r="AD53" s="35">
        <v>19903746.689917963</v>
      </c>
      <c r="AE53" s="35">
        <v>19939205.333832316</v>
      </c>
      <c r="AF53" s="35">
        <v>24172759.806905072</v>
      </c>
      <c r="AG53" s="35">
        <v>20010122.619864292</v>
      </c>
      <c r="AH53" s="35">
        <v>15975158.044000465</v>
      </c>
      <c r="AI53" s="35">
        <v>28665902.846613489</v>
      </c>
      <c r="AJ53" s="35">
        <v>20116498.520197868</v>
      </c>
      <c r="AK53" s="35">
        <v>20151957.030179653</v>
      </c>
      <c r="AL53" s="35">
        <v>24431070.188220169</v>
      </c>
      <c r="AM53" s="35">
        <v>20222874.050143227</v>
      </c>
      <c r="AN53" s="35">
        <v>16143896.288174067</v>
      </c>
      <c r="AO53" s="35"/>
      <c r="AP53" s="91">
        <f t="shared" si="0"/>
        <v>0</v>
      </c>
      <c r="AQ53" s="91">
        <f>SUMIF($E$2:$AN$2,"&lt;="&amp;VLOOKUP($AP$1,#REF!,6,0),$E53:$AN53)</f>
        <v>0</v>
      </c>
    </row>
    <row r="54" spans="1:43" x14ac:dyDescent="0.2">
      <c r="A54" s="1" t="s">
        <v>99</v>
      </c>
      <c r="B54" s="1" t="s">
        <v>150</v>
      </c>
      <c r="C54" s="1">
        <v>1310</v>
      </c>
      <c r="D54" s="1">
        <v>536160</v>
      </c>
      <c r="E54" s="35">
        <v>13832.2</v>
      </c>
      <c r="F54" s="35">
        <v>5334</v>
      </c>
      <c r="G54" s="35">
        <v>6089</v>
      </c>
      <c r="H54" s="35">
        <v>9875.7631799894352</v>
      </c>
      <c r="I54" s="35">
        <v>524.51701961441972</v>
      </c>
      <c r="J54" s="35">
        <v>20813.610581788904</v>
      </c>
      <c r="K54" s="35">
        <v>526.42227588427397</v>
      </c>
      <c r="L54" s="35">
        <v>9954.0857452873697</v>
      </c>
      <c r="M54" s="35">
        <v>9973.6663866118524</v>
      </c>
      <c r="N54" s="35">
        <v>9993.2470279363424</v>
      </c>
      <c r="O54" s="35">
        <v>530.23278842398213</v>
      </c>
      <c r="P54" s="35">
        <v>21060.827756821702</v>
      </c>
      <c r="Q54" s="35">
        <v>532.13804469383615</v>
      </c>
      <c r="R54" s="35">
        <v>533.09067282876322</v>
      </c>
      <c r="S54" s="35">
        <v>10091.150234558758</v>
      </c>
      <c r="T54" s="35">
        <v>534.99592909861747</v>
      </c>
      <c r="U54" s="35">
        <v>10130.31151720772</v>
      </c>
      <c r="V54" s="35">
        <v>21308.044931854492</v>
      </c>
      <c r="W54" s="35">
        <v>537.85381350339844</v>
      </c>
      <c r="X54" s="35">
        <v>10189.053441181173</v>
      </c>
      <c r="Y54" s="35">
        <v>10208.634082505652</v>
      </c>
      <c r="Z54" s="35">
        <v>10228.214723830137</v>
      </c>
      <c r="AA54" s="35">
        <v>541.66432604310671</v>
      </c>
      <c r="AB54" s="35">
        <v>21555.26210688729</v>
      </c>
      <c r="AC54" s="35">
        <v>543.56958231296096</v>
      </c>
      <c r="AD54" s="35">
        <v>10306.537289128071</v>
      </c>
      <c r="AE54" s="35">
        <v>10326.117930452554</v>
      </c>
      <c r="AF54" s="35">
        <v>546.42746671774205</v>
      </c>
      <c r="AG54" s="35">
        <v>10365.279213101521</v>
      </c>
      <c r="AH54" s="35">
        <v>21802.479281920077</v>
      </c>
      <c r="AI54" s="35">
        <v>549.28535112252314</v>
      </c>
      <c r="AJ54" s="35">
        <v>10424.021137074969</v>
      </c>
      <c r="AK54" s="35">
        <v>10443.601778399456</v>
      </c>
      <c r="AL54" s="35">
        <v>552.14323552730457</v>
      </c>
      <c r="AM54" s="35">
        <v>10482.763061048421</v>
      </c>
      <c r="AN54" s="35">
        <v>22049.696456952875</v>
      </c>
      <c r="AO54" s="35"/>
      <c r="AP54" s="91">
        <f t="shared" si="0"/>
        <v>0</v>
      </c>
      <c r="AQ54" s="91">
        <f>SUMIF($E$2:$AN$2,"&lt;="&amp;VLOOKUP($AP$1,#REF!,6,0),$E54:$AN54)</f>
        <v>0</v>
      </c>
    </row>
    <row r="55" spans="1:43" x14ac:dyDescent="0.2">
      <c r="A55" s="1" t="s">
        <v>99</v>
      </c>
      <c r="B55" s="1" t="s">
        <v>151</v>
      </c>
      <c r="C55" s="1">
        <v>1310</v>
      </c>
      <c r="D55" s="1">
        <v>536161</v>
      </c>
      <c r="E55" s="35">
        <v>11313383.789999999</v>
      </c>
      <c r="F55" s="35">
        <v>11514121.82</v>
      </c>
      <c r="G55" s="35">
        <v>8734452</v>
      </c>
      <c r="H55" s="35">
        <v>9860604.9290310368</v>
      </c>
      <c r="I55" s="35">
        <v>11676478.8257386</v>
      </c>
      <c r="J55" s="35">
        <v>8099405.2043605698</v>
      </c>
      <c r="K55" s="35">
        <v>13524004.71219488</v>
      </c>
      <c r="L55" s="35">
        <v>9935974.5951787066</v>
      </c>
      <c r="M55" s="35">
        <v>10028121.913524255</v>
      </c>
      <c r="N55" s="35">
        <v>10130344.42804864</v>
      </c>
      <c r="O55" s="35">
        <v>12097135.192467988</v>
      </c>
      <c r="P55" s="35">
        <v>8451482.0083192661</v>
      </c>
      <c r="Q55" s="35">
        <v>12293724.37602943</v>
      </c>
      <c r="R55" s="35">
        <v>12417067.604127392</v>
      </c>
      <c r="S55" s="35">
        <v>10596810.472457239</v>
      </c>
      <c r="T55" s="35">
        <v>12665138.748712853</v>
      </c>
      <c r="U55" s="35">
        <v>10805558.76986799</v>
      </c>
      <c r="V55" s="35">
        <v>8905117.6859170236</v>
      </c>
      <c r="W55" s="35">
        <v>15064112.747850902</v>
      </c>
      <c r="X55" s="35">
        <v>11119077.784517564</v>
      </c>
      <c r="Y55" s="35">
        <v>11224345.690686204</v>
      </c>
      <c r="Z55" s="35">
        <v>11330230.815243522</v>
      </c>
      <c r="AA55" s="35">
        <v>13542899.926666403</v>
      </c>
      <c r="AB55" s="35">
        <v>9415812.8957567811</v>
      </c>
      <c r="AC55" s="35">
        <v>15945120.363655267</v>
      </c>
      <c r="AD55" s="35">
        <v>11756737.358144699</v>
      </c>
      <c r="AE55" s="35">
        <v>11864330.759797569</v>
      </c>
      <c r="AF55" s="35">
        <v>14182197.521296442</v>
      </c>
      <c r="AG55" s="35">
        <v>12080667.756327713</v>
      </c>
      <c r="AH55" s="35">
        <v>9936910.650342878</v>
      </c>
      <c r="AI55" s="35">
        <v>16843262.332290221</v>
      </c>
      <c r="AJ55" s="35">
        <v>12406055.152813938</v>
      </c>
      <c r="AK55" s="35">
        <v>12515544.368892675</v>
      </c>
      <c r="AL55" s="35">
        <v>14961762.21296102</v>
      </c>
      <c r="AM55" s="35">
        <v>12735502.224054249</v>
      </c>
      <c r="AN55" s="35">
        <v>10466906.70384253</v>
      </c>
      <c r="AO55" s="35"/>
      <c r="AP55" s="91">
        <f t="shared" si="0"/>
        <v>0</v>
      </c>
      <c r="AQ55" s="91">
        <f>SUMIF($E$2:$AN$2,"&lt;="&amp;VLOOKUP($AP$1,#REF!,6,0),$E55:$AN55)</f>
        <v>0</v>
      </c>
    </row>
    <row r="56" spans="1:43" x14ac:dyDescent="0.2">
      <c r="A56" s="1" t="s">
        <v>99</v>
      </c>
      <c r="B56" s="1" t="s">
        <v>152</v>
      </c>
      <c r="C56" s="1">
        <v>1310</v>
      </c>
      <c r="D56" s="1">
        <v>536162</v>
      </c>
      <c r="E56" s="35">
        <v>0</v>
      </c>
      <c r="F56" s="35">
        <v>0</v>
      </c>
      <c r="G56" s="35">
        <v>30</v>
      </c>
      <c r="H56" s="35">
        <v>14.08366004718218</v>
      </c>
      <c r="I56" s="35">
        <v>14.114629144462027</v>
      </c>
      <c r="J56" s="35">
        <v>14.134698540037931</v>
      </c>
      <c r="K56" s="35">
        <v>14.173968358006444</v>
      </c>
      <c r="L56" s="35">
        <v>14.185570836423729</v>
      </c>
      <c r="M56" s="35">
        <v>14.211027158960475</v>
      </c>
      <c r="N56" s="35">
        <v>14.236498567024586</v>
      </c>
      <c r="O56" s="35">
        <v>14.267415099193448</v>
      </c>
      <c r="P56" s="35">
        <v>14.287426930336515</v>
      </c>
      <c r="Q56" s="35">
        <v>14.318410420399857</v>
      </c>
      <c r="R56" s="35">
        <v>14.343895307184329</v>
      </c>
      <c r="S56" s="35">
        <v>14.363862569465212</v>
      </c>
      <c r="T56" s="35">
        <v>14.394855521944635</v>
      </c>
      <c r="U56" s="35">
        <v>14.414824923972391</v>
      </c>
      <c r="V56" s="35">
        <v>14.440270488489631</v>
      </c>
      <c r="W56" s="35">
        <v>14.479867144742435</v>
      </c>
      <c r="X56" s="35">
        <v>14.491146687495647</v>
      </c>
      <c r="Y56" s="35">
        <v>14.516591190743757</v>
      </c>
      <c r="Z56" s="35">
        <v>14.542040423279085</v>
      </c>
      <c r="AA56" s="35">
        <v>14.573075844953841</v>
      </c>
      <c r="AB56" s="35">
        <v>14.592934341460115</v>
      </c>
      <c r="AC56" s="35">
        <v>14.632967131109961</v>
      </c>
      <c r="AD56" s="35">
        <v>14.643839751354461</v>
      </c>
      <c r="AE56" s="35">
        <v>14.669288594176379</v>
      </c>
      <c r="AF56" s="35">
        <v>14.70038198980415</v>
      </c>
      <c r="AG56" s="35">
        <v>14.720192989181289</v>
      </c>
      <c r="AH56" s="35">
        <v>14.745634113737671</v>
      </c>
      <c r="AI56" s="35">
        <v>14.785540475762881</v>
      </c>
      <c r="AJ56" s="35">
        <v>14.796511725452934</v>
      </c>
      <c r="AK56" s="35">
        <v>14.821979057509518</v>
      </c>
      <c r="AL56" s="35">
        <v>14.85305311699258</v>
      </c>
      <c r="AM56" s="35">
        <v>14.872913721622684</v>
      </c>
      <c r="AN56" s="35">
        <v>14.89838105367927</v>
      </c>
      <c r="AO56" s="35"/>
      <c r="AP56" s="91">
        <f t="shared" si="0"/>
        <v>0</v>
      </c>
      <c r="AQ56" s="91">
        <f>SUMIF($E$2:$AN$2,"&lt;="&amp;VLOOKUP($AP$1,#REF!,6,0),$E56:$AN56)</f>
        <v>0</v>
      </c>
    </row>
    <row r="57" spans="1:43" x14ac:dyDescent="0.2">
      <c r="A57" s="1" t="s">
        <v>99</v>
      </c>
      <c r="B57" s="1" t="s">
        <v>153</v>
      </c>
      <c r="C57" s="1">
        <v>1310</v>
      </c>
      <c r="D57" s="1">
        <v>536163</v>
      </c>
      <c r="E57" s="35">
        <v>3014829.04</v>
      </c>
      <c r="F57" s="35">
        <v>361550.74</v>
      </c>
      <c r="G57" s="35">
        <v>133149</v>
      </c>
      <c r="H57" s="35">
        <v>1188785.47237193</v>
      </c>
      <c r="I57" s="35">
        <v>3075906.7042906513</v>
      </c>
      <c r="J57" s="35">
        <v>1235877.4072493308</v>
      </c>
      <c r="K57" s="35">
        <v>2611855.3211001721</v>
      </c>
      <c r="L57" s="35">
        <v>1998081.4204515645</v>
      </c>
      <c r="M57" s="35">
        <v>2270692.7500094925</v>
      </c>
      <c r="N57" s="35">
        <v>1325446.8062156395</v>
      </c>
      <c r="O57" s="35">
        <v>2474122.680686044</v>
      </c>
      <c r="P57" s="35">
        <v>2307482.1464303201</v>
      </c>
      <c r="Q57" s="35">
        <v>2756364.7697237423</v>
      </c>
      <c r="R57" s="35">
        <v>647204.82093992375</v>
      </c>
      <c r="S57" s="35">
        <v>114590.39481867659</v>
      </c>
      <c r="T57" s="35">
        <v>1229601.5706106913</v>
      </c>
      <c r="U57" s="35">
        <v>3172023.3208605167</v>
      </c>
      <c r="V57" s="35">
        <v>1275377.4459530502</v>
      </c>
      <c r="W57" s="35">
        <v>2695202.5803013458</v>
      </c>
      <c r="X57" s="35">
        <v>2060040.1608270237</v>
      </c>
      <c r="Y57" s="35">
        <v>2344666.1566956388</v>
      </c>
      <c r="Z57" s="35">
        <v>1365780.4439225979</v>
      </c>
      <c r="AA57" s="35">
        <v>2551415.1900655869</v>
      </c>
      <c r="AB57" s="35">
        <v>2376252.2014685571</v>
      </c>
      <c r="AC57" s="35">
        <v>2840274.8895183345</v>
      </c>
      <c r="AD57" s="35">
        <v>666886.33140003076</v>
      </c>
      <c r="AE57" s="35">
        <v>117730.81454545216</v>
      </c>
      <c r="AF57" s="35">
        <v>1267858.0131886879</v>
      </c>
      <c r="AG57" s="35">
        <v>3263100.9811379961</v>
      </c>
      <c r="AH57" s="35">
        <v>1312654.5991753235</v>
      </c>
      <c r="AI57" s="35">
        <v>2774711.5205563409</v>
      </c>
      <c r="AJ57" s="35">
        <v>2119624.1148963589</v>
      </c>
      <c r="AK57" s="35">
        <v>2415920.7206295994</v>
      </c>
      <c r="AL57" s="35">
        <v>1404295.9611977572</v>
      </c>
      <c r="AM57" s="35">
        <v>2628899.7821384571</v>
      </c>
      <c r="AN57" s="35">
        <v>2445652.3797774049</v>
      </c>
      <c r="AO57" s="35"/>
      <c r="AP57" s="91">
        <f t="shared" si="0"/>
        <v>0</v>
      </c>
      <c r="AQ57" s="91">
        <f>SUMIF($E$2:$AN$2,"&lt;="&amp;VLOOKUP($AP$1,#REF!,6,0),$E57:$AN57)</f>
        <v>0</v>
      </c>
    </row>
    <row r="58" spans="1:43" x14ac:dyDescent="0.2">
      <c r="A58" s="1" t="s">
        <v>99</v>
      </c>
      <c r="B58" s="1" t="s">
        <v>154</v>
      </c>
      <c r="C58" s="1">
        <v>1310</v>
      </c>
      <c r="D58" s="1">
        <v>536165</v>
      </c>
      <c r="E58" s="35">
        <v>18835053.920000002</v>
      </c>
      <c r="F58" s="35">
        <v>19039256.289999999</v>
      </c>
      <c r="G58" s="35">
        <v>14553311</v>
      </c>
      <c r="H58" s="35">
        <v>16627714.268745683</v>
      </c>
      <c r="I58" s="35">
        <v>20070836.695889357</v>
      </c>
      <c r="J58" s="35">
        <v>13600980.665235199</v>
      </c>
      <c r="K58" s="35">
        <v>23853158.701540649</v>
      </c>
      <c r="L58" s="35">
        <v>16778674.031497996</v>
      </c>
      <c r="M58" s="35">
        <v>16813479.902621474</v>
      </c>
      <c r="N58" s="35">
        <v>16850775.104113799</v>
      </c>
      <c r="O58" s="35">
        <v>20321652.931166138</v>
      </c>
      <c r="P58" s="35">
        <v>13770682.991104288</v>
      </c>
      <c r="Q58" s="35">
        <v>20399616.083717704</v>
      </c>
      <c r="R58" s="35">
        <v>20431141.385161951</v>
      </c>
      <c r="S58" s="35">
        <v>17012934.16694269</v>
      </c>
      <c r="T58" s="35">
        <v>20517079.333054014</v>
      </c>
      <c r="U58" s="35">
        <v>17094260.174841531</v>
      </c>
      <c r="V58" s="35">
        <v>13942255.188435638</v>
      </c>
      <c r="W58" s="35">
        <v>24444473.707097955</v>
      </c>
      <c r="X58" s="35">
        <v>17196933.750651855</v>
      </c>
      <c r="Y58" s="35">
        <v>17231299.768926028</v>
      </c>
      <c r="Z58" s="35">
        <v>17267094.708788443</v>
      </c>
      <c r="AA58" s="35">
        <v>20819300.139177054</v>
      </c>
      <c r="AB58" s="35">
        <v>14108105.074253196</v>
      </c>
      <c r="AC58" s="35">
        <v>24727729.258694679</v>
      </c>
      <c r="AD58" s="35">
        <v>17388095.18232847</v>
      </c>
      <c r="AE58" s="35">
        <v>17423779.010865673</v>
      </c>
      <c r="AF58" s="35">
        <v>21009493.296044908</v>
      </c>
      <c r="AG58" s="35">
        <v>17504004.953135356</v>
      </c>
      <c r="AH58" s="35">
        <v>14276705.315721778</v>
      </c>
      <c r="AI58" s="35">
        <v>25026662.520671561</v>
      </c>
      <c r="AJ58" s="35">
        <v>17607992.205689404</v>
      </c>
      <c r="AK58" s="35">
        <v>17642982.515126858</v>
      </c>
      <c r="AL58" s="35">
        <v>21273095.8161516</v>
      </c>
      <c r="AM58" s="35">
        <v>17712963.134001765</v>
      </c>
      <c r="AN58" s="35">
        <v>14445980.755795479</v>
      </c>
      <c r="AO58" s="35"/>
      <c r="AP58" s="91">
        <f t="shared" si="0"/>
        <v>0</v>
      </c>
      <c r="AQ58" s="91">
        <f>SUMIF($E$2:$AN$2,"&lt;="&amp;VLOOKUP($AP$1,#REF!,6,0),$E58:$AN58)</f>
        <v>0</v>
      </c>
    </row>
    <row r="59" spans="1:43" x14ac:dyDescent="0.2">
      <c r="A59" s="1" t="s">
        <v>99</v>
      </c>
      <c r="B59" s="1" t="s">
        <v>155</v>
      </c>
      <c r="C59" s="1">
        <v>1310</v>
      </c>
      <c r="D59" s="1">
        <v>536169</v>
      </c>
      <c r="E59" s="35">
        <v>11105685.459999999</v>
      </c>
      <c r="F59" s="35">
        <v>11539339.82</v>
      </c>
      <c r="G59" s="35">
        <v>9198234</v>
      </c>
      <c r="H59" s="35">
        <v>9522750.0242759008</v>
      </c>
      <c r="I59" s="35">
        <v>11466390.660851296</v>
      </c>
      <c r="J59" s="35">
        <v>7840858.2833673125</v>
      </c>
      <c r="K59" s="35">
        <v>13549374.279058762</v>
      </c>
      <c r="L59" s="35">
        <v>9655143.1441999692</v>
      </c>
      <c r="M59" s="35">
        <v>9681395.6959292591</v>
      </c>
      <c r="N59" s="35">
        <v>9712014.2001666445</v>
      </c>
      <c r="O59" s="35">
        <v>11655342.437360812</v>
      </c>
      <c r="P59" s="35">
        <v>7964839.6493952684</v>
      </c>
      <c r="Q59" s="35">
        <v>11703753.143929416</v>
      </c>
      <c r="R59" s="35">
        <v>11710687.527921924</v>
      </c>
      <c r="S59" s="35">
        <v>9811705.3443675991</v>
      </c>
      <c r="T59" s="35">
        <v>11777076.034848131</v>
      </c>
      <c r="U59" s="35">
        <v>9889974.3310730197</v>
      </c>
      <c r="V59" s="35">
        <v>8092991.1053862441</v>
      </c>
      <c r="W59" s="35">
        <v>13989472.453796266</v>
      </c>
      <c r="X59" s="35">
        <v>9966023.9022457991</v>
      </c>
      <c r="Y59" s="35">
        <v>9991338.0239612535</v>
      </c>
      <c r="Z59" s="35">
        <v>10018763.591717051</v>
      </c>
      <c r="AA59" s="35">
        <v>12020166.629944149</v>
      </c>
      <c r="AB59" s="35">
        <v>8209158.4917437471</v>
      </c>
      <c r="AC59" s="35">
        <v>14180426.529091204</v>
      </c>
      <c r="AD59" s="35">
        <v>10079818.43221293</v>
      </c>
      <c r="AE59" s="35">
        <v>10106597.115120435</v>
      </c>
      <c r="AF59" s="35">
        <v>12129945.582224049</v>
      </c>
      <c r="AG59" s="35">
        <v>10182522.209828341</v>
      </c>
      <c r="AH59" s="35">
        <v>8331271.8835245539</v>
      </c>
      <c r="AI59" s="35">
        <v>14409334.706328876</v>
      </c>
      <c r="AJ59" s="35">
        <v>10262082.189128822</v>
      </c>
      <c r="AK59" s="35">
        <v>10288408.193313416</v>
      </c>
      <c r="AL59" s="35">
        <v>12350351.297233412</v>
      </c>
      <c r="AM59" s="35">
        <v>10341060.20168261</v>
      </c>
      <c r="AN59" s="35">
        <v>8455833.7693289481</v>
      </c>
      <c r="AO59" s="35"/>
      <c r="AP59" s="91">
        <f t="shared" si="0"/>
        <v>0</v>
      </c>
      <c r="AQ59" s="91">
        <f>SUMIF($E$2:$AN$2,"&lt;="&amp;VLOOKUP($AP$1,#REF!,6,0),$E59:$AN59)</f>
        <v>0</v>
      </c>
    </row>
    <row r="60" spans="1:43" x14ac:dyDescent="0.2">
      <c r="A60" s="1" t="s">
        <v>99</v>
      </c>
      <c r="B60" s="1" t="s">
        <v>156</v>
      </c>
      <c r="C60" s="1">
        <v>1310</v>
      </c>
      <c r="D60" s="1">
        <v>536171</v>
      </c>
      <c r="E60" s="35">
        <v>799773.59</v>
      </c>
      <c r="F60" s="35">
        <v>866382.72</v>
      </c>
      <c r="G60" s="35">
        <v>574683</v>
      </c>
      <c r="H60" s="35">
        <v>609133.51691607153</v>
      </c>
      <c r="I60" s="35">
        <v>719948.6360475003</v>
      </c>
      <c r="J60" s="35">
        <v>513290.59139998513</v>
      </c>
      <c r="K60" s="35">
        <v>843703.61779140611</v>
      </c>
      <c r="L60" s="35">
        <v>614206.39797693153</v>
      </c>
      <c r="M60" s="35">
        <v>615427.88935699593</v>
      </c>
      <c r="N60" s="35">
        <v>616685.0626872133</v>
      </c>
      <c r="O60" s="35">
        <v>728792.91272461251</v>
      </c>
      <c r="P60" s="35">
        <v>519243.34814906976</v>
      </c>
      <c r="Q60" s="35">
        <v>731692.80115415622</v>
      </c>
      <c r="R60" s="35">
        <v>733041.40839247545</v>
      </c>
      <c r="S60" s="35">
        <v>622593.00684063602</v>
      </c>
      <c r="T60" s="35">
        <v>736047.09026629501</v>
      </c>
      <c r="U60" s="35">
        <v>625213.60568196105</v>
      </c>
      <c r="V60" s="35">
        <v>525179.05780848744</v>
      </c>
      <c r="W60" s="35">
        <v>865046.56016279594</v>
      </c>
      <c r="X60" s="35">
        <v>628842.90823912551</v>
      </c>
      <c r="Y60" s="35">
        <v>630055.82304890826</v>
      </c>
      <c r="Z60" s="35">
        <v>631287.02295134007</v>
      </c>
      <c r="AA60" s="35">
        <v>746502.58749256679</v>
      </c>
      <c r="AB60" s="35">
        <v>531075.75895882118</v>
      </c>
      <c r="AC60" s="35">
        <v>875488.72839067352</v>
      </c>
      <c r="AD60" s="35">
        <v>635869.79728885577</v>
      </c>
      <c r="AE60" s="35">
        <v>637094.94292051194</v>
      </c>
      <c r="AF60" s="35">
        <v>753641.86699692439</v>
      </c>
      <c r="AG60" s="35">
        <v>639691.89184097096</v>
      </c>
      <c r="AH60" s="35">
        <v>536957.4262989522</v>
      </c>
      <c r="AI60" s="35">
        <v>886183.96108595456</v>
      </c>
      <c r="AJ60" s="35">
        <v>643341.89595581009</v>
      </c>
      <c r="AK60" s="35">
        <v>644564.06480645272</v>
      </c>
      <c r="AL60" s="35">
        <v>762685.07296657865</v>
      </c>
      <c r="AM60" s="35">
        <v>647008.40250773763</v>
      </c>
      <c r="AN60" s="35">
        <v>542908.04605930927</v>
      </c>
      <c r="AO60" s="35"/>
      <c r="AP60" s="91">
        <f t="shared" si="0"/>
        <v>0</v>
      </c>
      <c r="AQ60" s="91">
        <f>SUMIF($E$2:$AN$2,"&lt;="&amp;VLOOKUP($AP$1,#REF!,6,0),$E60:$AN60)</f>
        <v>0</v>
      </c>
    </row>
    <row r="61" spans="1:43" x14ac:dyDescent="0.2">
      <c r="A61" s="1" t="s">
        <v>99</v>
      </c>
      <c r="B61" s="1" t="s">
        <v>157</v>
      </c>
      <c r="C61" s="1">
        <v>1310</v>
      </c>
      <c r="D61" s="1">
        <v>536172</v>
      </c>
      <c r="E61" s="35">
        <v>6340448.79</v>
      </c>
      <c r="F61" s="35">
        <v>6296293.9900000002</v>
      </c>
      <c r="G61" s="35">
        <v>5995949</v>
      </c>
      <c r="H61" s="35">
        <v>5765907.2986066733</v>
      </c>
      <c r="I61" s="35">
        <v>6584914.9288859628</v>
      </c>
      <c r="J61" s="35">
        <v>4978304.6433571195</v>
      </c>
      <c r="K61" s="35">
        <v>7420619.7282047253</v>
      </c>
      <c r="L61" s="35">
        <v>5809284.5019666031</v>
      </c>
      <c r="M61" s="35">
        <v>5820091.1477953941</v>
      </c>
      <c r="N61" s="35">
        <v>5830914.7081226017</v>
      </c>
      <c r="O61" s="35">
        <v>6658787.8840499101</v>
      </c>
      <c r="P61" s="35">
        <v>5034039.9341392731</v>
      </c>
      <c r="Q61" s="35">
        <v>6683328.0729125943</v>
      </c>
      <c r="R61" s="35">
        <v>6695512.7100476967</v>
      </c>
      <c r="S61" s="35">
        <v>5884720.7606792152</v>
      </c>
      <c r="T61" s="35">
        <v>6720141.6700912341</v>
      </c>
      <c r="U61" s="35">
        <v>5906466.6736189798</v>
      </c>
      <c r="V61" s="35">
        <v>5089831.0173274009</v>
      </c>
      <c r="W61" s="35">
        <v>7586393.9650928183</v>
      </c>
      <c r="X61" s="35">
        <v>5938880.9585085353</v>
      </c>
      <c r="Y61" s="35">
        <v>5949683.2592850309</v>
      </c>
      <c r="Z61" s="35">
        <v>5960492.1769662164</v>
      </c>
      <c r="AA61" s="35">
        <v>6806445.9929276863</v>
      </c>
      <c r="AB61" s="35">
        <v>5145509.153178608</v>
      </c>
      <c r="AC61" s="35">
        <v>7669188.7076652981</v>
      </c>
      <c r="AD61" s="35">
        <v>6003441.6264237193</v>
      </c>
      <c r="AE61" s="35">
        <v>6014244.7351479614</v>
      </c>
      <c r="AF61" s="35">
        <v>6867762.4545562454</v>
      </c>
      <c r="AG61" s="35">
        <v>6035981.1028436115</v>
      </c>
      <c r="AH61" s="35">
        <v>5201266.0341681866</v>
      </c>
      <c r="AI61" s="35">
        <v>7752138.4295920301</v>
      </c>
      <c r="AJ61" s="35">
        <v>6068411.1959734745</v>
      </c>
      <c r="AK61" s="35">
        <v>6079212.9277043119</v>
      </c>
      <c r="AL61" s="35">
        <v>6941792.5922303591</v>
      </c>
      <c r="AM61" s="35">
        <v>6100816.3911659829</v>
      </c>
      <c r="AN61" s="35">
        <v>5257024.2011518981</v>
      </c>
      <c r="AO61" s="35"/>
      <c r="AP61" s="91">
        <f t="shared" si="0"/>
        <v>0</v>
      </c>
      <c r="AQ61" s="91">
        <f>SUMIF($E$2:$AN$2,"&lt;="&amp;VLOOKUP($AP$1,#REF!,6,0),$E61:$AN61)</f>
        <v>0</v>
      </c>
    </row>
    <row r="62" spans="1:43" x14ac:dyDescent="0.2">
      <c r="A62" s="1" t="s">
        <v>99</v>
      </c>
      <c r="B62" s="1" t="s">
        <v>158</v>
      </c>
      <c r="C62" s="1">
        <v>1310</v>
      </c>
      <c r="D62" s="1">
        <v>536177</v>
      </c>
      <c r="E62" s="35">
        <v>3626592.62</v>
      </c>
      <c r="F62" s="35">
        <v>3473159.47</v>
      </c>
      <c r="G62" s="35">
        <v>2853752</v>
      </c>
      <c r="H62" s="35">
        <v>2956647.0749017973</v>
      </c>
      <c r="I62" s="35">
        <v>3601851.0173346722</v>
      </c>
      <c r="J62" s="35">
        <v>2371470.4511083239</v>
      </c>
      <c r="K62" s="35">
        <v>4281441.7435468538</v>
      </c>
      <c r="L62" s="35">
        <v>2987310.3056136863</v>
      </c>
      <c r="M62" s="35">
        <v>2993816.8534390754</v>
      </c>
      <c r="N62" s="35">
        <v>3001570.1936408058</v>
      </c>
      <c r="O62" s="35">
        <v>3648870.2068282594</v>
      </c>
      <c r="P62" s="35">
        <v>2402231.3204401312</v>
      </c>
      <c r="Q62" s="35">
        <v>3847796.3669887427</v>
      </c>
      <c r="R62" s="35">
        <v>3852087.0668501887</v>
      </c>
      <c r="S62" s="35">
        <v>3184980.3200756582</v>
      </c>
      <c r="T62" s="35">
        <v>3872531.4313097773</v>
      </c>
      <c r="U62" s="35">
        <v>3205465.4115157258</v>
      </c>
      <c r="V62" s="35">
        <v>2559511.8774205507</v>
      </c>
      <c r="W62" s="35">
        <v>4620959.9203281552</v>
      </c>
      <c r="X62" s="35">
        <v>3224026.4595439131</v>
      </c>
      <c r="Y62" s="35">
        <v>3230580.9722206942</v>
      </c>
      <c r="Z62" s="35">
        <v>3237909.0826994353</v>
      </c>
      <c r="AA62" s="35">
        <v>3934990.9404612905</v>
      </c>
      <c r="AB62" s="35">
        <v>2589841.5620461241</v>
      </c>
      <c r="AC62" s="35">
        <v>4675259.1080948869</v>
      </c>
      <c r="AD62" s="35">
        <v>3260044.3491228037</v>
      </c>
      <c r="AE62" s="35">
        <v>3268744.8435437218</v>
      </c>
      <c r="AF62" s="35">
        <v>3974012.3569324245</v>
      </c>
      <c r="AG62" s="35">
        <v>3288863.8282599896</v>
      </c>
      <c r="AH62" s="35">
        <v>2626029.9268090748</v>
      </c>
      <c r="AI62" s="35">
        <v>4741420.851270617</v>
      </c>
      <c r="AJ62" s="35">
        <v>3307868.9235844933</v>
      </c>
      <c r="AK62" s="35">
        <v>3315172.4077428123</v>
      </c>
      <c r="AL62" s="35">
        <v>4030172.304368828</v>
      </c>
      <c r="AM62" s="35">
        <v>3329779.3760594525</v>
      </c>
      <c r="AN62" s="35">
        <v>2658564.665809812</v>
      </c>
      <c r="AO62" s="35"/>
      <c r="AP62" s="91">
        <f t="shared" si="0"/>
        <v>0</v>
      </c>
      <c r="AQ62" s="91">
        <f>SUMIF($E$2:$AN$2,"&lt;="&amp;VLOOKUP($AP$1,#REF!,6,0),$E62:$AN62)</f>
        <v>0</v>
      </c>
    </row>
    <row r="63" spans="1:43" x14ac:dyDescent="0.2">
      <c r="A63" s="1" t="s">
        <v>99</v>
      </c>
      <c r="B63" s="1" t="s">
        <v>159</v>
      </c>
      <c r="C63" s="1">
        <v>1310</v>
      </c>
      <c r="D63" s="1">
        <v>536187</v>
      </c>
      <c r="E63" s="35">
        <v>1499171.78</v>
      </c>
      <c r="F63" s="35">
        <v>1461989.19</v>
      </c>
      <c r="G63" s="35">
        <v>987843</v>
      </c>
      <c r="H63" s="35">
        <v>1335868.0493528373</v>
      </c>
      <c r="I63" s="35">
        <v>1607788.2961394694</v>
      </c>
      <c r="J63" s="35">
        <v>1078726.8648044162</v>
      </c>
      <c r="K63" s="35">
        <v>1882288.4355471123</v>
      </c>
      <c r="L63" s="35">
        <v>1350821.4731744453</v>
      </c>
      <c r="M63" s="35">
        <v>1353864.0231790026</v>
      </c>
      <c r="N63" s="35">
        <v>1357517.7432631627</v>
      </c>
      <c r="O63" s="35">
        <v>1630214.51584381</v>
      </c>
      <c r="P63" s="35">
        <v>1093400.177770027</v>
      </c>
      <c r="Q63" s="35">
        <v>1636668.7623819876</v>
      </c>
      <c r="R63" s="35">
        <v>1638314.9301233336</v>
      </c>
      <c r="S63" s="35">
        <v>1370896.0993434337</v>
      </c>
      <c r="T63" s="35">
        <v>1646626.8065662598</v>
      </c>
      <c r="U63" s="35">
        <v>1379826.7508133589</v>
      </c>
      <c r="V63" s="35">
        <v>1108984.0684926491</v>
      </c>
      <c r="W63" s="35">
        <v>1935558.8250122243</v>
      </c>
      <c r="X63" s="35">
        <v>1388799.181166325</v>
      </c>
      <c r="Y63" s="35">
        <v>1391750.7884275911</v>
      </c>
      <c r="Z63" s="35">
        <v>1395094.030334315</v>
      </c>
      <c r="AA63" s="35">
        <v>1674982.2328621598</v>
      </c>
      <c r="AB63" s="35">
        <v>1122951.3185358669</v>
      </c>
      <c r="AC63" s="35">
        <v>1959224.1673903926</v>
      </c>
      <c r="AD63" s="35">
        <v>1403937.2103701853</v>
      </c>
      <c r="AE63" s="35">
        <v>1407408.0508056355</v>
      </c>
      <c r="AF63" s="35">
        <v>1690341.2517211563</v>
      </c>
      <c r="AG63" s="35">
        <v>1416158.8519854373</v>
      </c>
      <c r="AH63" s="35">
        <v>1138089.9978457624</v>
      </c>
      <c r="AI63" s="35">
        <v>1986859.5767115292</v>
      </c>
      <c r="AJ63" s="35">
        <v>1425422.5040695958</v>
      </c>
      <c r="AK63" s="35">
        <v>1428621.2279427364</v>
      </c>
      <c r="AL63" s="35">
        <v>1715853.2830712833</v>
      </c>
      <c r="AM63" s="35">
        <v>1435018.6756890181</v>
      </c>
      <c r="AN63" s="35">
        <v>1152996.2681753526</v>
      </c>
      <c r="AO63" s="35"/>
      <c r="AP63" s="91">
        <f t="shared" si="0"/>
        <v>0</v>
      </c>
      <c r="AQ63" s="91">
        <f>SUMIF($E$2:$AN$2,"&lt;="&amp;VLOOKUP($AP$1,#REF!,6,0),$E63:$AN63)</f>
        <v>0</v>
      </c>
    </row>
    <row r="64" spans="1:43" x14ac:dyDescent="0.2">
      <c r="A64" s="1" t="s">
        <v>99</v>
      </c>
      <c r="B64" s="1" t="s">
        <v>160</v>
      </c>
      <c r="C64" s="1">
        <v>1310</v>
      </c>
      <c r="D64" s="1">
        <v>536130050</v>
      </c>
      <c r="E64" s="35">
        <v>27336821.390000001</v>
      </c>
      <c r="F64" s="35">
        <v>32341474.93</v>
      </c>
      <c r="G64" s="35">
        <v>27983873</v>
      </c>
      <c r="H64" s="35">
        <v>21638483.445274618</v>
      </c>
      <c r="I64" s="35">
        <v>27480232.308497969</v>
      </c>
      <c r="J64" s="35">
        <v>16513828.380307777</v>
      </c>
      <c r="K64" s="35">
        <v>32162085.946120851</v>
      </c>
      <c r="L64" s="35">
        <v>22443163.699377522</v>
      </c>
      <c r="M64" s="35">
        <v>24805508.093904655</v>
      </c>
      <c r="N64" s="35">
        <v>23175419.088299159</v>
      </c>
      <c r="O64" s="35">
        <v>28233868.449708514</v>
      </c>
      <c r="P64" s="35">
        <v>16028517.143900858</v>
      </c>
      <c r="Q64" s="35">
        <v>27116047.545110479</v>
      </c>
      <c r="R64" s="35">
        <v>27432965.164293669</v>
      </c>
      <c r="S64" s="35">
        <v>24181691.309858326</v>
      </c>
      <c r="T64" s="35">
        <v>29158781.464516919</v>
      </c>
      <c r="U64" s="35">
        <v>24832761.754051734</v>
      </c>
      <c r="V64" s="35">
        <v>23971740.15289221</v>
      </c>
      <c r="W64" s="35">
        <v>29551887.723953512</v>
      </c>
      <c r="X64" s="35">
        <v>24766567.569526952</v>
      </c>
      <c r="Y64" s="35">
        <v>27182021.172042202</v>
      </c>
      <c r="Z64" s="35">
        <v>25511023.515409332</v>
      </c>
      <c r="AA64" s="35">
        <v>30694487.614931893</v>
      </c>
      <c r="AB64" s="35">
        <v>18187201.640420914</v>
      </c>
      <c r="AC64" s="35">
        <v>28168643.225655835</v>
      </c>
      <c r="AD64" s="35">
        <v>23217434.446412019</v>
      </c>
      <c r="AE64" s="35">
        <v>25152968.63533986</v>
      </c>
      <c r="AF64" s="35">
        <v>30248539.238093875</v>
      </c>
      <c r="AG64" s="35">
        <v>25813233.852557834</v>
      </c>
      <c r="AH64" s="35">
        <v>19615464.219683681</v>
      </c>
      <c r="AI64" s="35">
        <v>35966357.965352751</v>
      </c>
      <c r="AJ64" s="35">
        <v>25738069.337408289</v>
      </c>
      <c r="AK64" s="35">
        <v>28210778.371158373</v>
      </c>
      <c r="AL64" s="35">
        <v>31855901.278711021</v>
      </c>
      <c r="AM64" s="35">
        <v>26444105.031010993</v>
      </c>
      <c r="AN64" s="35">
        <v>19001272.600964308</v>
      </c>
      <c r="AO64" s="35"/>
      <c r="AP64" s="91">
        <f t="shared" si="0"/>
        <v>0</v>
      </c>
      <c r="AQ64" s="91">
        <f>SUMIF($E$2:$AN$2,"&lt;="&amp;VLOOKUP($AP$1,#REF!,6,0),$E64:$AN64)</f>
        <v>0</v>
      </c>
    </row>
    <row r="65" spans="1:43" x14ac:dyDescent="0.2">
      <c r="A65" s="1" t="s">
        <v>99</v>
      </c>
      <c r="B65" s="1" t="s">
        <v>161</v>
      </c>
      <c r="C65" s="1">
        <v>1310</v>
      </c>
      <c r="D65" s="1">
        <v>536130051</v>
      </c>
      <c r="E65" s="35">
        <v>141961623.52000001</v>
      </c>
      <c r="F65" s="35">
        <v>138088244.22</v>
      </c>
      <c r="G65" s="35">
        <v>119743693</v>
      </c>
      <c r="H65" s="35">
        <v>125963422.34857298</v>
      </c>
      <c r="I65" s="35">
        <v>158920983.53817445</v>
      </c>
      <c r="J65" s="35">
        <v>98844856.361355633</v>
      </c>
      <c r="K65" s="35">
        <v>186752668.94608238</v>
      </c>
      <c r="L65" s="35">
        <v>133169505.41547172</v>
      </c>
      <c r="M65" s="35">
        <v>147187467.1218873</v>
      </c>
      <c r="N65" s="35">
        <v>138696626.31558773</v>
      </c>
      <c r="O65" s="35">
        <v>168233564.45385772</v>
      </c>
      <c r="P65" s="35">
        <v>99160099.509914473</v>
      </c>
      <c r="Q65" s="35">
        <v>156107954.68679616</v>
      </c>
      <c r="R65" s="35">
        <v>158710304.26380613</v>
      </c>
      <c r="S65" s="35">
        <v>140583277.4948608</v>
      </c>
      <c r="T65" s="35">
        <v>170338239.71604198</v>
      </c>
      <c r="U65" s="35">
        <v>145762244.4052043</v>
      </c>
      <c r="V65" s="35">
        <v>141376929.18785033</v>
      </c>
      <c r="W65" s="35">
        <v>175107661.7724314</v>
      </c>
      <c r="X65" s="35">
        <v>147437825.82515189</v>
      </c>
      <c r="Y65" s="35">
        <v>162566295.50535876</v>
      </c>
      <c r="Z65" s="35">
        <v>153272785.48645189</v>
      </c>
      <c r="AA65" s="35">
        <v>185254573.91761106</v>
      </c>
      <c r="AB65" s="35">
        <v>110262804.79225138</v>
      </c>
      <c r="AC65" s="35">
        <v>171540683.50914085</v>
      </c>
      <c r="AD65" s="35">
        <v>142015964.44069421</v>
      </c>
      <c r="AE65" s="35">
        <v>154531786.1148735</v>
      </c>
      <c r="AF65" s="35">
        <v>186647741.76120916</v>
      </c>
      <c r="AG65" s="35">
        <v>159968637.28094932</v>
      </c>
      <c r="AH65" s="35">
        <v>122081446.1191045</v>
      </c>
      <c r="AI65" s="35">
        <v>224797221.05693841</v>
      </c>
      <c r="AJ65" s="35">
        <v>161546964.85648093</v>
      </c>
      <c r="AK65" s="35">
        <v>177808052.28944701</v>
      </c>
      <c r="AL65" s="35">
        <v>201616061.1780065</v>
      </c>
      <c r="AM65" s="35">
        <v>168053871.68788821</v>
      </c>
      <c r="AN65" s="35">
        <v>121247416.01984234</v>
      </c>
      <c r="AO65" s="35"/>
      <c r="AP65" s="91">
        <f t="shared" si="0"/>
        <v>0</v>
      </c>
      <c r="AQ65" s="91">
        <f>SUMIF($E$2:$AN$2,"&lt;="&amp;VLOOKUP($AP$1,#REF!,6,0),$E65:$AN65)</f>
        <v>0</v>
      </c>
    </row>
    <row r="66" spans="1:43" x14ac:dyDescent="0.2">
      <c r="A66" s="1" t="s">
        <v>99</v>
      </c>
      <c r="B66" s="1" t="s">
        <v>162</v>
      </c>
      <c r="C66" s="1">
        <v>1310</v>
      </c>
      <c r="D66" s="1">
        <v>536130052</v>
      </c>
      <c r="E66" s="35">
        <v>912540.59</v>
      </c>
      <c r="F66" s="35">
        <v>170462.22</v>
      </c>
      <c r="G66" s="35">
        <v>14448</v>
      </c>
      <c r="H66" s="35">
        <v>693929.14631596894</v>
      </c>
      <c r="I66" s="35">
        <v>879185.28642533277</v>
      </c>
      <c r="J66" s="35">
        <v>531413.80391492415</v>
      </c>
      <c r="K66" s="35">
        <v>1027658.3128718031</v>
      </c>
      <c r="L66" s="35">
        <v>719447.52469676628</v>
      </c>
      <c r="M66" s="35">
        <v>794363.24161404732</v>
      </c>
      <c r="N66" s="35">
        <v>742669.1335166723</v>
      </c>
      <c r="O66" s="35">
        <v>903084.93117838423</v>
      </c>
      <c r="P66" s="35">
        <v>516023.39797425515</v>
      </c>
      <c r="Q66" s="35">
        <v>859916.16908662242</v>
      </c>
      <c r="R66" s="35">
        <v>869966.40168599703</v>
      </c>
      <c r="S66" s="35">
        <v>766860.55807415117</v>
      </c>
      <c r="T66" s="35">
        <v>924696.25635845016</v>
      </c>
      <c r="U66" s="35">
        <v>787507.59379146667</v>
      </c>
      <c r="V66" s="35">
        <v>760202.49353531096</v>
      </c>
      <c r="W66" s="35">
        <v>937162.61702905758</v>
      </c>
      <c r="X66" s="35">
        <v>785408.41434882593</v>
      </c>
      <c r="Y66" s="35">
        <v>862008.35410870193</v>
      </c>
      <c r="Z66" s="35">
        <v>809016.93266153161</v>
      </c>
      <c r="AA66" s="35">
        <v>973397.25334227248</v>
      </c>
      <c r="AB66" s="35">
        <v>576760.63353328826</v>
      </c>
      <c r="AC66" s="35">
        <v>893296.55181776651</v>
      </c>
      <c r="AD66" s="35">
        <v>736281.61523040524</v>
      </c>
      <c r="AE66" s="35">
        <v>797662.13693476154</v>
      </c>
      <c r="AF66" s="35">
        <v>959255.13992463716</v>
      </c>
      <c r="AG66" s="35">
        <v>818600.76138681988</v>
      </c>
      <c r="AH66" s="35">
        <v>622054.33216566441</v>
      </c>
      <c r="AI66" s="35">
        <v>1140581.1524010682</v>
      </c>
      <c r="AJ66" s="35">
        <v>816217.11082671816</v>
      </c>
      <c r="AK66" s="35">
        <v>894632.76030627033</v>
      </c>
      <c r="AL66" s="35">
        <v>1010228.5203925434</v>
      </c>
      <c r="AM66" s="35">
        <v>838607.22899829992</v>
      </c>
      <c r="AN66" s="35">
        <v>602576.81417652406</v>
      </c>
      <c r="AO66" s="35"/>
      <c r="AP66" s="91">
        <f t="shared" si="0"/>
        <v>0</v>
      </c>
      <c r="AQ66" s="91">
        <f>SUMIF($E$2:$AN$2,"&lt;="&amp;VLOOKUP($AP$1,#REF!,6,0),$E66:$AN66)</f>
        <v>0</v>
      </c>
    </row>
    <row r="67" spans="1:43" x14ac:dyDescent="0.2">
      <c r="A67" s="1" t="s">
        <v>99</v>
      </c>
      <c r="B67" s="1" t="s">
        <v>163</v>
      </c>
      <c r="C67" s="1">
        <v>1310</v>
      </c>
      <c r="D67" s="1">
        <v>536188</v>
      </c>
      <c r="E67" s="35">
        <v>5770990.4699999997</v>
      </c>
      <c r="F67" s="35">
        <v>4810889.8600000003</v>
      </c>
      <c r="G67" s="35">
        <v>4538456</v>
      </c>
      <c r="H67" s="35">
        <v>5085500.9374540802</v>
      </c>
      <c r="I67" s="35">
        <v>5111942.0559586696</v>
      </c>
      <c r="J67" s="35">
        <v>5138383.1744632702</v>
      </c>
      <c r="K67" s="35">
        <v>5164824.2929678699</v>
      </c>
      <c r="L67" s="35">
        <v>5191265.4114724603</v>
      </c>
      <c r="M67" s="35">
        <v>5217706.5299770599</v>
      </c>
      <c r="N67" s="35">
        <v>5244147.6484816503</v>
      </c>
      <c r="O67" s="35">
        <v>5270588.7669862499</v>
      </c>
      <c r="P67" s="35">
        <v>5297029.8854908496</v>
      </c>
      <c r="Q67" s="35">
        <v>5740137.6706621069</v>
      </c>
      <c r="R67" s="35">
        <v>5766578.7891667066</v>
      </c>
      <c r="S67" s="35">
        <v>5793019.9076713072</v>
      </c>
      <c r="T67" s="35">
        <v>5819461.0261758966</v>
      </c>
      <c r="U67" s="35">
        <v>5845902.1446804972</v>
      </c>
      <c r="V67" s="35">
        <v>5872343.2631850969</v>
      </c>
      <c r="W67" s="35">
        <v>5898784.3816896873</v>
      </c>
      <c r="X67" s="35">
        <v>5925225.5001942869</v>
      </c>
      <c r="Y67" s="35">
        <v>5951666.6186988773</v>
      </c>
      <c r="Z67" s="35">
        <v>5978107.737203477</v>
      </c>
      <c r="AA67" s="35">
        <v>6004548.8557080766</v>
      </c>
      <c r="AB67" s="35">
        <v>6030989.974212667</v>
      </c>
      <c r="AC67" s="35">
        <v>6057431.0927172666</v>
      </c>
      <c r="AD67" s="35">
        <v>6083872.2112218672</v>
      </c>
      <c r="AE67" s="35">
        <v>6110313.3297264567</v>
      </c>
      <c r="AF67" s="35">
        <v>6136754.4482310573</v>
      </c>
      <c r="AG67" s="35">
        <v>6163195.5667356569</v>
      </c>
      <c r="AH67" s="35">
        <v>6189636.6852402473</v>
      </c>
      <c r="AI67" s="35">
        <v>6216077.803744847</v>
      </c>
      <c r="AJ67" s="35">
        <v>6242518.9222494373</v>
      </c>
      <c r="AK67" s="35">
        <v>6268960.040754037</v>
      </c>
      <c r="AL67" s="35">
        <v>6295401.1592586366</v>
      </c>
      <c r="AM67" s="35">
        <v>6321842.277763227</v>
      </c>
      <c r="AN67" s="35">
        <v>6348283.3962678267</v>
      </c>
      <c r="AO67" s="35"/>
      <c r="AP67" s="91">
        <f t="shared" si="0"/>
        <v>0</v>
      </c>
      <c r="AQ67" s="91">
        <f>SUMIF($E$2:$AN$2,"&lt;="&amp;VLOOKUP($AP$1,#REF!,6,0),$E67:$AN67)</f>
        <v>0</v>
      </c>
    </row>
    <row r="68" spans="1:43" x14ac:dyDescent="0.2">
      <c r="A68" s="1">
        <v>1320</v>
      </c>
      <c r="B68" s="1" t="s">
        <v>164</v>
      </c>
      <c r="C68" s="1">
        <v>1320</v>
      </c>
      <c r="D68" s="1" t="s">
        <v>13</v>
      </c>
      <c r="E68" s="35">
        <v>629980.5</v>
      </c>
      <c r="F68" s="35">
        <v>22269247</v>
      </c>
      <c r="G68" s="35">
        <v>26307235</v>
      </c>
      <c r="H68" s="35">
        <v>0</v>
      </c>
      <c r="I68" s="35">
        <v>0</v>
      </c>
      <c r="J68" s="35">
        <v>0</v>
      </c>
      <c r="K68" s="35">
        <v>0</v>
      </c>
      <c r="L68" s="35">
        <v>0</v>
      </c>
      <c r="M68" s="35">
        <v>24707143</v>
      </c>
      <c r="N68" s="35">
        <v>5000000</v>
      </c>
      <c r="O68" s="35">
        <v>0</v>
      </c>
      <c r="P68" s="35">
        <v>19707143</v>
      </c>
      <c r="Q68" s="35">
        <v>0</v>
      </c>
      <c r="R68" s="35">
        <v>0</v>
      </c>
      <c r="S68" s="35">
        <v>19707143</v>
      </c>
      <c r="T68" s="35">
        <v>0</v>
      </c>
      <c r="U68" s="35">
        <v>0</v>
      </c>
      <c r="V68" s="35">
        <v>19707143</v>
      </c>
      <c r="W68" s="35">
        <v>0</v>
      </c>
      <c r="X68" s="35">
        <v>0</v>
      </c>
      <c r="Y68" s="35">
        <v>24707143</v>
      </c>
      <c r="Z68" s="35">
        <v>5000000</v>
      </c>
      <c r="AA68" s="35">
        <v>0</v>
      </c>
      <c r="AB68" s="35">
        <v>19707143</v>
      </c>
      <c r="AC68" s="35">
        <v>0</v>
      </c>
      <c r="AD68" s="35">
        <v>0</v>
      </c>
      <c r="AE68" s="35">
        <v>19707143</v>
      </c>
      <c r="AF68" s="35">
        <v>0</v>
      </c>
      <c r="AG68" s="35">
        <v>0</v>
      </c>
      <c r="AH68" s="35">
        <v>19707143</v>
      </c>
      <c r="AI68" s="35">
        <v>0</v>
      </c>
      <c r="AJ68" s="35">
        <v>0</v>
      </c>
      <c r="AK68" s="35">
        <v>24707143</v>
      </c>
      <c r="AL68" s="35">
        <v>5000000</v>
      </c>
      <c r="AM68" s="35">
        <v>0</v>
      </c>
      <c r="AN68" s="35">
        <v>19707143</v>
      </c>
      <c r="AO68" s="35"/>
      <c r="AP68" s="91">
        <f t="shared" si="0"/>
        <v>0</v>
      </c>
      <c r="AQ68" s="91">
        <f>SUMIF($E$2:$AN$2,"&lt;="&amp;VLOOKUP($AP$1,#REF!,6,0),$E68:$AN68)</f>
        <v>0</v>
      </c>
    </row>
    <row r="69" spans="1:43" x14ac:dyDescent="0.2">
      <c r="A69" s="1">
        <v>1320</v>
      </c>
      <c r="B69" s="1" t="s">
        <v>165</v>
      </c>
      <c r="C69" s="1">
        <v>1320</v>
      </c>
      <c r="D69" s="1" t="s">
        <v>56</v>
      </c>
      <c r="E69" s="35">
        <v>0</v>
      </c>
      <c r="F69" s="35">
        <v>0</v>
      </c>
      <c r="G69" s="35">
        <v>0</v>
      </c>
      <c r="H69" s="35">
        <v>13507.616630825938</v>
      </c>
      <c r="I69" s="35">
        <v>13507.616630825938</v>
      </c>
      <c r="J69" s="35">
        <v>13507.616630825938</v>
      </c>
      <c r="K69" s="35">
        <v>13507.616630825938</v>
      </c>
      <c r="L69" s="35">
        <v>13507.616630825938</v>
      </c>
      <c r="M69" s="35">
        <v>13507.616630825938</v>
      </c>
      <c r="N69" s="35">
        <v>13507.616630825938</v>
      </c>
      <c r="O69" s="35">
        <v>13507.616630825938</v>
      </c>
      <c r="P69" s="35">
        <v>13507.616630825938</v>
      </c>
      <c r="Q69" s="35">
        <v>13507.616630825938</v>
      </c>
      <c r="R69" s="35">
        <v>13507.616630825938</v>
      </c>
      <c r="S69" s="35">
        <v>13507.616630825938</v>
      </c>
      <c r="T69" s="35">
        <v>13507.616630825938</v>
      </c>
      <c r="U69" s="35">
        <v>13507.616630825938</v>
      </c>
      <c r="V69" s="35">
        <v>13507.616630825938</v>
      </c>
      <c r="W69" s="35">
        <v>13507.616630825938</v>
      </c>
      <c r="X69" s="35">
        <v>13507.616630825938</v>
      </c>
      <c r="Y69" s="35">
        <v>13507.616630825938</v>
      </c>
      <c r="Z69" s="35">
        <v>13507.616630825938</v>
      </c>
      <c r="AA69" s="35">
        <v>13507.616630825938</v>
      </c>
      <c r="AB69" s="35">
        <v>13507.616630825938</v>
      </c>
      <c r="AC69" s="35">
        <v>13507.616630825938</v>
      </c>
      <c r="AD69" s="35">
        <v>13507.616630825938</v>
      </c>
      <c r="AE69" s="35">
        <v>13507.616630825938</v>
      </c>
      <c r="AF69" s="35">
        <v>13507.616630825938</v>
      </c>
      <c r="AG69" s="35">
        <v>13507.616630825938</v>
      </c>
      <c r="AH69" s="35">
        <v>13507.616630825938</v>
      </c>
      <c r="AI69" s="35">
        <v>13507.616630825938</v>
      </c>
      <c r="AJ69" s="35">
        <v>13507.616630825938</v>
      </c>
      <c r="AK69" s="35">
        <v>13507.616630825938</v>
      </c>
      <c r="AL69" s="35">
        <v>13507.616630825938</v>
      </c>
      <c r="AM69" s="35">
        <v>13507.616630825938</v>
      </c>
      <c r="AN69" s="35">
        <v>13507.616630825938</v>
      </c>
      <c r="AO69" s="35"/>
      <c r="AP69" s="91">
        <f t="shared" ref="AP69:AP132" si="1">SUMIF($E$3:$AN$3,$AP$1,$E69:$AN69)</f>
        <v>0</v>
      </c>
      <c r="AQ69" s="91">
        <f>SUMIF($E$2:$AN$2,"&lt;="&amp;VLOOKUP($AP$1,#REF!,6,0),$E69:$AN69)</f>
        <v>0</v>
      </c>
    </row>
    <row r="70" spans="1:43" x14ac:dyDescent="0.2">
      <c r="A70" s="1">
        <v>1320</v>
      </c>
      <c r="B70" s="1" t="s">
        <v>166</v>
      </c>
      <c r="C70" s="1">
        <v>1320</v>
      </c>
      <c r="D70" s="2" t="s">
        <v>20</v>
      </c>
      <c r="E70" s="35">
        <v>-27986.25</v>
      </c>
      <c r="F70" s="35">
        <v>-28102.91</v>
      </c>
      <c r="G70" s="35">
        <v>-28261</v>
      </c>
      <c r="H70" s="35">
        <v>-7562.8037193324471</v>
      </c>
      <c r="I70" s="35">
        <v>-7562.8037193324471</v>
      </c>
      <c r="J70" s="35">
        <v>-7562.8037193324471</v>
      </c>
      <c r="K70" s="35">
        <v>-7562.8037193324471</v>
      </c>
      <c r="L70" s="35">
        <v>-7562.8037193324471</v>
      </c>
      <c r="M70" s="35">
        <v>-7562.8037193324471</v>
      </c>
      <c r="N70" s="35">
        <v>-7562.8037193324471</v>
      </c>
      <c r="O70" s="35">
        <v>-7562.8037193324471</v>
      </c>
      <c r="P70" s="35">
        <v>-7562.8037193324471</v>
      </c>
      <c r="Q70" s="35">
        <v>-7562.8037193324471</v>
      </c>
      <c r="R70" s="35">
        <v>-7562.8037193324471</v>
      </c>
      <c r="S70" s="35">
        <v>-7562.8037193324471</v>
      </c>
      <c r="T70" s="35">
        <v>-7562.8037193324471</v>
      </c>
      <c r="U70" s="35">
        <v>-7562.8037193324471</v>
      </c>
      <c r="V70" s="35">
        <v>-7562.8037193324471</v>
      </c>
      <c r="W70" s="35">
        <v>-7562.8037193324471</v>
      </c>
      <c r="X70" s="35">
        <v>-7562.8037193324471</v>
      </c>
      <c r="Y70" s="35">
        <v>-7562.8037193324471</v>
      </c>
      <c r="Z70" s="35">
        <v>-7562.8037193324471</v>
      </c>
      <c r="AA70" s="35">
        <v>-7562.8037193324471</v>
      </c>
      <c r="AB70" s="35">
        <v>-7562.8037193324471</v>
      </c>
      <c r="AC70" s="35">
        <v>-7562.8037193324471</v>
      </c>
      <c r="AD70" s="35">
        <v>-7562.8037193324471</v>
      </c>
      <c r="AE70" s="35">
        <v>-7562.8037193324471</v>
      </c>
      <c r="AF70" s="35">
        <v>-7562.8037193324471</v>
      </c>
      <c r="AG70" s="35">
        <v>-7562.8037193324471</v>
      </c>
      <c r="AH70" s="35">
        <v>-7562.8037193324471</v>
      </c>
      <c r="AI70" s="35">
        <v>-7562.8037193324471</v>
      </c>
      <c r="AJ70" s="35">
        <v>-7562.8037193324471</v>
      </c>
      <c r="AK70" s="35">
        <v>-7562.8037193324471</v>
      </c>
      <c r="AL70" s="35">
        <v>-7562.8037193324471</v>
      </c>
      <c r="AM70" s="35">
        <v>-7562.8037193324471</v>
      </c>
      <c r="AN70" s="35">
        <v>-7562.8037193324471</v>
      </c>
      <c r="AO70" s="35"/>
      <c r="AP70" s="91">
        <f t="shared" si="1"/>
        <v>0</v>
      </c>
      <c r="AQ70" s="91">
        <f>SUMIF($E$2:$AN$2,"&lt;="&amp;VLOOKUP($AP$1,#REF!,6,0),$E70:$AN70)</f>
        <v>0</v>
      </c>
    </row>
    <row r="71" spans="1:43" x14ac:dyDescent="0.2">
      <c r="A71" s="1">
        <v>1320</v>
      </c>
      <c r="B71" s="1" t="s">
        <v>167</v>
      </c>
      <c r="C71" s="1">
        <v>1320</v>
      </c>
      <c r="D71" s="2" t="s">
        <v>27</v>
      </c>
      <c r="E71" s="35">
        <v>-1530632</v>
      </c>
      <c r="F71" s="35">
        <v>-736003</v>
      </c>
      <c r="G71" s="35">
        <v>-2193256</v>
      </c>
      <c r="H71" s="35">
        <v>0</v>
      </c>
      <c r="I71" s="35">
        <v>-15000000</v>
      </c>
      <c r="J71" s="35">
        <v>0</v>
      </c>
      <c r="K71" s="35">
        <v>0</v>
      </c>
      <c r="L71" s="35">
        <v>-15000000</v>
      </c>
      <c r="M71" s="35">
        <v>0</v>
      </c>
      <c r="N71" s="35">
        <v>0</v>
      </c>
      <c r="O71" s="35">
        <v>-15000000</v>
      </c>
      <c r="P71" s="35">
        <v>0</v>
      </c>
      <c r="Q71" s="35">
        <v>0</v>
      </c>
      <c r="R71" s="35">
        <v>0</v>
      </c>
      <c r="S71" s="35">
        <v>0</v>
      </c>
      <c r="T71" s="35">
        <v>0</v>
      </c>
      <c r="U71" s="35">
        <v>-15000000</v>
      </c>
      <c r="V71" s="35">
        <v>0</v>
      </c>
      <c r="W71" s="35">
        <v>0</v>
      </c>
      <c r="X71" s="35">
        <v>-15000000</v>
      </c>
      <c r="Y71" s="35">
        <v>0</v>
      </c>
      <c r="Z71" s="35">
        <v>0</v>
      </c>
      <c r="AA71" s="35">
        <v>-15000000</v>
      </c>
      <c r="AB71" s="35">
        <v>0</v>
      </c>
      <c r="AC71" s="35">
        <v>0</v>
      </c>
      <c r="AD71" s="35">
        <v>0</v>
      </c>
      <c r="AE71" s="35">
        <v>0</v>
      </c>
      <c r="AF71" s="35">
        <v>0</v>
      </c>
      <c r="AG71" s="35">
        <v>-15000000</v>
      </c>
      <c r="AH71" s="35">
        <v>0</v>
      </c>
      <c r="AI71" s="35">
        <v>0</v>
      </c>
      <c r="AJ71" s="35">
        <v>-15000000</v>
      </c>
      <c r="AK71" s="35">
        <v>0</v>
      </c>
      <c r="AL71" s="35">
        <v>0</v>
      </c>
      <c r="AM71" s="35">
        <v>-15000000</v>
      </c>
      <c r="AN71" s="35">
        <v>0</v>
      </c>
      <c r="AO71" s="35"/>
      <c r="AP71" s="91">
        <f t="shared" si="1"/>
        <v>0</v>
      </c>
      <c r="AQ71" s="91">
        <f>SUMIF($E$2:$AN$2,"&lt;="&amp;VLOOKUP($AP$1,#REF!,6,0),$E71:$AN71)</f>
        <v>0</v>
      </c>
    </row>
    <row r="72" spans="1:43" x14ac:dyDescent="0.2">
      <c r="A72" s="1">
        <v>1320</v>
      </c>
      <c r="B72" s="1" t="s">
        <v>168</v>
      </c>
      <c r="C72" s="1">
        <v>1320</v>
      </c>
      <c r="D72" s="2" t="s">
        <v>30</v>
      </c>
      <c r="E72" s="35">
        <v>6304785.9500000002</v>
      </c>
      <c r="F72" s="35">
        <v>13194964.800000001</v>
      </c>
      <c r="G72" s="35">
        <v>5087302</v>
      </c>
      <c r="H72" s="35">
        <v>31702898.550724637</v>
      </c>
      <c r="I72" s="35">
        <v>31702898.550724637</v>
      </c>
      <c r="J72" s="35">
        <v>0</v>
      </c>
      <c r="K72" s="35">
        <v>0</v>
      </c>
      <c r="L72" s="35">
        <v>31702898.550724637</v>
      </c>
      <c r="M72" s="35">
        <v>31702898.550724637</v>
      </c>
      <c r="N72" s="35">
        <v>31702898.550724637</v>
      </c>
      <c r="O72" s="35">
        <v>31702898.550724637</v>
      </c>
      <c r="P72" s="35">
        <v>0</v>
      </c>
      <c r="Q72" s="35">
        <v>0</v>
      </c>
      <c r="R72" s="35">
        <v>0</v>
      </c>
      <c r="S72" s="35">
        <v>0</v>
      </c>
      <c r="T72" s="35">
        <v>0</v>
      </c>
      <c r="U72" s="35">
        <v>0</v>
      </c>
      <c r="V72" s="35">
        <v>0</v>
      </c>
      <c r="W72" s="35">
        <v>0</v>
      </c>
      <c r="X72" s="35">
        <v>31702898.550724637</v>
      </c>
      <c r="Y72" s="35">
        <v>31702898.550724637</v>
      </c>
      <c r="Z72" s="35">
        <v>31702898.550724637</v>
      </c>
      <c r="AA72" s="35">
        <v>31702898.550724637</v>
      </c>
      <c r="AB72" s="35">
        <v>0</v>
      </c>
      <c r="AC72" s="35">
        <v>0</v>
      </c>
      <c r="AD72" s="35">
        <v>0</v>
      </c>
      <c r="AE72" s="35">
        <v>0</v>
      </c>
      <c r="AF72" s="35">
        <v>0</v>
      </c>
      <c r="AG72" s="35">
        <v>0</v>
      </c>
      <c r="AH72" s="35">
        <v>0</v>
      </c>
      <c r="AI72" s="35">
        <v>0</v>
      </c>
      <c r="AJ72" s="35">
        <v>31702898.550724637</v>
      </c>
      <c r="AK72" s="35">
        <v>31702898.550724637</v>
      </c>
      <c r="AL72" s="35">
        <v>31702898.550724637</v>
      </c>
      <c r="AM72" s="35">
        <v>31702898.550724637</v>
      </c>
      <c r="AN72" s="35">
        <v>0</v>
      </c>
      <c r="AO72" s="35"/>
      <c r="AP72" s="91">
        <f t="shared" si="1"/>
        <v>0</v>
      </c>
      <c r="AQ72" s="91">
        <f>SUMIF($E$2:$AN$2,"&lt;="&amp;VLOOKUP($AP$1,#REF!,6,0),$E72:$AN72)</f>
        <v>0</v>
      </c>
    </row>
    <row r="73" spans="1:43" x14ac:dyDescent="0.2">
      <c r="A73" s="1">
        <v>1320</v>
      </c>
      <c r="B73" s="1" t="s">
        <v>169</v>
      </c>
      <c r="C73" s="1">
        <v>1320</v>
      </c>
      <c r="D73" s="2" t="s">
        <v>57</v>
      </c>
      <c r="E73" s="35">
        <v>516887.76</v>
      </c>
      <c r="F73" s="35">
        <v>2170934.44</v>
      </c>
      <c r="G73" s="35">
        <v>778516</v>
      </c>
      <c r="H73" s="35">
        <v>559345.07819553162</v>
      </c>
      <c r="I73" s="35">
        <v>559345.07819553162</v>
      </c>
      <c r="J73" s="35">
        <v>559345.07819553162</v>
      </c>
      <c r="K73" s="35">
        <v>559345.07819553162</v>
      </c>
      <c r="L73" s="35">
        <v>559345.07819553162</v>
      </c>
      <c r="M73" s="35">
        <v>559345.07819553162</v>
      </c>
      <c r="N73" s="35">
        <v>559345.07819553162</v>
      </c>
      <c r="O73" s="35">
        <v>559345.07819553162</v>
      </c>
      <c r="P73" s="35">
        <v>559345.07819553162</v>
      </c>
      <c r="Q73" s="35">
        <v>559345.07819553162</v>
      </c>
      <c r="R73" s="35">
        <v>559345.07819553162</v>
      </c>
      <c r="S73" s="35">
        <v>559345.07819553162</v>
      </c>
      <c r="T73" s="35">
        <v>559345.07819553162</v>
      </c>
      <c r="U73" s="35">
        <v>559345.07819553162</v>
      </c>
      <c r="V73" s="35">
        <v>559345.07819553162</v>
      </c>
      <c r="W73" s="35">
        <v>559345.07819553162</v>
      </c>
      <c r="X73" s="35">
        <v>559345.07819553162</v>
      </c>
      <c r="Y73" s="35">
        <v>559345.07819553162</v>
      </c>
      <c r="Z73" s="35">
        <v>559345.07819553162</v>
      </c>
      <c r="AA73" s="35">
        <v>559345.07819553162</v>
      </c>
      <c r="AB73" s="35">
        <v>559345.07819553162</v>
      </c>
      <c r="AC73" s="35">
        <v>559345.07819553162</v>
      </c>
      <c r="AD73" s="35">
        <v>559345.07819553162</v>
      </c>
      <c r="AE73" s="35">
        <v>559345.07819553162</v>
      </c>
      <c r="AF73" s="35">
        <v>559345.07819553162</v>
      </c>
      <c r="AG73" s="35">
        <v>559345.07819553162</v>
      </c>
      <c r="AH73" s="35">
        <v>559345.07819553162</v>
      </c>
      <c r="AI73" s="35">
        <v>559345.07819553162</v>
      </c>
      <c r="AJ73" s="35">
        <v>559345.07819553162</v>
      </c>
      <c r="AK73" s="35">
        <v>559345.07819553162</v>
      </c>
      <c r="AL73" s="35">
        <v>559345.07819553162</v>
      </c>
      <c r="AM73" s="35">
        <v>559345.07819553162</v>
      </c>
      <c r="AN73" s="35">
        <v>559345.07819553162</v>
      </c>
      <c r="AO73" s="35"/>
      <c r="AP73" s="91">
        <f t="shared" si="1"/>
        <v>0</v>
      </c>
      <c r="AQ73" s="91">
        <f>SUMIF($E$2:$AN$2,"&lt;="&amp;VLOOKUP($AP$1,#REF!,6,0),$E73:$AN73)</f>
        <v>0</v>
      </c>
    </row>
    <row r="74" spans="1:43" x14ac:dyDescent="0.2">
      <c r="A74" s="1">
        <v>1320</v>
      </c>
      <c r="B74" s="1" t="s">
        <v>170</v>
      </c>
      <c r="C74" s="1">
        <v>1320</v>
      </c>
      <c r="D74" s="2" t="s">
        <v>47</v>
      </c>
      <c r="E74" s="35">
        <v>0</v>
      </c>
      <c r="F74" s="35">
        <v>0</v>
      </c>
      <c r="G74" s="35">
        <v>0</v>
      </c>
      <c r="H74" s="35">
        <v>181936.16953740621</v>
      </c>
      <c r="I74" s="35">
        <v>181936.16953740621</v>
      </c>
      <c r="J74" s="35">
        <v>181936.16953740621</v>
      </c>
      <c r="K74" s="35">
        <v>181936.16953740621</v>
      </c>
      <c r="L74" s="35">
        <v>181936.16953740621</v>
      </c>
      <c r="M74" s="35">
        <v>181936.16953740621</v>
      </c>
      <c r="N74" s="35">
        <v>181936.16953740621</v>
      </c>
      <c r="O74" s="35">
        <v>181936.16953740621</v>
      </c>
      <c r="P74" s="35">
        <v>181936.16953740621</v>
      </c>
      <c r="Q74" s="35">
        <v>181936.16953740621</v>
      </c>
      <c r="R74" s="35">
        <v>181936.16953740621</v>
      </c>
      <c r="S74" s="35">
        <v>181936.16953740621</v>
      </c>
      <c r="T74" s="35">
        <v>181936.16953740621</v>
      </c>
      <c r="U74" s="35">
        <v>181936.16953740621</v>
      </c>
      <c r="V74" s="35">
        <v>181936.16953740621</v>
      </c>
      <c r="W74" s="35">
        <v>181936.16953740621</v>
      </c>
      <c r="X74" s="35">
        <v>181936.16953740621</v>
      </c>
      <c r="Y74" s="35">
        <v>181936.16953740621</v>
      </c>
      <c r="Z74" s="35">
        <v>181936.16953740621</v>
      </c>
      <c r="AA74" s="35">
        <v>181936.16953740621</v>
      </c>
      <c r="AB74" s="35">
        <v>181936.16953740621</v>
      </c>
      <c r="AC74" s="35">
        <v>181936.16953740621</v>
      </c>
      <c r="AD74" s="35">
        <v>181936.16953740621</v>
      </c>
      <c r="AE74" s="35">
        <v>181936.16953740621</v>
      </c>
      <c r="AF74" s="35">
        <v>181936.16953740621</v>
      </c>
      <c r="AG74" s="35">
        <v>181936.16953740621</v>
      </c>
      <c r="AH74" s="35">
        <v>181936.16953740621</v>
      </c>
      <c r="AI74" s="35">
        <v>181936.16953740621</v>
      </c>
      <c r="AJ74" s="35">
        <v>181936.16953740621</v>
      </c>
      <c r="AK74" s="35">
        <v>181936.16953740621</v>
      </c>
      <c r="AL74" s="35">
        <v>181936.16953740621</v>
      </c>
      <c r="AM74" s="35">
        <v>181936.16953740621</v>
      </c>
      <c r="AN74" s="35">
        <v>181936.16953740621</v>
      </c>
      <c r="AO74" s="35"/>
      <c r="AP74" s="91">
        <f t="shared" si="1"/>
        <v>0</v>
      </c>
      <c r="AQ74" s="91">
        <f>SUMIF($E$2:$AN$2,"&lt;="&amp;VLOOKUP($AP$1,#REF!,6,0),$E74:$AN74)</f>
        <v>0</v>
      </c>
    </row>
    <row r="75" spans="1:43" x14ac:dyDescent="0.2">
      <c r="A75" s="1">
        <v>1320</v>
      </c>
      <c r="B75" s="1" t="s">
        <v>171</v>
      </c>
      <c r="C75" s="1">
        <v>1320</v>
      </c>
      <c r="D75" s="2" t="s">
        <v>48</v>
      </c>
      <c r="E75" s="35">
        <v>63973.45</v>
      </c>
      <c r="F75" s="35">
        <v>-80235.47</v>
      </c>
      <c r="G75" s="35">
        <v>-126260</v>
      </c>
      <c r="H75" s="35">
        <v>4528985.5072463769</v>
      </c>
      <c r="I75" s="35">
        <v>4528985.5072463769</v>
      </c>
      <c r="J75" s="35">
        <v>4528985.5072463769</v>
      </c>
      <c r="K75" s="35">
        <v>4528985.5072463769</v>
      </c>
      <c r="L75" s="35">
        <v>4528985.5072463769</v>
      </c>
      <c r="M75" s="35">
        <v>4528985.5072463769</v>
      </c>
      <c r="N75" s="35">
        <v>4528985.5072463769</v>
      </c>
      <c r="O75" s="35">
        <v>4528985.5072463769</v>
      </c>
      <c r="P75" s="35">
        <v>4528985.5072463769</v>
      </c>
      <c r="Q75" s="35">
        <v>4528985.5072463769</v>
      </c>
      <c r="R75" s="35">
        <v>4528985.5072463769</v>
      </c>
      <c r="S75" s="35">
        <v>4528985.5072463769</v>
      </c>
      <c r="T75" s="35">
        <v>4528985.5072463769</v>
      </c>
      <c r="U75" s="35">
        <v>4528985.5072463769</v>
      </c>
      <c r="V75" s="35">
        <v>4528985.5072463769</v>
      </c>
      <c r="W75" s="35">
        <v>4528985.5072463769</v>
      </c>
      <c r="X75" s="35">
        <v>4528985.5072463769</v>
      </c>
      <c r="Y75" s="35">
        <v>4528985.5072463769</v>
      </c>
      <c r="Z75" s="35">
        <v>4528985.5072463769</v>
      </c>
      <c r="AA75" s="35">
        <v>4528985.5072463769</v>
      </c>
      <c r="AB75" s="35">
        <v>4528985.5072463769</v>
      </c>
      <c r="AC75" s="35">
        <v>4528985.5072463769</v>
      </c>
      <c r="AD75" s="35">
        <v>4528985.5072463769</v>
      </c>
      <c r="AE75" s="35">
        <v>4528985.5072463769</v>
      </c>
      <c r="AF75" s="35">
        <v>4528985.5072463769</v>
      </c>
      <c r="AG75" s="35">
        <v>4528985.5072463769</v>
      </c>
      <c r="AH75" s="35">
        <v>4528985.5072463769</v>
      </c>
      <c r="AI75" s="35">
        <v>4528985.5072463769</v>
      </c>
      <c r="AJ75" s="35">
        <v>4528985.5072463769</v>
      </c>
      <c r="AK75" s="35">
        <v>4528985.5072463769</v>
      </c>
      <c r="AL75" s="35">
        <v>4528985.5072463769</v>
      </c>
      <c r="AM75" s="35">
        <v>4528985.5072463769</v>
      </c>
      <c r="AN75" s="35">
        <v>4528985.5072463769</v>
      </c>
      <c r="AO75" s="35"/>
      <c r="AP75" s="91">
        <f t="shared" si="1"/>
        <v>0</v>
      </c>
      <c r="AQ75" s="91">
        <f>SUMIF($E$2:$AN$2,"&lt;="&amp;VLOOKUP($AP$1,#REF!,6,0),$E75:$AN75)</f>
        <v>0</v>
      </c>
    </row>
    <row r="76" spans="1:43" x14ac:dyDescent="0.2">
      <c r="A76" s="1">
        <v>1320</v>
      </c>
      <c r="B76" s="1" t="s">
        <v>172</v>
      </c>
      <c r="C76" s="1">
        <v>1320</v>
      </c>
      <c r="D76" s="2" t="s">
        <v>15</v>
      </c>
      <c r="E76" s="35">
        <v>1500</v>
      </c>
      <c r="F76" s="35">
        <v>0</v>
      </c>
      <c r="G76" s="35">
        <v>0</v>
      </c>
      <c r="H76" s="35">
        <v>73287.137914960476</v>
      </c>
      <c r="I76" s="35">
        <v>73287.137914960476</v>
      </c>
      <c r="J76" s="35">
        <v>73287.137914960476</v>
      </c>
      <c r="K76" s="35">
        <v>73287.137914960476</v>
      </c>
      <c r="L76" s="35">
        <v>73287.137914960476</v>
      </c>
      <c r="M76" s="35">
        <v>73287.137914960476</v>
      </c>
      <c r="N76" s="35">
        <v>73287.137914960476</v>
      </c>
      <c r="O76" s="35">
        <v>73287.137914960476</v>
      </c>
      <c r="P76" s="35">
        <v>73287.137914960476</v>
      </c>
      <c r="Q76" s="35">
        <v>73287.137914960476</v>
      </c>
      <c r="R76" s="35">
        <v>73287.137914960476</v>
      </c>
      <c r="S76" s="35">
        <v>73287.137914960476</v>
      </c>
      <c r="T76" s="35">
        <v>73287.137914960476</v>
      </c>
      <c r="U76" s="35">
        <v>73287.137914960476</v>
      </c>
      <c r="V76" s="35">
        <v>73287.137914960476</v>
      </c>
      <c r="W76" s="35">
        <v>73287.137914960476</v>
      </c>
      <c r="X76" s="35">
        <v>73287.137914960476</v>
      </c>
      <c r="Y76" s="35">
        <v>73287.137914960476</v>
      </c>
      <c r="Z76" s="35">
        <v>73287.137914960476</v>
      </c>
      <c r="AA76" s="35">
        <v>73287.137914960476</v>
      </c>
      <c r="AB76" s="35">
        <v>73287.137914960476</v>
      </c>
      <c r="AC76" s="35">
        <v>73287.137914960476</v>
      </c>
      <c r="AD76" s="35">
        <v>73287.137914960476</v>
      </c>
      <c r="AE76" s="35">
        <v>73287.137914960476</v>
      </c>
      <c r="AF76" s="35">
        <v>73287.137914960476</v>
      </c>
      <c r="AG76" s="35">
        <v>73287.137914960476</v>
      </c>
      <c r="AH76" s="35">
        <v>73287.137914960476</v>
      </c>
      <c r="AI76" s="35">
        <v>73287.137914960476</v>
      </c>
      <c r="AJ76" s="35">
        <v>73287.137914960476</v>
      </c>
      <c r="AK76" s="35">
        <v>73287.137914960476</v>
      </c>
      <c r="AL76" s="35">
        <v>73287.137914960476</v>
      </c>
      <c r="AM76" s="35">
        <v>73287.137914960476</v>
      </c>
      <c r="AN76" s="35">
        <v>73287.137914960476</v>
      </c>
      <c r="AO76" s="35"/>
      <c r="AP76" s="91">
        <f t="shared" si="1"/>
        <v>0</v>
      </c>
      <c r="AQ76" s="91">
        <f>SUMIF($E$2:$AN$2,"&lt;="&amp;VLOOKUP($AP$1,#REF!,6,0),$E76:$AN76)</f>
        <v>0</v>
      </c>
    </row>
    <row r="77" spans="1:43" x14ac:dyDescent="0.2">
      <c r="A77" s="1">
        <v>1320</v>
      </c>
      <c r="B77" s="1" t="s">
        <v>173</v>
      </c>
      <c r="C77" s="1">
        <v>1320</v>
      </c>
      <c r="D77" s="2" t="s">
        <v>17</v>
      </c>
      <c r="E77" s="35">
        <v>0</v>
      </c>
      <c r="F77" s="35">
        <v>0</v>
      </c>
      <c r="G77" s="35">
        <v>0</v>
      </c>
      <c r="H77" s="35">
        <v>-149710.52053252849</v>
      </c>
      <c r="I77" s="35">
        <v>-149710.52053252849</v>
      </c>
      <c r="J77" s="35">
        <v>-149710.52053252849</v>
      </c>
      <c r="K77" s="35">
        <v>-149710.52053252849</v>
      </c>
      <c r="L77" s="35">
        <v>-149710.52053252849</v>
      </c>
      <c r="M77" s="35">
        <v>-149710.52053252849</v>
      </c>
      <c r="N77" s="35">
        <v>-149710.52053252849</v>
      </c>
      <c r="O77" s="35">
        <v>-149710.52053252849</v>
      </c>
      <c r="P77" s="35">
        <v>-149710.52053252849</v>
      </c>
      <c r="Q77" s="35">
        <v>-149710.52053252849</v>
      </c>
      <c r="R77" s="35">
        <v>-149710.52053252849</v>
      </c>
      <c r="S77" s="35">
        <v>-149710.52053252849</v>
      </c>
      <c r="T77" s="35">
        <v>-149710.52053252849</v>
      </c>
      <c r="U77" s="35">
        <v>-149710.52053252849</v>
      </c>
      <c r="V77" s="35">
        <v>-149710.52053252849</v>
      </c>
      <c r="W77" s="35">
        <v>-149710.52053252849</v>
      </c>
      <c r="X77" s="35">
        <v>-149710.52053252849</v>
      </c>
      <c r="Y77" s="35">
        <v>-149710.52053252849</v>
      </c>
      <c r="Z77" s="35">
        <v>-149710.52053252849</v>
      </c>
      <c r="AA77" s="35">
        <v>-149710.52053252849</v>
      </c>
      <c r="AB77" s="35">
        <v>-149710.52053252849</v>
      </c>
      <c r="AC77" s="35">
        <v>-149710.52053252849</v>
      </c>
      <c r="AD77" s="35">
        <v>-149710.52053252849</v>
      </c>
      <c r="AE77" s="35">
        <v>-149710.52053252849</v>
      </c>
      <c r="AF77" s="35">
        <v>-149710.52053252849</v>
      </c>
      <c r="AG77" s="35">
        <v>-149710.52053252849</v>
      </c>
      <c r="AH77" s="35">
        <v>-149710.52053252849</v>
      </c>
      <c r="AI77" s="35">
        <v>-149710.52053252849</v>
      </c>
      <c r="AJ77" s="35">
        <v>-149710.52053252849</v>
      </c>
      <c r="AK77" s="35">
        <v>-149710.52053252849</v>
      </c>
      <c r="AL77" s="35">
        <v>-149710.52053252849</v>
      </c>
      <c r="AM77" s="35">
        <v>-149710.52053252849</v>
      </c>
      <c r="AN77" s="35">
        <v>-149710.52053252849</v>
      </c>
      <c r="AO77" s="35"/>
      <c r="AP77" s="91">
        <f t="shared" si="1"/>
        <v>0</v>
      </c>
      <c r="AQ77" s="91">
        <f>SUMIF($E$2:$AN$2,"&lt;="&amp;VLOOKUP($AP$1,#REF!,6,0),$E77:$AN77)</f>
        <v>0</v>
      </c>
    </row>
    <row r="78" spans="1:43" x14ac:dyDescent="0.2">
      <c r="A78" s="1">
        <v>1320</v>
      </c>
      <c r="B78" s="1" t="s">
        <v>174</v>
      </c>
      <c r="C78" s="1">
        <v>1320</v>
      </c>
      <c r="D78" s="2" t="s">
        <v>18</v>
      </c>
      <c r="E78" s="35">
        <v>8848</v>
      </c>
      <c r="F78" s="35">
        <v>92468</v>
      </c>
      <c r="G78" s="35">
        <v>-32207</v>
      </c>
      <c r="H78" s="35">
        <v>378595.99974637828</v>
      </c>
      <c r="I78" s="35">
        <v>378595.99974637828</v>
      </c>
      <c r="J78" s="35">
        <v>378595.99974637828</v>
      </c>
      <c r="K78" s="35">
        <v>378595.99974637828</v>
      </c>
      <c r="L78" s="35">
        <v>378595.99974637828</v>
      </c>
      <c r="M78" s="35">
        <v>378595.99974637828</v>
      </c>
      <c r="N78" s="35">
        <v>378595.99974637828</v>
      </c>
      <c r="O78" s="35">
        <v>378595.99974637828</v>
      </c>
      <c r="P78" s="35">
        <v>378595.99974637828</v>
      </c>
      <c r="Q78" s="35">
        <v>378595.99974637828</v>
      </c>
      <c r="R78" s="35">
        <v>378595.99974637828</v>
      </c>
      <c r="S78" s="35">
        <v>378595.99974637828</v>
      </c>
      <c r="T78" s="35">
        <v>378595.99974637828</v>
      </c>
      <c r="U78" s="35">
        <v>378595.99974637828</v>
      </c>
      <c r="V78" s="35">
        <v>378595.99974637828</v>
      </c>
      <c r="W78" s="35">
        <v>378595.99974637828</v>
      </c>
      <c r="X78" s="35">
        <v>378595.99974637828</v>
      </c>
      <c r="Y78" s="35">
        <v>378595.99974637828</v>
      </c>
      <c r="Z78" s="35">
        <v>378595.99974637828</v>
      </c>
      <c r="AA78" s="35">
        <v>378595.99974637828</v>
      </c>
      <c r="AB78" s="35">
        <v>378595.99974637828</v>
      </c>
      <c r="AC78" s="35">
        <v>378595.99974637828</v>
      </c>
      <c r="AD78" s="35">
        <v>378595.99974637828</v>
      </c>
      <c r="AE78" s="35">
        <v>378595.99974637828</v>
      </c>
      <c r="AF78" s="35">
        <v>378595.99974637828</v>
      </c>
      <c r="AG78" s="35">
        <v>378595.99974637828</v>
      </c>
      <c r="AH78" s="35">
        <v>378595.99974637828</v>
      </c>
      <c r="AI78" s="35">
        <v>378595.99974637828</v>
      </c>
      <c r="AJ78" s="35">
        <v>378595.99974637828</v>
      </c>
      <c r="AK78" s="35">
        <v>378595.99974637828</v>
      </c>
      <c r="AL78" s="35">
        <v>378595.99974637828</v>
      </c>
      <c r="AM78" s="35">
        <v>378595.99974637828</v>
      </c>
      <c r="AN78" s="35">
        <v>378595.99974637828</v>
      </c>
      <c r="AO78" s="35"/>
      <c r="AP78" s="91">
        <f t="shared" si="1"/>
        <v>0</v>
      </c>
      <c r="AQ78" s="91">
        <f>SUMIF($E$2:$AN$2,"&lt;="&amp;VLOOKUP($AP$1,#REF!,6,0),$E78:$AN78)</f>
        <v>0</v>
      </c>
    </row>
    <row r="79" spans="1:43" x14ac:dyDescent="0.2">
      <c r="A79" s="1">
        <v>1320</v>
      </c>
      <c r="B79" s="1" t="s">
        <v>175</v>
      </c>
      <c r="C79" s="1">
        <v>1320</v>
      </c>
      <c r="D79" s="2" t="s">
        <v>21</v>
      </c>
      <c r="E79" s="35">
        <v>0</v>
      </c>
      <c r="F79" s="35">
        <v>0</v>
      </c>
      <c r="G79" s="35">
        <v>0</v>
      </c>
      <c r="H79" s="35">
        <v>-95584.552133111923</v>
      </c>
      <c r="I79" s="35">
        <v>-95584.552133111923</v>
      </c>
      <c r="J79" s="35">
        <v>-95584.552133111923</v>
      </c>
      <c r="K79" s="35">
        <v>-95584.552133111923</v>
      </c>
      <c r="L79" s="35">
        <v>-95584.552133111923</v>
      </c>
      <c r="M79" s="35">
        <v>-95584.552133111923</v>
      </c>
      <c r="N79" s="35">
        <v>-95584.552133111923</v>
      </c>
      <c r="O79" s="35">
        <v>-95584.552133111923</v>
      </c>
      <c r="P79" s="35">
        <v>-95584.552133111923</v>
      </c>
      <c r="Q79" s="35">
        <v>-95584.552133111923</v>
      </c>
      <c r="R79" s="35">
        <v>-95584.552133111923</v>
      </c>
      <c r="S79" s="35">
        <v>-95584.552133111923</v>
      </c>
      <c r="T79" s="35">
        <v>-95584.552133111923</v>
      </c>
      <c r="U79" s="35">
        <v>-95584.552133111923</v>
      </c>
      <c r="V79" s="35">
        <v>-95584.552133111923</v>
      </c>
      <c r="W79" s="35">
        <v>-95584.552133111923</v>
      </c>
      <c r="X79" s="35">
        <v>-95584.552133111923</v>
      </c>
      <c r="Y79" s="35">
        <v>-95584.552133111923</v>
      </c>
      <c r="Z79" s="35">
        <v>-95584.552133111923</v>
      </c>
      <c r="AA79" s="35">
        <v>-95584.552133111923</v>
      </c>
      <c r="AB79" s="35">
        <v>-95584.552133111923</v>
      </c>
      <c r="AC79" s="35">
        <v>-95584.552133111923</v>
      </c>
      <c r="AD79" s="35">
        <v>-95584.552133111923</v>
      </c>
      <c r="AE79" s="35">
        <v>-95584.552133111923</v>
      </c>
      <c r="AF79" s="35">
        <v>-95584.552133111923</v>
      </c>
      <c r="AG79" s="35">
        <v>-95584.552133111923</v>
      </c>
      <c r="AH79" s="35">
        <v>-95584.552133111923</v>
      </c>
      <c r="AI79" s="35">
        <v>-95584.552133111923</v>
      </c>
      <c r="AJ79" s="35">
        <v>-95584.552133111923</v>
      </c>
      <c r="AK79" s="35">
        <v>-95584.552133111923</v>
      </c>
      <c r="AL79" s="35">
        <v>-95584.552133111923</v>
      </c>
      <c r="AM79" s="35">
        <v>-95584.552133111923</v>
      </c>
      <c r="AN79" s="35">
        <v>-95584.552133111923</v>
      </c>
      <c r="AO79" s="35"/>
      <c r="AP79" s="91">
        <f t="shared" si="1"/>
        <v>0</v>
      </c>
      <c r="AQ79" s="91">
        <f>SUMIF($E$2:$AN$2,"&lt;="&amp;VLOOKUP($AP$1,#REF!,6,0),$E79:$AN79)</f>
        <v>0</v>
      </c>
    </row>
    <row r="80" spans="1:43" x14ac:dyDescent="0.2">
      <c r="A80" s="1">
        <v>1320</v>
      </c>
      <c r="B80" s="1" t="s">
        <v>176</v>
      </c>
      <c r="C80" s="1">
        <v>1320</v>
      </c>
      <c r="D80" s="2" t="s">
        <v>23</v>
      </c>
      <c r="E80" s="35">
        <v>0</v>
      </c>
      <c r="F80" s="35">
        <v>0</v>
      </c>
      <c r="G80" s="35">
        <v>0</v>
      </c>
      <c r="H80" s="35">
        <v>242429.31142154697</v>
      </c>
      <c r="I80" s="35">
        <v>242429.31142154697</v>
      </c>
      <c r="J80" s="35">
        <v>242429.31142154697</v>
      </c>
      <c r="K80" s="35">
        <v>242429.31142154697</v>
      </c>
      <c r="L80" s="35">
        <v>242429.31142154697</v>
      </c>
      <c r="M80" s="35">
        <v>242429.31142154697</v>
      </c>
      <c r="N80" s="35">
        <v>242429.31142154697</v>
      </c>
      <c r="O80" s="35">
        <v>242429.31142154697</v>
      </c>
      <c r="P80" s="35">
        <v>242429.31142154697</v>
      </c>
      <c r="Q80" s="35">
        <v>242429.31142154697</v>
      </c>
      <c r="R80" s="35">
        <v>242429.31142154697</v>
      </c>
      <c r="S80" s="35">
        <v>242429.31142154697</v>
      </c>
      <c r="T80" s="35">
        <v>242429.31142154697</v>
      </c>
      <c r="U80" s="35">
        <v>242429.31142154697</v>
      </c>
      <c r="V80" s="35">
        <v>242429.31142154697</v>
      </c>
      <c r="W80" s="35">
        <v>242429.31142154697</v>
      </c>
      <c r="X80" s="35">
        <v>242429.31142154697</v>
      </c>
      <c r="Y80" s="35">
        <v>242429.31142154697</v>
      </c>
      <c r="Z80" s="35">
        <v>242429.31142154697</v>
      </c>
      <c r="AA80" s="35">
        <v>242429.31142154697</v>
      </c>
      <c r="AB80" s="35">
        <v>242429.31142154697</v>
      </c>
      <c r="AC80" s="35">
        <v>242429.31142154697</v>
      </c>
      <c r="AD80" s="35">
        <v>242429.31142154697</v>
      </c>
      <c r="AE80" s="35">
        <v>242429.31142154697</v>
      </c>
      <c r="AF80" s="35">
        <v>242429.31142154697</v>
      </c>
      <c r="AG80" s="35">
        <v>242429.31142154697</v>
      </c>
      <c r="AH80" s="35">
        <v>242429.31142154697</v>
      </c>
      <c r="AI80" s="35">
        <v>242429.31142154697</v>
      </c>
      <c r="AJ80" s="35">
        <v>242429.31142154697</v>
      </c>
      <c r="AK80" s="35">
        <v>242429.31142154697</v>
      </c>
      <c r="AL80" s="35">
        <v>242429.31142154697</v>
      </c>
      <c r="AM80" s="35">
        <v>242429.31142154697</v>
      </c>
      <c r="AN80" s="35">
        <v>242429.31142154697</v>
      </c>
      <c r="AO80" s="35"/>
      <c r="AP80" s="91">
        <f t="shared" si="1"/>
        <v>0</v>
      </c>
      <c r="AQ80" s="91">
        <f>SUMIF($E$2:$AN$2,"&lt;="&amp;VLOOKUP($AP$1,#REF!,6,0),$E80:$AN80)</f>
        <v>0</v>
      </c>
    </row>
    <row r="81" spans="1:43" x14ac:dyDescent="0.2">
      <c r="A81" s="1">
        <v>1320</v>
      </c>
      <c r="B81" s="1" t="s">
        <v>177</v>
      </c>
      <c r="C81" s="1">
        <v>1320</v>
      </c>
      <c r="D81" s="2" t="s">
        <v>32</v>
      </c>
      <c r="E81" s="35">
        <v>0</v>
      </c>
      <c r="F81" s="35">
        <v>2763051</v>
      </c>
      <c r="G81" s="35">
        <v>202793</v>
      </c>
      <c r="H81" s="35">
        <v>26871.130223740845</v>
      </c>
      <c r="I81" s="35">
        <v>26871.130223740845</v>
      </c>
      <c r="J81" s="35">
        <v>26871.130223740845</v>
      </c>
      <c r="K81" s="35">
        <v>26871.130223740845</v>
      </c>
      <c r="L81" s="35">
        <v>26871.130223740845</v>
      </c>
      <c r="M81" s="35">
        <v>26871.130223740845</v>
      </c>
      <c r="N81" s="35">
        <v>26871.130223740845</v>
      </c>
      <c r="O81" s="35">
        <v>26871.130223740845</v>
      </c>
      <c r="P81" s="35">
        <v>26871.130223740845</v>
      </c>
      <c r="Q81" s="35">
        <v>26871.130223740845</v>
      </c>
      <c r="R81" s="35">
        <v>26871.130223740845</v>
      </c>
      <c r="S81" s="35">
        <v>26871.130223740845</v>
      </c>
      <c r="T81" s="35">
        <v>26871.130223740845</v>
      </c>
      <c r="U81" s="35">
        <v>26871.130223740845</v>
      </c>
      <c r="V81" s="35">
        <v>26871.130223740845</v>
      </c>
      <c r="W81" s="35">
        <v>26871.130223740845</v>
      </c>
      <c r="X81" s="35">
        <v>26871.130223740845</v>
      </c>
      <c r="Y81" s="35">
        <v>26871.130223740845</v>
      </c>
      <c r="Z81" s="35">
        <v>26871.130223740845</v>
      </c>
      <c r="AA81" s="35">
        <v>26871.130223740845</v>
      </c>
      <c r="AB81" s="35">
        <v>26871.130223740845</v>
      </c>
      <c r="AC81" s="35">
        <v>26871.130223740845</v>
      </c>
      <c r="AD81" s="35">
        <v>26871.130223740845</v>
      </c>
      <c r="AE81" s="35">
        <v>26871.130223740845</v>
      </c>
      <c r="AF81" s="35">
        <v>26871.130223740845</v>
      </c>
      <c r="AG81" s="35">
        <v>26871.130223740845</v>
      </c>
      <c r="AH81" s="35">
        <v>26871.130223740845</v>
      </c>
      <c r="AI81" s="35">
        <v>26871.130223740845</v>
      </c>
      <c r="AJ81" s="35">
        <v>26871.130223740845</v>
      </c>
      <c r="AK81" s="35">
        <v>26871.130223740845</v>
      </c>
      <c r="AL81" s="35">
        <v>26871.130223740845</v>
      </c>
      <c r="AM81" s="35">
        <v>26871.130223740845</v>
      </c>
      <c r="AN81" s="35">
        <v>26871.130223740845</v>
      </c>
      <c r="AO81" s="35"/>
      <c r="AP81" s="91">
        <f t="shared" si="1"/>
        <v>0</v>
      </c>
      <c r="AQ81" s="91">
        <f>SUMIF($E$2:$AN$2,"&lt;="&amp;VLOOKUP($AP$1,#REF!,6,0),$E81:$AN81)</f>
        <v>0</v>
      </c>
    </row>
    <row r="82" spans="1:43" x14ac:dyDescent="0.2">
      <c r="A82" s="1">
        <v>1320</v>
      </c>
      <c r="B82" s="1" t="s">
        <v>178</v>
      </c>
      <c r="C82" s="1">
        <v>1320</v>
      </c>
      <c r="D82" s="2" t="s">
        <v>38</v>
      </c>
      <c r="E82" s="35">
        <v>502151.23</v>
      </c>
      <c r="F82" s="35">
        <v>-1569</v>
      </c>
      <c r="G82" s="35">
        <v>-281646</v>
      </c>
      <c r="H82" s="35">
        <v>0</v>
      </c>
      <c r="I82" s="35">
        <v>0</v>
      </c>
      <c r="J82" s="35">
        <v>24982064</v>
      </c>
      <c r="K82" s="35">
        <v>24982064</v>
      </c>
      <c r="L82" s="35">
        <v>0</v>
      </c>
      <c r="M82" s="35">
        <v>0</v>
      </c>
      <c r="N82" s="35">
        <v>0</v>
      </c>
      <c r="O82" s="35">
        <v>0</v>
      </c>
      <c r="P82" s="35">
        <v>0</v>
      </c>
      <c r="Q82" s="35">
        <v>0</v>
      </c>
      <c r="R82" s="35">
        <v>0</v>
      </c>
      <c r="S82" s="35">
        <v>0</v>
      </c>
      <c r="T82" s="35">
        <v>0</v>
      </c>
      <c r="U82" s="35">
        <v>0</v>
      </c>
      <c r="V82" s="35">
        <v>24982064</v>
      </c>
      <c r="W82" s="35">
        <v>24982064</v>
      </c>
      <c r="X82" s="35">
        <v>0</v>
      </c>
      <c r="Y82" s="35">
        <v>0</v>
      </c>
      <c r="Z82" s="35">
        <v>0</v>
      </c>
      <c r="AA82" s="35">
        <v>0</v>
      </c>
      <c r="AB82" s="35">
        <v>0</v>
      </c>
      <c r="AC82" s="35">
        <v>0</v>
      </c>
      <c r="AD82" s="35">
        <v>0</v>
      </c>
      <c r="AE82" s="35">
        <v>0</v>
      </c>
      <c r="AF82" s="35">
        <v>0</v>
      </c>
      <c r="AG82" s="35">
        <v>0</v>
      </c>
      <c r="AH82" s="35">
        <v>24982064</v>
      </c>
      <c r="AI82" s="35">
        <v>24982064</v>
      </c>
      <c r="AJ82" s="35">
        <v>0</v>
      </c>
      <c r="AK82" s="35">
        <v>0</v>
      </c>
      <c r="AL82" s="35">
        <v>0</v>
      </c>
      <c r="AM82" s="35">
        <v>0</v>
      </c>
      <c r="AN82" s="35">
        <v>0</v>
      </c>
      <c r="AO82" s="35"/>
      <c r="AP82" s="91">
        <f t="shared" si="1"/>
        <v>0</v>
      </c>
      <c r="AQ82" s="91">
        <f>SUMIF($E$2:$AN$2,"&lt;="&amp;VLOOKUP($AP$1,#REF!,6,0),$E82:$AN82)</f>
        <v>0</v>
      </c>
    </row>
    <row r="83" spans="1:43" x14ac:dyDescent="0.2">
      <c r="A83" s="1">
        <v>1320</v>
      </c>
      <c r="B83" s="1" t="s">
        <v>179</v>
      </c>
      <c r="C83" s="1">
        <v>1320</v>
      </c>
      <c r="D83" s="2" t="s">
        <v>39</v>
      </c>
      <c r="E83" s="35">
        <v>-12927.29</v>
      </c>
      <c r="F83" s="35">
        <v>-12927.29</v>
      </c>
      <c r="G83" s="35">
        <v>-12927</v>
      </c>
      <c r="H83" s="35">
        <v>14151.866882560045</v>
      </c>
      <c r="I83" s="35">
        <v>14151.866882560045</v>
      </c>
      <c r="J83" s="35">
        <v>14151.866882560045</v>
      </c>
      <c r="K83" s="35">
        <v>14151.866882560045</v>
      </c>
      <c r="L83" s="35">
        <v>14151.866882560045</v>
      </c>
      <c r="M83" s="35">
        <v>14151.866882560045</v>
      </c>
      <c r="N83" s="35">
        <v>14151.866882560045</v>
      </c>
      <c r="O83" s="35">
        <v>14151.866882560045</v>
      </c>
      <c r="P83" s="35">
        <v>14151.866882560045</v>
      </c>
      <c r="Q83" s="35">
        <v>14151.866882560045</v>
      </c>
      <c r="R83" s="35">
        <v>14151.866882560045</v>
      </c>
      <c r="S83" s="35">
        <v>14151.866882560045</v>
      </c>
      <c r="T83" s="35">
        <v>14151.866882560045</v>
      </c>
      <c r="U83" s="35">
        <v>14151.866882560045</v>
      </c>
      <c r="V83" s="35">
        <v>14151.866882560045</v>
      </c>
      <c r="W83" s="35">
        <v>14151.866882560045</v>
      </c>
      <c r="X83" s="35">
        <v>14151.866882560045</v>
      </c>
      <c r="Y83" s="35">
        <v>14151.866882560045</v>
      </c>
      <c r="Z83" s="35">
        <v>14151.866882560045</v>
      </c>
      <c r="AA83" s="35">
        <v>14151.866882560045</v>
      </c>
      <c r="AB83" s="35">
        <v>14151.866882560045</v>
      </c>
      <c r="AC83" s="35">
        <v>14151.866882560045</v>
      </c>
      <c r="AD83" s="35">
        <v>14151.866882560045</v>
      </c>
      <c r="AE83" s="35">
        <v>14151.866882560045</v>
      </c>
      <c r="AF83" s="35">
        <v>14151.866882560045</v>
      </c>
      <c r="AG83" s="35">
        <v>14151.866882560045</v>
      </c>
      <c r="AH83" s="35">
        <v>14151.866882560045</v>
      </c>
      <c r="AI83" s="35">
        <v>14151.866882560045</v>
      </c>
      <c r="AJ83" s="35">
        <v>14151.866882560045</v>
      </c>
      <c r="AK83" s="35">
        <v>14151.866882560045</v>
      </c>
      <c r="AL83" s="35">
        <v>14151.866882560045</v>
      </c>
      <c r="AM83" s="35">
        <v>14151.866882560045</v>
      </c>
      <c r="AN83" s="35">
        <v>14151.866882560045</v>
      </c>
      <c r="AO83" s="35"/>
      <c r="AP83" s="91">
        <f t="shared" si="1"/>
        <v>0</v>
      </c>
      <c r="AQ83" s="91">
        <f>SUMIF($E$2:$AN$2,"&lt;="&amp;VLOOKUP($AP$1,#REF!,6,0),$E83:$AN83)</f>
        <v>0</v>
      </c>
    </row>
    <row r="84" spans="1:43" x14ac:dyDescent="0.2">
      <c r="A84" s="1">
        <v>1320</v>
      </c>
      <c r="B84" s="1" t="s">
        <v>180</v>
      </c>
      <c r="C84" s="1">
        <v>1320</v>
      </c>
      <c r="D84" s="2" t="s">
        <v>54</v>
      </c>
      <c r="E84" s="35">
        <v>659895.61</v>
      </c>
      <c r="F84" s="35">
        <v>1573396.75</v>
      </c>
      <c r="G84" s="35">
        <v>-13650</v>
      </c>
      <c r="H84" s="35">
        <v>346066.89916535589</v>
      </c>
      <c r="I84" s="35">
        <v>346066.89916535589</v>
      </c>
      <c r="J84" s="35">
        <v>346066.89916535589</v>
      </c>
      <c r="K84" s="35">
        <v>346066.89916535589</v>
      </c>
      <c r="L84" s="35">
        <v>346066.89916535589</v>
      </c>
      <c r="M84" s="35">
        <v>346066.89916535589</v>
      </c>
      <c r="N84" s="35">
        <v>346066.89916535589</v>
      </c>
      <c r="O84" s="35">
        <v>346066.89916535589</v>
      </c>
      <c r="P84" s="35">
        <v>346066.89916535589</v>
      </c>
      <c r="Q84" s="35">
        <v>346066.89916535589</v>
      </c>
      <c r="R84" s="35">
        <v>346066.89916535589</v>
      </c>
      <c r="S84" s="35">
        <v>346066.89916535589</v>
      </c>
      <c r="T84" s="35">
        <v>346066.89916535589</v>
      </c>
      <c r="U84" s="35">
        <v>346066.89916535589</v>
      </c>
      <c r="V84" s="35">
        <v>346066.89916535589</v>
      </c>
      <c r="W84" s="35">
        <v>346066.89916535589</v>
      </c>
      <c r="X84" s="35">
        <v>346066.89916535589</v>
      </c>
      <c r="Y84" s="35">
        <v>346066.89916535589</v>
      </c>
      <c r="Z84" s="35">
        <v>346066.89916535589</v>
      </c>
      <c r="AA84" s="35">
        <v>346066.89916535589</v>
      </c>
      <c r="AB84" s="35">
        <v>346066.89916535589</v>
      </c>
      <c r="AC84" s="35">
        <v>346066.89916535589</v>
      </c>
      <c r="AD84" s="35">
        <v>346066.89916535589</v>
      </c>
      <c r="AE84" s="35">
        <v>346066.89916535589</v>
      </c>
      <c r="AF84" s="35">
        <v>346066.89916535589</v>
      </c>
      <c r="AG84" s="35">
        <v>346066.89916535589</v>
      </c>
      <c r="AH84" s="35">
        <v>346066.89916535589</v>
      </c>
      <c r="AI84" s="35">
        <v>346066.89916535589</v>
      </c>
      <c r="AJ84" s="35">
        <v>346066.89916535589</v>
      </c>
      <c r="AK84" s="35">
        <v>346066.89916535589</v>
      </c>
      <c r="AL84" s="35">
        <v>346066.89916535589</v>
      </c>
      <c r="AM84" s="35">
        <v>346066.89916535589</v>
      </c>
      <c r="AN84" s="35">
        <v>346066.89916535589</v>
      </c>
      <c r="AO84" s="35"/>
      <c r="AP84" s="91">
        <f t="shared" si="1"/>
        <v>0</v>
      </c>
      <c r="AQ84" s="91">
        <f>SUMIF($E$2:$AN$2,"&lt;="&amp;VLOOKUP($AP$1,#REF!,6,0),$E84:$AN84)</f>
        <v>0</v>
      </c>
    </row>
    <row r="85" spans="1:43" x14ac:dyDescent="0.2">
      <c r="A85" s="1">
        <v>1320</v>
      </c>
      <c r="B85" s="1" t="s">
        <v>181</v>
      </c>
      <c r="C85" s="1">
        <v>1320</v>
      </c>
      <c r="D85" s="2" t="s">
        <v>22</v>
      </c>
      <c r="E85" s="35">
        <v>0</v>
      </c>
      <c r="F85" s="35">
        <v>0</v>
      </c>
      <c r="G85" s="35">
        <v>0</v>
      </c>
      <c r="H85" s="35">
        <v>0</v>
      </c>
      <c r="I85" s="35">
        <v>4227053.1400966188</v>
      </c>
      <c r="J85" s="35">
        <v>0</v>
      </c>
      <c r="K85" s="35">
        <v>0</v>
      </c>
      <c r="L85" s="35">
        <v>0</v>
      </c>
      <c r="M85" s="35">
        <v>0</v>
      </c>
      <c r="N85" s="35">
        <v>0</v>
      </c>
      <c r="O85" s="35">
        <v>0</v>
      </c>
      <c r="P85" s="35">
        <v>0</v>
      </c>
      <c r="Q85" s="35">
        <v>0</v>
      </c>
      <c r="R85" s="35">
        <v>0</v>
      </c>
      <c r="S85" s="35">
        <v>0</v>
      </c>
      <c r="T85" s="35">
        <v>0</v>
      </c>
      <c r="U85" s="35">
        <v>4227053.1400966188</v>
      </c>
      <c r="V85" s="35">
        <v>0</v>
      </c>
      <c r="W85" s="35">
        <v>0</v>
      </c>
      <c r="X85" s="35">
        <v>0</v>
      </c>
      <c r="Y85" s="35">
        <v>0</v>
      </c>
      <c r="Z85" s="35">
        <v>0</v>
      </c>
      <c r="AA85" s="35">
        <v>0</v>
      </c>
      <c r="AB85" s="35">
        <v>0</v>
      </c>
      <c r="AC85" s="35">
        <v>0</v>
      </c>
      <c r="AD85" s="35">
        <v>0</v>
      </c>
      <c r="AE85" s="35">
        <v>0</v>
      </c>
      <c r="AF85" s="35">
        <v>0</v>
      </c>
      <c r="AG85" s="35">
        <v>4227053.1400966188</v>
      </c>
      <c r="AH85" s="35">
        <v>0</v>
      </c>
      <c r="AI85" s="35">
        <v>0</v>
      </c>
      <c r="AJ85" s="35">
        <v>0</v>
      </c>
      <c r="AK85" s="35">
        <v>0</v>
      </c>
      <c r="AL85" s="35">
        <v>0</v>
      </c>
      <c r="AM85" s="35">
        <v>0</v>
      </c>
      <c r="AN85" s="35">
        <v>0</v>
      </c>
      <c r="AO85" s="35"/>
      <c r="AP85" s="91">
        <f t="shared" si="1"/>
        <v>0</v>
      </c>
      <c r="AQ85" s="91">
        <f>SUMIF($E$2:$AN$2,"&lt;="&amp;VLOOKUP($AP$1,#REF!,6,0),$E85:$AN85)</f>
        <v>0</v>
      </c>
    </row>
    <row r="86" spans="1:43" x14ac:dyDescent="0.2">
      <c r="A86" s="1">
        <v>1330</v>
      </c>
      <c r="B86" s="1" t="s">
        <v>182</v>
      </c>
      <c r="C86" s="1">
        <v>1330</v>
      </c>
      <c r="D86" s="40" t="s">
        <v>13</v>
      </c>
      <c r="E86" s="35">
        <v>-1039735.04</v>
      </c>
      <c r="F86" s="35">
        <v>-3532564.77</v>
      </c>
      <c r="G86" s="35">
        <v>-2272161</v>
      </c>
      <c r="H86" s="35">
        <v>-2796511.4743593591</v>
      </c>
      <c r="I86" s="35">
        <v>-2796511.4743593591</v>
      </c>
      <c r="J86" s="35">
        <v>-2796511.4743593591</v>
      </c>
      <c r="K86" s="35">
        <v>-2796511.4743593591</v>
      </c>
      <c r="L86" s="35">
        <v>-2796511.4743593591</v>
      </c>
      <c r="M86" s="35">
        <v>-2796511.4743593591</v>
      </c>
      <c r="N86" s="35">
        <v>-2796511.4743593591</v>
      </c>
      <c r="O86" s="35">
        <v>-2796511.4743593591</v>
      </c>
      <c r="P86" s="35">
        <v>-2796511.4743593591</v>
      </c>
      <c r="Q86" s="35">
        <v>-2796511.4743593591</v>
      </c>
      <c r="R86" s="35">
        <v>-2796511.4743593591</v>
      </c>
      <c r="S86" s="35">
        <v>-2796511.4743593591</v>
      </c>
      <c r="T86" s="35">
        <v>-2796511.4743593591</v>
      </c>
      <c r="U86" s="35">
        <v>-2796511.4743593591</v>
      </c>
      <c r="V86" s="35">
        <v>-2796511.4743593591</v>
      </c>
      <c r="W86" s="35">
        <v>-2796511.4743593591</v>
      </c>
      <c r="X86" s="35">
        <v>-2796511.4743593591</v>
      </c>
      <c r="Y86" s="35">
        <v>-2796511.4743593591</v>
      </c>
      <c r="Z86" s="35">
        <v>-2796511.4743593591</v>
      </c>
      <c r="AA86" s="35">
        <v>-2796511.4743593591</v>
      </c>
      <c r="AB86" s="35">
        <v>-2796511.4743593591</v>
      </c>
      <c r="AC86" s="35">
        <v>-2796511.4743593591</v>
      </c>
      <c r="AD86" s="35">
        <v>-2796511.4743593591</v>
      </c>
      <c r="AE86" s="35">
        <v>-2796511.4743593591</v>
      </c>
      <c r="AF86" s="35">
        <v>-2796511.4743593591</v>
      </c>
      <c r="AG86" s="35">
        <v>-2796511.4743593591</v>
      </c>
      <c r="AH86" s="35">
        <v>-2796511.4743593591</v>
      </c>
      <c r="AI86" s="35">
        <v>-2796511.4743593591</v>
      </c>
      <c r="AJ86" s="35">
        <v>-2796511.4743593591</v>
      </c>
      <c r="AK86" s="35">
        <v>-2796511.4743593591</v>
      </c>
      <c r="AL86" s="35">
        <v>-2796511.4743593591</v>
      </c>
      <c r="AM86" s="35">
        <v>-2796511.4743593591</v>
      </c>
      <c r="AN86" s="35">
        <v>-2796511.4743593591</v>
      </c>
      <c r="AO86" s="35"/>
      <c r="AP86" s="91">
        <f t="shared" si="1"/>
        <v>0</v>
      </c>
      <c r="AQ86" s="91">
        <f>SUMIF($E$2:$AN$2,"&lt;="&amp;VLOOKUP($AP$1,#REF!,6,0),$E86:$AN86)</f>
        <v>0</v>
      </c>
    </row>
    <row r="87" spans="1:43" x14ac:dyDescent="0.2">
      <c r="A87" s="1">
        <v>1330</v>
      </c>
      <c r="B87" s="1" t="s">
        <v>183</v>
      </c>
      <c r="C87" s="1">
        <v>1330</v>
      </c>
      <c r="D87" s="40" t="s">
        <v>18</v>
      </c>
      <c r="E87" s="35">
        <v>-32901</v>
      </c>
      <c r="F87" s="35">
        <v>-13288.34</v>
      </c>
      <c r="G87" s="35">
        <v>-1365</v>
      </c>
      <c r="H87" s="35">
        <v>-9511.5830221795932</v>
      </c>
      <c r="I87" s="35">
        <v>-9511.5830221795932</v>
      </c>
      <c r="J87" s="35">
        <v>-9511.5830221795932</v>
      </c>
      <c r="K87" s="35">
        <v>-9511.5830221795932</v>
      </c>
      <c r="L87" s="35">
        <v>-9511.5830221795932</v>
      </c>
      <c r="M87" s="35">
        <v>-9511.5830221795932</v>
      </c>
      <c r="N87" s="35">
        <v>-9511.5830221795932</v>
      </c>
      <c r="O87" s="35">
        <v>-9511.5830221795932</v>
      </c>
      <c r="P87" s="35">
        <v>-9511.5830221795932</v>
      </c>
      <c r="Q87" s="35">
        <v>-9511.5830221795932</v>
      </c>
      <c r="R87" s="35">
        <v>-9511.5830221795932</v>
      </c>
      <c r="S87" s="35">
        <v>-9511.5830221795932</v>
      </c>
      <c r="T87" s="35">
        <v>-9511.5830221795932</v>
      </c>
      <c r="U87" s="35">
        <v>-9511.5830221795932</v>
      </c>
      <c r="V87" s="35">
        <v>-9511.5830221795932</v>
      </c>
      <c r="W87" s="35">
        <v>-9511.5830221795932</v>
      </c>
      <c r="X87" s="35">
        <v>-9511.5830221795932</v>
      </c>
      <c r="Y87" s="35">
        <v>-9511.5830221795932</v>
      </c>
      <c r="Z87" s="35">
        <v>-9511.5830221795932</v>
      </c>
      <c r="AA87" s="35">
        <v>-9511.5830221795932</v>
      </c>
      <c r="AB87" s="35">
        <v>-9511.5830221795932</v>
      </c>
      <c r="AC87" s="35">
        <v>-9511.5830221795932</v>
      </c>
      <c r="AD87" s="35">
        <v>-9511.5830221795932</v>
      </c>
      <c r="AE87" s="35">
        <v>-9511.5830221795932</v>
      </c>
      <c r="AF87" s="35">
        <v>-9511.5830221795932</v>
      </c>
      <c r="AG87" s="35">
        <v>-9511.5830221795932</v>
      </c>
      <c r="AH87" s="35">
        <v>-9511.5830221795932</v>
      </c>
      <c r="AI87" s="35">
        <v>-9511.5830221795932</v>
      </c>
      <c r="AJ87" s="35">
        <v>-9511.5830221795932</v>
      </c>
      <c r="AK87" s="35">
        <v>-9511.5830221795932</v>
      </c>
      <c r="AL87" s="35">
        <v>-9511.5830221795932</v>
      </c>
      <c r="AM87" s="35">
        <v>-9511.5830221795932</v>
      </c>
      <c r="AN87" s="35">
        <v>-9511.5830221795932</v>
      </c>
      <c r="AO87" s="35"/>
      <c r="AP87" s="91">
        <f t="shared" si="1"/>
        <v>0</v>
      </c>
      <c r="AQ87" s="91">
        <f>SUMIF($E$2:$AN$2,"&lt;="&amp;VLOOKUP($AP$1,#REF!,6,0),$E87:$AN87)</f>
        <v>0</v>
      </c>
    </row>
    <row r="88" spans="1:43" x14ac:dyDescent="0.2">
      <c r="A88" s="1">
        <v>1330</v>
      </c>
      <c r="B88" s="1" t="s">
        <v>184</v>
      </c>
      <c r="C88" s="1">
        <v>1330</v>
      </c>
      <c r="D88" s="40" t="s">
        <v>22</v>
      </c>
      <c r="E88" s="35">
        <v>326396.69</v>
      </c>
      <c r="F88" s="35">
        <v>-2009310.41</v>
      </c>
      <c r="G88" s="35">
        <v>-46396</v>
      </c>
      <c r="H88" s="35">
        <v>-889030.71266184316</v>
      </c>
      <c r="I88" s="35">
        <v>-889030.71266184316</v>
      </c>
      <c r="J88" s="35">
        <v>-889030.71266184316</v>
      </c>
      <c r="K88" s="35">
        <v>-889030.71266184316</v>
      </c>
      <c r="L88" s="35">
        <v>-889030.71266184316</v>
      </c>
      <c r="M88" s="35">
        <v>-889030.71266184316</v>
      </c>
      <c r="N88" s="35">
        <v>-889030.71266184316</v>
      </c>
      <c r="O88" s="35">
        <v>-889030.71266184316</v>
      </c>
      <c r="P88" s="35">
        <v>-889030.71266184316</v>
      </c>
      <c r="Q88" s="35">
        <v>-889030.71266184316</v>
      </c>
      <c r="R88" s="35">
        <v>-889030.71266184316</v>
      </c>
      <c r="S88" s="35">
        <v>-889030.71266184316</v>
      </c>
      <c r="T88" s="35">
        <v>-889030.71266184316</v>
      </c>
      <c r="U88" s="35">
        <v>-889030.71266184316</v>
      </c>
      <c r="V88" s="35">
        <v>-889030.71266184316</v>
      </c>
      <c r="W88" s="35">
        <v>-889030.71266184316</v>
      </c>
      <c r="X88" s="35">
        <v>-889030.71266184316</v>
      </c>
      <c r="Y88" s="35">
        <v>-889030.71266184316</v>
      </c>
      <c r="Z88" s="35">
        <v>-889030.71266184316</v>
      </c>
      <c r="AA88" s="35">
        <v>-889030.71266184316</v>
      </c>
      <c r="AB88" s="35">
        <v>-889030.71266184316</v>
      </c>
      <c r="AC88" s="35">
        <v>-889030.71266184316</v>
      </c>
      <c r="AD88" s="35">
        <v>-889030.71266184316</v>
      </c>
      <c r="AE88" s="35">
        <v>-889030.71266184316</v>
      </c>
      <c r="AF88" s="35">
        <v>-889030.71266184316</v>
      </c>
      <c r="AG88" s="35">
        <v>-889030.71266184316</v>
      </c>
      <c r="AH88" s="35">
        <v>-889030.71266184316</v>
      </c>
      <c r="AI88" s="35">
        <v>-889030.71266184316</v>
      </c>
      <c r="AJ88" s="35">
        <v>-889030.71266184316</v>
      </c>
      <c r="AK88" s="35">
        <v>-889030.71266184316</v>
      </c>
      <c r="AL88" s="35">
        <v>-889030.71266184316</v>
      </c>
      <c r="AM88" s="35">
        <v>-889030.71266184316</v>
      </c>
      <c r="AN88" s="35">
        <v>-889030.71266184316</v>
      </c>
      <c r="AO88" s="35"/>
      <c r="AP88" s="91">
        <f t="shared" si="1"/>
        <v>0</v>
      </c>
      <c r="AQ88" s="91">
        <f>SUMIF($E$2:$AN$2,"&lt;="&amp;VLOOKUP($AP$1,#REF!,6,0),$E88:$AN88)</f>
        <v>0</v>
      </c>
    </row>
    <row r="89" spans="1:43" x14ac:dyDescent="0.2">
      <c r="A89" s="1">
        <v>1330</v>
      </c>
      <c r="B89" s="1" t="s">
        <v>185</v>
      </c>
      <c r="C89" s="1">
        <v>1330</v>
      </c>
      <c r="D89" s="40" t="s">
        <v>23</v>
      </c>
      <c r="E89" s="35">
        <v>-443059.6</v>
      </c>
      <c r="F89" s="35">
        <v>-177089.33</v>
      </c>
      <c r="G89" s="35">
        <v>-37236</v>
      </c>
      <c r="H89" s="35">
        <v>-98051.978831711589</v>
      </c>
      <c r="I89" s="35">
        <v>-98051.978831711589</v>
      </c>
      <c r="J89" s="35">
        <v>-98051.978831711589</v>
      </c>
      <c r="K89" s="35">
        <v>-98051.978831711589</v>
      </c>
      <c r="L89" s="35">
        <v>-98051.978831711589</v>
      </c>
      <c r="M89" s="35">
        <v>-98051.978831711589</v>
      </c>
      <c r="N89" s="35">
        <v>-98051.978831711589</v>
      </c>
      <c r="O89" s="35">
        <v>-98051.978831711589</v>
      </c>
      <c r="P89" s="35">
        <v>-98051.978831711589</v>
      </c>
      <c r="Q89" s="35">
        <v>-98051.978831711589</v>
      </c>
      <c r="R89" s="35">
        <v>-98051.978831711589</v>
      </c>
      <c r="S89" s="35">
        <v>-98051.978831711589</v>
      </c>
      <c r="T89" s="35">
        <v>-98051.978831711589</v>
      </c>
      <c r="U89" s="35">
        <v>-98051.978831711589</v>
      </c>
      <c r="V89" s="35">
        <v>-98051.978831711589</v>
      </c>
      <c r="W89" s="35">
        <v>-98051.978831711589</v>
      </c>
      <c r="X89" s="35">
        <v>-98051.978831711589</v>
      </c>
      <c r="Y89" s="35">
        <v>-98051.978831711589</v>
      </c>
      <c r="Z89" s="35">
        <v>-98051.978831711589</v>
      </c>
      <c r="AA89" s="35">
        <v>-98051.978831711589</v>
      </c>
      <c r="AB89" s="35">
        <v>-98051.978831711589</v>
      </c>
      <c r="AC89" s="35">
        <v>-98051.978831711589</v>
      </c>
      <c r="AD89" s="35">
        <v>-98051.978831711589</v>
      </c>
      <c r="AE89" s="35">
        <v>-98051.978831711589</v>
      </c>
      <c r="AF89" s="35">
        <v>-98051.978831711589</v>
      </c>
      <c r="AG89" s="35">
        <v>-98051.978831711589</v>
      </c>
      <c r="AH89" s="35">
        <v>-98051.978831711589</v>
      </c>
      <c r="AI89" s="35">
        <v>-98051.978831711589</v>
      </c>
      <c r="AJ89" s="35">
        <v>-98051.978831711589</v>
      </c>
      <c r="AK89" s="35">
        <v>-98051.978831711589</v>
      </c>
      <c r="AL89" s="35">
        <v>-98051.978831711589</v>
      </c>
      <c r="AM89" s="35">
        <v>-98051.978831711589</v>
      </c>
      <c r="AN89" s="35">
        <v>-98051.978831711589</v>
      </c>
      <c r="AO89" s="35"/>
      <c r="AP89" s="91">
        <f t="shared" si="1"/>
        <v>0</v>
      </c>
      <c r="AQ89" s="91">
        <f>SUMIF($E$2:$AN$2,"&lt;="&amp;VLOOKUP($AP$1,#REF!,6,0),$E89:$AN89)</f>
        <v>0</v>
      </c>
    </row>
    <row r="90" spans="1:43" x14ac:dyDescent="0.2">
      <c r="A90" s="1">
        <v>1330</v>
      </c>
      <c r="B90" s="1" t="s">
        <v>186</v>
      </c>
      <c r="C90" s="1">
        <v>1330</v>
      </c>
      <c r="D90" s="40" t="s">
        <v>27</v>
      </c>
      <c r="E90" s="35">
        <v>-6724.45</v>
      </c>
      <c r="F90" s="35">
        <v>-962695.99</v>
      </c>
      <c r="G90" s="35">
        <v>-2891</v>
      </c>
      <c r="H90" s="35">
        <v>-474060.10896913381</v>
      </c>
      <c r="I90" s="35">
        <v>-474060.10896913381</v>
      </c>
      <c r="J90" s="35">
        <v>-474060.10896913381</v>
      </c>
      <c r="K90" s="35">
        <v>-474060.10896913381</v>
      </c>
      <c r="L90" s="35">
        <v>-474060.10896913381</v>
      </c>
      <c r="M90" s="35">
        <v>-474060.10896913381</v>
      </c>
      <c r="N90" s="35">
        <v>-474060.10896913381</v>
      </c>
      <c r="O90" s="35">
        <v>-474060.10896913381</v>
      </c>
      <c r="P90" s="35">
        <v>-474060.10896913381</v>
      </c>
      <c r="Q90" s="35">
        <v>-474060.10896913381</v>
      </c>
      <c r="R90" s="35">
        <v>-474060.10896913381</v>
      </c>
      <c r="S90" s="35">
        <v>-474060.10896913381</v>
      </c>
      <c r="T90" s="35">
        <v>-474060.10896913381</v>
      </c>
      <c r="U90" s="35">
        <v>-474060.10896913381</v>
      </c>
      <c r="V90" s="35">
        <v>-474060.10896913381</v>
      </c>
      <c r="W90" s="35">
        <v>-474060.10896913381</v>
      </c>
      <c r="X90" s="35">
        <v>-474060.10896913381</v>
      </c>
      <c r="Y90" s="35">
        <v>-474060.10896913381</v>
      </c>
      <c r="Z90" s="35">
        <v>-474060.10896913381</v>
      </c>
      <c r="AA90" s="35">
        <v>-474060.10896913381</v>
      </c>
      <c r="AB90" s="35">
        <v>-474060.10896913381</v>
      </c>
      <c r="AC90" s="35">
        <v>-474060.10896913381</v>
      </c>
      <c r="AD90" s="35">
        <v>-474060.10896913381</v>
      </c>
      <c r="AE90" s="35">
        <v>-474060.10896913381</v>
      </c>
      <c r="AF90" s="35">
        <v>-474060.10896913381</v>
      </c>
      <c r="AG90" s="35">
        <v>-474060.10896913381</v>
      </c>
      <c r="AH90" s="35">
        <v>-474060.10896913381</v>
      </c>
      <c r="AI90" s="35">
        <v>-474060.10896913381</v>
      </c>
      <c r="AJ90" s="35">
        <v>-474060.10896913381</v>
      </c>
      <c r="AK90" s="35">
        <v>-474060.10896913381</v>
      </c>
      <c r="AL90" s="35">
        <v>-474060.10896913381</v>
      </c>
      <c r="AM90" s="35">
        <v>-474060.10896913381</v>
      </c>
      <c r="AN90" s="35">
        <v>-474060.10896913381</v>
      </c>
      <c r="AO90" s="35"/>
      <c r="AP90" s="91">
        <f t="shared" si="1"/>
        <v>0</v>
      </c>
      <c r="AQ90" s="91">
        <f>SUMIF($E$2:$AN$2,"&lt;="&amp;VLOOKUP($AP$1,#REF!,6,0),$E90:$AN90)</f>
        <v>0</v>
      </c>
    </row>
    <row r="91" spans="1:43" x14ac:dyDescent="0.2">
      <c r="A91" s="1">
        <v>1330</v>
      </c>
      <c r="B91" s="1" t="s">
        <v>187</v>
      </c>
      <c r="C91" s="1">
        <v>1330</v>
      </c>
      <c r="D91" s="40" t="s">
        <v>29</v>
      </c>
      <c r="E91" s="35">
        <v>-9318.86</v>
      </c>
      <c r="F91" s="35">
        <v>-27090.12</v>
      </c>
      <c r="G91" s="35">
        <v>-283375</v>
      </c>
      <c r="H91" s="35">
        <v>-32881.748554194543</v>
      </c>
      <c r="I91" s="35">
        <v>-32881.748554194543</v>
      </c>
      <c r="J91" s="35">
        <v>-32881.748554194543</v>
      </c>
      <c r="K91" s="35">
        <v>-32881.748554194543</v>
      </c>
      <c r="L91" s="35">
        <v>-32881.748554194543</v>
      </c>
      <c r="M91" s="35">
        <v>-32881.748554194543</v>
      </c>
      <c r="N91" s="35">
        <v>-32881.748554194543</v>
      </c>
      <c r="O91" s="35">
        <v>-32881.748554194543</v>
      </c>
      <c r="P91" s="35">
        <v>-32881.748554194543</v>
      </c>
      <c r="Q91" s="35">
        <v>-32881.748554194543</v>
      </c>
      <c r="R91" s="35">
        <v>-32881.748554194543</v>
      </c>
      <c r="S91" s="35">
        <v>-32881.748554194543</v>
      </c>
      <c r="T91" s="35">
        <v>-32881.748554194543</v>
      </c>
      <c r="U91" s="35">
        <v>-32881.748554194543</v>
      </c>
      <c r="V91" s="35">
        <v>-32881.748554194543</v>
      </c>
      <c r="W91" s="35">
        <v>-32881.748554194543</v>
      </c>
      <c r="X91" s="35">
        <v>-32881.748554194543</v>
      </c>
      <c r="Y91" s="35">
        <v>-32881.748554194543</v>
      </c>
      <c r="Z91" s="35">
        <v>-32881.748554194543</v>
      </c>
      <c r="AA91" s="35">
        <v>-32881.748554194543</v>
      </c>
      <c r="AB91" s="35">
        <v>-32881.748554194543</v>
      </c>
      <c r="AC91" s="35">
        <v>-32881.748554194543</v>
      </c>
      <c r="AD91" s="35">
        <v>-32881.748554194543</v>
      </c>
      <c r="AE91" s="35">
        <v>-32881.748554194543</v>
      </c>
      <c r="AF91" s="35">
        <v>-32881.748554194543</v>
      </c>
      <c r="AG91" s="35">
        <v>-32881.748554194543</v>
      </c>
      <c r="AH91" s="35">
        <v>-32881.748554194543</v>
      </c>
      <c r="AI91" s="35">
        <v>-32881.748554194543</v>
      </c>
      <c r="AJ91" s="35">
        <v>-32881.748554194543</v>
      </c>
      <c r="AK91" s="35">
        <v>-32881.748554194543</v>
      </c>
      <c r="AL91" s="35">
        <v>-32881.748554194543</v>
      </c>
      <c r="AM91" s="35">
        <v>-32881.748554194543</v>
      </c>
      <c r="AN91" s="35">
        <v>-32881.748554194543</v>
      </c>
      <c r="AO91" s="35"/>
      <c r="AP91" s="91">
        <f t="shared" si="1"/>
        <v>0</v>
      </c>
      <c r="AQ91" s="91">
        <f>SUMIF($E$2:$AN$2,"&lt;="&amp;VLOOKUP($AP$1,#REF!,6,0),$E91:$AN91)</f>
        <v>0</v>
      </c>
    </row>
    <row r="92" spans="1:43" x14ac:dyDescent="0.2">
      <c r="A92" s="1">
        <v>1330</v>
      </c>
      <c r="B92" s="1" t="s">
        <v>188</v>
      </c>
      <c r="C92" s="1">
        <v>1330</v>
      </c>
      <c r="D92" s="40" t="s">
        <v>31</v>
      </c>
      <c r="E92" s="35">
        <v>0</v>
      </c>
      <c r="F92" s="35">
        <v>0</v>
      </c>
      <c r="G92" s="35">
        <v>0</v>
      </c>
      <c r="H92" s="35">
        <v>-1299.7462555453812</v>
      </c>
      <c r="I92" s="35">
        <v>-1299.7462555453812</v>
      </c>
      <c r="J92" s="35">
        <v>-1299.7462555453812</v>
      </c>
      <c r="K92" s="35">
        <v>-1299.7462555453812</v>
      </c>
      <c r="L92" s="35">
        <v>-1299.7462555453812</v>
      </c>
      <c r="M92" s="35">
        <v>-1299.7462555453812</v>
      </c>
      <c r="N92" s="35">
        <v>-1299.7462555453812</v>
      </c>
      <c r="O92" s="35">
        <v>-1299.7462555453812</v>
      </c>
      <c r="P92" s="35">
        <v>-1299.7462555453812</v>
      </c>
      <c r="Q92" s="35">
        <v>-1299.7462555453812</v>
      </c>
      <c r="R92" s="35">
        <v>-1299.7462555453812</v>
      </c>
      <c r="S92" s="35">
        <v>-1299.7462555453812</v>
      </c>
      <c r="T92" s="35">
        <v>-1299.7462555453812</v>
      </c>
      <c r="U92" s="35">
        <v>-1299.7462555453812</v>
      </c>
      <c r="V92" s="35">
        <v>-1299.7462555453812</v>
      </c>
      <c r="W92" s="35">
        <v>-1299.7462555453812</v>
      </c>
      <c r="X92" s="35">
        <v>-1299.7462555453812</v>
      </c>
      <c r="Y92" s="35">
        <v>-1299.7462555453812</v>
      </c>
      <c r="Z92" s="35">
        <v>-1299.7462555453812</v>
      </c>
      <c r="AA92" s="35">
        <v>-1299.7462555453812</v>
      </c>
      <c r="AB92" s="35">
        <v>-1299.7462555453812</v>
      </c>
      <c r="AC92" s="35">
        <v>-1299.7462555453812</v>
      </c>
      <c r="AD92" s="35">
        <v>-1299.7462555453812</v>
      </c>
      <c r="AE92" s="35">
        <v>-1299.7462555453812</v>
      </c>
      <c r="AF92" s="35">
        <v>-1299.7462555453812</v>
      </c>
      <c r="AG92" s="35">
        <v>-1299.7462555453812</v>
      </c>
      <c r="AH92" s="35">
        <v>-1299.7462555453812</v>
      </c>
      <c r="AI92" s="35">
        <v>-1299.7462555453812</v>
      </c>
      <c r="AJ92" s="35">
        <v>-1299.7462555453812</v>
      </c>
      <c r="AK92" s="35">
        <v>-1299.7462555453812</v>
      </c>
      <c r="AL92" s="35">
        <v>-1299.7462555453812</v>
      </c>
      <c r="AM92" s="35">
        <v>-1299.7462555453812</v>
      </c>
      <c r="AN92" s="35">
        <v>-1299.7462555453812</v>
      </c>
      <c r="AO92" s="35"/>
      <c r="AP92" s="91">
        <f t="shared" si="1"/>
        <v>0</v>
      </c>
      <c r="AQ92" s="91">
        <f>SUMIF($E$2:$AN$2,"&lt;="&amp;VLOOKUP($AP$1,#REF!,6,0),$E92:$AN92)</f>
        <v>0</v>
      </c>
    </row>
    <row r="93" spans="1:43" x14ac:dyDescent="0.2">
      <c r="A93" s="1">
        <v>1330</v>
      </c>
      <c r="B93" s="1" t="s">
        <v>189</v>
      </c>
      <c r="C93" s="1">
        <v>1330</v>
      </c>
      <c r="D93" s="40" t="s">
        <v>34</v>
      </c>
      <c r="E93" s="35">
        <v>-3479.5</v>
      </c>
      <c r="F93" s="35">
        <v>-713117.86</v>
      </c>
      <c r="G93" s="35">
        <v>-2801</v>
      </c>
      <c r="H93" s="35">
        <v>-71337.998130842185</v>
      </c>
      <c r="I93" s="35">
        <v>-71337.998130842185</v>
      </c>
      <c r="J93" s="35">
        <v>-71337.998130842185</v>
      </c>
      <c r="K93" s="35">
        <v>-71337.998130842185</v>
      </c>
      <c r="L93" s="35">
        <v>-71337.998130842185</v>
      </c>
      <c r="M93" s="35">
        <v>-71337.998130842185</v>
      </c>
      <c r="N93" s="35">
        <v>-71337.998130842185</v>
      </c>
      <c r="O93" s="35">
        <v>-71337.998130842185</v>
      </c>
      <c r="P93" s="35">
        <v>-71337.998130842185</v>
      </c>
      <c r="Q93" s="35">
        <v>-71337.998130842185</v>
      </c>
      <c r="R93" s="35">
        <v>-71337.998130842185</v>
      </c>
      <c r="S93" s="35">
        <v>-71337.998130842185</v>
      </c>
      <c r="T93" s="35">
        <v>-71337.998130842185</v>
      </c>
      <c r="U93" s="35">
        <v>-71337.998130842185</v>
      </c>
      <c r="V93" s="35">
        <v>-71337.998130842185</v>
      </c>
      <c r="W93" s="35">
        <v>-71337.998130842185</v>
      </c>
      <c r="X93" s="35">
        <v>-71337.998130842185</v>
      </c>
      <c r="Y93" s="35">
        <v>-71337.998130842185</v>
      </c>
      <c r="Z93" s="35">
        <v>-71337.998130842185</v>
      </c>
      <c r="AA93" s="35">
        <v>-71337.998130842185</v>
      </c>
      <c r="AB93" s="35">
        <v>-71337.998130842185</v>
      </c>
      <c r="AC93" s="35">
        <v>-71337.998130842185</v>
      </c>
      <c r="AD93" s="35">
        <v>-71337.998130842185</v>
      </c>
      <c r="AE93" s="35">
        <v>-71337.998130842185</v>
      </c>
      <c r="AF93" s="35">
        <v>-71337.998130842185</v>
      </c>
      <c r="AG93" s="35">
        <v>-71337.998130842185</v>
      </c>
      <c r="AH93" s="35">
        <v>-71337.998130842185</v>
      </c>
      <c r="AI93" s="35">
        <v>-71337.998130842185</v>
      </c>
      <c r="AJ93" s="35">
        <v>-71337.998130842185</v>
      </c>
      <c r="AK93" s="35">
        <v>-71337.998130842185</v>
      </c>
      <c r="AL93" s="35">
        <v>-71337.998130842185</v>
      </c>
      <c r="AM93" s="35">
        <v>-71337.998130842185</v>
      </c>
      <c r="AN93" s="35">
        <v>-71337.998130842185</v>
      </c>
      <c r="AO93" s="35"/>
      <c r="AP93" s="91">
        <f t="shared" si="1"/>
        <v>0</v>
      </c>
      <c r="AQ93" s="91">
        <f>SUMIF($E$2:$AN$2,"&lt;="&amp;VLOOKUP($AP$1,#REF!,6,0),$E93:$AN93)</f>
        <v>0</v>
      </c>
    </row>
    <row r="94" spans="1:43" x14ac:dyDescent="0.2">
      <c r="A94" s="1">
        <v>1330</v>
      </c>
      <c r="B94" s="1" t="s">
        <v>190</v>
      </c>
      <c r="C94" s="1">
        <v>1330</v>
      </c>
      <c r="D94" s="40" t="s">
        <v>35</v>
      </c>
      <c r="E94" s="35">
        <v>12485.52</v>
      </c>
      <c r="F94" s="35">
        <v>-3390436.74</v>
      </c>
      <c r="G94" s="35">
        <v>-121960</v>
      </c>
      <c r="H94" s="35">
        <v>-2374740.5449809465</v>
      </c>
      <c r="I94" s="35">
        <v>-2374740.5449809465</v>
      </c>
      <c r="J94" s="35">
        <v>-2374740.5449809465</v>
      </c>
      <c r="K94" s="35">
        <v>-2374740.5449809465</v>
      </c>
      <c r="L94" s="35">
        <v>-2374740.5449809465</v>
      </c>
      <c r="M94" s="35">
        <v>-2374740.5449809465</v>
      </c>
      <c r="N94" s="35">
        <v>-2374740.5449809465</v>
      </c>
      <c r="O94" s="35">
        <v>-2374740.5449809465</v>
      </c>
      <c r="P94" s="35">
        <v>-2374740.5449809465</v>
      </c>
      <c r="Q94" s="35">
        <v>-2374740.5449809465</v>
      </c>
      <c r="R94" s="35">
        <v>-2374740.5449809465</v>
      </c>
      <c r="S94" s="35">
        <v>-2374740.5449809465</v>
      </c>
      <c r="T94" s="35">
        <v>-2374740.5449809465</v>
      </c>
      <c r="U94" s="35">
        <v>-2374740.5449809465</v>
      </c>
      <c r="V94" s="35">
        <v>-2374740.5449809465</v>
      </c>
      <c r="W94" s="35">
        <v>-2374740.5449809465</v>
      </c>
      <c r="X94" s="35">
        <v>-2374740.5449809465</v>
      </c>
      <c r="Y94" s="35">
        <v>-2374740.5449809465</v>
      </c>
      <c r="Z94" s="35">
        <v>-2374740.5449809465</v>
      </c>
      <c r="AA94" s="35">
        <v>-2374740.5449809465</v>
      </c>
      <c r="AB94" s="35">
        <v>-2374740.5449809465</v>
      </c>
      <c r="AC94" s="35">
        <v>-2374740.5449809465</v>
      </c>
      <c r="AD94" s="35">
        <v>-2374740.5449809465</v>
      </c>
      <c r="AE94" s="35">
        <v>-2374740.5449809465</v>
      </c>
      <c r="AF94" s="35">
        <v>-2374740.5449809465</v>
      </c>
      <c r="AG94" s="35">
        <v>-2374740.5449809465</v>
      </c>
      <c r="AH94" s="35">
        <v>-2374740.5449809465</v>
      </c>
      <c r="AI94" s="35">
        <v>-2374740.5449809465</v>
      </c>
      <c r="AJ94" s="35">
        <v>-2374740.5449809465</v>
      </c>
      <c r="AK94" s="35">
        <v>-2374740.5449809465</v>
      </c>
      <c r="AL94" s="35">
        <v>-2374740.5449809465</v>
      </c>
      <c r="AM94" s="35">
        <v>-2374740.5449809465</v>
      </c>
      <c r="AN94" s="35">
        <v>-2374740.5449809465</v>
      </c>
      <c r="AO94" s="35"/>
      <c r="AP94" s="91">
        <f t="shared" si="1"/>
        <v>0</v>
      </c>
      <c r="AQ94" s="91">
        <f>SUMIF($E$2:$AN$2,"&lt;="&amp;VLOOKUP($AP$1,#REF!,6,0),$E94:$AN94)</f>
        <v>0</v>
      </c>
    </row>
    <row r="95" spans="1:43" x14ac:dyDescent="0.2">
      <c r="A95" s="1">
        <v>1330</v>
      </c>
      <c r="B95" s="1" t="s">
        <v>191</v>
      </c>
      <c r="C95" s="1">
        <v>1330</v>
      </c>
      <c r="D95" s="40" t="s">
        <v>37</v>
      </c>
      <c r="E95" s="35">
        <v>-2940.3</v>
      </c>
      <c r="F95" s="35">
        <v>-2530.1999999999998</v>
      </c>
      <c r="G95" s="35">
        <v>-1403</v>
      </c>
      <c r="H95" s="35">
        <v>-3816.7103971927136</v>
      </c>
      <c r="I95" s="35">
        <v>-3816.7103971927136</v>
      </c>
      <c r="J95" s="35">
        <v>-3816.7103971927136</v>
      </c>
      <c r="K95" s="35">
        <v>-3816.7103971927136</v>
      </c>
      <c r="L95" s="35">
        <v>-3816.7103971927136</v>
      </c>
      <c r="M95" s="35">
        <v>-3816.7103971927136</v>
      </c>
      <c r="N95" s="35">
        <v>-3816.7103971927136</v>
      </c>
      <c r="O95" s="35">
        <v>-3816.7103971927136</v>
      </c>
      <c r="P95" s="35">
        <v>-3816.7103971927136</v>
      </c>
      <c r="Q95" s="35">
        <v>-3816.7103971927136</v>
      </c>
      <c r="R95" s="35">
        <v>-3816.7103971927136</v>
      </c>
      <c r="S95" s="35">
        <v>-3816.7103971927136</v>
      </c>
      <c r="T95" s="35">
        <v>-3816.7103971927136</v>
      </c>
      <c r="U95" s="35">
        <v>-3816.7103971927136</v>
      </c>
      <c r="V95" s="35">
        <v>-3816.7103971927136</v>
      </c>
      <c r="W95" s="35">
        <v>-3816.7103971927136</v>
      </c>
      <c r="X95" s="35">
        <v>-3816.7103971927136</v>
      </c>
      <c r="Y95" s="35">
        <v>-3816.7103971927136</v>
      </c>
      <c r="Z95" s="35">
        <v>-3816.7103971927136</v>
      </c>
      <c r="AA95" s="35">
        <v>-3816.7103971927136</v>
      </c>
      <c r="AB95" s="35">
        <v>-3816.7103971927136</v>
      </c>
      <c r="AC95" s="35">
        <v>-3816.7103971927136</v>
      </c>
      <c r="AD95" s="35">
        <v>-3816.7103971927136</v>
      </c>
      <c r="AE95" s="35">
        <v>-3816.7103971927136</v>
      </c>
      <c r="AF95" s="35">
        <v>-3816.7103971927136</v>
      </c>
      <c r="AG95" s="35">
        <v>-3816.7103971927136</v>
      </c>
      <c r="AH95" s="35">
        <v>-3816.7103971927136</v>
      </c>
      <c r="AI95" s="35">
        <v>-3816.7103971927136</v>
      </c>
      <c r="AJ95" s="35">
        <v>-3816.7103971927136</v>
      </c>
      <c r="AK95" s="35">
        <v>-3816.7103971927136</v>
      </c>
      <c r="AL95" s="35">
        <v>-3816.7103971927136</v>
      </c>
      <c r="AM95" s="35">
        <v>-3816.7103971927136</v>
      </c>
      <c r="AN95" s="35">
        <v>-3816.7103971927136</v>
      </c>
      <c r="AO95" s="35"/>
      <c r="AP95" s="91">
        <f t="shared" si="1"/>
        <v>0</v>
      </c>
      <c r="AQ95" s="91">
        <f>SUMIF($E$2:$AN$2,"&lt;="&amp;VLOOKUP($AP$1,#REF!,6,0),$E95:$AN95)</f>
        <v>0</v>
      </c>
    </row>
    <row r="96" spans="1:43" x14ac:dyDescent="0.2">
      <c r="A96" s="1">
        <v>1330</v>
      </c>
      <c r="B96" s="1" t="s">
        <v>192</v>
      </c>
      <c r="C96" s="1">
        <v>1330</v>
      </c>
      <c r="D96" s="40" t="s">
        <v>38</v>
      </c>
      <c r="E96" s="35">
        <v>0</v>
      </c>
      <c r="F96" s="35">
        <v>-544.16999999999996</v>
      </c>
      <c r="G96" s="35">
        <v>0</v>
      </c>
      <c r="H96" s="35">
        <v>-1691.6006138687626</v>
      </c>
      <c r="I96" s="35">
        <v>-1691.6006138687626</v>
      </c>
      <c r="J96" s="35">
        <v>-1691.6006138687626</v>
      </c>
      <c r="K96" s="35">
        <v>-1691.6006138687626</v>
      </c>
      <c r="L96" s="35">
        <v>-1691.6006138687626</v>
      </c>
      <c r="M96" s="35">
        <v>-1691.6006138687626</v>
      </c>
      <c r="N96" s="35">
        <v>-1691.6006138687626</v>
      </c>
      <c r="O96" s="35">
        <v>-1691.6006138687626</v>
      </c>
      <c r="P96" s="35">
        <v>-1691.6006138687626</v>
      </c>
      <c r="Q96" s="35">
        <v>-1691.6006138687626</v>
      </c>
      <c r="R96" s="35">
        <v>-1691.6006138687626</v>
      </c>
      <c r="S96" s="35">
        <v>-1691.6006138687626</v>
      </c>
      <c r="T96" s="35">
        <v>-1691.6006138687626</v>
      </c>
      <c r="U96" s="35">
        <v>-1691.6006138687626</v>
      </c>
      <c r="V96" s="35">
        <v>-1691.6006138687626</v>
      </c>
      <c r="W96" s="35">
        <v>-1691.6006138687626</v>
      </c>
      <c r="X96" s="35">
        <v>-1691.6006138687626</v>
      </c>
      <c r="Y96" s="35">
        <v>-1691.6006138687626</v>
      </c>
      <c r="Z96" s="35">
        <v>-1691.6006138687626</v>
      </c>
      <c r="AA96" s="35">
        <v>-1691.6006138687626</v>
      </c>
      <c r="AB96" s="35">
        <v>-1691.6006138687626</v>
      </c>
      <c r="AC96" s="35">
        <v>-1691.6006138687626</v>
      </c>
      <c r="AD96" s="35">
        <v>-1691.6006138687626</v>
      </c>
      <c r="AE96" s="35">
        <v>-1691.6006138687626</v>
      </c>
      <c r="AF96" s="35">
        <v>-1691.6006138687626</v>
      </c>
      <c r="AG96" s="35">
        <v>-1691.6006138687626</v>
      </c>
      <c r="AH96" s="35">
        <v>-1691.6006138687626</v>
      </c>
      <c r="AI96" s="35">
        <v>-1691.6006138687626</v>
      </c>
      <c r="AJ96" s="35">
        <v>-1691.6006138687626</v>
      </c>
      <c r="AK96" s="35">
        <v>-1691.6006138687626</v>
      </c>
      <c r="AL96" s="35">
        <v>-1691.6006138687626</v>
      </c>
      <c r="AM96" s="35">
        <v>-1691.6006138687626</v>
      </c>
      <c r="AN96" s="35">
        <v>-1691.6006138687626</v>
      </c>
      <c r="AO96" s="35"/>
      <c r="AP96" s="91">
        <f t="shared" si="1"/>
        <v>0</v>
      </c>
      <c r="AQ96" s="91">
        <f>SUMIF($E$2:$AN$2,"&lt;="&amp;VLOOKUP($AP$1,#REF!,6,0),$E96:$AN96)</f>
        <v>0</v>
      </c>
    </row>
    <row r="97" spans="1:43" x14ac:dyDescent="0.2">
      <c r="A97" s="1">
        <v>1330</v>
      </c>
      <c r="B97" s="1" t="s">
        <v>193</v>
      </c>
      <c r="C97" s="1">
        <v>1330</v>
      </c>
      <c r="D97" s="40" t="s">
        <v>39</v>
      </c>
      <c r="E97" s="35">
        <v>-97560.83</v>
      </c>
      <c r="F97" s="35">
        <v>-93721.600000000006</v>
      </c>
      <c r="G97" s="35">
        <v>-107725</v>
      </c>
      <c r="H97" s="35">
        <v>-43719.946393739236</v>
      </c>
      <c r="I97" s="35">
        <v>-43719.946393739236</v>
      </c>
      <c r="J97" s="35">
        <v>-43719.946393739236</v>
      </c>
      <c r="K97" s="35">
        <v>-43719.946393739236</v>
      </c>
      <c r="L97" s="35">
        <v>-43719.946393739236</v>
      </c>
      <c r="M97" s="35">
        <v>-43719.946393739236</v>
      </c>
      <c r="N97" s="35">
        <v>-43719.946393739236</v>
      </c>
      <c r="O97" s="35">
        <v>-43719.946393739236</v>
      </c>
      <c r="P97" s="35">
        <v>-43719.946393739236</v>
      </c>
      <c r="Q97" s="35">
        <v>-43719.946393739236</v>
      </c>
      <c r="R97" s="35">
        <v>-43719.946393739236</v>
      </c>
      <c r="S97" s="35">
        <v>-43719.946393739236</v>
      </c>
      <c r="T97" s="35">
        <v>-43719.946393739236</v>
      </c>
      <c r="U97" s="35">
        <v>-43719.946393739236</v>
      </c>
      <c r="V97" s="35">
        <v>-43719.946393739236</v>
      </c>
      <c r="W97" s="35">
        <v>-43719.946393739236</v>
      </c>
      <c r="X97" s="35">
        <v>-43719.946393739236</v>
      </c>
      <c r="Y97" s="35">
        <v>-43719.946393739236</v>
      </c>
      <c r="Z97" s="35">
        <v>-43719.946393739236</v>
      </c>
      <c r="AA97" s="35">
        <v>-43719.946393739236</v>
      </c>
      <c r="AB97" s="35">
        <v>-43719.946393739236</v>
      </c>
      <c r="AC97" s="35">
        <v>-43719.946393739236</v>
      </c>
      <c r="AD97" s="35">
        <v>-43719.946393739236</v>
      </c>
      <c r="AE97" s="35">
        <v>-43719.946393739236</v>
      </c>
      <c r="AF97" s="35">
        <v>-43719.946393739236</v>
      </c>
      <c r="AG97" s="35">
        <v>-43719.946393739236</v>
      </c>
      <c r="AH97" s="35">
        <v>-43719.946393739236</v>
      </c>
      <c r="AI97" s="35">
        <v>-43719.946393739236</v>
      </c>
      <c r="AJ97" s="35">
        <v>-43719.946393739236</v>
      </c>
      <c r="AK97" s="35">
        <v>-43719.946393739236</v>
      </c>
      <c r="AL97" s="35">
        <v>-43719.946393739236</v>
      </c>
      <c r="AM97" s="35">
        <v>-43719.946393739236</v>
      </c>
      <c r="AN97" s="35">
        <v>-43719.946393739236</v>
      </c>
      <c r="AO97" s="35"/>
      <c r="AP97" s="91">
        <f t="shared" si="1"/>
        <v>0</v>
      </c>
      <c r="AQ97" s="91">
        <f>SUMIF($E$2:$AN$2,"&lt;="&amp;VLOOKUP($AP$1,#REF!,6,0),$E97:$AN97)</f>
        <v>0</v>
      </c>
    </row>
    <row r="98" spans="1:43" x14ac:dyDescent="0.2">
      <c r="A98" s="1">
        <v>1330</v>
      </c>
      <c r="B98" s="1" t="s">
        <v>194</v>
      </c>
      <c r="C98" s="1">
        <v>1330</v>
      </c>
      <c r="D98" s="40" t="s">
        <v>44</v>
      </c>
      <c r="E98" s="35">
        <v>0</v>
      </c>
      <c r="F98" s="35">
        <v>-62.24</v>
      </c>
      <c r="G98" s="35">
        <v>-59</v>
      </c>
      <c r="H98" s="35">
        <v>-9962.7754630491017</v>
      </c>
      <c r="I98" s="35">
        <v>-9962.7754630491017</v>
      </c>
      <c r="J98" s="35">
        <v>-9962.7754630491017</v>
      </c>
      <c r="K98" s="35">
        <v>-9962.7754630491017</v>
      </c>
      <c r="L98" s="35">
        <v>-9962.7754630491017</v>
      </c>
      <c r="M98" s="35">
        <v>-9962.7754630491017</v>
      </c>
      <c r="N98" s="35">
        <v>-9962.7754630491017</v>
      </c>
      <c r="O98" s="35">
        <v>-9962.7754630491017</v>
      </c>
      <c r="P98" s="35">
        <v>-9962.7754630491017</v>
      </c>
      <c r="Q98" s="35">
        <v>-9962.7754630491017</v>
      </c>
      <c r="R98" s="35">
        <v>-9962.7754630491017</v>
      </c>
      <c r="S98" s="35">
        <v>-9962.7754630491017</v>
      </c>
      <c r="T98" s="35">
        <v>-9962.7754630491017</v>
      </c>
      <c r="U98" s="35">
        <v>-9962.7754630491017</v>
      </c>
      <c r="V98" s="35">
        <v>-9962.7754630491017</v>
      </c>
      <c r="W98" s="35">
        <v>-9962.7754630491017</v>
      </c>
      <c r="X98" s="35">
        <v>-9962.7754630491017</v>
      </c>
      <c r="Y98" s="35">
        <v>-9962.7754630491017</v>
      </c>
      <c r="Z98" s="35">
        <v>-9962.7754630491017</v>
      </c>
      <c r="AA98" s="35">
        <v>-9962.7754630491017</v>
      </c>
      <c r="AB98" s="35">
        <v>-9962.7754630491017</v>
      </c>
      <c r="AC98" s="35">
        <v>-9962.7754630491017</v>
      </c>
      <c r="AD98" s="35">
        <v>-9962.7754630491017</v>
      </c>
      <c r="AE98" s="35">
        <v>-9962.7754630491017</v>
      </c>
      <c r="AF98" s="35">
        <v>-9962.7754630491017</v>
      </c>
      <c r="AG98" s="35">
        <v>-9962.7754630491017</v>
      </c>
      <c r="AH98" s="35">
        <v>-9962.7754630491017</v>
      </c>
      <c r="AI98" s="35">
        <v>-9962.7754630491017</v>
      </c>
      <c r="AJ98" s="35">
        <v>-9962.7754630491017</v>
      </c>
      <c r="AK98" s="35">
        <v>-9962.7754630491017</v>
      </c>
      <c r="AL98" s="35">
        <v>-9962.7754630491017</v>
      </c>
      <c r="AM98" s="35">
        <v>-9962.7754630491017</v>
      </c>
      <c r="AN98" s="35">
        <v>-9962.7754630491017</v>
      </c>
      <c r="AO98" s="35"/>
      <c r="AP98" s="91">
        <f t="shared" si="1"/>
        <v>0</v>
      </c>
      <c r="AQ98" s="91">
        <f>SUMIF($E$2:$AN$2,"&lt;="&amp;VLOOKUP($AP$1,#REF!,6,0),$E98:$AN98)</f>
        <v>0</v>
      </c>
    </row>
    <row r="99" spans="1:43" x14ac:dyDescent="0.2">
      <c r="A99" s="1">
        <v>1330</v>
      </c>
      <c r="B99" s="1" t="s">
        <v>195</v>
      </c>
      <c r="C99" s="1">
        <v>1330</v>
      </c>
      <c r="D99" s="40" t="s">
        <v>50</v>
      </c>
      <c r="E99" s="35">
        <v>0</v>
      </c>
      <c r="F99" s="35">
        <v>-111165.04</v>
      </c>
      <c r="G99" s="35">
        <v>-2210</v>
      </c>
      <c r="H99" s="35">
        <v>-52218.386722885298</v>
      </c>
      <c r="I99" s="35">
        <v>-52218.386722885298</v>
      </c>
      <c r="J99" s="35">
        <v>-52218.386722885298</v>
      </c>
      <c r="K99" s="35">
        <v>-52218.386722885298</v>
      </c>
      <c r="L99" s="35">
        <v>-52218.386722885298</v>
      </c>
      <c r="M99" s="35">
        <v>-52218.386722885298</v>
      </c>
      <c r="N99" s="35">
        <v>-52218.386722885298</v>
      </c>
      <c r="O99" s="35">
        <v>-52218.386722885298</v>
      </c>
      <c r="P99" s="35">
        <v>-52218.386722885298</v>
      </c>
      <c r="Q99" s="35">
        <v>-52218.386722885298</v>
      </c>
      <c r="R99" s="35">
        <v>-52218.386722885298</v>
      </c>
      <c r="S99" s="35">
        <v>-52218.386722885298</v>
      </c>
      <c r="T99" s="35">
        <v>-52218.386722885298</v>
      </c>
      <c r="U99" s="35">
        <v>-52218.386722885298</v>
      </c>
      <c r="V99" s="35">
        <v>-52218.386722885298</v>
      </c>
      <c r="W99" s="35">
        <v>-52218.386722885298</v>
      </c>
      <c r="X99" s="35">
        <v>-52218.386722885298</v>
      </c>
      <c r="Y99" s="35">
        <v>-52218.386722885298</v>
      </c>
      <c r="Z99" s="35">
        <v>-52218.386722885298</v>
      </c>
      <c r="AA99" s="35">
        <v>-52218.386722885298</v>
      </c>
      <c r="AB99" s="35">
        <v>-52218.386722885298</v>
      </c>
      <c r="AC99" s="35">
        <v>-52218.386722885298</v>
      </c>
      <c r="AD99" s="35">
        <v>-52218.386722885298</v>
      </c>
      <c r="AE99" s="35">
        <v>-52218.386722885298</v>
      </c>
      <c r="AF99" s="35">
        <v>-52218.386722885298</v>
      </c>
      <c r="AG99" s="35">
        <v>-52218.386722885298</v>
      </c>
      <c r="AH99" s="35">
        <v>-52218.386722885298</v>
      </c>
      <c r="AI99" s="35">
        <v>-52218.386722885298</v>
      </c>
      <c r="AJ99" s="35">
        <v>-52218.386722885298</v>
      </c>
      <c r="AK99" s="35">
        <v>-52218.386722885298</v>
      </c>
      <c r="AL99" s="35">
        <v>-52218.386722885298</v>
      </c>
      <c r="AM99" s="35">
        <v>-52218.386722885298</v>
      </c>
      <c r="AN99" s="35">
        <v>-52218.386722885298</v>
      </c>
      <c r="AO99" s="35"/>
      <c r="AP99" s="91">
        <f t="shared" si="1"/>
        <v>0</v>
      </c>
      <c r="AQ99" s="91">
        <f>SUMIF($E$2:$AN$2,"&lt;="&amp;VLOOKUP($AP$1,#REF!,6,0),$E99:$AN99)</f>
        <v>0</v>
      </c>
    </row>
    <row r="100" spans="1:43" x14ac:dyDescent="0.2">
      <c r="A100" s="1">
        <v>1330</v>
      </c>
      <c r="B100" s="1" t="s">
        <v>196</v>
      </c>
      <c r="C100" s="1">
        <v>1330</v>
      </c>
      <c r="D100" s="40" t="s">
        <v>51</v>
      </c>
      <c r="E100" s="35">
        <v>-12205.75</v>
      </c>
      <c r="F100" s="35">
        <v>-25249.82</v>
      </c>
      <c r="G100" s="35">
        <v>-20823</v>
      </c>
      <c r="H100" s="35">
        <v>-28878.642522168928</v>
      </c>
      <c r="I100" s="35">
        <v>-28878.642522168928</v>
      </c>
      <c r="J100" s="35">
        <v>-28878.642522168928</v>
      </c>
      <c r="K100" s="35">
        <v>-28878.642522168928</v>
      </c>
      <c r="L100" s="35">
        <v>-28878.642522168928</v>
      </c>
      <c r="M100" s="35">
        <v>-28878.642522168928</v>
      </c>
      <c r="N100" s="35">
        <v>-28878.642522168928</v>
      </c>
      <c r="O100" s="35">
        <v>-28878.642522168928</v>
      </c>
      <c r="P100" s="35">
        <v>-28878.642522168928</v>
      </c>
      <c r="Q100" s="35">
        <v>-28878.642522168928</v>
      </c>
      <c r="R100" s="35">
        <v>-28878.642522168928</v>
      </c>
      <c r="S100" s="35">
        <v>-28878.642522168928</v>
      </c>
      <c r="T100" s="35">
        <v>-28878.642522168928</v>
      </c>
      <c r="U100" s="35">
        <v>-28878.642522168928</v>
      </c>
      <c r="V100" s="35">
        <v>-28878.642522168928</v>
      </c>
      <c r="W100" s="35">
        <v>-28878.642522168928</v>
      </c>
      <c r="X100" s="35">
        <v>-28878.642522168928</v>
      </c>
      <c r="Y100" s="35">
        <v>-28878.642522168928</v>
      </c>
      <c r="Z100" s="35">
        <v>-28878.642522168928</v>
      </c>
      <c r="AA100" s="35">
        <v>-28878.642522168928</v>
      </c>
      <c r="AB100" s="35">
        <v>-28878.642522168928</v>
      </c>
      <c r="AC100" s="35">
        <v>-28878.642522168928</v>
      </c>
      <c r="AD100" s="35">
        <v>-28878.642522168928</v>
      </c>
      <c r="AE100" s="35">
        <v>-28878.642522168928</v>
      </c>
      <c r="AF100" s="35">
        <v>-28878.642522168928</v>
      </c>
      <c r="AG100" s="35">
        <v>-28878.642522168928</v>
      </c>
      <c r="AH100" s="35">
        <v>-28878.642522168928</v>
      </c>
      <c r="AI100" s="35">
        <v>-28878.642522168928</v>
      </c>
      <c r="AJ100" s="35">
        <v>-28878.642522168928</v>
      </c>
      <c r="AK100" s="35">
        <v>-28878.642522168928</v>
      </c>
      <c r="AL100" s="35">
        <v>-28878.642522168928</v>
      </c>
      <c r="AM100" s="35">
        <v>-28878.642522168928</v>
      </c>
      <c r="AN100" s="35">
        <v>-28878.642522168928</v>
      </c>
      <c r="AO100" s="35"/>
      <c r="AP100" s="91">
        <f t="shared" si="1"/>
        <v>0</v>
      </c>
      <c r="AQ100" s="91">
        <f>SUMIF($E$2:$AN$2,"&lt;="&amp;VLOOKUP($AP$1,#REF!,6,0),$E100:$AN100)</f>
        <v>0</v>
      </c>
    </row>
    <row r="101" spans="1:43" x14ac:dyDescent="0.2">
      <c r="A101" s="1">
        <v>1330</v>
      </c>
      <c r="B101" s="1" t="s">
        <v>197</v>
      </c>
      <c r="C101" s="1">
        <v>1330</v>
      </c>
      <c r="D101" s="40" t="s">
        <v>61</v>
      </c>
      <c r="E101" s="35">
        <v>-54</v>
      </c>
      <c r="F101" s="35">
        <v>-185</v>
      </c>
      <c r="G101" s="35">
        <v>-448</v>
      </c>
      <c r="H101" s="35">
        <v>-187.76876835431199</v>
      </c>
      <c r="I101" s="35">
        <v>-187.76876835431199</v>
      </c>
      <c r="J101" s="35">
        <v>-187.76876835431199</v>
      </c>
      <c r="K101" s="35">
        <v>-187.76876835431199</v>
      </c>
      <c r="L101" s="35">
        <v>-187.76876835431199</v>
      </c>
      <c r="M101" s="35">
        <v>-187.76876835431199</v>
      </c>
      <c r="N101" s="35">
        <v>-187.76876835431199</v>
      </c>
      <c r="O101" s="35">
        <v>-187.76876835431199</v>
      </c>
      <c r="P101" s="35">
        <v>-187.76876835431199</v>
      </c>
      <c r="Q101" s="35">
        <v>-187.76876835431199</v>
      </c>
      <c r="R101" s="35">
        <v>-187.76876835431199</v>
      </c>
      <c r="S101" s="35">
        <v>-187.76876835431199</v>
      </c>
      <c r="T101" s="35">
        <v>-187.76876835431199</v>
      </c>
      <c r="U101" s="35">
        <v>-187.76876835431199</v>
      </c>
      <c r="V101" s="35">
        <v>-187.76876835431199</v>
      </c>
      <c r="W101" s="35">
        <v>-187.76876835431199</v>
      </c>
      <c r="X101" s="35">
        <v>-187.76876835431199</v>
      </c>
      <c r="Y101" s="35">
        <v>-187.76876835431199</v>
      </c>
      <c r="Z101" s="35">
        <v>-187.76876835431199</v>
      </c>
      <c r="AA101" s="35">
        <v>-187.76876835431199</v>
      </c>
      <c r="AB101" s="35">
        <v>-187.76876835431199</v>
      </c>
      <c r="AC101" s="35">
        <v>-187.76876835431199</v>
      </c>
      <c r="AD101" s="35">
        <v>-187.76876835431199</v>
      </c>
      <c r="AE101" s="35">
        <v>-187.76876835431199</v>
      </c>
      <c r="AF101" s="35">
        <v>-187.76876835431199</v>
      </c>
      <c r="AG101" s="35">
        <v>-187.76876835431199</v>
      </c>
      <c r="AH101" s="35">
        <v>-187.76876835431199</v>
      </c>
      <c r="AI101" s="35">
        <v>-187.76876835431199</v>
      </c>
      <c r="AJ101" s="35">
        <v>-187.76876835431199</v>
      </c>
      <c r="AK101" s="35">
        <v>-187.76876835431199</v>
      </c>
      <c r="AL101" s="35">
        <v>-187.76876835431199</v>
      </c>
      <c r="AM101" s="35">
        <v>-187.76876835431199</v>
      </c>
      <c r="AN101" s="35">
        <v>-187.76876835431199</v>
      </c>
      <c r="AO101" s="35"/>
      <c r="AP101" s="91">
        <f t="shared" si="1"/>
        <v>0</v>
      </c>
      <c r="AQ101" s="91">
        <f>SUMIF($E$2:$AN$2,"&lt;="&amp;VLOOKUP($AP$1,#REF!,6,0),$E101:$AN101)</f>
        <v>0</v>
      </c>
    </row>
    <row r="102" spans="1:43" x14ac:dyDescent="0.2">
      <c r="A102" s="1">
        <v>1330</v>
      </c>
      <c r="B102" s="1" t="s">
        <v>198</v>
      </c>
      <c r="C102" s="1">
        <v>1330</v>
      </c>
      <c r="D102" s="40" t="s">
        <v>30</v>
      </c>
      <c r="E102" s="35">
        <v>5009.83</v>
      </c>
      <c r="F102" s="35">
        <v>0</v>
      </c>
      <c r="G102" s="35">
        <v>0</v>
      </c>
      <c r="H102" s="35">
        <v>-2312.5659020230364</v>
      </c>
      <c r="I102" s="35">
        <v>-2312.5659020230364</v>
      </c>
      <c r="J102" s="35">
        <v>-2312.5659020230364</v>
      </c>
      <c r="K102" s="35">
        <v>-2312.5659020230364</v>
      </c>
      <c r="L102" s="35">
        <v>-2312.5659020230364</v>
      </c>
      <c r="M102" s="35">
        <v>-2312.5659020230364</v>
      </c>
      <c r="N102" s="35">
        <v>-2312.5659020230364</v>
      </c>
      <c r="O102" s="35">
        <v>-2312.5659020230364</v>
      </c>
      <c r="P102" s="35">
        <v>-2312.5659020230364</v>
      </c>
      <c r="Q102" s="35">
        <v>-2312.5659020230364</v>
      </c>
      <c r="R102" s="35">
        <v>-2312.5659020230364</v>
      </c>
      <c r="S102" s="35">
        <v>-2312.5659020230364</v>
      </c>
      <c r="T102" s="35">
        <v>-2312.5659020230364</v>
      </c>
      <c r="U102" s="35">
        <v>-2312.5659020230364</v>
      </c>
      <c r="V102" s="35">
        <v>-2312.5659020230364</v>
      </c>
      <c r="W102" s="35">
        <v>-2312.5659020230364</v>
      </c>
      <c r="X102" s="35">
        <v>-2312.5659020230364</v>
      </c>
      <c r="Y102" s="35">
        <v>-2312.5659020230364</v>
      </c>
      <c r="Z102" s="35">
        <v>-2312.5659020230364</v>
      </c>
      <c r="AA102" s="35">
        <v>-2312.5659020230364</v>
      </c>
      <c r="AB102" s="35">
        <v>-2312.5659020230364</v>
      </c>
      <c r="AC102" s="35">
        <v>-2312.5659020230364</v>
      </c>
      <c r="AD102" s="35">
        <v>-2312.5659020230364</v>
      </c>
      <c r="AE102" s="35">
        <v>-2312.5659020230364</v>
      </c>
      <c r="AF102" s="35">
        <v>-2312.5659020230364</v>
      </c>
      <c r="AG102" s="35">
        <v>-2312.5659020230364</v>
      </c>
      <c r="AH102" s="35">
        <v>-2312.5659020230364</v>
      </c>
      <c r="AI102" s="35">
        <v>-2312.5659020230364</v>
      </c>
      <c r="AJ102" s="35">
        <v>-2312.5659020230364</v>
      </c>
      <c r="AK102" s="35">
        <v>-2312.5659020230364</v>
      </c>
      <c r="AL102" s="35">
        <v>-2312.5659020230364</v>
      </c>
      <c r="AM102" s="35">
        <v>-2312.5659020230364</v>
      </c>
      <c r="AN102" s="35">
        <v>-2312.5659020230364</v>
      </c>
      <c r="AO102" s="35"/>
      <c r="AP102" s="91">
        <f t="shared" si="1"/>
        <v>0</v>
      </c>
      <c r="AQ102" s="91">
        <f>SUMIF($E$2:$AN$2,"&lt;="&amp;VLOOKUP($AP$1,#REF!,6,0),$E102:$AN102)</f>
        <v>0</v>
      </c>
    </row>
    <row r="103" spans="1:43" x14ac:dyDescent="0.2">
      <c r="A103" s="1">
        <v>1330</v>
      </c>
      <c r="B103" s="1" t="s">
        <v>199</v>
      </c>
      <c r="C103" s="1">
        <v>1330</v>
      </c>
      <c r="D103" s="40" t="s">
        <v>58</v>
      </c>
      <c r="E103" s="35">
        <v>0</v>
      </c>
      <c r="F103" s="35">
        <v>-9</v>
      </c>
      <c r="G103" s="35">
        <v>0</v>
      </c>
      <c r="H103" s="35">
        <v>-15305.963269323142</v>
      </c>
      <c r="I103" s="35">
        <v>-15305.963269323142</v>
      </c>
      <c r="J103" s="35">
        <v>-15305.963269323142</v>
      </c>
      <c r="K103" s="35">
        <v>-15305.963269323142</v>
      </c>
      <c r="L103" s="35">
        <v>-15305.963269323142</v>
      </c>
      <c r="M103" s="35">
        <v>-15305.963269323142</v>
      </c>
      <c r="N103" s="35">
        <v>-15305.963269323142</v>
      </c>
      <c r="O103" s="35">
        <v>-15305.963269323142</v>
      </c>
      <c r="P103" s="35">
        <v>-15305.963269323142</v>
      </c>
      <c r="Q103" s="35">
        <v>-15305.963269323142</v>
      </c>
      <c r="R103" s="35">
        <v>-15305.963269323142</v>
      </c>
      <c r="S103" s="35">
        <v>-15305.963269323142</v>
      </c>
      <c r="T103" s="35">
        <v>-15305.963269323142</v>
      </c>
      <c r="U103" s="35">
        <v>-15305.963269323142</v>
      </c>
      <c r="V103" s="35">
        <v>-15305.963269323142</v>
      </c>
      <c r="W103" s="35">
        <v>-15305.963269323142</v>
      </c>
      <c r="X103" s="35">
        <v>-15305.963269323142</v>
      </c>
      <c r="Y103" s="35">
        <v>-15305.963269323142</v>
      </c>
      <c r="Z103" s="35">
        <v>-15305.963269323142</v>
      </c>
      <c r="AA103" s="35">
        <v>-15305.963269323142</v>
      </c>
      <c r="AB103" s="35">
        <v>-15305.963269323142</v>
      </c>
      <c r="AC103" s="35">
        <v>-15305.963269323142</v>
      </c>
      <c r="AD103" s="35">
        <v>-15305.963269323142</v>
      </c>
      <c r="AE103" s="35">
        <v>-15305.963269323142</v>
      </c>
      <c r="AF103" s="35">
        <v>-15305.963269323142</v>
      </c>
      <c r="AG103" s="35">
        <v>-15305.963269323142</v>
      </c>
      <c r="AH103" s="35">
        <v>-15305.963269323142</v>
      </c>
      <c r="AI103" s="35">
        <v>-15305.963269323142</v>
      </c>
      <c r="AJ103" s="35">
        <v>-15305.963269323142</v>
      </c>
      <c r="AK103" s="35">
        <v>-15305.963269323142</v>
      </c>
      <c r="AL103" s="35">
        <v>-15305.963269323142</v>
      </c>
      <c r="AM103" s="35">
        <v>-15305.963269323142</v>
      </c>
      <c r="AN103" s="35">
        <v>-15305.963269323142</v>
      </c>
      <c r="AO103" s="35"/>
      <c r="AP103" s="91">
        <f t="shared" si="1"/>
        <v>0</v>
      </c>
      <c r="AQ103" s="91">
        <f>SUMIF($E$2:$AN$2,"&lt;="&amp;VLOOKUP($AP$1,#REF!,6,0),$E103:$AN103)</f>
        <v>0</v>
      </c>
    </row>
    <row r="104" spans="1:43" x14ac:dyDescent="0.2">
      <c r="A104" s="1">
        <v>1330</v>
      </c>
      <c r="B104" s="1" t="s">
        <v>200</v>
      </c>
      <c r="C104" s="1">
        <v>1330</v>
      </c>
      <c r="D104" s="40" t="s">
        <v>40</v>
      </c>
      <c r="E104" s="35">
        <v>0</v>
      </c>
      <c r="F104" s="35">
        <v>-233.7</v>
      </c>
      <c r="G104" s="35">
        <v>0</v>
      </c>
      <c r="H104" s="35">
        <v>-2334.6459484581892</v>
      </c>
      <c r="I104" s="35">
        <v>-2334.6459484581892</v>
      </c>
      <c r="J104" s="35">
        <v>-2334.6459484581892</v>
      </c>
      <c r="K104" s="35">
        <v>-2334.6459484581892</v>
      </c>
      <c r="L104" s="35">
        <v>-2334.6459484581892</v>
      </c>
      <c r="M104" s="35">
        <v>-2334.6459484581892</v>
      </c>
      <c r="N104" s="35">
        <v>-2334.6459484581892</v>
      </c>
      <c r="O104" s="35">
        <v>-2334.6459484581892</v>
      </c>
      <c r="P104" s="35">
        <v>-2334.6459484581892</v>
      </c>
      <c r="Q104" s="35">
        <v>-2334.6459484581892</v>
      </c>
      <c r="R104" s="35">
        <v>-2334.6459484581892</v>
      </c>
      <c r="S104" s="35">
        <v>-2334.6459484581892</v>
      </c>
      <c r="T104" s="35">
        <v>-2334.6459484581892</v>
      </c>
      <c r="U104" s="35">
        <v>-2334.6459484581892</v>
      </c>
      <c r="V104" s="35">
        <v>-2334.6459484581892</v>
      </c>
      <c r="W104" s="35">
        <v>-2334.6459484581892</v>
      </c>
      <c r="X104" s="35">
        <v>-2334.6459484581892</v>
      </c>
      <c r="Y104" s="35">
        <v>-2334.6459484581892</v>
      </c>
      <c r="Z104" s="35">
        <v>-2334.6459484581892</v>
      </c>
      <c r="AA104" s="35">
        <v>-2334.6459484581892</v>
      </c>
      <c r="AB104" s="35">
        <v>-2334.6459484581892</v>
      </c>
      <c r="AC104" s="35">
        <v>-2334.6459484581892</v>
      </c>
      <c r="AD104" s="35">
        <v>-2334.6459484581892</v>
      </c>
      <c r="AE104" s="35">
        <v>-2334.6459484581892</v>
      </c>
      <c r="AF104" s="35">
        <v>-2334.6459484581892</v>
      </c>
      <c r="AG104" s="35">
        <v>-2334.6459484581892</v>
      </c>
      <c r="AH104" s="35">
        <v>-2334.6459484581892</v>
      </c>
      <c r="AI104" s="35">
        <v>-2334.6459484581892</v>
      </c>
      <c r="AJ104" s="35">
        <v>-2334.6459484581892</v>
      </c>
      <c r="AK104" s="35">
        <v>-2334.6459484581892</v>
      </c>
      <c r="AL104" s="35">
        <v>-2334.6459484581892</v>
      </c>
      <c r="AM104" s="35">
        <v>-2334.6459484581892</v>
      </c>
      <c r="AN104" s="35">
        <v>-2334.6459484581892</v>
      </c>
      <c r="AO104" s="35"/>
      <c r="AP104" s="91">
        <f t="shared" si="1"/>
        <v>0</v>
      </c>
      <c r="AQ104" s="91">
        <f>SUMIF($E$2:$AN$2,"&lt;="&amp;VLOOKUP($AP$1,#REF!,6,0),$E104:$AN104)</f>
        <v>0</v>
      </c>
    </row>
    <row r="105" spans="1:43" x14ac:dyDescent="0.2">
      <c r="A105" s="1">
        <v>1330</v>
      </c>
      <c r="B105" s="1" t="s">
        <v>201</v>
      </c>
      <c r="C105" s="1">
        <v>1330</v>
      </c>
      <c r="D105" s="40" t="s">
        <v>54</v>
      </c>
      <c r="E105" s="35">
        <v>0</v>
      </c>
      <c r="F105" s="35">
        <v>0</v>
      </c>
      <c r="G105" s="35">
        <v>0</v>
      </c>
      <c r="H105" s="35">
        <v>-573.78563828123401</v>
      </c>
      <c r="I105" s="35">
        <v>-573.78563828123401</v>
      </c>
      <c r="J105" s="35">
        <v>-573.78563828123401</v>
      </c>
      <c r="K105" s="35">
        <v>-573.78563828123401</v>
      </c>
      <c r="L105" s="35">
        <v>-573.78563828123401</v>
      </c>
      <c r="M105" s="35">
        <v>-573.78563828123401</v>
      </c>
      <c r="N105" s="35">
        <v>-573.78563828123401</v>
      </c>
      <c r="O105" s="35">
        <v>-573.78563828123401</v>
      </c>
      <c r="P105" s="35">
        <v>-573.78563828123401</v>
      </c>
      <c r="Q105" s="35">
        <v>-573.78563828123401</v>
      </c>
      <c r="R105" s="35">
        <v>-573.78563828123401</v>
      </c>
      <c r="S105" s="35">
        <v>-573.78563828123401</v>
      </c>
      <c r="T105" s="35">
        <v>-573.78563828123401</v>
      </c>
      <c r="U105" s="35">
        <v>-573.78563828123401</v>
      </c>
      <c r="V105" s="35">
        <v>-573.78563828123401</v>
      </c>
      <c r="W105" s="35">
        <v>-573.78563828123401</v>
      </c>
      <c r="X105" s="35">
        <v>-573.78563828123401</v>
      </c>
      <c r="Y105" s="35">
        <v>-573.78563828123401</v>
      </c>
      <c r="Z105" s="35">
        <v>-573.78563828123401</v>
      </c>
      <c r="AA105" s="35">
        <v>-573.78563828123401</v>
      </c>
      <c r="AB105" s="35">
        <v>-573.78563828123401</v>
      </c>
      <c r="AC105" s="35">
        <v>-573.78563828123401</v>
      </c>
      <c r="AD105" s="35">
        <v>-573.78563828123401</v>
      </c>
      <c r="AE105" s="35">
        <v>-573.78563828123401</v>
      </c>
      <c r="AF105" s="35">
        <v>-573.78563828123401</v>
      </c>
      <c r="AG105" s="35">
        <v>-573.78563828123401</v>
      </c>
      <c r="AH105" s="35">
        <v>-573.78563828123401</v>
      </c>
      <c r="AI105" s="35">
        <v>-573.78563828123401</v>
      </c>
      <c r="AJ105" s="35">
        <v>-573.78563828123401</v>
      </c>
      <c r="AK105" s="35">
        <v>-573.78563828123401</v>
      </c>
      <c r="AL105" s="35">
        <v>-573.78563828123401</v>
      </c>
      <c r="AM105" s="35">
        <v>-573.78563828123401</v>
      </c>
      <c r="AN105" s="35">
        <v>-573.78563828123401</v>
      </c>
      <c r="AO105" s="35"/>
      <c r="AP105" s="91">
        <f t="shared" si="1"/>
        <v>0</v>
      </c>
      <c r="AQ105" s="91">
        <f>SUMIF($E$2:$AN$2,"&lt;="&amp;VLOOKUP($AP$1,#REF!,6,0),$E105:$AN105)</f>
        <v>0</v>
      </c>
    </row>
    <row r="106" spans="1:43" x14ac:dyDescent="0.2">
      <c r="A106" s="1">
        <v>1330</v>
      </c>
      <c r="B106" s="1" t="s">
        <v>202</v>
      </c>
      <c r="C106" s="1">
        <v>1330</v>
      </c>
      <c r="D106" s="40" t="s">
        <v>14</v>
      </c>
      <c r="E106" s="35">
        <v>0</v>
      </c>
      <c r="F106" s="35">
        <v>0</v>
      </c>
      <c r="G106" s="35">
        <v>0</v>
      </c>
      <c r="H106" s="35">
        <v>-998.45484295972358</v>
      </c>
      <c r="I106" s="35">
        <v>-998.45484295972358</v>
      </c>
      <c r="J106" s="35">
        <v>-998.45484295972358</v>
      </c>
      <c r="K106" s="35">
        <v>-998.45484295972358</v>
      </c>
      <c r="L106" s="35">
        <v>-998.45484295972358</v>
      </c>
      <c r="M106" s="35">
        <v>-998.45484295972358</v>
      </c>
      <c r="N106" s="35">
        <v>-998.45484295972358</v>
      </c>
      <c r="O106" s="35">
        <v>-998.45484295972358</v>
      </c>
      <c r="P106" s="35">
        <v>-998.45484295972358</v>
      </c>
      <c r="Q106" s="35">
        <v>-998.45484295972358</v>
      </c>
      <c r="R106" s="35">
        <v>-998.45484295972358</v>
      </c>
      <c r="S106" s="35">
        <v>-998.45484295972358</v>
      </c>
      <c r="T106" s="35">
        <v>-998.45484295972358</v>
      </c>
      <c r="U106" s="35">
        <v>-998.45484295972358</v>
      </c>
      <c r="V106" s="35">
        <v>-998.45484295972358</v>
      </c>
      <c r="W106" s="35">
        <v>-998.45484295972358</v>
      </c>
      <c r="X106" s="35">
        <v>-998.45484295972358</v>
      </c>
      <c r="Y106" s="35">
        <v>-998.45484295972358</v>
      </c>
      <c r="Z106" s="35">
        <v>-998.45484295972358</v>
      </c>
      <c r="AA106" s="35">
        <v>-998.45484295972358</v>
      </c>
      <c r="AB106" s="35">
        <v>-998.45484295972358</v>
      </c>
      <c r="AC106" s="35">
        <v>-998.45484295972358</v>
      </c>
      <c r="AD106" s="35">
        <v>-998.45484295972358</v>
      </c>
      <c r="AE106" s="35">
        <v>-998.45484295972358</v>
      </c>
      <c r="AF106" s="35">
        <v>-998.45484295972358</v>
      </c>
      <c r="AG106" s="35">
        <v>-998.45484295972358</v>
      </c>
      <c r="AH106" s="35">
        <v>-998.45484295972358</v>
      </c>
      <c r="AI106" s="35">
        <v>-998.45484295972358</v>
      </c>
      <c r="AJ106" s="35">
        <v>-998.45484295972358</v>
      </c>
      <c r="AK106" s="35">
        <v>-998.45484295972358</v>
      </c>
      <c r="AL106" s="35">
        <v>-998.45484295972358</v>
      </c>
      <c r="AM106" s="35">
        <v>-998.45484295972358</v>
      </c>
      <c r="AN106" s="35">
        <v>-998.45484295972358</v>
      </c>
      <c r="AO106" s="35"/>
      <c r="AP106" s="91">
        <f t="shared" si="1"/>
        <v>0</v>
      </c>
      <c r="AQ106" s="91">
        <f>SUMIF($E$2:$AN$2,"&lt;="&amp;VLOOKUP($AP$1,#REF!,6,0),$E106:$AN106)</f>
        <v>0</v>
      </c>
    </row>
    <row r="107" spans="1:43" x14ac:dyDescent="0.2">
      <c r="A107" s="1">
        <v>1330</v>
      </c>
      <c r="B107" s="1" t="s">
        <v>203</v>
      </c>
      <c r="C107" s="1">
        <v>1330</v>
      </c>
      <c r="D107" s="40" t="s">
        <v>15</v>
      </c>
      <c r="E107" s="35">
        <v>0</v>
      </c>
      <c r="F107" s="35">
        <v>0</v>
      </c>
      <c r="G107" s="35">
        <v>0</v>
      </c>
      <c r="H107" s="35">
        <v>-2979.9429546738588</v>
      </c>
      <c r="I107" s="35">
        <v>-2979.9429546738588</v>
      </c>
      <c r="J107" s="35">
        <v>-2979.9429546738588</v>
      </c>
      <c r="K107" s="35">
        <v>-2979.9429546738588</v>
      </c>
      <c r="L107" s="35">
        <v>-2979.9429546738588</v>
      </c>
      <c r="M107" s="35">
        <v>-2979.9429546738588</v>
      </c>
      <c r="N107" s="35">
        <v>-2979.9429546738588</v>
      </c>
      <c r="O107" s="35">
        <v>-2979.9429546738588</v>
      </c>
      <c r="P107" s="35">
        <v>-2979.9429546738588</v>
      </c>
      <c r="Q107" s="35">
        <v>-2979.9429546738588</v>
      </c>
      <c r="R107" s="35">
        <v>-2979.9429546738588</v>
      </c>
      <c r="S107" s="35">
        <v>-2979.9429546738588</v>
      </c>
      <c r="T107" s="35">
        <v>-2979.9429546738588</v>
      </c>
      <c r="U107" s="35">
        <v>-2979.9429546738588</v>
      </c>
      <c r="V107" s="35">
        <v>-2979.9429546738588</v>
      </c>
      <c r="W107" s="35">
        <v>-2979.9429546738588</v>
      </c>
      <c r="X107" s="35">
        <v>-2979.9429546738588</v>
      </c>
      <c r="Y107" s="35">
        <v>-2979.9429546738588</v>
      </c>
      <c r="Z107" s="35">
        <v>-2979.9429546738588</v>
      </c>
      <c r="AA107" s="35">
        <v>-2979.9429546738588</v>
      </c>
      <c r="AB107" s="35">
        <v>-2979.9429546738588</v>
      </c>
      <c r="AC107" s="35">
        <v>-2979.9429546738588</v>
      </c>
      <c r="AD107" s="35">
        <v>-2979.9429546738588</v>
      </c>
      <c r="AE107" s="35">
        <v>-2979.9429546738588</v>
      </c>
      <c r="AF107" s="35">
        <v>-2979.9429546738588</v>
      </c>
      <c r="AG107" s="35">
        <v>-2979.9429546738588</v>
      </c>
      <c r="AH107" s="35">
        <v>-2979.9429546738588</v>
      </c>
      <c r="AI107" s="35">
        <v>-2979.9429546738588</v>
      </c>
      <c r="AJ107" s="35">
        <v>-2979.9429546738588</v>
      </c>
      <c r="AK107" s="35">
        <v>-2979.9429546738588</v>
      </c>
      <c r="AL107" s="35">
        <v>-2979.9429546738588</v>
      </c>
      <c r="AM107" s="35">
        <v>-2979.9429546738588</v>
      </c>
      <c r="AN107" s="35">
        <v>-2979.9429546738588</v>
      </c>
      <c r="AO107" s="35"/>
      <c r="AP107" s="91">
        <f t="shared" si="1"/>
        <v>0</v>
      </c>
      <c r="AQ107" s="91">
        <f>SUMIF($E$2:$AN$2,"&lt;="&amp;VLOOKUP($AP$1,#REF!,6,0),$E107:$AN107)</f>
        <v>0</v>
      </c>
    </row>
    <row r="108" spans="1:43" x14ac:dyDescent="0.2">
      <c r="A108" s="1">
        <v>1330</v>
      </c>
      <c r="B108" s="1" t="s">
        <v>204</v>
      </c>
      <c r="C108" s="1">
        <v>1330</v>
      </c>
      <c r="D108" s="40" t="s">
        <v>16</v>
      </c>
      <c r="E108" s="35">
        <v>0</v>
      </c>
      <c r="F108" s="35">
        <v>0</v>
      </c>
      <c r="G108" s="35">
        <v>0</v>
      </c>
      <c r="H108" s="35">
        <v>0</v>
      </c>
      <c r="I108" s="35">
        <v>0</v>
      </c>
      <c r="J108" s="35">
        <v>0</v>
      </c>
      <c r="K108" s="35">
        <v>0</v>
      </c>
      <c r="L108" s="35">
        <v>0</v>
      </c>
      <c r="M108" s="35">
        <v>0</v>
      </c>
      <c r="N108" s="35">
        <v>0</v>
      </c>
      <c r="O108" s="35">
        <v>0</v>
      </c>
      <c r="P108" s="35">
        <v>0</v>
      </c>
      <c r="Q108" s="35">
        <v>0</v>
      </c>
      <c r="R108" s="35">
        <v>0</v>
      </c>
      <c r="S108" s="35">
        <v>0</v>
      </c>
      <c r="T108" s="35">
        <v>0</v>
      </c>
      <c r="U108" s="35">
        <v>0</v>
      </c>
      <c r="V108" s="35">
        <v>0</v>
      </c>
      <c r="W108" s="35">
        <v>0</v>
      </c>
      <c r="X108" s="35">
        <v>0</v>
      </c>
      <c r="Y108" s="35">
        <v>0</v>
      </c>
      <c r="Z108" s="35">
        <v>0</v>
      </c>
      <c r="AA108" s="35">
        <v>0</v>
      </c>
      <c r="AB108" s="35">
        <v>0</v>
      </c>
      <c r="AC108" s="35">
        <v>0</v>
      </c>
      <c r="AD108" s="35">
        <v>0</v>
      </c>
      <c r="AE108" s="35">
        <v>0</v>
      </c>
      <c r="AF108" s="35">
        <v>0</v>
      </c>
      <c r="AG108" s="35">
        <v>0</v>
      </c>
      <c r="AH108" s="35">
        <v>0</v>
      </c>
      <c r="AI108" s="35">
        <v>0</v>
      </c>
      <c r="AJ108" s="35">
        <v>0</v>
      </c>
      <c r="AK108" s="35">
        <v>0</v>
      </c>
      <c r="AL108" s="35">
        <v>0</v>
      </c>
      <c r="AM108" s="35">
        <v>0</v>
      </c>
      <c r="AN108" s="35">
        <v>0</v>
      </c>
      <c r="AO108" s="35"/>
      <c r="AP108" s="91">
        <f t="shared" si="1"/>
        <v>0</v>
      </c>
      <c r="AQ108" s="91">
        <f>SUMIF($E$2:$AN$2,"&lt;="&amp;VLOOKUP($AP$1,#REF!,6,0),$E108:$AN108)</f>
        <v>0</v>
      </c>
    </row>
    <row r="109" spans="1:43" x14ac:dyDescent="0.2">
      <c r="A109" s="1">
        <v>1330</v>
      </c>
      <c r="B109" s="1" t="s">
        <v>205</v>
      </c>
      <c r="C109" s="1">
        <v>1330</v>
      </c>
      <c r="D109" s="40" t="s">
        <v>17</v>
      </c>
      <c r="E109" s="35">
        <v>0</v>
      </c>
      <c r="F109" s="35">
        <v>0</v>
      </c>
      <c r="G109" s="35">
        <v>0</v>
      </c>
      <c r="H109" s="35">
        <v>-1879.8818008979115</v>
      </c>
      <c r="I109" s="35">
        <v>-1879.8818008979115</v>
      </c>
      <c r="J109" s="35">
        <v>-1879.8818008979115</v>
      </c>
      <c r="K109" s="35">
        <v>-1879.8818008979115</v>
      </c>
      <c r="L109" s="35">
        <v>-1879.8818008979115</v>
      </c>
      <c r="M109" s="35">
        <v>-1879.8818008979115</v>
      </c>
      <c r="N109" s="35">
        <v>-1879.8818008979115</v>
      </c>
      <c r="O109" s="35">
        <v>-1879.8818008979115</v>
      </c>
      <c r="P109" s="35">
        <v>-1879.8818008979115</v>
      </c>
      <c r="Q109" s="35">
        <v>-1879.8818008979115</v>
      </c>
      <c r="R109" s="35">
        <v>-1879.8818008979115</v>
      </c>
      <c r="S109" s="35">
        <v>-1879.8818008979115</v>
      </c>
      <c r="T109" s="35">
        <v>-1879.8818008979115</v>
      </c>
      <c r="U109" s="35">
        <v>-1879.8818008979115</v>
      </c>
      <c r="V109" s="35">
        <v>-1879.8818008979115</v>
      </c>
      <c r="W109" s="35">
        <v>-1879.8818008979115</v>
      </c>
      <c r="X109" s="35">
        <v>-1879.8818008979115</v>
      </c>
      <c r="Y109" s="35">
        <v>-1879.8818008979115</v>
      </c>
      <c r="Z109" s="35">
        <v>-1879.8818008979115</v>
      </c>
      <c r="AA109" s="35">
        <v>-1879.8818008979115</v>
      </c>
      <c r="AB109" s="35">
        <v>-1879.8818008979115</v>
      </c>
      <c r="AC109" s="35">
        <v>-1879.8818008979115</v>
      </c>
      <c r="AD109" s="35">
        <v>-1879.8818008979115</v>
      </c>
      <c r="AE109" s="35">
        <v>-1879.8818008979115</v>
      </c>
      <c r="AF109" s="35">
        <v>-1879.8818008979115</v>
      </c>
      <c r="AG109" s="35">
        <v>-1879.8818008979115</v>
      </c>
      <c r="AH109" s="35">
        <v>-1879.8818008979115</v>
      </c>
      <c r="AI109" s="35">
        <v>-1879.8818008979115</v>
      </c>
      <c r="AJ109" s="35">
        <v>-1879.8818008979115</v>
      </c>
      <c r="AK109" s="35">
        <v>-1879.8818008979115</v>
      </c>
      <c r="AL109" s="35">
        <v>-1879.8818008979115</v>
      </c>
      <c r="AM109" s="35">
        <v>-1879.8818008979115</v>
      </c>
      <c r="AN109" s="35">
        <v>-1879.8818008979115</v>
      </c>
      <c r="AO109" s="35"/>
      <c r="AP109" s="91">
        <f t="shared" si="1"/>
        <v>0</v>
      </c>
      <c r="AQ109" s="91">
        <f>SUMIF($E$2:$AN$2,"&lt;="&amp;VLOOKUP($AP$1,#REF!,6,0),$E109:$AN109)</f>
        <v>0</v>
      </c>
    </row>
    <row r="110" spans="1:43" x14ac:dyDescent="0.2">
      <c r="A110" s="1">
        <v>1330</v>
      </c>
      <c r="B110" s="1" t="s">
        <v>206</v>
      </c>
      <c r="C110" s="1">
        <v>1330</v>
      </c>
      <c r="D110" s="40" t="s">
        <v>19</v>
      </c>
      <c r="E110" s="35">
        <v>0</v>
      </c>
      <c r="F110" s="35">
        <v>0</v>
      </c>
      <c r="G110" s="35">
        <v>0</v>
      </c>
      <c r="H110" s="35">
        <v>0</v>
      </c>
      <c r="I110" s="35">
        <v>0</v>
      </c>
      <c r="J110" s="35">
        <v>0</v>
      </c>
      <c r="K110" s="35">
        <v>0</v>
      </c>
      <c r="L110" s="35">
        <v>0</v>
      </c>
      <c r="M110" s="35">
        <v>0</v>
      </c>
      <c r="N110" s="35">
        <v>0</v>
      </c>
      <c r="O110" s="35">
        <v>0</v>
      </c>
      <c r="P110" s="35">
        <v>0</v>
      </c>
      <c r="Q110" s="35">
        <v>0</v>
      </c>
      <c r="R110" s="35">
        <v>0</v>
      </c>
      <c r="S110" s="35">
        <v>0</v>
      </c>
      <c r="T110" s="35">
        <v>0</v>
      </c>
      <c r="U110" s="35">
        <v>0</v>
      </c>
      <c r="V110" s="35">
        <v>0</v>
      </c>
      <c r="W110" s="35">
        <v>0</v>
      </c>
      <c r="X110" s="35">
        <v>0</v>
      </c>
      <c r="Y110" s="35">
        <v>0</v>
      </c>
      <c r="Z110" s="35">
        <v>0</v>
      </c>
      <c r="AA110" s="35">
        <v>0</v>
      </c>
      <c r="AB110" s="35">
        <v>0</v>
      </c>
      <c r="AC110" s="35">
        <v>0</v>
      </c>
      <c r="AD110" s="35">
        <v>0</v>
      </c>
      <c r="AE110" s="35">
        <v>0</v>
      </c>
      <c r="AF110" s="35">
        <v>0</v>
      </c>
      <c r="AG110" s="35">
        <v>0</v>
      </c>
      <c r="AH110" s="35">
        <v>0</v>
      </c>
      <c r="AI110" s="35">
        <v>0</v>
      </c>
      <c r="AJ110" s="35">
        <v>0</v>
      </c>
      <c r="AK110" s="35">
        <v>0</v>
      </c>
      <c r="AL110" s="35">
        <v>0</v>
      </c>
      <c r="AM110" s="35">
        <v>0</v>
      </c>
      <c r="AN110" s="35">
        <v>0</v>
      </c>
      <c r="AO110" s="35"/>
      <c r="AP110" s="91">
        <f t="shared" si="1"/>
        <v>0</v>
      </c>
      <c r="AQ110" s="91">
        <f>SUMIF($E$2:$AN$2,"&lt;="&amp;VLOOKUP($AP$1,#REF!,6,0),$E110:$AN110)</f>
        <v>0</v>
      </c>
    </row>
    <row r="111" spans="1:43" x14ac:dyDescent="0.2">
      <c r="A111" s="1">
        <v>1330</v>
      </c>
      <c r="B111" s="1" t="s">
        <v>207</v>
      </c>
      <c r="C111" s="1">
        <v>1330</v>
      </c>
      <c r="D111" s="40" t="s">
        <v>56</v>
      </c>
      <c r="E111" s="35">
        <v>0</v>
      </c>
      <c r="F111" s="35">
        <v>0</v>
      </c>
      <c r="G111" s="35">
        <v>0</v>
      </c>
      <c r="H111" s="35">
        <v>-430.16953643962074</v>
      </c>
      <c r="I111" s="35">
        <v>-430.16953643962074</v>
      </c>
      <c r="J111" s="35">
        <v>-430.16953643962074</v>
      </c>
      <c r="K111" s="35">
        <v>-430.16953643962074</v>
      </c>
      <c r="L111" s="35">
        <v>-430.16953643962074</v>
      </c>
      <c r="M111" s="35">
        <v>-430.16953643962074</v>
      </c>
      <c r="N111" s="35">
        <v>-430.16953643962074</v>
      </c>
      <c r="O111" s="35">
        <v>-430.16953643962074</v>
      </c>
      <c r="P111" s="35">
        <v>-430.16953643962074</v>
      </c>
      <c r="Q111" s="35">
        <v>-430.16953643962074</v>
      </c>
      <c r="R111" s="35">
        <v>-430.16953643962074</v>
      </c>
      <c r="S111" s="35">
        <v>-430.16953643962074</v>
      </c>
      <c r="T111" s="35">
        <v>-430.16953643962074</v>
      </c>
      <c r="U111" s="35">
        <v>-430.16953643962074</v>
      </c>
      <c r="V111" s="35">
        <v>-430.16953643962074</v>
      </c>
      <c r="W111" s="35">
        <v>-430.16953643962074</v>
      </c>
      <c r="X111" s="35">
        <v>-430.16953643962074</v>
      </c>
      <c r="Y111" s="35">
        <v>-430.16953643962074</v>
      </c>
      <c r="Z111" s="35">
        <v>-430.16953643962074</v>
      </c>
      <c r="AA111" s="35">
        <v>-430.16953643962074</v>
      </c>
      <c r="AB111" s="35">
        <v>-430.16953643962074</v>
      </c>
      <c r="AC111" s="35">
        <v>-430.16953643962074</v>
      </c>
      <c r="AD111" s="35">
        <v>-430.16953643962074</v>
      </c>
      <c r="AE111" s="35">
        <v>-430.16953643962074</v>
      </c>
      <c r="AF111" s="35">
        <v>-430.16953643962074</v>
      </c>
      <c r="AG111" s="35">
        <v>-430.16953643962074</v>
      </c>
      <c r="AH111" s="35">
        <v>-430.16953643962074</v>
      </c>
      <c r="AI111" s="35">
        <v>-430.16953643962074</v>
      </c>
      <c r="AJ111" s="35">
        <v>-430.16953643962074</v>
      </c>
      <c r="AK111" s="35">
        <v>-430.16953643962074</v>
      </c>
      <c r="AL111" s="35">
        <v>-430.16953643962074</v>
      </c>
      <c r="AM111" s="35">
        <v>-430.16953643962074</v>
      </c>
      <c r="AN111" s="35">
        <v>-430.16953643962074</v>
      </c>
      <c r="AO111" s="35"/>
      <c r="AP111" s="91">
        <f t="shared" si="1"/>
        <v>0</v>
      </c>
      <c r="AQ111" s="91">
        <f>SUMIF($E$2:$AN$2,"&lt;="&amp;VLOOKUP($AP$1,#REF!,6,0),$E111:$AN111)</f>
        <v>0</v>
      </c>
    </row>
    <row r="112" spans="1:43" x14ac:dyDescent="0.2">
      <c r="A112" s="1">
        <v>1330</v>
      </c>
      <c r="B112" s="1" t="s">
        <v>208</v>
      </c>
      <c r="C112" s="1">
        <v>1330</v>
      </c>
      <c r="D112" s="40" t="s">
        <v>20</v>
      </c>
      <c r="E112" s="35">
        <v>0</v>
      </c>
      <c r="F112" s="35">
        <v>0</v>
      </c>
      <c r="G112" s="35">
        <v>0</v>
      </c>
      <c r="H112" s="35">
        <v>-276.34256420717844</v>
      </c>
      <c r="I112" s="35">
        <v>-276.34256420717844</v>
      </c>
      <c r="J112" s="35">
        <v>-276.34256420717844</v>
      </c>
      <c r="K112" s="35">
        <v>-276.34256420717844</v>
      </c>
      <c r="L112" s="35">
        <v>-276.34256420717844</v>
      </c>
      <c r="M112" s="35">
        <v>-276.34256420717844</v>
      </c>
      <c r="N112" s="35">
        <v>-276.34256420717844</v>
      </c>
      <c r="O112" s="35">
        <v>-276.34256420717844</v>
      </c>
      <c r="P112" s="35">
        <v>-276.34256420717844</v>
      </c>
      <c r="Q112" s="35">
        <v>-276.34256420717844</v>
      </c>
      <c r="R112" s="35">
        <v>-276.34256420717844</v>
      </c>
      <c r="S112" s="35">
        <v>-276.34256420717844</v>
      </c>
      <c r="T112" s="35">
        <v>-276.34256420717844</v>
      </c>
      <c r="U112" s="35">
        <v>-276.34256420717844</v>
      </c>
      <c r="V112" s="35">
        <v>-276.34256420717844</v>
      </c>
      <c r="W112" s="35">
        <v>-276.34256420717844</v>
      </c>
      <c r="X112" s="35">
        <v>-276.34256420717844</v>
      </c>
      <c r="Y112" s="35">
        <v>-276.34256420717844</v>
      </c>
      <c r="Z112" s="35">
        <v>-276.34256420717844</v>
      </c>
      <c r="AA112" s="35">
        <v>-276.34256420717844</v>
      </c>
      <c r="AB112" s="35">
        <v>-276.34256420717844</v>
      </c>
      <c r="AC112" s="35">
        <v>-276.34256420717844</v>
      </c>
      <c r="AD112" s="35">
        <v>-276.34256420717844</v>
      </c>
      <c r="AE112" s="35">
        <v>-276.34256420717844</v>
      </c>
      <c r="AF112" s="35">
        <v>-276.34256420717844</v>
      </c>
      <c r="AG112" s="35">
        <v>-276.34256420717844</v>
      </c>
      <c r="AH112" s="35">
        <v>-276.34256420717844</v>
      </c>
      <c r="AI112" s="35">
        <v>-276.34256420717844</v>
      </c>
      <c r="AJ112" s="35">
        <v>-276.34256420717844</v>
      </c>
      <c r="AK112" s="35">
        <v>-276.34256420717844</v>
      </c>
      <c r="AL112" s="35">
        <v>-276.34256420717844</v>
      </c>
      <c r="AM112" s="35">
        <v>-276.34256420717844</v>
      </c>
      <c r="AN112" s="35">
        <v>-276.34256420717844</v>
      </c>
      <c r="AO112" s="35"/>
      <c r="AP112" s="91">
        <f t="shared" si="1"/>
        <v>0</v>
      </c>
      <c r="AQ112" s="91">
        <f>SUMIF($E$2:$AN$2,"&lt;="&amp;VLOOKUP($AP$1,#REF!,6,0),$E112:$AN112)</f>
        <v>0</v>
      </c>
    </row>
    <row r="113" spans="1:43" x14ac:dyDescent="0.2">
      <c r="A113" s="1">
        <v>1330</v>
      </c>
      <c r="B113" s="1" t="s">
        <v>209</v>
      </c>
      <c r="C113" s="1">
        <v>1330</v>
      </c>
      <c r="D113" s="40" t="s">
        <v>25</v>
      </c>
      <c r="E113" s="35">
        <v>0</v>
      </c>
      <c r="F113" s="35">
        <v>-308.39</v>
      </c>
      <c r="G113" s="35">
        <v>0</v>
      </c>
      <c r="H113" s="35">
        <v>0</v>
      </c>
      <c r="I113" s="35">
        <v>0</v>
      </c>
      <c r="J113" s="35">
        <v>0</v>
      </c>
      <c r="K113" s="35">
        <v>0</v>
      </c>
      <c r="L113" s="35">
        <v>0</v>
      </c>
      <c r="M113" s="35">
        <v>0</v>
      </c>
      <c r="N113" s="35">
        <v>0</v>
      </c>
      <c r="O113" s="35">
        <v>0</v>
      </c>
      <c r="P113" s="35">
        <v>0</v>
      </c>
      <c r="Q113" s="35">
        <v>0</v>
      </c>
      <c r="R113" s="35">
        <v>0</v>
      </c>
      <c r="S113" s="35">
        <v>0</v>
      </c>
      <c r="T113" s="35">
        <v>0</v>
      </c>
      <c r="U113" s="35">
        <v>0</v>
      </c>
      <c r="V113" s="35">
        <v>0</v>
      </c>
      <c r="W113" s="35">
        <v>0</v>
      </c>
      <c r="X113" s="35">
        <v>0</v>
      </c>
      <c r="Y113" s="35">
        <v>0</v>
      </c>
      <c r="Z113" s="35">
        <v>0</v>
      </c>
      <c r="AA113" s="35">
        <v>0</v>
      </c>
      <c r="AB113" s="35">
        <v>0</v>
      </c>
      <c r="AC113" s="35">
        <v>0</v>
      </c>
      <c r="AD113" s="35">
        <v>0</v>
      </c>
      <c r="AE113" s="35">
        <v>0</v>
      </c>
      <c r="AF113" s="35">
        <v>0</v>
      </c>
      <c r="AG113" s="35">
        <v>0</v>
      </c>
      <c r="AH113" s="35">
        <v>0</v>
      </c>
      <c r="AI113" s="35">
        <v>0</v>
      </c>
      <c r="AJ113" s="35">
        <v>0</v>
      </c>
      <c r="AK113" s="35">
        <v>0</v>
      </c>
      <c r="AL113" s="35">
        <v>0</v>
      </c>
      <c r="AM113" s="35">
        <v>0</v>
      </c>
      <c r="AN113" s="35">
        <v>0</v>
      </c>
      <c r="AO113" s="35"/>
      <c r="AP113" s="91">
        <f t="shared" si="1"/>
        <v>0</v>
      </c>
      <c r="AQ113" s="91">
        <f>SUMIF($E$2:$AN$2,"&lt;="&amp;VLOOKUP($AP$1,#REF!,6,0),$E113:$AN113)</f>
        <v>0</v>
      </c>
    </row>
    <row r="114" spans="1:43" x14ac:dyDescent="0.2">
      <c r="A114" s="1">
        <v>1330</v>
      </c>
      <c r="B114" s="1" t="s">
        <v>210</v>
      </c>
      <c r="C114" s="1">
        <v>1330</v>
      </c>
      <c r="D114" s="40" t="s">
        <v>26</v>
      </c>
      <c r="E114" s="35">
        <v>0</v>
      </c>
      <c r="F114" s="35">
        <v>0</v>
      </c>
      <c r="G114" s="35">
        <v>0</v>
      </c>
      <c r="H114" s="35">
        <v>-114.80369091843852</v>
      </c>
      <c r="I114" s="35">
        <v>-114.80369091843852</v>
      </c>
      <c r="J114" s="35">
        <v>-114.80369091843852</v>
      </c>
      <c r="K114" s="35">
        <v>-114.80369091843852</v>
      </c>
      <c r="L114" s="35">
        <v>-114.80369091843852</v>
      </c>
      <c r="M114" s="35">
        <v>-114.80369091843852</v>
      </c>
      <c r="N114" s="35">
        <v>-114.80369091843852</v>
      </c>
      <c r="O114" s="35">
        <v>-114.80369091843852</v>
      </c>
      <c r="P114" s="35">
        <v>-114.80369091843852</v>
      </c>
      <c r="Q114" s="35">
        <v>-114.80369091843852</v>
      </c>
      <c r="R114" s="35">
        <v>-114.80369091843852</v>
      </c>
      <c r="S114" s="35">
        <v>-114.80369091843852</v>
      </c>
      <c r="T114" s="35">
        <v>-114.80369091843852</v>
      </c>
      <c r="U114" s="35">
        <v>-114.80369091843852</v>
      </c>
      <c r="V114" s="35">
        <v>-114.80369091843852</v>
      </c>
      <c r="W114" s="35">
        <v>-114.80369091843852</v>
      </c>
      <c r="X114" s="35">
        <v>-114.80369091843852</v>
      </c>
      <c r="Y114" s="35">
        <v>-114.80369091843852</v>
      </c>
      <c r="Z114" s="35">
        <v>-114.80369091843852</v>
      </c>
      <c r="AA114" s="35">
        <v>-114.80369091843852</v>
      </c>
      <c r="AB114" s="35">
        <v>-114.80369091843852</v>
      </c>
      <c r="AC114" s="35">
        <v>-114.80369091843852</v>
      </c>
      <c r="AD114" s="35">
        <v>-114.80369091843852</v>
      </c>
      <c r="AE114" s="35">
        <v>-114.80369091843852</v>
      </c>
      <c r="AF114" s="35">
        <v>-114.80369091843852</v>
      </c>
      <c r="AG114" s="35">
        <v>-114.80369091843852</v>
      </c>
      <c r="AH114" s="35">
        <v>-114.80369091843852</v>
      </c>
      <c r="AI114" s="35">
        <v>-114.80369091843852</v>
      </c>
      <c r="AJ114" s="35">
        <v>-114.80369091843852</v>
      </c>
      <c r="AK114" s="35">
        <v>-114.80369091843852</v>
      </c>
      <c r="AL114" s="35">
        <v>-114.80369091843852</v>
      </c>
      <c r="AM114" s="35">
        <v>-114.80369091843852</v>
      </c>
      <c r="AN114" s="35">
        <v>-114.80369091843852</v>
      </c>
      <c r="AO114" s="35"/>
      <c r="AP114" s="91">
        <f t="shared" si="1"/>
        <v>0</v>
      </c>
      <c r="AQ114" s="91">
        <f>SUMIF($E$2:$AN$2,"&lt;="&amp;VLOOKUP($AP$1,#REF!,6,0),$E114:$AN114)</f>
        <v>0</v>
      </c>
    </row>
    <row r="115" spans="1:43" x14ac:dyDescent="0.2">
      <c r="A115" s="1">
        <v>1330</v>
      </c>
      <c r="B115" s="1" t="s">
        <v>211</v>
      </c>
      <c r="C115" s="1">
        <v>1330</v>
      </c>
      <c r="D115" s="40" t="s">
        <v>32</v>
      </c>
      <c r="E115" s="35">
        <v>0</v>
      </c>
      <c r="F115" s="35">
        <v>0</v>
      </c>
      <c r="G115" s="35">
        <v>0</v>
      </c>
      <c r="H115" s="35">
        <v>0</v>
      </c>
      <c r="I115" s="35">
        <v>0</v>
      </c>
      <c r="J115" s="35">
        <v>0</v>
      </c>
      <c r="K115" s="35">
        <v>0</v>
      </c>
      <c r="L115" s="35">
        <v>0</v>
      </c>
      <c r="M115" s="35">
        <v>0</v>
      </c>
      <c r="N115" s="35">
        <v>0</v>
      </c>
      <c r="O115" s="35">
        <v>0</v>
      </c>
      <c r="P115" s="35">
        <v>0</v>
      </c>
      <c r="Q115" s="35">
        <v>0</v>
      </c>
      <c r="R115" s="35">
        <v>0</v>
      </c>
      <c r="S115" s="35">
        <v>0</v>
      </c>
      <c r="T115" s="35">
        <v>0</v>
      </c>
      <c r="U115" s="35">
        <v>0</v>
      </c>
      <c r="V115" s="35">
        <v>0</v>
      </c>
      <c r="W115" s="35">
        <v>0</v>
      </c>
      <c r="X115" s="35">
        <v>0</v>
      </c>
      <c r="Y115" s="35">
        <v>0</v>
      </c>
      <c r="Z115" s="35">
        <v>0</v>
      </c>
      <c r="AA115" s="35">
        <v>0</v>
      </c>
      <c r="AB115" s="35">
        <v>0</v>
      </c>
      <c r="AC115" s="35">
        <v>0</v>
      </c>
      <c r="AD115" s="35">
        <v>0</v>
      </c>
      <c r="AE115" s="35">
        <v>0</v>
      </c>
      <c r="AF115" s="35">
        <v>0</v>
      </c>
      <c r="AG115" s="35">
        <v>0</v>
      </c>
      <c r="AH115" s="35">
        <v>0</v>
      </c>
      <c r="AI115" s="35">
        <v>0</v>
      </c>
      <c r="AJ115" s="35">
        <v>0</v>
      </c>
      <c r="AK115" s="35">
        <v>0</v>
      </c>
      <c r="AL115" s="35">
        <v>0</v>
      </c>
      <c r="AM115" s="35">
        <v>0</v>
      </c>
      <c r="AN115" s="35">
        <v>0</v>
      </c>
      <c r="AO115" s="35"/>
      <c r="AP115" s="91">
        <f t="shared" si="1"/>
        <v>0</v>
      </c>
      <c r="AQ115" s="91">
        <f>SUMIF($E$2:$AN$2,"&lt;="&amp;VLOOKUP($AP$1,#REF!,6,0),$E115:$AN115)</f>
        <v>0</v>
      </c>
    </row>
    <row r="116" spans="1:43" x14ac:dyDescent="0.2">
      <c r="A116" s="1">
        <v>1330</v>
      </c>
      <c r="B116" s="1" t="s">
        <v>212</v>
      </c>
      <c r="C116" s="1">
        <v>1330</v>
      </c>
      <c r="D116" s="40" t="s">
        <v>33</v>
      </c>
      <c r="E116" s="35">
        <v>-91.26</v>
      </c>
      <c r="F116" s="35">
        <v>-85000.05</v>
      </c>
      <c r="G116" s="35">
        <v>0</v>
      </c>
      <c r="H116" s="35">
        <v>-92527.245173439456</v>
      </c>
      <c r="I116" s="35">
        <v>-92527.245173439456</v>
      </c>
      <c r="J116" s="35">
        <v>-92527.245173439456</v>
      </c>
      <c r="K116" s="35">
        <v>-92527.245173439456</v>
      </c>
      <c r="L116" s="35">
        <v>-92527.245173439456</v>
      </c>
      <c r="M116" s="35">
        <v>-92527.245173439456</v>
      </c>
      <c r="N116" s="35">
        <v>-92527.245173439456</v>
      </c>
      <c r="O116" s="35">
        <v>-92527.245173439456</v>
      </c>
      <c r="P116" s="35">
        <v>-92527.245173439456</v>
      </c>
      <c r="Q116" s="35">
        <v>-92527.245173439456</v>
      </c>
      <c r="R116" s="35">
        <v>-92527.245173439456</v>
      </c>
      <c r="S116" s="35">
        <v>-92527.245173439456</v>
      </c>
      <c r="T116" s="35">
        <v>-92527.245173439456</v>
      </c>
      <c r="U116" s="35">
        <v>-92527.245173439456</v>
      </c>
      <c r="V116" s="35">
        <v>-92527.245173439456</v>
      </c>
      <c r="W116" s="35">
        <v>-92527.245173439456</v>
      </c>
      <c r="X116" s="35">
        <v>-92527.245173439456</v>
      </c>
      <c r="Y116" s="35">
        <v>-92527.245173439456</v>
      </c>
      <c r="Z116" s="35">
        <v>-92527.245173439456</v>
      </c>
      <c r="AA116" s="35">
        <v>-92527.245173439456</v>
      </c>
      <c r="AB116" s="35">
        <v>-92527.245173439456</v>
      </c>
      <c r="AC116" s="35">
        <v>-92527.245173439456</v>
      </c>
      <c r="AD116" s="35">
        <v>-92527.245173439456</v>
      </c>
      <c r="AE116" s="35">
        <v>-92527.245173439456</v>
      </c>
      <c r="AF116" s="35">
        <v>-92527.245173439456</v>
      </c>
      <c r="AG116" s="35">
        <v>-92527.245173439456</v>
      </c>
      <c r="AH116" s="35">
        <v>-92527.245173439456</v>
      </c>
      <c r="AI116" s="35">
        <v>-92527.245173439456</v>
      </c>
      <c r="AJ116" s="35">
        <v>-92527.245173439456</v>
      </c>
      <c r="AK116" s="35">
        <v>-92527.245173439456</v>
      </c>
      <c r="AL116" s="35">
        <v>-92527.245173439456</v>
      </c>
      <c r="AM116" s="35">
        <v>-92527.245173439456</v>
      </c>
      <c r="AN116" s="35">
        <v>-92527.245173439456</v>
      </c>
      <c r="AO116" s="35"/>
      <c r="AP116" s="91">
        <f t="shared" si="1"/>
        <v>0</v>
      </c>
      <c r="AQ116" s="91">
        <f>SUMIF($E$2:$AN$2,"&lt;="&amp;VLOOKUP($AP$1,#REF!,6,0),$E116:$AN116)</f>
        <v>0</v>
      </c>
    </row>
    <row r="117" spans="1:43" x14ac:dyDescent="0.2">
      <c r="A117" s="1">
        <v>1330</v>
      </c>
      <c r="B117" s="1" t="s">
        <v>213</v>
      </c>
      <c r="C117" s="1">
        <v>1330</v>
      </c>
      <c r="D117" s="40" t="s">
        <v>36</v>
      </c>
      <c r="E117" s="35">
        <v>0</v>
      </c>
      <c r="F117" s="35">
        <v>0</v>
      </c>
      <c r="G117" s="35">
        <v>0</v>
      </c>
      <c r="H117" s="35">
        <v>0</v>
      </c>
      <c r="I117" s="35">
        <v>0</v>
      </c>
      <c r="J117" s="35">
        <v>0</v>
      </c>
      <c r="K117" s="35">
        <v>0</v>
      </c>
      <c r="L117" s="35">
        <v>0</v>
      </c>
      <c r="M117" s="35">
        <v>0</v>
      </c>
      <c r="N117" s="35">
        <v>0</v>
      </c>
      <c r="O117" s="35">
        <v>0</v>
      </c>
      <c r="P117" s="35">
        <v>0</v>
      </c>
      <c r="Q117" s="35">
        <v>0</v>
      </c>
      <c r="R117" s="35">
        <v>0</v>
      </c>
      <c r="S117" s="35">
        <v>0</v>
      </c>
      <c r="T117" s="35">
        <v>0</v>
      </c>
      <c r="U117" s="35">
        <v>0</v>
      </c>
      <c r="V117" s="35">
        <v>0</v>
      </c>
      <c r="W117" s="35">
        <v>0</v>
      </c>
      <c r="X117" s="35">
        <v>0</v>
      </c>
      <c r="Y117" s="35">
        <v>0</v>
      </c>
      <c r="Z117" s="35">
        <v>0</v>
      </c>
      <c r="AA117" s="35">
        <v>0</v>
      </c>
      <c r="AB117" s="35">
        <v>0</v>
      </c>
      <c r="AC117" s="35">
        <v>0</v>
      </c>
      <c r="AD117" s="35">
        <v>0</v>
      </c>
      <c r="AE117" s="35">
        <v>0</v>
      </c>
      <c r="AF117" s="35">
        <v>0</v>
      </c>
      <c r="AG117" s="35">
        <v>0</v>
      </c>
      <c r="AH117" s="35">
        <v>0</v>
      </c>
      <c r="AI117" s="35">
        <v>0</v>
      </c>
      <c r="AJ117" s="35">
        <v>0</v>
      </c>
      <c r="AK117" s="35">
        <v>0</v>
      </c>
      <c r="AL117" s="35">
        <v>0</v>
      </c>
      <c r="AM117" s="35">
        <v>0</v>
      </c>
      <c r="AN117" s="35">
        <v>0</v>
      </c>
      <c r="AO117" s="35"/>
      <c r="AP117" s="91">
        <f t="shared" si="1"/>
        <v>0</v>
      </c>
      <c r="AQ117" s="91">
        <f>SUMIF($E$2:$AN$2,"&lt;="&amp;VLOOKUP($AP$1,#REF!,6,0),$E117:$AN117)</f>
        <v>0</v>
      </c>
    </row>
    <row r="118" spans="1:43" x14ac:dyDescent="0.2">
      <c r="A118" s="1">
        <v>1330</v>
      </c>
      <c r="B118" s="1" t="s">
        <v>214</v>
      </c>
      <c r="C118" s="1">
        <v>1330</v>
      </c>
      <c r="D118" s="40" t="s">
        <v>62</v>
      </c>
      <c r="E118" s="35">
        <v>0</v>
      </c>
      <c r="F118" s="35">
        <v>0</v>
      </c>
      <c r="G118" s="35">
        <v>0</v>
      </c>
      <c r="H118" s="35">
        <v>0</v>
      </c>
      <c r="I118" s="35">
        <v>0</v>
      </c>
      <c r="J118" s="35">
        <v>0</v>
      </c>
      <c r="K118" s="35">
        <v>0</v>
      </c>
      <c r="L118" s="35">
        <v>0</v>
      </c>
      <c r="M118" s="35">
        <v>0</v>
      </c>
      <c r="N118" s="35">
        <v>0</v>
      </c>
      <c r="O118" s="35">
        <v>0</v>
      </c>
      <c r="P118" s="35">
        <v>0</v>
      </c>
      <c r="Q118" s="35">
        <v>0</v>
      </c>
      <c r="R118" s="35">
        <v>0</v>
      </c>
      <c r="S118" s="35">
        <v>0</v>
      </c>
      <c r="T118" s="35">
        <v>0</v>
      </c>
      <c r="U118" s="35">
        <v>0</v>
      </c>
      <c r="V118" s="35">
        <v>0</v>
      </c>
      <c r="W118" s="35">
        <v>0</v>
      </c>
      <c r="X118" s="35">
        <v>0</v>
      </c>
      <c r="Y118" s="35">
        <v>0</v>
      </c>
      <c r="Z118" s="35">
        <v>0</v>
      </c>
      <c r="AA118" s="35">
        <v>0</v>
      </c>
      <c r="AB118" s="35">
        <v>0</v>
      </c>
      <c r="AC118" s="35">
        <v>0</v>
      </c>
      <c r="AD118" s="35">
        <v>0</v>
      </c>
      <c r="AE118" s="35">
        <v>0</v>
      </c>
      <c r="AF118" s="35">
        <v>0</v>
      </c>
      <c r="AG118" s="35">
        <v>0</v>
      </c>
      <c r="AH118" s="35">
        <v>0</v>
      </c>
      <c r="AI118" s="35">
        <v>0</v>
      </c>
      <c r="AJ118" s="35">
        <v>0</v>
      </c>
      <c r="AK118" s="35">
        <v>0</v>
      </c>
      <c r="AL118" s="35">
        <v>0</v>
      </c>
      <c r="AM118" s="35">
        <v>0</v>
      </c>
      <c r="AN118" s="35">
        <v>0</v>
      </c>
      <c r="AO118" s="35"/>
      <c r="AP118" s="91">
        <f t="shared" si="1"/>
        <v>0</v>
      </c>
      <c r="AQ118" s="91">
        <f>SUMIF($E$2:$AN$2,"&lt;="&amp;VLOOKUP($AP$1,#REF!,6,0),$E118:$AN118)</f>
        <v>0</v>
      </c>
    </row>
    <row r="119" spans="1:43" x14ac:dyDescent="0.2">
      <c r="A119" s="1">
        <v>1330</v>
      </c>
      <c r="B119" s="1" t="s">
        <v>215</v>
      </c>
      <c r="C119" s="1">
        <v>1330</v>
      </c>
      <c r="D119" s="40" t="s">
        <v>41</v>
      </c>
      <c r="E119" s="35">
        <v>0</v>
      </c>
      <c r="F119" s="35">
        <v>0</v>
      </c>
      <c r="G119" s="35">
        <v>0</v>
      </c>
      <c r="H119" s="35">
        <v>0</v>
      </c>
      <c r="I119" s="35">
        <v>0</v>
      </c>
      <c r="J119" s="35">
        <v>0</v>
      </c>
      <c r="K119" s="35">
        <v>0</v>
      </c>
      <c r="L119" s="35">
        <v>0</v>
      </c>
      <c r="M119" s="35">
        <v>0</v>
      </c>
      <c r="N119" s="35">
        <v>0</v>
      </c>
      <c r="O119" s="35">
        <v>0</v>
      </c>
      <c r="P119" s="35">
        <v>0</v>
      </c>
      <c r="Q119" s="35">
        <v>0</v>
      </c>
      <c r="R119" s="35">
        <v>0</v>
      </c>
      <c r="S119" s="35">
        <v>0</v>
      </c>
      <c r="T119" s="35">
        <v>0</v>
      </c>
      <c r="U119" s="35">
        <v>0</v>
      </c>
      <c r="V119" s="35">
        <v>0</v>
      </c>
      <c r="W119" s="35">
        <v>0</v>
      </c>
      <c r="X119" s="35">
        <v>0</v>
      </c>
      <c r="Y119" s="35">
        <v>0</v>
      </c>
      <c r="Z119" s="35">
        <v>0</v>
      </c>
      <c r="AA119" s="35">
        <v>0</v>
      </c>
      <c r="AB119" s="35">
        <v>0</v>
      </c>
      <c r="AC119" s="35">
        <v>0</v>
      </c>
      <c r="AD119" s="35">
        <v>0</v>
      </c>
      <c r="AE119" s="35">
        <v>0</v>
      </c>
      <c r="AF119" s="35">
        <v>0</v>
      </c>
      <c r="AG119" s="35">
        <v>0</v>
      </c>
      <c r="AH119" s="35">
        <v>0</v>
      </c>
      <c r="AI119" s="35">
        <v>0</v>
      </c>
      <c r="AJ119" s="35">
        <v>0</v>
      </c>
      <c r="AK119" s="35">
        <v>0</v>
      </c>
      <c r="AL119" s="35">
        <v>0</v>
      </c>
      <c r="AM119" s="35">
        <v>0</v>
      </c>
      <c r="AN119" s="35">
        <v>0</v>
      </c>
      <c r="AO119" s="35"/>
      <c r="AP119" s="91">
        <f t="shared" si="1"/>
        <v>0</v>
      </c>
      <c r="AQ119" s="91">
        <f>SUMIF($E$2:$AN$2,"&lt;="&amp;VLOOKUP($AP$1,#REF!,6,0),$E119:$AN119)</f>
        <v>0</v>
      </c>
    </row>
    <row r="120" spans="1:43" x14ac:dyDescent="0.2">
      <c r="A120" s="1">
        <v>1330</v>
      </c>
      <c r="B120" s="1" t="s">
        <v>216</v>
      </c>
      <c r="C120" s="1">
        <v>1330</v>
      </c>
      <c r="D120" s="40" t="s">
        <v>42</v>
      </c>
      <c r="E120" s="35">
        <v>0</v>
      </c>
      <c r="F120" s="35">
        <v>0</v>
      </c>
      <c r="G120" s="35">
        <v>0</v>
      </c>
      <c r="H120" s="35">
        <v>-565.81901315903917</v>
      </c>
      <c r="I120" s="35">
        <v>-565.81901315903917</v>
      </c>
      <c r="J120" s="35">
        <v>-565.81901315903917</v>
      </c>
      <c r="K120" s="35">
        <v>-565.81901315903917</v>
      </c>
      <c r="L120" s="35">
        <v>-565.81901315903917</v>
      </c>
      <c r="M120" s="35">
        <v>-565.81901315903917</v>
      </c>
      <c r="N120" s="35">
        <v>-565.81901315903917</v>
      </c>
      <c r="O120" s="35">
        <v>-565.81901315903917</v>
      </c>
      <c r="P120" s="35">
        <v>-565.81901315903917</v>
      </c>
      <c r="Q120" s="35">
        <v>-565.81901315903917</v>
      </c>
      <c r="R120" s="35">
        <v>-565.81901315903917</v>
      </c>
      <c r="S120" s="35">
        <v>-565.81901315903917</v>
      </c>
      <c r="T120" s="35">
        <v>-565.81901315903917</v>
      </c>
      <c r="U120" s="35">
        <v>-565.81901315903917</v>
      </c>
      <c r="V120" s="35">
        <v>-565.81901315903917</v>
      </c>
      <c r="W120" s="35">
        <v>-565.81901315903917</v>
      </c>
      <c r="X120" s="35">
        <v>-565.81901315903917</v>
      </c>
      <c r="Y120" s="35">
        <v>-565.81901315903917</v>
      </c>
      <c r="Z120" s="35">
        <v>-565.81901315903917</v>
      </c>
      <c r="AA120" s="35">
        <v>-565.81901315903917</v>
      </c>
      <c r="AB120" s="35">
        <v>-565.81901315903917</v>
      </c>
      <c r="AC120" s="35">
        <v>-565.81901315903917</v>
      </c>
      <c r="AD120" s="35">
        <v>-565.81901315903917</v>
      </c>
      <c r="AE120" s="35">
        <v>-565.81901315903917</v>
      </c>
      <c r="AF120" s="35">
        <v>-565.81901315903917</v>
      </c>
      <c r="AG120" s="35">
        <v>-565.81901315903917</v>
      </c>
      <c r="AH120" s="35">
        <v>-565.81901315903917</v>
      </c>
      <c r="AI120" s="35">
        <v>-565.81901315903917</v>
      </c>
      <c r="AJ120" s="35">
        <v>-565.81901315903917</v>
      </c>
      <c r="AK120" s="35">
        <v>-565.81901315903917</v>
      </c>
      <c r="AL120" s="35">
        <v>-565.81901315903917</v>
      </c>
      <c r="AM120" s="35">
        <v>-565.81901315903917</v>
      </c>
      <c r="AN120" s="35">
        <v>-565.81901315903917</v>
      </c>
      <c r="AO120" s="35"/>
      <c r="AP120" s="91">
        <f t="shared" si="1"/>
        <v>0</v>
      </c>
      <c r="AQ120" s="91">
        <f>SUMIF($E$2:$AN$2,"&lt;="&amp;VLOOKUP($AP$1,#REF!,6,0),$E120:$AN120)</f>
        <v>0</v>
      </c>
    </row>
    <row r="121" spans="1:43" x14ac:dyDescent="0.2">
      <c r="A121" s="1">
        <v>1330</v>
      </c>
      <c r="B121" s="1" t="s">
        <v>217</v>
      </c>
      <c r="C121" s="1">
        <v>1330</v>
      </c>
      <c r="D121" s="40" t="s">
        <v>46</v>
      </c>
      <c r="E121" s="35">
        <v>0</v>
      </c>
      <c r="F121" s="35">
        <v>0</v>
      </c>
      <c r="G121" s="35">
        <v>0</v>
      </c>
      <c r="H121" s="35">
        <v>0</v>
      </c>
      <c r="I121" s="35">
        <v>0</v>
      </c>
      <c r="J121" s="35">
        <v>0</v>
      </c>
      <c r="K121" s="35">
        <v>0</v>
      </c>
      <c r="L121" s="35">
        <v>0</v>
      </c>
      <c r="M121" s="35">
        <v>0</v>
      </c>
      <c r="N121" s="35">
        <v>0</v>
      </c>
      <c r="O121" s="35">
        <v>0</v>
      </c>
      <c r="P121" s="35">
        <v>0</v>
      </c>
      <c r="Q121" s="35">
        <v>0</v>
      </c>
      <c r="R121" s="35">
        <v>0</v>
      </c>
      <c r="S121" s="35">
        <v>0</v>
      </c>
      <c r="T121" s="35">
        <v>0</v>
      </c>
      <c r="U121" s="35">
        <v>0</v>
      </c>
      <c r="V121" s="35">
        <v>0</v>
      </c>
      <c r="W121" s="35">
        <v>0</v>
      </c>
      <c r="X121" s="35">
        <v>0</v>
      </c>
      <c r="Y121" s="35">
        <v>0</v>
      </c>
      <c r="Z121" s="35">
        <v>0</v>
      </c>
      <c r="AA121" s="35">
        <v>0</v>
      </c>
      <c r="AB121" s="35">
        <v>0</v>
      </c>
      <c r="AC121" s="35">
        <v>0</v>
      </c>
      <c r="AD121" s="35">
        <v>0</v>
      </c>
      <c r="AE121" s="35">
        <v>0</v>
      </c>
      <c r="AF121" s="35">
        <v>0</v>
      </c>
      <c r="AG121" s="35">
        <v>0</v>
      </c>
      <c r="AH121" s="35">
        <v>0</v>
      </c>
      <c r="AI121" s="35">
        <v>0</v>
      </c>
      <c r="AJ121" s="35">
        <v>0</v>
      </c>
      <c r="AK121" s="35">
        <v>0</v>
      </c>
      <c r="AL121" s="35">
        <v>0</v>
      </c>
      <c r="AM121" s="35">
        <v>0</v>
      </c>
      <c r="AN121" s="35">
        <v>0</v>
      </c>
      <c r="AO121" s="35"/>
      <c r="AP121" s="91">
        <f t="shared" si="1"/>
        <v>0</v>
      </c>
      <c r="AQ121" s="91">
        <f>SUMIF($E$2:$AN$2,"&lt;="&amp;VLOOKUP($AP$1,#REF!,6,0),$E121:$AN121)</f>
        <v>0</v>
      </c>
    </row>
    <row r="122" spans="1:43" x14ac:dyDescent="0.2">
      <c r="A122" s="1">
        <v>1330</v>
      </c>
      <c r="B122" s="1" t="s">
        <v>218</v>
      </c>
      <c r="C122" s="1">
        <v>1330</v>
      </c>
      <c r="D122" s="40" t="s">
        <v>47</v>
      </c>
      <c r="E122" s="35">
        <v>0</v>
      </c>
      <c r="F122" s="35">
        <v>0</v>
      </c>
      <c r="G122" s="35">
        <v>0</v>
      </c>
      <c r="H122" s="35">
        <v>0</v>
      </c>
      <c r="I122" s="35">
        <v>0</v>
      </c>
      <c r="J122" s="35">
        <v>0</v>
      </c>
      <c r="K122" s="35">
        <v>0</v>
      </c>
      <c r="L122" s="35">
        <v>0</v>
      </c>
      <c r="M122" s="35">
        <v>0</v>
      </c>
      <c r="N122" s="35">
        <v>0</v>
      </c>
      <c r="O122" s="35">
        <v>0</v>
      </c>
      <c r="P122" s="35">
        <v>0</v>
      </c>
      <c r="Q122" s="35">
        <v>0</v>
      </c>
      <c r="R122" s="35">
        <v>0</v>
      </c>
      <c r="S122" s="35">
        <v>0</v>
      </c>
      <c r="T122" s="35">
        <v>0</v>
      </c>
      <c r="U122" s="35">
        <v>0</v>
      </c>
      <c r="V122" s="35">
        <v>0</v>
      </c>
      <c r="W122" s="35">
        <v>0</v>
      </c>
      <c r="X122" s="35">
        <v>0</v>
      </c>
      <c r="Y122" s="35">
        <v>0</v>
      </c>
      <c r="Z122" s="35">
        <v>0</v>
      </c>
      <c r="AA122" s="35">
        <v>0</v>
      </c>
      <c r="AB122" s="35">
        <v>0</v>
      </c>
      <c r="AC122" s="35">
        <v>0</v>
      </c>
      <c r="AD122" s="35">
        <v>0</v>
      </c>
      <c r="AE122" s="35">
        <v>0</v>
      </c>
      <c r="AF122" s="35">
        <v>0</v>
      </c>
      <c r="AG122" s="35">
        <v>0</v>
      </c>
      <c r="AH122" s="35">
        <v>0</v>
      </c>
      <c r="AI122" s="35">
        <v>0</v>
      </c>
      <c r="AJ122" s="35">
        <v>0</v>
      </c>
      <c r="AK122" s="35">
        <v>0</v>
      </c>
      <c r="AL122" s="35">
        <v>0</v>
      </c>
      <c r="AM122" s="35">
        <v>0</v>
      </c>
      <c r="AN122" s="35">
        <v>0</v>
      </c>
      <c r="AO122" s="35"/>
      <c r="AP122" s="91">
        <f t="shared" si="1"/>
        <v>0</v>
      </c>
      <c r="AQ122" s="91">
        <f>SUMIF($E$2:$AN$2,"&lt;="&amp;VLOOKUP($AP$1,#REF!,6,0),$E122:$AN122)</f>
        <v>0</v>
      </c>
    </row>
    <row r="123" spans="1:43" x14ac:dyDescent="0.2">
      <c r="A123" s="1">
        <v>1330</v>
      </c>
      <c r="B123" s="1" t="s">
        <v>219</v>
      </c>
      <c r="C123" s="1">
        <v>1330</v>
      </c>
      <c r="D123" s="40" t="s">
        <v>48</v>
      </c>
      <c r="E123" s="35">
        <v>0</v>
      </c>
      <c r="F123" s="35">
        <v>0</v>
      </c>
      <c r="G123" s="35">
        <v>0</v>
      </c>
      <c r="H123" s="35">
        <v>0</v>
      </c>
      <c r="I123" s="35">
        <v>0</v>
      </c>
      <c r="J123" s="35">
        <v>0</v>
      </c>
      <c r="K123" s="35">
        <v>0</v>
      </c>
      <c r="L123" s="35">
        <v>0</v>
      </c>
      <c r="M123" s="35">
        <v>0</v>
      </c>
      <c r="N123" s="35">
        <v>0</v>
      </c>
      <c r="O123" s="35">
        <v>0</v>
      </c>
      <c r="P123" s="35">
        <v>0</v>
      </c>
      <c r="Q123" s="35">
        <v>0</v>
      </c>
      <c r="R123" s="35">
        <v>0</v>
      </c>
      <c r="S123" s="35">
        <v>0</v>
      </c>
      <c r="T123" s="35">
        <v>0</v>
      </c>
      <c r="U123" s="35">
        <v>0</v>
      </c>
      <c r="V123" s="35">
        <v>0</v>
      </c>
      <c r="W123" s="35">
        <v>0</v>
      </c>
      <c r="X123" s="35">
        <v>0</v>
      </c>
      <c r="Y123" s="35">
        <v>0</v>
      </c>
      <c r="Z123" s="35">
        <v>0</v>
      </c>
      <c r="AA123" s="35">
        <v>0</v>
      </c>
      <c r="AB123" s="35">
        <v>0</v>
      </c>
      <c r="AC123" s="35">
        <v>0</v>
      </c>
      <c r="AD123" s="35">
        <v>0</v>
      </c>
      <c r="AE123" s="35">
        <v>0</v>
      </c>
      <c r="AF123" s="35">
        <v>0</v>
      </c>
      <c r="AG123" s="35">
        <v>0</v>
      </c>
      <c r="AH123" s="35">
        <v>0</v>
      </c>
      <c r="AI123" s="35">
        <v>0</v>
      </c>
      <c r="AJ123" s="35">
        <v>0</v>
      </c>
      <c r="AK123" s="35">
        <v>0</v>
      </c>
      <c r="AL123" s="35">
        <v>0</v>
      </c>
      <c r="AM123" s="35">
        <v>0</v>
      </c>
      <c r="AN123" s="35">
        <v>0</v>
      </c>
      <c r="AO123" s="35"/>
      <c r="AP123" s="91">
        <f t="shared" si="1"/>
        <v>0</v>
      </c>
      <c r="AQ123" s="91">
        <f>SUMIF($E$2:$AN$2,"&lt;="&amp;VLOOKUP($AP$1,#REF!,6,0),$E123:$AN123)</f>
        <v>0</v>
      </c>
    </row>
    <row r="124" spans="1:43" x14ac:dyDescent="0.2">
      <c r="A124" s="1">
        <v>1330</v>
      </c>
      <c r="B124" s="1" t="s">
        <v>220</v>
      </c>
      <c r="C124" s="1">
        <v>1330</v>
      </c>
      <c r="D124" s="40" t="s">
        <v>49</v>
      </c>
      <c r="E124" s="35">
        <v>0</v>
      </c>
      <c r="F124" s="35">
        <v>0</v>
      </c>
      <c r="G124" s="35">
        <v>0</v>
      </c>
      <c r="H124" s="35">
        <v>0</v>
      </c>
      <c r="I124" s="35">
        <v>0</v>
      </c>
      <c r="J124" s="35">
        <v>0</v>
      </c>
      <c r="K124" s="35">
        <v>0</v>
      </c>
      <c r="L124" s="35">
        <v>0</v>
      </c>
      <c r="M124" s="35">
        <v>0</v>
      </c>
      <c r="N124" s="35">
        <v>0</v>
      </c>
      <c r="O124" s="35">
        <v>0</v>
      </c>
      <c r="P124" s="35">
        <v>0</v>
      </c>
      <c r="Q124" s="35">
        <v>0</v>
      </c>
      <c r="R124" s="35">
        <v>0</v>
      </c>
      <c r="S124" s="35">
        <v>0</v>
      </c>
      <c r="T124" s="35">
        <v>0</v>
      </c>
      <c r="U124" s="35">
        <v>0</v>
      </c>
      <c r="V124" s="35">
        <v>0</v>
      </c>
      <c r="W124" s="35">
        <v>0</v>
      </c>
      <c r="X124" s="35">
        <v>0</v>
      </c>
      <c r="Y124" s="35">
        <v>0</v>
      </c>
      <c r="Z124" s="35">
        <v>0</v>
      </c>
      <c r="AA124" s="35">
        <v>0</v>
      </c>
      <c r="AB124" s="35">
        <v>0</v>
      </c>
      <c r="AC124" s="35">
        <v>0</v>
      </c>
      <c r="AD124" s="35">
        <v>0</v>
      </c>
      <c r="AE124" s="35">
        <v>0</v>
      </c>
      <c r="AF124" s="35">
        <v>0</v>
      </c>
      <c r="AG124" s="35">
        <v>0</v>
      </c>
      <c r="AH124" s="35">
        <v>0</v>
      </c>
      <c r="AI124" s="35">
        <v>0</v>
      </c>
      <c r="AJ124" s="35">
        <v>0</v>
      </c>
      <c r="AK124" s="35">
        <v>0</v>
      </c>
      <c r="AL124" s="35">
        <v>0</v>
      </c>
      <c r="AM124" s="35">
        <v>0</v>
      </c>
      <c r="AN124" s="35">
        <v>0</v>
      </c>
      <c r="AO124" s="35"/>
      <c r="AP124" s="91">
        <f t="shared" si="1"/>
        <v>0</v>
      </c>
      <c r="AQ124" s="91">
        <f>SUMIF($E$2:$AN$2,"&lt;="&amp;VLOOKUP($AP$1,#REF!,6,0),$E124:$AN124)</f>
        <v>0</v>
      </c>
    </row>
    <row r="125" spans="1:43" x14ac:dyDescent="0.2">
      <c r="A125" s="1">
        <v>1330</v>
      </c>
      <c r="B125" s="1" t="s">
        <v>221</v>
      </c>
      <c r="C125" s="1">
        <v>1330</v>
      </c>
      <c r="D125" s="40" t="s">
        <v>52</v>
      </c>
      <c r="E125" s="35">
        <v>0</v>
      </c>
      <c r="F125" s="35">
        <v>0</v>
      </c>
      <c r="G125" s="35">
        <v>0</v>
      </c>
      <c r="H125" s="35">
        <v>0</v>
      </c>
      <c r="I125" s="35">
        <v>0</v>
      </c>
      <c r="J125" s="35">
        <v>0</v>
      </c>
      <c r="K125" s="35">
        <v>0</v>
      </c>
      <c r="L125" s="35">
        <v>0</v>
      </c>
      <c r="M125" s="35">
        <v>0</v>
      </c>
      <c r="N125" s="35">
        <v>0</v>
      </c>
      <c r="O125" s="35">
        <v>0</v>
      </c>
      <c r="P125" s="35">
        <v>0</v>
      </c>
      <c r="Q125" s="35">
        <v>0</v>
      </c>
      <c r="R125" s="35">
        <v>0</v>
      </c>
      <c r="S125" s="35">
        <v>0</v>
      </c>
      <c r="T125" s="35">
        <v>0</v>
      </c>
      <c r="U125" s="35">
        <v>0</v>
      </c>
      <c r="V125" s="35">
        <v>0</v>
      </c>
      <c r="W125" s="35">
        <v>0</v>
      </c>
      <c r="X125" s="35">
        <v>0</v>
      </c>
      <c r="Y125" s="35">
        <v>0</v>
      </c>
      <c r="Z125" s="35">
        <v>0</v>
      </c>
      <c r="AA125" s="35">
        <v>0</v>
      </c>
      <c r="AB125" s="35">
        <v>0</v>
      </c>
      <c r="AC125" s="35">
        <v>0</v>
      </c>
      <c r="AD125" s="35">
        <v>0</v>
      </c>
      <c r="AE125" s="35">
        <v>0</v>
      </c>
      <c r="AF125" s="35">
        <v>0</v>
      </c>
      <c r="AG125" s="35">
        <v>0</v>
      </c>
      <c r="AH125" s="35">
        <v>0</v>
      </c>
      <c r="AI125" s="35">
        <v>0</v>
      </c>
      <c r="AJ125" s="35">
        <v>0</v>
      </c>
      <c r="AK125" s="35">
        <v>0</v>
      </c>
      <c r="AL125" s="35">
        <v>0</v>
      </c>
      <c r="AM125" s="35">
        <v>0</v>
      </c>
      <c r="AN125" s="35">
        <v>0</v>
      </c>
      <c r="AO125" s="35"/>
      <c r="AP125" s="91">
        <f t="shared" si="1"/>
        <v>0</v>
      </c>
      <c r="AQ125" s="91">
        <f>SUMIF($E$2:$AN$2,"&lt;="&amp;VLOOKUP($AP$1,#REF!,6,0),$E125:$AN125)</f>
        <v>0</v>
      </c>
    </row>
    <row r="126" spans="1:43" x14ac:dyDescent="0.2">
      <c r="A126" s="1">
        <v>1330</v>
      </c>
      <c r="B126" s="1" t="s">
        <v>222</v>
      </c>
      <c r="C126" s="1">
        <v>1330</v>
      </c>
      <c r="D126" s="40" t="s">
        <v>53</v>
      </c>
      <c r="E126" s="35">
        <v>0</v>
      </c>
      <c r="F126" s="35">
        <v>0</v>
      </c>
      <c r="G126" s="35">
        <v>0</v>
      </c>
      <c r="H126" s="35">
        <v>-712.28015259963911</v>
      </c>
      <c r="I126" s="35">
        <v>-712.28015259963911</v>
      </c>
      <c r="J126" s="35">
        <v>-712.28015259963911</v>
      </c>
      <c r="K126" s="35">
        <v>-712.28015259963911</v>
      </c>
      <c r="L126" s="35">
        <v>-712.28015259963911</v>
      </c>
      <c r="M126" s="35">
        <v>-712.28015259963911</v>
      </c>
      <c r="N126" s="35">
        <v>-712.28015259963911</v>
      </c>
      <c r="O126" s="35">
        <v>-712.28015259963911</v>
      </c>
      <c r="P126" s="35">
        <v>-712.28015259963911</v>
      </c>
      <c r="Q126" s="35">
        <v>-712.28015259963911</v>
      </c>
      <c r="R126" s="35">
        <v>-712.28015259963911</v>
      </c>
      <c r="S126" s="35">
        <v>-712.28015259963911</v>
      </c>
      <c r="T126" s="35">
        <v>-712.28015259963911</v>
      </c>
      <c r="U126" s="35">
        <v>-712.28015259963911</v>
      </c>
      <c r="V126" s="35">
        <v>-712.28015259963911</v>
      </c>
      <c r="W126" s="35">
        <v>-712.28015259963911</v>
      </c>
      <c r="X126" s="35">
        <v>-712.28015259963911</v>
      </c>
      <c r="Y126" s="35">
        <v>-712.28015259963911</v>
      </c>
      <c r="Z126" s="35">
        <v>-712.28015259963911</v>
      </c>
      <c r="AA126" s="35">
        <v>-712.28015259963911</v>
      </c>
      <c r="AB126" s="35">
        <v>-712.28015259963911</v>
      </c>
      <c r="AC126" s="35">
        <v>-712.28015259963911</v>
      </c>
      <c r="AD126" s="35">
        <v>-712.28015259963911</v>
      </c>
      <c r="AE126" s="35">
        <v>-712.28015259963911</v>
      </c>
      <c r="AF126" s="35">
        <v>-712.28015259963911</v>
      </c>
      <c r="AG126" s="35">
        <v>-712.28015259963911</v>
      </c>
      <c r="AH126" s="35">
        <v>-712.28015259963911</v>
      </c>
      <c r="AI126" s="35">
        <v>-712.28015259963911</v>
      </c>
      <c r="AJ126" s="35">
        <v>-712.28015259963911</v>
      </c>
      <c r="AK126" s="35">
        <v>-712.28015259963911</v>
      </c>
      <c r="AL126" s="35">
        <v>-712.28015259963911</v>
      </c>
      <c r="AM126" s="35">
        <v>-712.28015259963911</v>
      </c>
      <c r="AN126" s="35">
        <v>-712.28015259963911</v>
      </c>
      <c r="AO126" s="35"/>
      <c r="AP126" s="91">
        <f t="shared" si="1"/>
        <v>0</v>
      </c>
      <c r="AQ126" s="91">
        <f>SUMIF($E$2:$AN$2,"&lt;="&amp;VLOOKUP($AP$1,#REF!,6,0),$E126:$AN126)</f>
        <v>0</v>
      </c>
    </row>
    <row r="127" spans="1:43" x14ac:dyDescent="0.2">
      <c r="A127" s="1">
        <v>1330</v>
      </c>
      <c r="B127" s="1" t="s">
        <v>223</v>
      </c>
      <c r="C127" s="1">
        <v>1330</v>
      </c>
      <c r="D127" s="40" t="s">
        <v>10</v>
      </c>
      <c r="E127" s="35">
        <v>0</v>
      </c>
      <c r="F127" s="35">
        <v>0</v>
      </c>
      <c r="G127" s="35">
        <v>0</v>
      </c>
      <c r="H127" s="35">
        <v>0</v>
      </c>
      <c r="I127" s="35">
        <v>0</v>
      </c>
      <c r="J127" s="35">
        <v>0</v>
      </c>
      <c r="K127" s="35">
        <v>0</v>
      </c>
      <c r="L127" s="35">
        <v>0</v>
      </c>
      <c r="M127" s="35">
        <v>0</v>
      </c>
      <c r="N127" s="35">
        <v>0</v>
      </c>
      <c r="O127" s="35">
        <v>0</v>
      </c>
      <c r="P127" s="35">
        <v>0</v>
      </c>
      <c r="Q127" s="35">
        <v>0</v>
      </c>
      <c r="R127" s="35">
        <v>0</v>
      </c>
      <c r="S127" s="35">
        <v>0</v>
      </c>
      <c r="T127" s="35">
        <v>0</v>
      </c>
      <c r="U127" s="35">
        <v>0</v>
      </c>
      <c r="V127" s="35">
        <v>0</v>
      </c>
      <c r="W127" s="35">
        <v>0</v>
      </c>
      <c r="X127" s="35">
        <v>0</v>
      </c>
      <c r="Y127" s="35">
        <v>0</v>
      </c>
      <c r="Z127" s="35">
        <v>0</v>
      </c>
      <c r="AA127" s="35">
        <v>0</v>
      </c>
      <c r="AB127" s="35">
        <v>0</v>
      </c>
      <c r="AC127" s="35">
        <v>0</v>
      </c>
      <c r="AD127" s="35">
        <v>0</v>
      </c>
      <c r="AE127" s="35">
        <v>0</v>
      </c>
      <c r="AF127" s="35">
        <v>0</v>
      </c>
      <c r="AG127" s="35">
        <v>0</v>
      </c>
      <c r="AH127" s="35">
        <v>0</v>
      </c>
      <c r="AI127" s="35">
        <v>0</v>
      </c>
      <c r="AJ127" s="35">
        <v>0</v>
      </c>
      <c r="AK127" s="35">
        <v>0</v>
      </c>
      <c r="AL127" s="35">
        <v>0</v>
      </c>
      <c r="AM127" s="35">
        <v>0</v>
      </c>
      <c r="AN127" s="35">
        <v>0</v>
      </c>
      <c r="AO127" s="35"/>
      <c r="AP127" s="91">
        <f t="shared" si="1"/>
        <v>0</v>
      </c>
      <c r="AQ127" s="91">
        <f>SUMIF($E$2:$AN$2,"&lt;="&amp;VLOOKUP($AP$1,#REF!,6,0),$E127:$AN127)</f>
        <v>0</v>
      </c>
    </row>
    <row r="128" spans="1:43" x14ac:dyDescent="0.2">
      <c r="A128" s="1">
        <v>1330</v>
      </c>
      <c r="B128" s="1" t="s">
        <v>224</v>
      </c>
      <c r="C128" s="1">
        <v>1330</v>
      </c>
      <c r="D128" s="40" t="s">
        <v>2</v>
      </c>
      <c r="E128" s="35">
        <v>0</v>
      </c>
      <c r="F128" s="35">
        <v>0</v>
      </c>
      <c r="G128" s="35">
        <v>0</v>
      </c>
      <c r="H128" s="35">
        <v>0</v>
      </c>
      <c r="I128" s="35">
        <v>0</v>
      </c>
      <c r="J128" s="35">
        <v>0</v>
      </c>
      <c r="K128" s="35">
        <v>0</v>
      </c>
      <c r="L128" s="35">
        <v>0</v>
      </c>
      <c r="M128" s="35">
        <v>0</v>
      </c>
      <c r="N128" s="35">
        <v>0</v>
      </c>
      <c r="O128" s="35">
        <v>0</v>
      </c>
      <c r="P128" s="35">
        <v>0</v>
      </c>
      <c r="Q128" s="35">
        <v>0</v>
      </c>
      <c r="R128" s="35">
        <v>0</v>
      </c>
      <c r="S128" s="35">
        <v>0</v>
      </c>
      <c r="T128" s="35">
        <v>0</v>
      </c>
      <c r="U128" s="35">
        <v>0</v>
      </c>
      <c r="V128" s="35">
        <v>0</v>
      </c>
      <c r="W128" s="35">
        <v>0</v>
      </c>
      <c r="X128" s="35">
        <v>0</v>
      </c>
      <c r="Y128" s="35">
        <v>0</v>
      </c>
      <c r="Z128" s="35">
        <v>0</v>
      </c>
      <c r="AA128" s="35">
        <v>0</v>
      </c>
      <c r="AB128" s="35">
        <v>0</v>
      </c>
      <c r="AC128" s="35">
        <v>0</v>
      </c>
      <c r="AD128" s="35">
        <v>0</v>
      </c>
      <c r="AE128" s="35">
        <v>0</v>
      </c>
      <c r="AF128" s="35">
        <v>0</v>
      </c>
      <c r="AG128" s="35">
        <v>0</v>
      </c>
      <c r="AH128" s="35">
        <v>0</v>
      </c>
      <c r="AI128" s="35">
        <v>0</v>
      </c>
      <c r="AJ128" s="35">
        <v>0</v>
      </c>
      <c r="AK128" s="35">
        <v>0</v>
      </c>
      <c r="AL128" s="35">
        <v>0</v>
      </c>
      <c r="AM128" s="35">
        <v>0</v>
      </c>
      <c r="AN128" s="35">
        <v>0</v>
      </c>
      <c r="AO128" s="35"/>
      <c r="AP128" s="91">
        <f t="shared" si="1"/>
        <v>0</v>
      </c>
      <c r="AQ128" s="91">
        <f>SUMIF($E$2:$AN$2,"&lt;="&amp;VLOOKUP($AP$1,#REF!,6,0),$E128:$AN128)</f>
        <v>0</v>
      </c>
    </row>
    <row r="129" spans="1:43" x14ac:dyDescent="0.2">
      <c r="A129" s="1">
        <v>1330</v>
      </c>
      <c r="B129" s="1" t="s">
        <v>225</v>
      </c>
      <c r="C129" s="1">
        <v>1330</v>
      </c>
      <c r="D129" s="40" t="s">
        <v>3</v>
      </c>
      <c r="E129" s="35">
        <v>0</v>
      </c>
      <c r="F129" s="35">
        <v>0</v>
      </c>
      <c r="G129" s="35">
        <v>0</v>
      </c>
      <c r="H129" s="35">
        <v>-280.47273298994116</v>
      </c>
      <c r="I129" s="35">
        <v>-280.47273298994116</v>
      </c>
      <c r="J129" s="35">
        <v>-280.47273298994116</v>
      </c>
      <c r="K129" s="35">
        <v>-280.47273298994116</v>
      </c>
      <c r="L129" s="35">
        <v>-280.47273298994116</v>
      </c>
      <c r="M129" s="35">
        <v>-280.47273298994116</v>
      </c>
      <c r="N129" s="35">
        <v>-280.47273298994116</v>
      </c>
      <c r="O129" s="35">
        <v>-280.47273298994116</v>
      </c>
      <c r="P129" s="35">
        <v>-280.47273298994116</v>
      </c>
      <c r="Q129" s="35">
        <v>-280.47273298994116</v>
      </c>
      <c r="R129" s="35">
        <v>-280.47273298994116</v>
      </c>
      <c r="S129" s="35">
        <v>-280.47273298994116</v>
      </c>
      <c r="T129" s="35">
        <v>-280.47273298994116</v>
      </c>
      <c r="U129" s="35">
        <v>-280.47273298994116</v>
      </c>
      <c r="V129" s="35">
        <v>-280.47273298994116</v>
      </c>
      <c r="W129" s="35">
        <v>-280.47273298994116</v>
      </c>
      <c r="X129" s="35">
        <v>-280.47273298994116</v>
      </c>
      <c r="Y129" s="35">
        <v>-280.47273298994116</v>
      </c>
      <c r="Z129" s="35">
        <v>-280.47273298994116</v>
      </c>
      <c r="AA129" s="35">
        <v>-280.47273298994116</v>
      </c>
      <c r="AB129" s="35">
        <v>-280.47273298994116</v>
      </c>
      <c r="AC129" s="35">
        <v>-280.47273298994116</v>
      </c>
      <c r="AD129" s="35">
        <v>-280.47273298994116</v>
      </c>
      <c r="AE129" s="35">
        <v>-280.47273298994116</v>
      </c>
      <c r="AF129" s="35">
        <v>-280.47273298994116</v>
      </c>
      <c r="AG129" s="35">
        <v>-280.47273298994116</v>
      </c>
      <c r="AH129" s="35">
        <v>-280.47273298994116</v>
      </c>
      <c r="AI129" s="35">
        <v>-280.47273298994116</v>
      </c>
      <c r="AJ129" s="35">
        <v>-280.47273298994116</v>
      </c>
      <c r="AK129" s="35">
        <v>-280.47273298994116</v>
      </c>
      <c r="AL129" s="35">
        <v>-280.47273298994116</v>
      </c>
      <c r="AM129" s="35">
        <v>-280.47273298994116</v>
      </c>
      <c r="AN129" s="35">
        <v>-280.47273298994116</v>
      </c>
      <c r="AO129" s="35"/>
      <c r="AP129" s="91">
        <f t="shared" si="1"/>
        <v>0</v>
      </c>
      <c r="AQ129" s="91">
        <f>SUMIF($E$2:$AN$2,"&lt;="&amp;VLOOKUP($AP$1,#REF!,6,0),$E129:$AN129)</f>
        <v>0</v>
      </c>
    </row>
    <row r="130" spans="1:43" x14ac:dyDescent="0.2">
      <c r="A130" s="1">
        <v>1330</v>
      </c>
      <c r="B130" s="1" t="s">
        <v>226</v>
      </c>
      <c r="C130" s="1">
        <v>1330</v>
      </c>
      <c r="D130" s="40" t="s">
        <v>55</v>
      </c>
      <c r="E130" s="35">
        <v>0</v>
      </c>
      <c r="F130" s="35">
        <v>0</v>
      </c>
      <c r="G130" s="35">
        <v>0</v>
      </c>
      <c r="H130" s="35">
        <v>0</v>
      </c>
      <c r="I130" s="35">
        <v>0</v>
      </c>
      <c r="J130" s="35">
        <v>0</v>
      </c>
      <c r="K130" s="35">
        <v>0</v>
      </c>
      <c r="L130" s="35">
        <v>0</v>
      </c>
      <c r="M130" s="35">
        <v>0</v>
      </c>
      <c r="N130" s="35">
        <v>0</v>
      </c>
      <c r="O130" s="35">
        <v>0</v>
      </c>
      <c r="P130" s="35">
        <v>0</v>
      </c>
      <c r="Q130" s="35">
        <v>0</v>
      </c>
      <c r="R130" s="35">
        <v>0</v>
      </c>
      <c r="S130" s="35">
        <v>0</v>
      </c>
      <c r="T130" s="35">
        <v>0</v>
      </c>
      <c r="U130" s="35">
        <v>0</v>
      </c>
      <c r="V130" s="35">
        <v>0</v>
      </c>
      <c r="W130" s="35">
        <v>0</v>
      </c>
      <c r="X130" s="35">
        <v>0</v>
      </c>
      <c r="Y130" s="35">
        <v>0</v>
      </c>
      <c r="Z130" s="35">
        <v>0</v>
      </c>
      <c r="AA130" s="35">
        <v>0</v>
      </c>
      <c r="AB130" s="35">
        <v>0</v>
      </c>
      <c r="AC130" s="35">
        <v>0</v>
      </c>
      <c r="AD130" s="35">
        <v>0</v>
      </c>
      <c r="AE130" s="35">
        <v>0</v>
      </c>
      <c r="AF130" s="35">
        <v>0</v>
      </c>
      <c r="AG130" s="35">
        <v>0</v>
      </c>
      <c r="AH130" s="35">
        <v>0</v>
      </c>
      <c r="AI130" s="35">
        <v>0</v>
      </c>
      <c r="AJ130" s="35">
        <v>0</v>
      </c>
      <c r="AK130" s="35">
        <v>0</v>
      </c>
      <c r="AL130" s="35">
        <v>0</v>
      </c>
      <c r="AM130" s="35">
        <v>0</v>
      </c>
      <c r="AN130" s="35">
        <v>0</v>
      </c>
      <c r="AO130" s="35"/>
      <c r="AP130" s="91">
        <f t="shared" si="1"/>
        <v>0</v>
      </c>
      <c r="AQ130" s="91">
        <f>SUMIF($E$2:$AN$2,"&lt;="&amp;VLOOKUP($AP$1,#REF!,6,0),$E130:$AN130)</f>
        <v>0</v>
      </c>
    </row>
    <row r="131" spans="1:43" x14ac:dyDescent="0.2">
      <c r="A131" s="1">
        <v>1330</v>
      </c>
      <c r="B131" s="1" t="s">
        <v>227</v>
      </c>
      <c r="C131" s="1">
        <v>1330</v>
      </c>
      <c r="D131" s="40" t="s">
        <v>11</v>
      </c>
      <c r="E131" s="35">
        <v>0</v>
      </c>
      <c r="F131" s="35">
        <v>0</v>
      </c>
      <c r="G131" s="35">
        <v>0</v>
      </c>
      <c r="H131" s="35">
        <v>0</v>
      </c>
      <c r="I131" s="35">
        <v>0</v>
      </c>
      <c r="J131" s="35">
        <v>0</v>
      </c>
      <c r="K131" s="35">
        <v>0</v>
      </c>
      <c r="L131" s="35">
        <v>0</v>
      </c>
      <c r="M131" s="35">
        <v>0</v>
      </c>
      <c r="N131" s="35">
        <v>0</v>
      </c>
      <c r="O131" s="35">
        <v>0</v>
      </c>
      <c r="P131" s="35">
        <v>0</v>
      </c>
      <c r="Q131" s="35">
        <v>0</v>
      </c>
      <c r="R131" s="35">
        <v>0</v>
      </c>
      <c r="S131" s="35">
        <v>0</v>
      </c>
      <c r="T131" s="35">
        <v>0</v>
      </c>
      <c r="U131" s="35">
        <v>0</v>
      </c>
      <c r="V131" s="35">
        <v>0</v>
      </c>
      <c r="W131" s="35">
        <v>0</v>
      </c>
      <c r="X131" s="35">
        <v>0</v>
      </c>
      <c r="Y131" s="35">
        <v>0</v>
      </c>
      <c r="Z131" s="35">
        <v>0</v>
      </c>
      <c r="AA131" s="35">
        <v>0</v>
      </c>
      <c r="AB131" s="35">
        <v>0</v>
      </c>
      <c r="AC131" s="35">
        <v>0</v>
      </c>
      <c r="AD131" s="35">
        <v>0</v>
      </c>
      <c r="AE131" s="35">
        <v>0</v>
      </c>
      <c r="AF131" s="35">
        <v>0</v>
      </c>
      <c r="AG131" s="35">
        <v>0</v>
      </c>
      <c r="AH131" s="35">
        <v>0</v>
      </c>
      <c r="AI131" s="35">
        <v>0</v>
      </c>
      <c r="AJ131" s="35">
        <v>0</v>
      </c>
      <c r="AK131" s="35">
        <v>0</v>
      </c>
      <c r="AL131" s="35">
        <v>0</v>
      </c>
      <c r="AM131" s="35">
        <v>0</v>
      </c>
      <c r="AN131" s="35">
        <v>0</v>
      </c>
      <c r="AO131" s="35"/>
      <c r="AP131" s="91">
        <f t="shared" si="1"/>
        <v>0</v>
      </c>
      <c r="AQ131" s="91">
        <f>SUMIF($E$2:$AN$2,"&lt;="&amp;VLOOKUP($AP$1,#REF!,6,0),$E131:$AN131)</f>
        <v>0</v>
      </c>
    </row>
    <row r="132" spans="1:43" x14ac:dyDescent="0.2">
      <c r="A132" s="1">
        <v>1330</v>
      </c>
      <c r="B132" s="1" t="s">
        <v>228</v>
      </c>
      <c r="C132" s="1">
        <v>1330</v>
      </c>
      <c r="D132" s="40" t="s">
        <v>59</v>
      </c>
      <c r="E132" s="35">
        <v>0</v>
      </c>
      <c r="F132" s="35">
        <v>-3524.25</v>
      </c>
      <c r="G132" s="35">
        <v>0</v>
      </c>
      <c r="H132" s="35">
        <v>-82.262505841123456</v>
      </c>
      <c r="I132" s="35">
        <v>-82.262505841123456</v>
      </c>
      <c r="J132" s="35">
        <v>-82.262505841123456</v>
      </c>
      <c r="K132" s="35">
        <v>-82.262505841123456</v>
      </c>
      <c r="L132" s="35">
        <v>-82.262505841123456</v>
      </c>
      <c r="M132" s="35">
        <v>-82.262505841123456</v>
      </c>
      <c r="N132" s="35">
        <v>-82.262505841123456</v>
      </c>
      <c r="O132" s="35">
        <v>-82.262505841123456</v>
      </c>
      <c r="P132" s="35">
        <v>-82.262505841123456</v>
      </c>
      <c r="Q132" s="35">
        <v>-82.262505841123456</v>
      </c>
      <c r="R132" s="35">
        <v>-82.262505841123456</v>
      </c>
      <c r="S132" s="35">
        <v>-82.262505841123456</v>
      </c>
      <c r="T132" s="35">
        <v>-82.262505841123456</v>
      </c>
      <c r="U132" s="35">
        <v>-82.262505841123456</v>
      </c>
      <c r="V132" s="35">
        <v>-82.262505841123456</v>
      </c>
      <c r="W132" s="35">
        <v>-82.262505841123456</v>
      </c>
      <c r="X132" s="35">
        <v>-82.262505841123456</v>
      </c>
      <c r="Y132" s="35">
        <v>-82.262505841123456</v>
      </c>
      <c r="Z132" s="35">
        <v>-82.262505841123456</v>
      </c>
      <c r="AA132" s="35">
        <v>-82.262505841123456</v>
      </c>
      <c r="AB132" s="35">
        <v>-82.262505841123456</v>
      </c>
      <c r="AC132" s="35">
        <v>-82.262505841123456</v>
      </c>
      <c r="AD132" s="35">
        <v>-82.262505841123456</v>
      </c>
      <c r="AE132" s="35">
        <v>-82.262505841123456</v>
      </c>
      <c r="AF132" s="35">
        <v>-82.262505841123456</v>
      </c>
      <c r="AG132" s="35">
        <v>-82.262505841123456</v>
      </c>
      <c r="AH132" s="35">
        <v>-82.262505841123456</v>
      </c>
      <c r="AI132" s="35">
        <v>-82.262505841123456</v>
      </c>
      <c r="AJ132" s="35">
        <v>-82.262505841123456</v>
      </c>
      <c r="AK132" s="35">
        <v>-82.262505841123456</v>
      </c>
      <c r="AL132" s="35">
        <v>-82.262505841123456</v>
      </c>
      <c r="AM132" s="35">
        <v>-82.262505841123456</v>
      </c>
      <c r="AN132" s="35">
        <v>-82.262505841123456</v>
      </c>
      <c r="AO132" s="35"/>
      <c r="AP132" s="91">
        <f t="shared" si="1"/>
        <v>0</v>
      </c>
      <c r="AQ132" s="91">
        <f>SUMIF($E$2:$AN$2,"&lt;="&amp;VLOOKUP($AP$1,#REF!,6,0),$E132:$AN132)</f>
        <v>0</v>
      </c>
    </row>
    <row r="133" spans="1:43" x14ac:dyDescent="0.2">
      <c r="A133" s="1">
        <v>1330</v>
      </c>
      <c r="B133" s="1" t="s">
        <v>229</v>
      </c>
      <c r="C133" s="1">
        <v>1330</v>
      </c>
      <c r="D133" s="40" t="s">
        <v>60</v>
      </c>
      <c r="E133" s="35">
        <v>0</v>
      </c>
      <c r="F133" s="35">
        <v>-466.11</v>
      </c>
      <c r="G133" s="35">
        <v>0</v>
      </c>
      <c r="H133" s="35">
        <v>-140.91365030866828</v>
      </c>
      <c r="I133" s="35">
        <v>-140.91365030866828</v>
      </c>
      <c r="J133" s="35">
        <v>-140.91365030866828</v>
      </c>
      <c r="K133" s="35">
        <v>-140.91365030866828</v>
      </c>
      <c r="L133" s="35">
        <v>-140.91365030866828</v>
      </c>
      <c r="M133" s="35">
        <v>-140.91365030866828</v>
      </c>
      <c r="N133" s="35">
        <v>-140.91365030866828</v>
      </c>
      <c r="O133" s="35">
        <v>-140.91365030866828</v>
      </c>
      <c r="P133" s="35">
        <v>-140.91365030866828</v>
      </c>
      <c r="Q133" s="35">
        <v>-140.91365030866828</v>
      </c>
      <c r="R133" s="35">
        <v>-140.91365030866828</v>
      </c>
      <c r="S133" s="35">
        <v>-140.91365030866828</v>
      </c>
      <c r="T133" s="35">
        <v>-140.91365030866828</v>
      </c>
      <c r="U133" s="35">
        <v>-140.91365030866828</v>
      </c>
      <c r="V133" s="35">
        <v>-140.91365030866828</v>
      </c>
      <c r="W133" s="35">
        <v>-140.91365030866828</v>
      </c>
      <c r="X133" s="35">
        <v>-140.91365030866828</v>
      </c>
      <c r="Y133" s="35">
        <v>-140.91365030866828</v>
      </c>
      <c r="Z133" s="35">
        <v>-140.91365030866828</v>
      </c>
      <c r="AA133" s="35">
        <v>-140.91365030866828</v>
      </c>
      <c r="AB133" s="35">
        <v>-140.91365030866828</v>
      </c>
      <c r="AC133" s="35">
        <v>-140.91365030866828</v>
      </c>
      <c r="AD133" s="35">
        <v>-140.91365030866828</v>
      </c>
      <c r="AE133" s="35">
        <v>-140.91365030866828</v>
      </c>
      <c r="AF133" s="35">
        <v>-140.91365030866828</v>
      </c>
      <c r="AG133" s="35">
        <v>-140.91365030866828</v>
      </c>
      <c r="AH133" s="35">
        <v>-140.91365030866828</v>
      </c>
      <c r="AI133" s="35">
        <v>-140.91365030866828</v>
      </c>
      <c r="AJ133" s="35">
        <v>-140.91365030866828</v>
      </c>
      <c r="AK133" s="35">
        <v>-140.91365030866828</v>
      </c>
      <c r="AL133" s="35">
        <v>-140.91365030866828</v>
      </c>
      <c r="AM133" s="35">
        <v>-140.91365030866828</v>
      </c>
      <c r="AN133" s="35">
        <v>-140.91365030866828</v>
      </c>
      <c r="AO133" s="35"/>
      <c r="AP133" s="91">
        <f t="shared" ref="AP133:AP159" si="2">SUMIF($E$3:$AN$3,$AP$1,$E133:$AN133)</f>
        <v>0</v>
      </c>
      <c r="AQ133" s="91">
        <f>SUMIF($E$2:$AN$2,"&lt;="&amp;VLOOKUP($AP$1,#REF!,6,0),$E133:$AN133)</f>
        <v>0</v>
      </c>
    </row>
    <row r="134" spans="1:43" x14ac:dyDescent="0.2">
      <c r="A134" s="1">
        <v>1330</v>
      </c>
      <c r="B134" s="1" t="s">
        <v>230</v>
      </c>
      <c r="C134" s="1">
        <v>1330</v>
      </c>
      <c r="D134" s="40" t="s">
        <v>57</v>
      </c>
      <c r="E134" s="35">
        <v>0</v>
      </c>
      <c r="F134" s="35">
        <v>0</v>
      </c>
      <c r="G134" s="35">
        <v>0</v>
      </c>
      <c r="H134" s="35">
        <v>-82.034516662608979</v>
      </c>
      <c r="I134" s="35">
        <v>-82.034516662608979</v>
      </c>
      <c r="J134" s="35">
        <v>-82.034516662608979</v>
      </c>
      <c r="K134" s="35">
        <v>-82.034516662608979</v>
      </c>
      <c r="L134" s="35">
        <v>-82.034516662608979</v>
      </c>
      <c r="M134" s="35">
        <v>-82.034516662608979</v>
      </c>
      <c r="N134" s="35">
        <v>-82.034516662608979</v>
      </c>
      <c r="O134" s="35">
        <v>-82.034516662608979</v>
      </c>
      <c r="P134" s="35">
        <v>-82.034516662608979</v>
      </c>
      <c r="Q134" s="35">
        <v>-82.034516662608979</v>
      </c>
      <c r="R134" s="35">
        <v>-82.034516662608979</v>
      </c>
      <c r="S134" s="35">
        <v>-82.034516662608979</v>
      </c>
      <c r="T134" s="35">
        <v>-82.034516662608979</v>
      </c>
      <c r="U134" s="35">
        <v>-82.034516662608979</v>
      </c>
      <c r="V134" s="35">
        <v>-82.034516662608979</v>
      </c>
      <c r="W134" s="35">
        <v>-82.034516662608979</v>
      </c>
      <c r="X134" s="35">
        <v>-82.034516662608979</v>
      </c>
      <c r="Y134" s="35">
        <v>-82.034516662608979</v>
      </c>
      <c r="Z134" s="35">
        <v>-82.034516662608979</v>
      </c>
      <c r="AA134" s="35">
        <v>-82.034516662608979</v>
      </c>
      <c r="AB134" s="35">
        <v>-82.034516662608979</v>
      </c>
      <c r="AC134" s="35">
        <v>-82.034516662608979</v>
      </c>
      <c r="AD134" s="35">
        <v>-82.034516662608979</v>
      </c>
      <c r="AE134" s="35">
        <v>-82.034516662608979</v>
      </c>
      <c r="AF134" s="35">
        <v>-82.034516662608979</v>
      </c>
      <c r="AG134" s="35">
        <v>-82.034516662608979</v>
      </c>
      <c r="AH134" s="35">
        <v>-82.034516662608979</v>
      </c>
      <c r="AI134" s="35">
        <v>-82.034516662608979</v>
      </c>
      <c r="AJ134" s="35">
        <v>-82.034516662608979</v>
      </c>
      <c r="AK134" s="35">
        <v>-82.034516662608979</v>
      </c>
      <c r="AL134" s="35">
        <v>-82.034516662608979</v>
      </c>
      <c r="AM134" s="35">
        <v>-82.034516662608979</v>
      </c>
      <c r="AN134" s="35">
        <v>-82.034516662608979</v>
      </c>
      <c r="AO134" s="35"/>
      <c r="AP134" s="91">
        <f t="shared" si="2"/>
        <v>0</v>
      </c>
      <c r="AQ134" s="91">
        <f>SUMIF($E$2:$AN$2,"&lt;="&amp;VLOOKUP($AP$1,#REF!,6,0),$E134:$AN134)</f>
        <v>0</v>
      </c>
    </row>
    <row r="135" spans="1:43" x14ac:dyDescent="0.2">
      <c r="A135" s="1">
        <v>1330</v>
      </c>
      <c r="B135" s="1" t="s">
        <v>231</v>
      </c>
      <c r="C135" s="1">
        <v>1330</v>
      </c>
      <c r="D135" s="40" t="s">
        <v>21</v>
      </c>
      <c r="E135" s="35">
        <v>0</v>
      </c>
      <c r="F135" s="35">
        <v>0</v>
      </c>
      <c r="G135" s="35">
        <v>0</v>
      </c>
      <c r="H135" s="35">
        <v>0</v>
      </c>
      <c r="I135" s="35">
        <v>0</v>
      </c>
      <c r="J135" s="35">
        <v>0</v>
      </c>
      <c r="K135" s="35">
        <v>0</v>
      </c>
      <c r="L135" s="35">
        <v>0</v>
      </c>
      <c r="M135" s="35">
        <v>0</v>
      </c>
      <c r="N135" s="35">
        <v>0</v>
      </c>
      <c r="O135" s="35">
        <v>0</v>
      </c>
      <c r="P135" s="35">
        <v>0</v>
      </c>
      <c r="Q135" s="35">
        <v>0</v>
      </c>
      <c r="R135" s="35">
        <v>0</v>
      </c>
      <c r="S135" s="35">
        <v>0</v>
      </c>
      <c r="T135" s="35">
        <v>0</v>
      </c>
      <c r="U135" s="35">
        <v>0</v>
      </c>
      <c r="V135" s="35">
        <v>0</v>
      </c>
      <c r="W135" s="35">
        <v>0</v>
      </c>
      <c r="X135" s="35">
        <v>0</v>
      </c>
      <c r="Y135" s="35">
        <v>0</v>
      </c>
      <c r="Z135" s="35">
        <v>0</v>
      </c>
      <c r="AA135" s="35">
        <v>0</v>
      </c>
      <c r="AB135" s="35">
        <v>0</v>
      </c>
      <c r="AC135" s="35">
        <v>0</v>
      </c>
      <c r="AD135" s="35">
        <v>0</v>
      </c>
      <c r="AE135" s="35">
        <v>0</v>
      </c>
      <c r="AF135" s="35">
        <v>0</v>
      </c>
      <c r="AG135" s="35">
        <v>0</v>
      </c>
      <c r="AH135" s="35">
        <v>0</v>
      </c>
      <c r="AI135" s="35">
        <v>0</v>
      </c>
      <c r="AJ135" s="35">
        <v>0</v>
      </c>
      <c r="AK135" s="35">
        <v>0</v>
      </c>
      <c r="AL135" s="35">
        <v>0</v>
      </c>
      <c r="AM135" s="35">
        <v>0</v>
      </c>
      <c r="AN135" s="35">
        <v>0</v>
      </c>
      <c r="AO135" s="35"/>
      <c r="AP135" s="91">
        <f t="shared" si="2"/>
        <v>0</v>
      </c>
      <c r="AQ135" s="91">
        <f>SUMIF($E$2:$AN$2,"&lt;="&amp;VLOOKUP($AP$1,#REF!,6,0),$E135:$AN135)</f>
        <v>0</v>
      </c>
    </row>
    <row r="136" spans="1:43" x14ac:dyDescent="0.2">
      <c r="A136" s="1">
        <v>1330</v>
      </c>
      <c r="B136" s="1" t="s">
        <v>232</v>
      </c>
      <c r="C136" s="1">
        <v>1330</v>
      </c>
      <c r="D136" s="40" t="s">
        <v>24</v>
      </c>
      <c r="E136" s="35">
        <v>0</v>
      </c>
      <c r="F136" s="35">
        <v>0</v>
      </c>
      <c r="G136" s="35">
        <v>0</v>
      </c>
      <c r="H136" s="35">
        <v>0</v>
      </c>
      <c r="I136" s="35">
        <v>0</v>
      </c>
      <c r="J136" s="35">
        <v>0</v>
      </c>
      <c r="K136" s="35">
        <v>0</v>
      </c>
      <c r="L136" s="35">
        <v>0</v>
      </c>
      <c r="M136" s="35">
        <v>0</v>
      </c>
      <c r="N136" s="35">
        <v>0</v>
      </c>
      <c r="O136" s="35">
        <v>0</v>
      </c>
      <c r="P136" s="35">
        <v>0</v>
      </c>
      <c r="Q136" s="35">
        <v>0</v>
      </c>
      <c r="R136" s="35">
        <v>0</v>
      </c>
      <c r="S136" s="35">
        <v>0</v>
      </c>
      <c r="T136" s="35">
        <v>0</v>
      </c>
      <c r="U136" s="35">
        <v>0</v>
      </c>
      <c r="V136" s="35">
        <v>0</v>
      </c>
      <c r="W136" s="35">
        <v>0</v>
      </c>
      <c r="X136" s="35">
        <v>0</v>
      </c>
      <c r="Y136" s="35">
        <v>0</v>
      </c>
      <c r="Z136" s="35">
        <v>0</v>
      </c>
      <c r="AA136" s="35">
        <v>0</v>
      </c>
      <c r="AB136" s="35">
        <v>0</v>
      </c>
      <c r="AC136" s="35">
        <v>0</v>
      </c>
      <c r="AD136" s="35">
        <v>0</v>
      </c>
      <c r="AE136" s="35">
        <v>0</v>
      </c>
      <c r="AF136" s="35">
        <v>0</v>
      </c>
      <c r="AG136" s="35">
        <v>0</v>
      </c>
      <c r="AH136" s="35">
        <v>0</v>
      </c>
      <c r="AI136" s="35">
        <v>0</v>
      </c>
      <c r="AJ136" s="35">
        <v>0</v>
      </c>
      <c r="AK136" s="35">
        <v>0</v>
      </c>
      <c r="AL136" s="35">
        <v>0</v>
      </c>
      <c r="AM136" s="35">
        <v>0</v>
      </c>
      <c r="AN136" s="35">
        <v>0</v>
      </c>
      <c r="AO136" s="35"/>
      <c r="AP136" s="91">
        <f t="shared" si="2"/>
        <v>0</v>
      </c>
      <c r="AQ136" s="91">
        <f>SUMIF($E$2:$AN$2,"&lt;="&amp;VLOOKUP($AP$1,#REF!,6,0),$E136:$AN136)</f>
        <v>0</v>
      </c>
    </row>
    <row r="137" spans="1:43" x14ac:dyDescent="0.2">
      <c r="A137" s="1">
        <v>1330</v>
      </c>
      <c r="B137" s="1" t="s">
        <v>233</v>
      </c>
      <c r="C137" s="1">
        <v>1330</v>
      </c>
      <c r="D137" s="40" t="s">
        <v>28</v>
      </c>
      <c r="E137" s="35">
        <v>0</v>
      </c>
      <c r="F137" s="35">
        <v>0</v>
      </c>
      <c r="G137" s="35">
        <v>0</v>
      </c>
      <c r="H137" s="35">
        <v>0</v>
      </c>
      <c r="I137" s="35">
        <v>0</v>
      </c>
      <c r="J137" s="35">
        <v>0</v>
      </c>
      <c r="K137" s="35">
        <v>0</v>
      </c>
      <c r="L137" s="35">
        <v>0</v>
      </c>
      <c r="M137" s="35">
        <v>0</v>
      </c>
      <c r="N137" s="35">
        <v>0</v>
      </c>
      <c r="O137" s="35">
        <v>0</v>
      </c>
      <c r="P137" s="35">
        <v>0</v>
      </c>
      <c r="Q137" s="35">
        <v>0</v>
      </c>
      <c r="R137" s="35">
        <v>0</v>
      </c>
      <c r="S137" s="35">
        <v>0</v>
      </c>
      <c r="T137" s="35">
        <v>0</v>
      </c>
      <c r="U137" s="35">
        <v>0</v>
      </c>
      <c r="V137" s="35">
        <v>0</v>
      </c>
      <c r="W137" s="35">
        <v>0</v>
      </c>
      <c r="X137" s="35">
        <v>0</v>
      </c>
      <c r="Y137" s="35">
        <v>0</v>
      </c>
      <c r="Z137" s="35">
        <v>0</v>
      </c>
      <c r="AA137" s="35">
        <v>0</v>
      </c>
      <c r="AB137" s="35">
        <v>0</v>
      </c>
      <c r="AC137" s="35">
        <v>0</v>
      </c>
      <c r="AD137" s="35">
        <v>0</v>
      </c>
      <c r="AE137" s="35">
        <v>0</v>
      </c>
      <c r="AF137" s="35">
        <v>0</v>
      </c>
      <c r="AG137" s="35">
        <v>0</v>
      </c>
      <c r="AH137" s="35">
        <v>0</v>
      </c>
      <c r="AI137" s="35">
        <v>0</v>
      </c>
      <c r="AJ137" s="35">
        <v>0</v>
      </c>
      <c r="AK137" s="35">
        <v>0</v>
      </c>
      <c r="AL137" s="35">
        <v>0</v>
      </c>
      <c r="AM137" s="35">
        <v>0</v>
      </c>
      <c r="AN137" s="35">
        <v>0</v>
      </c>
      <c r="AO137" s="35"/>
      <c r="AP137" s="91">
        <f t="shared" si="2"/>
        <v>0</v>
      </c>
      <c r="AQ137" s="91">
        <f>SUMIF($E$2:$AN$2,"&lt;="&amp;VLOOKUP($AP$1,#REF!,6,0),$E137:$AN137)</f>
        <v>0</v>
      </c>
    </row>
    <row r="138" spans="1:43" x14ac:dyDescent="0.2">
      <c r="A138" s="1">
        <v>1330</v>
      </c>
      <c r="B138" s="1" t="s">
        <v>234</v>
      </c>
      <c r="C138" s="1">
        <v>1330</v>
      </c>
      <c r="D138" s="40" t="s">
        <v>45</v>
      </c>
      <c r="E138" s="35">
        <v>0</v>
      </c>
      <c r="F138" s="35">
        <v>0</v>
      </c>
      <c r="G138" s="35">
        <v>0</v>
      </c>
      <c r="H138" s="35">
        <v>0</v>
      </c>
      <c r="I138" s="35">
        <v>0</v>
      </c>
      <c r="J138" s="35">
        <v>0</v>
      </c>
      <c r="K138" s="35">
        <v>0</v>
      </c>
      <c r="L138" s="35">
        <v>0</v>
      </c>
      <c r="M138" s="35">
        <v>0</v>
      </c>
      <c r="N138" s="35">
        <v>0</v>
      </c>
      <c r="O138" s="35">
        <v>0</v>
      </c>
      <c r="P138" s="35">
        <v>0</v>
      </c>
      <c r="Q138" s="35">
        <v>0</v>
      </c>
      <c r="R138" s="35">
        <v>0</v>
      </c>
      <c r="S138" s="35">
        <v>0</v>
      </c>
      <c r="T138" s="35">
        <v>0</v>
      </c>
      <c r="U138" s="35">
        <v>0</v>
      </c>
      <c r="V138" s="35">
        <v>0</v>
      </c>
      <c r="W138" s="35">
        <v>0</v>
      </c>
      <c r="X138" s="35">
        <v>0</v>
      </c>
      <c r="Y138" s="35">
        <v>0</v>
      </c>
      <c r="Z138" s="35">
        <v>0</v>
      </c>
      <c r="AA138" s="35">
        <v>0</v>
      </c>
      <c r="AB138" s="35">
        <v>0</v>
      </c>
      <c r="AC138" s="35">
        <v>0</v>
      </c>
      <c r="AD138" s="35">
        <v>0</v>
      </c>
      <c r="AE138" s="35">
        <v>0</v>
      </c>
      <c r="AF138" s="35">
        <v>0</v>
      </c>
      <c r="AG138" s="35">
        <v>0</v>
      </c>
      <c r="AH138" s="35">
        <v>0</v>
      </c>
      <c r="AI138" s="35">
        <v>0</v>
      </c>
      <c r="AJ138" s="35">
        <v>0</v>
      </c>
      <c r="AK138" s="35">
        <v>0</v>
      </c>
      <c r="AL138" s="35">
        <v>0</v>
      </c>
      <c r="AM138" s="35">
        <v>0</v>
      </c>
      <c r="AN138" s="35">
        <v>0</v>
      </c>
      <c r="AO138" s="35"/>
      <c r="AP138" s="91">
        <f t="shared" si="2"/>
        <v>0</v>
      </c>
      <c r="AQ138" s="91">
        <f>SUMIF($E$2:$AN$2,"&lt;="&amp;VLOOKUP($AP$1,#REF!,6,0),$E138:$AN138)</f>
        <v>0</v>
      </c>
    </row>
    <row r="139" spans="1:43" x14ac:dyDescent="0.2">
      <c r="A139" s="1">
        <v>1330</v>
      </c>
      <c r="B139" s="1" t="s">
        <v>235</v>
      </c>
      <c r="C139" s="1">
        <v>1330</v>
      </c>
      <c r="D139" s="40" t="s">
        <v>64</v>
      </c>
      <c r="E139" s="35">
        <v>0</v>
      </c>
      <c r="F139" s="35">
        <v>0</v>
      </c>
      <c r="G139" s="35">
        <v>0</v>
      </c>
      <c r="H139" s="35">
        <v>-633.58415499895739</v>
      </c>
      <c r="I139" s="35">
        <v>-633.58415499895739</v>
      </c>
      <c r="J139" s="35">
        <v>-633.58415499895739</v>
      </c>
      <c r="K139" s="35">
        <v>-633.58415499895739</v>
      </c>
      <c r="L139" s="35">
        <v>-633.58415499895739</v>
      </c>
      <c r="M139" s="35">
        <v>-633.58415499895739</v>
      </c>
      <c r="N139" s="35">
        <v>-633.58415499895739</v>
      </c>
      <c r="O139" s="35">
        <v>-633.58415499895739</v>
      </c>
      <c r="P139" s="35">
        <v>-633.58415499895739</v>
      </c>
      <c r="Q139" s="35">
        <v>-633.58415499895739</v>
      </c>
      <c r="R139" s="35">
        <v>-633.58415499895739</v>
      </c>
      <c r="S139" s="35">
        <v>-633.58415499895739</v>
      </c>
      <c r="T139" s="35">
        <v>-633.58415499895739</v>
      </c>
      <c r="U139" s="35">
        <v>-633.58415499895739</v>
      </c>
      <c r="V139" s="35">
        <v>-633.58415499895739</v>
      </c>
      <c r="W139" s="35">
        <v>-633.58415499895739</v>
      </c>
      <c r="X139" s="35">
        <v>-633.58415499895739</v>
      </c>
      <c r="Y139" s="35">
        <v>-633.58415499895739</v>
      </c>
      <c r="Z139" s="35">
        <v>-633.58415499895739</v>
      </c>
      <c r="AA139" s="35">
        <v>-633.58415499895739</v>
      </c>
      <c r="AB139" s="35">
        <v>-633.58415499895739</v>
      </c>
      <c r="AC139" s="35">
        <v>-633.58415499895739</v>
      </c>
      <c r="AD139" s="35">
        <v>-633.58415499895739</v>
      </c>
      <c r="AE139" s="35">
        <v>-633.58415499895739</v>
      </c>
      <c r="AF139" s="35">
        <v>-633.58415499895739</v>
      </c>
      <c r="AG139" s="35">
        <v>-633.58415499895739</v>
      </c>
      <c r="AH139" s="35">
        <v>-633.58415499895739</v>
      </c>
      <c r="AI139" s="35">
        <v>-633.58415499895739</v>
      </c>
      <c r="AJ139" s="35">
        <v>-633.58415499895739</v>
      </c>
      <c r="AK139" s="35">
        <v>-633.58415499895739</v>
      </c>
      <c r="AL139" s="35">
        <v>-633.58415499895739</v>
      </c>
      <c r="AM139" s="35">
        <v>-633.58415499895739</v>
      </c>
      <c r="AN139" s="35">
        <v>-633.58415499895739</v>
      </c>
      <c r="AO139" s="35"/>
      <c r="AP139" s="91">
        <f t="shared" si="2"/>
        <v>0</v>
      </c>
      <c r="AQ139" s="91">
        <f>SUMIF($E$2:$AN$2,"&lt;="&amp;VLOOKUP($AP$1,#REF!,6,0),$E139:$AN139)</f>
        <v>0</v>
      </c>
    </row>
    <row r="140" spans="1:43" x14ac:dyDescent="0.2">
      <c r="A140" s="1">
        <v>1330</v>
      </c>
      <c r="B140" s="1" t="s">
        <v>236</v>
      </c>
      <c r="C140" s="1">
        <v>1330</v>
      </c>
      <c r="D140" s="40" t="s">
        <v>43</v>
      </c>
      <c r="E140" s="35">
        <v>0</v>
      </c>
      <c r="F140" s="35">
        <v>0</v>
      </c>
      <c r="G140" s="35">
        <v>0</v>
      </c>
      <c r="H140" s="35">
        <v>-5.4780526883123484</v>
      </c>
      <c r="I140" s="35">
        <v>-5.4780526883123484</v>
      </c>
      <c r="J140" s="35">
        <v>-5.4780526883123484</v>
      </c>
      <c r="K140" s="35">
        <v>-5.4780526883123484</v>
      </c>
      <c r="L140" s="35">
        <v>-5.4780526883123484</v>
      </c>
      <c r="M140" s="35">
        <v>-5.4780526883123484</v>
      </c>
      <c r="N140" s="35">
        <v>-5.4780526883123484</v>
      </c>
      <c r="O140" s="35">
        <v>-5.4780526883123484</v>
      </c>
      <c r="P140" s="35">
        <v>-5.4780526883123484</v>
      </c>
      <c r="Q140" s="35">
        <v>-5.4780526883123484</v>
      </c>
      <c r="R140" s="35">
        <v>-5.4780526883123484</v>
      </c>
      <c r="S140" s="35">
        <v>-5.4780526883123484</v>
      </c>
      <c r="T140" s="35">
        <v>-5.4780526883123484</v>
      </c>
      <c r="U140" s="35">
        <v>-5.4780526883123484</v>
      </c>
      <c r="V140" s="35">
        <v>-5.4780526883123484</v>
      </c>
      <c r="W140" s="35">
        <v>-5.4780526883123484</v>
      </c>
      <c r="X140" s="35">
        <v>-5.4780526883123484</v>
      </c>
      <c r="Y140" s="35">
        <v>-5.4780526883123484</v>
      </c>
      <c r="Z140" s="35">
        <v>-5.4780526883123484</v>
      </c>
      <c r="AA140" s="35">
        <v>-5.4780526883123484</v>
      </c>
      <c r="AB140" s="35">
        <v>-5.4780526883123484</v>
      </c>
      <c r="AC140" s="35">
        <v>-5.4780526883123484</v>
      </c>
      <c r="AD140" s="35">
        <v>-5.4780526883123484</v>
      </c>
      <c r="AE140" s="35">
        <v>-5.4780526883123484</v>
      </c>
      <c r="AF140" s="35">
        <v>-5.4780526883123484</v>
      </c>
      <c r="AG140" s="35">
        <v>-5.4780526883123484</v>
      </c>
      <c r="AH140" s="35">
        <v>-5.4780526883123484</v>
      </c>
      <c r="AI140" s="35">
        <v>-5.4780526883123484</v>
      </c>
      <c r="AJ140" s="35">
        <v>-5.4780526883123484</v>
      </c>
      <c r="AK140" s="35">
        <v>-5.4780526883123484</v>
      </c>
      <c r="AL140" s="35">
        <v>-5.4780526883123484</v>
      </c>
      <c r="AM140" s="35">
        <v>-5.4780526883123484</v>
      </c>
      <c r="AN140" s="35">
        <v>-5.4780526883123484</v>
      </c>
      <c r="AO140" s="35"/>
      <c r="AP140" s="91">
        <f t="shared" si="2"/>
        <v>0</v>
      </c>
      <c r="AQ140" s="91">
        <f>SUMIF($E$2:$AN$2,"&lt;="&amp;VLOOKUP($AP$1,#REF!,6,0),$E140:$AN140)</f>
        <v>0</v>
      </c>
    </row>
    <row r="141" spans="1:43" x14ac:dyDescent="0.2">
      <c r="A141" s="1">
        <v>1330</v>
      </c>
      <c r="B141" s="1" t="s">
        <v>237</v>
      </c>
      <c r="C141" s="1">
        <v>1330</v>
      </c>
      <c r="D141" s="40" t="s">
        <v>63</v>
      </c>
      <c r="E141" s="35">
        <v>0</v>
      </c>
      <c r="F141" s="35">
        <v>0</v>
      </c>
      <c r="G141" s="35">
        <v>0</v>
      </c>
      <c r="H141" s="35">
        <v>-2809.846318197458</v>
      </c>
      <c r="I141" s="35">
        <v>-2809.846318197458</v>
      </c>
      <c r="J141" s="35">
        <v>-2809.846318197458</v>
      </c>
      <c r="K141" s="35">
        <v>-2809.846318197458</v>
      </c>
      <c r="L141" s="35">
        <v>-2809.846318197458</v>
      </c>
      <c r="M141" s="35">
        <v>-2809.846318197458</v>
      </c>
      <c r="N141" s="35">
        <v>-2809.846318197458</v>
      </c>
      <c r="O141" s="35">
        <v>-2809.846318197458</v>
      </c>
      <c r="P141" s="35">
        <v>-2809.846318197458</v>
      </c>
      <c r="Q141" s="35">
        <v>-2809.846318197458</v>
      </c>
      <c r="R141" s="35">
        <v>-2809.846318197458</v>
      </c>
      <c r="S141" s="35">
        <v>-2809.846318197458</v>
      </c>
      <c r="T141" s="35">
        <v>-2809.846318197458</v>
      </c>
      <c r="U141" s="35">
        <v>-2809.846318197458</v>
      </c>
      <c r="V141" s="35">
        <v>-2809.846318197458</v>
      </c>
      <c r="W141" s="35">
        <v>-2809.846318197458</v>
      </c>
      <c r="X141" s="35">
        <v>-2809.846318197458</v>
      </c>
      <c r="Y141" s="35">
        <v>-2809.846318197458</v>
      </c>
      <c r="Z141" s="35">
        <v>-2809.846318197458</v>
      </c>
      <c r="AA141" s="35">
        <v>-2809.846318197458</v>
      </c>
      <c r="AB141" s="35">
        <v>-2809.846318197458</v>
      </c>
      <c r="AC141" s="35">
        <v>-2809.846318197458</v>
      </c>
      <c r="AD141" s="35">
        <v>-2809.846318197458</v>
      </c>
      <c r="AE141" s="35">
        <v>-2809.846318197458</v>
      </c>
      <c r="AF141" s="35">
        <v>-2809.846318197458</v>
      </c>
      <c r="AG141" s="35">
        <v>-2809.846318197458</v>
      </c>
      <c r="AH141" s="35">
        <v>-2809.846318197458</v>
      </c>
      <c r="AI141" s="35">
        <v>-2809.846318197458</v>
      </c>
      <c r="AJ141" s="35">
        <v>-2809.846318197458</v>
      </c>
      <c r="AK141" s="35">
        <v>-2809.846318197458</v>
      </c>
      <c r="AL141" s="35">
        <v>-2809.846318197458</v>
      </c>
      <c r="AM141" s="35">
        <v>-2809.846318197458</v>
      </c>
      <c r="AN141" s="35">
        <v>-2809.846318197458</v>
      </c>
      <c r="AO141" s="35"/>
      <c r="AP141" s="91">
        <f t="shared" si="2"/>
        <v>0</v>
      </c>
      <c r="AQ141" s="91">
        <f>SUMIF($E$2:$AN$2,"&lt;="&amp;VLOOKUP($AP$1,#REF!,6,0),$E141:$AN141)</f>
        <v>0</v>
      </c>
    </row>
    <row r="142" spans="1:43" x14ac:dyDescent="0.2">
      <c r="A142" s="1">
        <v>1331</v>
      </c>
      <c r="B142" s="1" t="s">
        <v>238</v>
      </c>
      <c r="C142" s="1">
        <v>1331</v>
      </c>
      <c r="D142" s="1">
        <v>536150010</v>
      </c>
      <c r="E142" s="35">
        <v>-45819036.710000001</v>
      </c>
      <c r="F142" s="35">
        <v>-19197386.350000001</v>
      </c>
      <c r="G142" s="35">
        <v>-205350226</v>
      </c>
      <c r="H142" s="35">
        <v>-31800656.962990556</v>
      </c>
      <c r="I142" s="35">
        <v>-18876547.062895335</v>
      </c>
      <c r="J142" s="35">
        <v>-223850756.71627232</v>
      </c>
      <c r="K142" s="35">
        <v>-34425307.94114925</v>
      </c>
      <c r="L142" s="35">
        <v>-20115077.612772331</v>
      </c>
      <c r="M142" s="35">
        <v>-211811394.27333817</v>
      </c>
      <c r="N142" s="35">
        <v>-33439614.777160797</v>
      </c>
      <c r="O142" s="35">
        <v>-20344450.103240244</v>
      </c>
      <c r="P142" s="35">
        <v>-256593516.03630471</v>
      </c>
      <c r="Q142" s="35">
        <v>-38508192.279719956</v>
      </c>
      <c r="R142" s="35">
        <v>-22539629.622860704</v>
      </c>
      <c r="S142" s="35">
        <v>-224703369.11626622</v>
      </c>
      <c r="T142" s="35">
        <v>-35820468.29878217</v>
      </c>
      <c r="U142" s="35">
        <v>-21311220.558932401</v>
      </c>
      <c r="V142" s="35">
        <v>-250060212.86603227</v>
      </c>
      <c r="W142" s="35">
        <v>-38525641.780135684</v>
      </c>
      <c r="X142" s="35">
        <v>-22740761.643432815</v>
      </c>
      <c r="Y142" s="35">
        <v>-251340732.65893289</v>
      </c>
      <c r="Z142" s="35">
        <v>-39124070.591303341</v>
      </c>
      <c r="AA142" s="35">
        <v>-23274613.009897791</v>
      </c>
      <c r="AB142" s="35">
        <v>-266265243.47557718</v>
      </c>
      <c r="AC142" s="35">
        <v>-40986002.544633739</v>
      </c>
      <c r="AD142" s="35">
        <v>-23916377.577416845</v>
      </c>
      <c r="AE142" s="35">
        <v>-247079118.41000777</v>
      </c>
      <c r="AF142" s="35">
        <v>-39284828.956723168</v>
      </c>
      <c r="AG142" s="35">
        <v>-22990219.589456037</v>
      </c>
      <c r="AH142" s="35">
        <v>-257103401.30238616</v>
      </c>
      <c r="AI142" s="35">
        <v>-40199331.628949985</v>
      </c>
      <c r="AJ142" s="35">
        <v>-23488281.235126499</v>
      </c>
      <c r="AK142" s="35">
        <v>-257364624.38778943</v>
      </c>
      <c r="AL142" s="35">
        <v>-40307373.148826942</v>
      </c>
      <c r="AM142" s="35">
        <v>-24505658.762797426</v>
      </c>
      <c r="AN142" s="35">
        <v>-308280383.75050884</v>
      </c>
      <c r="AO142" s="35"/>
      <c r="AP142" s="91">
        <f t="shared" si="2"/>
        <v>0</v>
      </c>
      <c r="AQ142" s="91">
        <f>SUMIF($E$2:$AN$2,"&lt;="&amp;VLOOKUP($AP$1,#REF!,6,0),$E142:$AN142)</f>
        <v>0</v>
      </c>
    </row>
    <row r="143" spans="1:43" x14ac:dyDescent="0.2">
      <c r="A143" s="1">
        <v>1331</v>
      </c>
      <c r="B143" s="1" t="s">
        <v>239</v>
      </c>
      <c r="C143" s="1">
        <v>1331</v>
      </c>
      <c r="D143" s="1">
        <v>536150012</v>
      </c>
      <c r="E143" s="35">
        <v>-13141893.35</v>
      </c>
      <c r="F143" s="35">
        <v>-1824507.09</v>
      </c>
      <c r="G143" s="35">
        <v>-3541225</v>
      </c>
      <c r="H143" s="35">
        <v>-2719074.2889818507</v>
      </c>
      <c r="I143" s="35">
        <v>-1614014.8879065102</v>
      </c>
      <c r="J143" s="35">
        <v>-19140071.158426408</v>
      </c>
      <c r="K143" s="35">
        <v>-2943491.6964765429</v>
      </c>
      <c r="L143" s="35">
        <v>-1719913.8502521105</v>
      </c>
      <c r="M143" s="35">
        <v>-18110660.951196603</v>
      </c>
      <c r="N143" s="35">
        <v>-2859211.2697499711</v>
      </c>
      <c r="O143" s="35">
        <v>-1739526.0501559325</v>
      </c>
      <c r="P143" s="35">
        <v>-21939698.698229551</v>
      </c>
      <c r="Q143" s="35">
        <v>-3292593.4726698566</v>
      </c>
      <c r="R143" s="35">
        <v>-1927222.0527399683</v>
      </c>
      <c r="S143" s="35">
        <v>-19212972.685523428</v>
      </c>
      <c r="T143" s="35">
        <v>-3062783.0891625904</v>
      </c>
      <c r="U143" s="35">
        <v>-1822188.5150376831</v>
      </c>
      <c r="V143" s="35">
        <v>-21381077.010222107</v>
      </c>
      <c r="W143" s="35">
        <v>-3294085.469768886</v>
      </c>
      <c r="X143" s="35">
        <v>-1944419.5875728203</v>
      </c>
      <c r="Y143" s="35">
        <v>-21490566.20880881</v>
      </c>
      <c r="Z143" s="35">
        <v>-3345253.355895441</v>
      </c>
      <c r="AA143" s="35">
        <v>-1990065.8623143164</v>
      </c>
      <c r="AB143" s="35">
        <v>-22766667.318430435</v>
      </c>
      <c r="AC143" s="35">
        <v>-3504455.4537648787</v>
      </c>
      <c r="AD143" s="35">
        <v>-2044939.1165729137</v>
      </c>
      <c r="AE143" s="35">
        <v>-21126182.36141545</v>
      </c>
      <c r="AF143" s="35">
        <v>-3358998.7932510437</v>
      </c>
      <c r="AG143" s="35">
        <v>-1965749.1685309545</v>
      </c>
      <c r="AH143" s="35">
        <v>-21983295.782369863</v>
      </c>
      <c r="AI143" s="35">
        <v>-3437192.1685058703</v>
      </c>
      <c r="AJ143" s="35">
        <v>-2008335.28920911</v>
      </c>
      <c r="AK143" s="35">
        <v>-22005631.326444793</v>
      </c>
      <c r="AL143" s="35">
        <v>-3446430.1197589482</v>
      </c>
      <c r="AM143" s="35">
        <v>-2095324.8467172263</v>
      </c>
      <c r="AN143" s="35">
        <v>-26359117.870709501</v>
      </c>
      <c r="AO143" s="35"/>
      <c r="AP143" s="91">
        <f t="shared" si="2"/>
        <v>0</v>
      </c>
      <c r="AQ143" s="91">
        <f>SUMIF($E$2:$AN$2,"&lt;="&amp;VLOOKUP($AP$1,#REF!,6,0),$E143:$AN143)</f>
        <v>0</v>
      </c>
    </row>
    <row r="144" spans="1:43" x14ac:dyDescent="0.2">
      <c r="A144" s="1">
        <v>1331</v>
      </c>
      <c r="B144" s="1" t="s">
        <v>240</v>
      </c>
      <c r="C144" s="1">
        <v>1331</v>
      </c>
      <c r="D144" s="1">
        <v>536150015</v>
      </c>
      <c r="E144" s="35">
        <v>0</v>
      </c>
      <c r="F144" s="35">
        <v>0</v>
      </c>
      <c r="G144" s="35">
        <v>-1214533</v>
      </c>
      <c r="H144" s="35">
        <v>0</v>
      </c>
      <c r="I144" s="35">
        <v>0</v>
      </c>
      <c r="J144" s="35">
        <v>0</v>
      </c>
      <c r="K144" s="35">
        <v>0</v>
      </c>
      <c r="L144" s="35">
        <v>0</v>
      </c>
      <c r="M144" s="35">
        <v>16813479.902621474</v>
      </c>
      <c r="N144" s="35">
        <v>0</v>
      </c>
      <c r="O144" s="35">
        <v>0</v>
      </c>
      <c r="P144" s="35">
        <v>0</v>
      </c>
      <c r="Q144" s="35">
        <v>0</v>
      </c>
      <c r="R144" s="35">
        <v>0</v>
      </c>
      <c r="S144" s="35">
        <v>0</v>
      </c>
      <c r="T144" s="35">
        <v>0</v>
      </c>
      <c r="U144" s="35">
        <v>0</v>
      </c>
      <c r="V144" s="35">
        <v>0</v>
      </c>
      <c r="W144" s="35">
        <v>0</v>
      </c>
      <c r="X144" s="35">
        <v>0</v>
      </c>
      <c r="Y144" s="35">
        <v>0</v>
      </c>
      <c r="Z144" s="35">
        <v>0</v>
      </c>
      <c r="AA144" s="35">
        <v>0</v>
      </c>
      <c r="AB144" s="35">
        <v>0</v>
      </c>
      <c r="AC144" s="35">
        <v>0</v>
      </c>
      <c r="AD144" s="35">
        <v>0</v>
      </c>
      <c r="AE144" s="35">
        <v>0</v>
      </c>
      <c r="AF144" s="35">
        <v>0</v>
      </c>
      <c r="AG144" s="35">
        <v>0</v>
      </c>
      <c r="AH144" s="35">
        <v>0</v>
      </c>
      <c r="AI144" s="35">
        <v>0</v>
      </c>
      <c r="AJ144" s="35">
        <v>0</v>
      </c>
      <c r="AK144" s="35">
        <v>0</v>
      </c>
      <c r="AL144" s="35">
        <v>0</v>
      </c>
      <c r="AM144" s="35">
        <v>0</v>
      </c>
      <c r="AN144" s="35">
        <v>0</v>
      </c>
      <c r="AO144" s="35"/>
      <c r="AP144" s="91">
        <f t="shared" si="2"/>
        <v>0</v>
      </c>
      <c r="AQ144" s="91">
        <f>SUMIF($E$2:$AN$2,"&lt;="&amp;VLOOKUP($AP$1,#REF!,6,0),$E144:$AN144)</f>
        <v>0</v>
      </c>
    </row>
    <row r="145" spans="1:43" x14ac:dyDescent="0.2">
      <c r="A145" s="1">
        <v>1337</v>
      </c>
      <c r="B145" s="1" t="s">
        <v>241</v>
      </c>
      <c r="C145" s="1">
        <v>1337</v>
      </c>
      <c r="D145" s="41">
        <v>536101001</v>
      </c>
      <c r="E145" s="35">
        <v>973440</v>
      </c>
      <c r="F145" s="35">
        <v>946045</v>
      </c>
      <c r="G145" s="35">
        <v>22687057</v>
      </c>
      <c r="H145" s="35">
        <v>9076741.4232178461</v>
      </c>
      <c r="I145" s="35">
        <v>0</v>
      </c>
      <c r="J145" s="35">
        <v>0</v>
      </c>
      <c r="K145" s="35">
        <v>0</v>
      </c>
      <c r="L145" s="35">
        <v>0</v>
      </c>
      <c r="M145" s="35">
        <v>0</v>
      </c>
      <c r="N145" s="35">
        <v>0</v>
      </c>
      <c r="O145" s="35">
        <v>0</v>
      </c>
      <c r="P145" s="35">
        <v>64828514.085290499</v>
      </c>
      <c r="Q145" s="35">
        <v>2234387.0718718637</v>
      </c>
      <c r="R145" s="35">
        <v>2234387.0718718637</v>
      </c>
      <c r="S145" s="35">
        <v>23968154.77096577</v>
      </c>
      <c r="T145" s="35">
        <v>0</v>
      </c>
      <c r="U145" s="35">
        <v>0</v>
      </c>
      <c r="V145" s="35">
        <v>0</v>
      </c>
      <c r="W145" s="35">
        <v>0</v>
      </c>
      <c r="X145" s="35">
        <v>0</v>
      </c>
      <c r="Y145" s="35">
        <v>0</v>
      </c>
      <c r="Z145" s="35">
        <v>0</v>
      </c>
      <c r="AA145" s="35">
        <v>0</v>
      </c>
      <c r="AB145" s="35">
        <v>64828514.085290499</v>
      </c>
      <c r="AC145" s="35">
        <v>2234387.0718718637</v>
      </c>
      <c r="AD145" s="35">
        <v>2234387.0718718637</v>
      </c>
      <c r="AE145" s="35">
        <v>23968154.77096577</v>
      </c>
      <c r="AF145" s="35">
        <v>0</v>
      </c>
      <c r="AG145" s="35">
        <v>0</v>
      </c>
      <c r="AH145" s="35">
        <v>0</v>
      </c>
      <c r="AI145" s="35">
        <v>0</v>
      </c>
      <c r="AJ145" s="35">
        <v>0</v>
      </c>
      <c r="AK145" s="35">
        <v>0</v>
      </c>
      <c r="AL145" s="35">
        <v>0</v>
      </c>
      <c r="AM145" s="35">
        <v>0</v>
      </c>
      <c r="AN145" s="35">
        <v>64828514.085290499</v>
      </c>
      <c r="AO145" s="35"/>
      <c r="AP145" s="91">
        <f t="shared" si="2"/>
        <v>0</v>
      </c>
      <c r="AQ145" s="91">
        <f>SUMIF($E$2:$AN$2,"&lt;="&amp;VLOOKUP($AP$1,#REF!,6,0),$E145:$AN145)</f>
        <v>0</v>
      </c>
    </row>
    <row r="146" spans="1:43" x14ac:dyDescent="0.2">
      <c r="A146" s="1">
        <v>1337</v>
      </c>
      <c r="B146" s="1" t="s">
        <v>242</v>
      </c>
      <c r="C146" s="1">
        <v>1337</v>
      </c>
      <c r="D146" s="41">
        <v>536121001</v>
      </c>
      <c r="E146" s="35">
        <v>0</v>
      </c>
      <c r="F146" s="35">
        <v>0</v>
      </c>
      <c r="G146" s="35">
        <v>6372240</v>
      </c>
      <c r="H146" s="35">
        <v>2347440.6792395054</v>
      </c>
      <c r="I146" s="35">
        <v>0</v>
      </c>
      <c r="J146" s="35">
        <v>0</v>
      </c>
      <c r="K146" s="35">
        <v>0</v>
      </c>
      <c r="L146" s="35">
        <v>0</v>
      </c>
      <c r="M146" s="35">
        <v>0</v>
      </c>
      <c r="N146" s="35">
        <v>0</v>
      </c>
      <c r="O146" s="35">
        <v>0</v>
      </c>
      <c r="P146" s="35">
        <v>12585977.340027308</v>
      </c>
      <c r="Q146" s="35">
        <v>0</v>
      </c>
      <c r="R146" s="35">
        <v>0</v>
      </c>
      <c r="S146" s="35">
        <v>6198680.6599726928</v>
      </c>
      <c r="T146" s="35">
        <v>0</v>
      </c>
      <c r="U146" s="35">
        <v>0</v>
      </c>
      <c r="V146" s="35">
        <v>0</v>
      </c>
      <c r="W146" s="35">
        <v>0</v>
      </c>
      <c r="X146" s="35">
        <v>0</v>
      </c>
      <c r="Y146" s="35">
        <v>0</v>
      </c>
      <c r="Z146" s="35">
        <v>0</v>
      </c>
      <c r="AA146" s="35">
        <v>0</v>
      </c>
      <c r="AB146" s="35">
        <v>12585977.340027308</v>
      </c>
      <c r="AC146" s="35">
        <v>0</v>
      </c>
      <c r="AD146" s="35">
        <v>0</v>
      </c>
      <c r="AE146" s="35">
        <v>6198680.6599726928</v>
      </c>
      <c r="AF146" s="35">
        <v>0</v>
      </c>
      <c r="AG146" s="35">
        <v>0</v>
      </c>
      <c r="AH146" s="35">
        <v>0</v>
      </c>
      <c r="AI146" s="35">
        <v>0</v>
      </c>
      <c r="AJ146" s="35">
        <v>0</v>
      </c>
      <c r="AK146" s="35">
        <v>0</v>
      </c>
      <c r="AL146" s="35">
        <v>0</v>
      </c>
      <c r="AM146" s="35">
        <v>0</v>
      </c>
      <c r="AN146" s="35">
        <v>12585977.340027308</v>
      </c>
      <c r="AO146" s="35"/>
      <c r="AP146" s="91">
        <f t="shared" si="2"/>
        <v>0</v>
      </c>
      <c r="AQ146" s="91">
        <f>SUMIF($E$2:$AN$2,"&lt;="&amp;VLOOKUP($AP$1,#REF!,6,0),$E146:$AN146)</f>
        <v>0</v>
      </c>
    </row>
    <row r="147" spans="1:43" x14ac:dyDescent="0.2">
      <c r="A147" s="1">
        <v>1337</v>
      </c>
      <c r="B147" s="1" t="s">
        <v>243</v>
      </c>
      <c r="C147" s="1">
        <v>1337</v>
      </c>
      <c r="D147" s="41">
        <v>536198</v>
      </c>
      <c r="E147" s="35">
        <v>0</v>
      </c>
      <c r="F147" s="35">
        <v>0</v>
      </c>
      <c r="G147" s="35">
        <v>233816634</v>
      </c>
      <c r="H147" s="35">
        <v>88736927.701092318</v>
      </c>
      <c r="I147" s="35">
        <v>63970028.868495524</v>
      </c>
      <c r="J147" s="35">
        <v>0</v>
      </c>
      <c r="K147" s="35">
        <v>0</v>
      </c>
      <c r="L147" s="35">
        <v>0</v>
      </c>
      <c r="M147" s="35">
        <v>0</v>
      </c>
      <c r="N147" s="35">
        <v>0</v>
      </c>
      <c r="O147" s="35">
        <v>0</v>
      </c>
      <c r="P147" s="35">
        <v>214763548.50182623</v>
      </c>
      <c r="Q147" s="35">
        <v>16193040.47617992</v>
      </c>
      <c r="R147" s="35">
        <v>0</v>
      </c>
      <c r="S147" s="35">
        <v>232096112.4637031</v>
      </c>
      <c r="T147" s="35">
        <v>0</v>
      </c>
      <c r="U147" s="35">
        <v>63362949.8803204</v>
      </c>
      <c r="V147" s="35">
        <v>0</v>
      </c>
      <c r="W147" s="35">
        <v>0</v>
      </c>
      <c r="X147" s="35">
        <v>0</v>
      </c>
      <c r="Y147" s="35">
        <v>0</v>
      </c>
      <c r="Z147" s="35">
        <v>0</v>
      </c>
      <c r="AA147" s="35">
        <v>0</v>
      </c>
      <c r="AB147" s="35">
        <v>212725430.96416795</v>
      </c>
      <c r="AC147" s="35">
        <v>16165545.481181348</v>
      </c>
      <c r="AD147" s="35">
        <v>0</v>
      </c>
      <c r="AE147" s="35">
        <v>231702024.55533502</v>
      </c>
      <c r="AF147" s="35">
        <v>0</v>
      </c>
      <c r="AG147" s="35">
        <v>63255362.673790731</v>
      </c>
      <c r="AH147" s="35">
        <v>0</v>
      </c>
      <c r="AI147" s="35">
        <v>0</v>
      </c>
      <c r="AJ147" s="35">
        <v>0</v>
      </c>
      <c r="AK147" s="35">
        <v>0</v>
      </c>
      <c r="AL147" s="35">
        <v>0</v>
      </c>
      <c r="AM147" s="35">
        <v>0</v>
      </c>
      <c r="AN147" s="35">
        <v>212364233.53067592</v>
      </c>
      <c r="AO147" s="35"/>
      <c r="AP147" s="91">
        <f t="shared" si="2"/>
        <v>0</v>
      </c>
      <c r="AQ147" s="91">
        <f>SUMIF($E$2:$AN$2,"&lt;="&amp;VLOOKUP($AP$1,#REF!,6,0),$E147:$AN147)</f>
        <v>0</v>
      </c>
    </row>
    <row r="148" spans="1:43" x14ac:dyDescent="0.2">
      <c r="A148" s="1">
        <v>1337</v>
      </c>
      <c r="B148" s="1" t="s">
        <v>244</v>
      </c>
      <c r="C148" s="1">
        <v>1337</v>
      </c>
      <c r="D148" s="41" t="s">
        <v>1</v>
      </c>
      <c r="E148" s="35">
        <v>0</v>
      </c>
      <c r="F148" s="35">
        <v>0</v>
      </c>
      <c r="G148" s="35">
        <v>105694005</v>
      </c>
      <c r="H148" s="35">
        <v>39637891.749612711</v>
      </c>
      <c r="I148" s="35">
        <v>33892593.449112318</v>
      </c>
      <c r="J148" s="35">
        <v>0</v>
      </c>
      <c r="K148" s="35">
        <v>0</v>
      </c>
      <c r="L148" s="35">
        <v>0</v>
      </c>
      <c r="M148" s="35">
        <v>0</v>
      </c>
      <c r="N148" s="35">
        <v>0</v>
      </c>
      <c r="O148" s="35">
        <v>0</v>
      </c>
      <c r="P148" s="35">
        <v>8439103.2521584481</v>
      </c>
      <c r="Q148" s="35">
        <v>0</v>
      </c>
      <c r="R148" s="35">
        <v>0</v>
      </c>
      <c r="S148" s="35">
        <v>104668303.29872923</v>
      </c>
      <c r="T148" s="35">
        <v>0</v>
      </c>
      <c r="U148" s="35">
        <v>33892593.449112318</v>
      </c>
      <c r="V148" s="35">
        <v>0</v>
      </c>
      <c r="W148" s="35">
        <v>0</v>
      </c>
      <c r="X148" s="35">
        <v>0</v>
      </c>
      <c r="Y148" s="35">
        <v>0</v>
      </c>
      <c r="Z148" s="35">
        <v>0</v>
      </c>
      <c r="AA148" s="35">
        <v>0</v>
      </c>
      <c r="AB148" s="35">
        <v>8439103.2521584481</v>
      </c>
      <c r="AC148" s="35">
        <v>0</v>
      </c>
      <c r="AD148" s="35">
        <v>0</v>
      </c>
      <c r="AE148" s="35">
        <v>104668303.29872923</v>
      </c>
      <c r="AF148" s="35">
        <v>0</v>
      </c>
      <c r="AG148" s="35">
        <v>33892593.449112318</v>
      </c>
      <c r="AH148" s="35">
        <v>0</v>
      </c>
      <c r="AI148" s="35">
        <v>0</v>
      </c>
      <c r="AJ148" s="35">
        <v>0</v>
      </c>
      <c r="AK148" s="35">
        <v>0</v>
      </c>
      <c r="AL148" s="35">
        <v>0</v>
      </c>
      <c r="AM148" s="35">
        <v>0</v>
      </c>
      <c r="AN148" s="35">
        <v>8439103.2521584481</v>
      </c>
      <c r="AO148" s="35"/>
      <c r="AP148" s="91">
        <f t="shared" si="2"/>
        <v>0</v>
      </c>
      <c r="AQ148" s="91">
        <f>SUMIF($E$2:$AN$2,"&lt;="&amp;VLOOKUP($AP$1,#REF!,6,0),$E148:$AN148)</f>
        <v>0</v>
      </c>
    </row>
    <row r="149" spans="1:43" x14ac:dyDescent="0.2">
      <c r="A149" s="1">
        <v>1337</v>
      </c>
      <c r="B149" s="1" t="s">
        <v>245</v>
      </c>
      <c r="C149" s="1">
        <v>1337</v>
      </c>
      <c r="D149" s="41">
        <v>536101036</v>
      </c>
      <c r="E149" s="35">
        <v>0</v>
      </c>
      <c r="F149" s="35">
        <v>0</v>
      </c>
      <c r="G149" s="35">
        <v>0</v>
      </c>
      <c r="H149" s="35">
        <v>36048645.522698306</v>
      </c>
      <c r="I149" s="35">
        <v>30800951.269790243</v>
      </c>
      <c r="J149" s="35">
        <v>0</v>
      </c>
      <c r="K149" s="35">
        <v>0</v>
      </c>
      <c r="L149" s="35">
        <v>0</v>
      </c>
      <c r="M149" s="35">
        <v>0</v>
      </c>
      <c r="N149" s="35">
        <v>0</v>
      </c>
      <c r="O149" s="35">
        <v>0</v>
      </c>
      <c r="P149" s="35">
        <v>93762024.057214484</v>
      </c>
      <c r="Q149" s="35">
        <v>0</v>
      </c>
      <c r="R149" s="35">
        <v>0</v>
      </c>
      <c r="S149" s="35">
        <v>95190495.672995269</v>
      </c>
      <c r="T149" s="35">
        <v>0</v>
      </c>
      <c r="U149" s="35">
        <v>30800951.269790243</v>
      </c>
      <c r="V149" s="35">
        <v>0</v>
      </c>
      <c r="W149" s="35">
        <v>0</v>
      </c>
      <c r="X149" s="35">
        <v>0</v>
      </c>
      <c r="Y149" s="35">
        <v>0</v>
      </c>
      <c r="Z149" s="35">
        <v>0</v>
      </c>
      <c r="AA149" s="35">
        <v>0</v>
      </c>
      <c r="AB149" s="35">
        <v>93762024.057214484</v>
      </c>
      <c r="AC149" s="35">
        <v>0</v>
      </c>
      <c r="AD149" s="35">
        <v>0</v>
      </c>
      <c r="AE149" s="35">
        <v>95190495.672995269</v>
      </c>
      <c r="AF149" s="35">
        <v>0</v>
      </c>
      <c r="AG149" s="35">
        <v>30800951.269790243</v>
      </c>
      <c r="AH149" s="35">
        <v>0</v>
      </c>
      <c r="AI149" s="35">
        <v>0</v>
      </c>
      <c r="AJ149" s="35">
        <v>0</v>
      </c>
      <c r="AK149" s="35">
        <v>0</v>
      </c>
      <c r="AL149" s="35">
        <v>0</v>
      </c>
      <c r="AM149" s="35">
        <v>0</v>
      </c>
      <c r="AN149" s="35">
        <v>93762024.057214484</v>
      </c>
      <c r="AO149" s="35"/>
      <c r="AP149" s="91">
        <f t="shared" si="2"/>
        <v>0</v>
      </c>
      <c r="AQ149" s="91">
        <f>SUMIF($E$2:$AN$2,"&lt;="&amp;VLOOKUP($AP$1,#REF!,6,0),$E149:$AN149)</f>
        <v>0</v>
      </c>
    </row>
    <row r="150" spans="1:43" x14ac:dyDescent="0.2">
      <c r="A150" s="1">
        <v>1337</v>
      </c>
      <c r="B150" s="1" t="s">
        <v>246</v>
      </c>
      <c r="C150" s="1">
        <v>1337</v>
      </c>
      <c r="D150" s="41">
        <v>536101037</v>
      </c>
      <c r="E150" s="35">
        <v>0</v>
      </c>
      <c r="F150" s="35">
        <v>0</v>
      </c>
      <c r="G150" s="35">
        <v>0</v>
      </c>
      <c r="H150" s="35">
        <v>45349584.78171131</v>
      </c>
      <c r="I150" s="35">
        <v>0</v>
      </c>
      <c r="J150" s="35">
        <v>0</v>
      </c>
      <c r="K150" s="35">
        <v>0</v>
      </c>
      <c r="L150" s="35">
        <v>0</v>
      </c>
      <c r="M150" s="35">
        <v>0</v>
      </c>
      <c r="N150" s="35">
        <v>0</v>
      </c>
      <c r="O150" s="35">
        <v>0</v>
      </c>
      <c r="P150" s="35">
        <v>221043044.99999997</v>
      </c>
      <c r="Q150" s="35">
        <v>0</v>
      </c>
      <c r="R150" s="35">
        <v>0</v>
      </c>
      <c r="S150" s="35">
        <v>119750670</v>
      </c>
      <c r="T150" s="35">
        <v>0</v>
      </c>
      <c r="U150" s="35">
        <v>0</v>
      </c>
      <c r="V150" s="35">
        <v>0</v>
      </c>
      <c r="W150" s="35">
        <v>0</v>
      </c>
      <c r="X150" s="35">
        <v>0</v>
      </c>
      <c r="Y150" s="35">
        <v>0</v>
      </c>
      <c r="Z150" s="35">
        <v>0</v>
      </c>
      <c r="AA150" s="35">
        <v>0</v>
      </c>
      <c r="AB150" s="35">
        <v>221043044.99999997</v>
      </c>
      <c r="AC150" s="35">
        <v>0</v>
      </c>
      <c r="AD150" s="35">
        <v>0</v>
      </c>
      <c r="AE150" s="35">
        <v>119750670</v>
      </c>
      <c r="AF150" s="35">
        <v>0</v>
      </c>
      <c r="AG150" s="35">
        <v>0</v>
      </c>
      <c r="AH150" s="35">
        <v>0</v>
      </c>
      <c r="AI150" s="35">
        <v>0</v>
      </c>
      <c r="AJ150" s="35">
        <v>0</v>
      </c>
      <c r="AK150" s="35">
        <v>0</v>
      </c>
      <c r="AL150" s="35">
        <v>0</v>
      </c>
      <c r="AM150" s="35">
        <v>0</v>
      </c>
      <c r="AN150" s="35">
        <v>221043044.99999997</v>
      </c>
      <c r="AO150" s="35"/>
      <c r="AP150" s="91">
        <f t="shared" si="2"/>
        <v>0</v>
      </c>
      <c r="AQ150" s="91">
        <f>SUMIF($E$2:$AN$2,"&lt;="&amp;VLOOKUP($AP$1,#REF!,6,0),$E150:$AN150)</f>
        <v>0</v>
      </c>
    </row>
    <row r="151" spans="1:43" x14ac:dyDescent="0.2">
      <c r="A151" s="1">
        <v>1337</v>
      </c>
      <c r="B151" s="1" t="s">
        <v>247</v>
      </c>
      <c r="C151" s="1">
        <v>1337</v>
      </c>
      <c r="D151" s="41">
        <v>536101038</v>
      </c>
      <c r="E151" s="35">
        <v>0</v>
      </c>
      <c r="F151" s="35">
        <v>0</v>
      </c>
      <c r="G151" s="35">
        <v>0</v>
      </c>
      <c r="H151" s="35">
        <v>38185612.919151433</v>
      </c>
      <c r="I151" s="35">
        <v>0</v>
      </c>
      <c r="J151" s="35">
        <v>0</v>
      </c>
      <c r="K151" s="35">
        <v>0</v>
      </c>
      <c r="L151" s="35">
        <v>0</v>
      </c>
      <c r="M151" s="35">
        <v>0</v>
      </c>
      <c r="N151" s="35">
        <v>0</v>
      </c>
      <c r="O151" s="35">
        <v>0</v>
      </c>
      <c r="P151" s="35">
        <v>342288688</v>
      </c>
      <c r="Q151" s="35">
        <v>0</v>
      </c>
      <c r="R151" s="35">
        <v>0</v>
      </c>
      <c r="S151" s="35">
        <v>100833398</v>
      </c>
      <c r="T151" s="35">
        <v>0</v>
      </c>
      <c r="U151" s="35">
        <v>0</v>
      </c>
      <c r="V151" s="35">
        <v>0</v>
      </c>
      <c r="W151" s="35">
        <v>0</v>
      </c>
      <c r="X151" s="35">
        <v>0</v>
      </c>
      <c r="Y151" s="35">
        <v>0</v>
      </c>
      <c r="Z151" s="35">
        <v>0</v>
      </c>
      <c r="AA151" s="35">
        <v>0</v>
      </c>
      <c r="AB151" s="35">
        <v>342288688</v>
      </c>
      <c r="AC151" s="35">
        <v>0</v>
      </c>
      <c r="AD151" s="35">
        <v>0</v>
      </c>
      <c r="AE151" s="35">
        <v>100833398</v>
      </c>
      <c r="AF151" s="35">
        <v>0</v>
      </c>
      <c r="AG151" s="35">
        <v>0</v>
      </c>
      <c r="AH151" s="35">
        <v>0</v>
      </c>
      <c r="AI151" s="35">
        <v>0</v>
      </c>
      <c r="AJ151" s="35">
        <v>0</v>
      </c>
      <c r="AK151" s="35">
        <v>0</v>
      </c>
      <c r="AL151" s="35">
        <v>0</v>
      </c>
      <c r="AM151" s="35">
        <v>0</v>
      </c>
      <c r="AN151" s="35">
        <v>342288688</v>
      </c>
      <c r="AO151" s="35"/>
      <c r="AP151" s="91">
        <f t="shared" si="2"/>
        <v>0</v>
      </c>
      <c r="AQ151" s="91">
        <f>SUMIF($E$2:$AN$2,"&lt;="&amp;VLOOKUP($AP$1,#REF!,6,0),$E151:$AN151)</f>
        <v>0</v>
      </c>
    </row>
    <row r="152" spans="1:43" x14ac:dyDescent="0.2">
      <c r="A152" s="1">
        <v>1337</v>
      </c>
      <c r="B152" s="1" t="s">
        <v>248</v>
      </c>
      <c r="C152" s="1">
        <v>1337</v>
      </c>
      <c r="D152" s="41">
        <v>536101039</v>
      </c>
      <c r="E152" s="35">
        <v>0</v>
      </c>
      <c r="F152" s="35">
        <v>0</v>
      </c>
      <c r="G152" s="35">
        <v>77654790</v>
      </c>
      <c r="H152" s="35">
        <v>31701038.511485506</v>
      </c>
      <c r="I152" s="35">
        <v>0</v>
      </c>
      <c r="J152" s="35">
        <v>0</v>
      </c>
      <c r="K152" s="35">
        <v>0</v>
      </c>
      <c r="L152" s="35">
        <v>0</v>
      </c>
      <c r="M152" s="35">
        <v>0</v>
      </c>
      <c r="N152" s="35">
        <v>0</v>
      </c>
      <c r="O152" s="35">
        <v>0</v>
      </c>
      <c r="P152" s="35">
        <v>244063490.74460986</v>
      </c>
      <c r="Q152" s="35">
        <v>0</v>
      </c>
      <c r="R152" s="35">
        <v>0</v>
      </c>
      <c r="S152" s="35">
        <v>83710151.255390123</v>
      </c>
      <c r="T152" s="35">
        <v>0</v>
      </c>
      <c r="U152" s="35">
        <v>0</v>
      </c>
      <c r="V152" s="35">
        <v>0</v>
      </c>
      <c r="W152" s="35">
        <v>0</v>
      </c>
      <c r="X152" s="35">
        <v>0</v>
      </c>
      <c r="Y152" s="35">
        <v>0</v>
      </c>
      <c r="Z152" s="35">
        <v>0</v>
      </c>
      <c r="AA152" s="35">
        <v>0</v>
      </c>
      <c r="AB152" s="35">
        <v>244063490.74460986</v>
      </c>
      <c r="AC152" s="35">
        <v>0</v>
      </c>
      <c r="AD152" s="35">
        <v>0</v>
      </c>
      <c r="AE152" s="35">
        <v>83710151.255390123</v>
      </c>
      <c r="AF152" s="35">
        <v>0</v>
      </c>
      <c r="AG152" s="35">
        <v>0</v>
      </c>
      <c r="AH152" s="35">
        <v>0</v>
      </c>
      <c r="AI152" s="35">
        <v>0</v>
      </c>
      <c r="AJ152" s="35">
        <v>0</v>
      </c>
      <c r="AK152" s="35">
        <v>0</v>
      </c>
      <c r="AL152" s="35">
        <v>0</v>
      </c>
      <c r="AM152" s="35">
        <v>0</v>
      </c>
      <c r="AN152" s="35">
        <v>244063490.74460986</v>
      </c>
      <c r="AO152" s="35"/>
      <c r="AP152" s="91">
        <f t="shared" si="2"/>
        <v>0</v>
      </c>
      <c r="AQ152" s="91">
        <f>SUMIF($E$2:$AN$2,"&lt;="&amp;VLOOKUP($AP$1,#REF!,6,0),$E152:$AN152)</f>
        <v>0</v>
      </c>
    </row>
    <row r="153" spans="1:43" x14ac:dyDescent="0.2">
      <c r="A153" s="1">
        <v>1337</v>
      </c>
      <c r="B153" s="1" t="s">
        <v>249</v>
      </c>
      <c r="C153" s="1">
        <v>1337</v>
      </c>
      <c r="D153" s="41">
        <v>536115035</v>
      </c>
      <c r="E153" s="35">
        <v>0</v>
      </c>
      <c r="F153" s="35">
        <v>0</v>
      </c>
      <c r="G153" s="35">
        <v>39096947</v>
      </c>
      <c r="H153" s="35">
        <v>0</v>
      </c>
      <c r="I153" s="35">
        <v>37904350.329999998</v>
      </c>
      <c r="J153" s="35">
        <v>12747858.999999998</v>
      </c>
      <c r="K153" s="35">
        <v>0</v>
      </c>
      <c r="L153" s="35">
        <v>0</v>
      </c>
      <c r="M153" s="35">
        <v>21430103.66</v>
      </c>
      <c r="N153" s="35">
        <v>0</v>
      </c>
      <c r="O153" s="35">
        <v>26498625.539999999</v>
      </c>
      <c r="P153" s="35">
        <v>0</v>
      </c>
      <c r="Q153" s="35">
        <v>0</v>
      </c>
      <c r="R153" s="35">
        <v>0</v>
      </c>
      <c r="S153" s="35">
        <v>0</v>
      </c>
      <c r="T153" s="35">
        <v>0</v>
      </c>
      <c r="U153" s="35">
        <v>37904350.329999998</v>
      </c>
      <c r="V153" s="35">
        <v>12747858.999999998</v>
      </c>
      <c r="W153" s="35">
        <v>0</v>
      </c>
      <c r="X153" s="35">
        <v>0</v>
      </c>
      <c r="Y153" s="35">
        <v>21430103.66</v>
      </c>
      <c r="Z153" s="35">
        <v>0</v>
      </c>
      <c r="AA153" s="35">
        <v>26498625.539999999</v>
      </c>
      <c r="AB153" s="35">
        <v>0</v>
      </c>
      <c r="AC153" s="35">
        <v>0</v>
      </c>
      <c r="AD153" s="35">
        <v>0</v>
      </c>
      <c r="AE153" s="35">
        <v>0</v>
      </c>
      <c r="AF153" s="35">
        <v>0</v>
      </c>
      <c r="AG153" s="35">
        <v>37904350.329999998</v>
      </c>
      <c r="AH153" s="35">
        <v>12747858.999999998</v>
      </c>
      <c r="AI153" s="35">
        <v>0</v>
      </c>
      <c r="AJ153" s="35">
        <v>0</v>
      </c>
      <c r="AK153" s="35">
        <v>21430103.66</v>
      </c>
      <c r="AL153" s="35">
        <v>0</v>
      </c>
      <c r="AM153" s="35">
        <v>26498625.539999999</v>
      </c>
      <c r="AN153" s="35">
        <v>0</v>
      </c>
      <c r="AO153" s="35"/>
      <c r="AP153" s="91">
        <f t="shared" si="2"/>
        <v>0</v>
      </c>
      <c r="AQ153" s="91">
        <f>SUMIF($E$2:$AN$2,"&lt;="&amp;VLOOKUP($AP$1,#REF!,6,0),$E153:$AN153)</f>
        <v>0</v>
      </c>
    </row>
    <row r="154" spans="1:43" x14ac:dyDescent="0.2">
      <c r="A154" s="1">
        <v>1337</v>
      </c>
      <c r="B154" s="1" t="s">
        <v>250</v>
      </c>
      <c r="C154" s="1">
        <v>1337</v>
      </c>
      <c r="D154" s="41">
        <v>536121038</v>
      </c>
      <c r="E154" s="35">
        <v>0</v>
      </c>
      <c r="F154" s="35">
        <v>0</v>
      </c>
      <c r="G154" s="35">
        <v>0</v>
      </c>
      <c r="H154" s="35">
        <v>12500297.138987709</v>
      </c>
      <c r="I154" s="35">
        <v>0</v>
      </c>
      <c r="J154" s="35">
        <v>0</v>
      </c>
      <c r="K154" s="35">
        <v>0</v>
      </c>
      <c r="L154" s="35">
        <v>0</v>
      </c>
      <c r="M154" s="35">
        <v>0</v>
      </c>
      <c r="N154" s="35">
        <v>0</v>
      </c>
      <c r="O154" s="35">
        <v>0</v>
      </c>
      <c r="P154" s="35">
        <v>105859010</v>
      </c>
      <c r="Q154" s="35">
        <v>0</v>
      </c>
      <c r="R154" s="35">
        <v>0</v>
      </c>
      <c r="S154" s="35">
        <v>33008438</v>
      </c>
      <c r="T154" s="35">
        <v>0</v>
      </c>
      <c r="U154" s="35">
        <v>0</v>
      </c>
      <c r="V154" s="35">
        <v>0</v>
      </c>
      <c r="W154" s="35">
        <v>0</v>
      </c>
      <c r="X154" s="35">
        <v>0</v>
      </c>
      <c r="Y154" s="35">
        <v>0</v>
      </c>
      <c r="Z154" s="35">
        <v>0</v>
      </c>
      <c r="AA154" s="35">
        <v>0</v>
      </c>
      <c r="AB154" s="35">
        <v>105859010</v>
      </c>
      <c r="AC154" s="35">
        <v>0</v>
      </c>
      <c r="AD154" s="35">
        <v>0</v>
      </c>
      <c r="AE154" s="35">
        <v>33008438</v>
      </c>
      <c r="AF154" s="35">
        <v>0</v>
      </c>
      <c r="AG154" s="35">
        <v>0</v>
      </c>
      <c r="AH154" s="35">
        <v>0</v>
      </c>
      <c r="AI154" s="35">
        <v>0</v>
      </c>
      <c r="AJ154" s="35">
        <v>0</v>
      </c>
      <c r="AK154" s="35">
        <v>0</v>
      </c>
      <c r="AL154" s="35">
        <v>0</v>
      </c>
      <c r="AM154" s="35">
        <v>0</v>
      </c>
      <c r="AN154" s="35">
        <v>105859010</v>
      </c>
      <c r="AO154" s="35"/>
      <c r="AP154" s="91">
        <f t="shared" si="2"/>
        <v>0</v>
      </c>
      <c r="AQ154" s="91">
        <f>SUMIF($E$2:$AN$2,"&lt;="&amp;VLOOKUP($AP$1,#REF!,6,0),$E154:$AN154)</f>
        <v>0</v>
      </c>
    </row>
    <row r="155" spans="1:43" x14ac:dyDescent="0.2">
      <c r="A155" s="1">
        <v>1337</v>
      </c>
      <c r="B155" s="1" t="s">
        <v>251</v>
      </c>
      <c r="C155" s="1">
        <v>1337</v>
      </c>
      <c r="D155" s="41">
        <v>536121039</v>
      </c>
      <c r="E155" s="35">
        <v>0</v>
      </c>
      <c r="F155" s="35">
        <v>0</v>
      </c>
      <c r="G155" s="35">
        <v>32521904</v>
      </c>
      <c r="H155" s="35">
        <v>12056258.551958151</v>
      </c>
      <c r="I155" s="35">
        <v>0</v>
      </c>
      <c r="J155" s="35">
        <v>0</v>
      </c>
      <c r="K155" s="35">
        <v>0</v>
      </c>
      <c r="L155" s="35">
        <v>0</v>
      </c>
      <c r="M155" s="35">
        <v>0</v>
      </c>
      <c r="N155" s="35">
        <v>0</v>
      </c>
      <c r="O155" s="35">
        <v>0</v>
      </c>
      <c r="P155" s="35">
        <v>91142809.741126701</v>
      </c>
      <c r="Q155" s="35">
        <v>0</v>
      </c>
      <c r="R155" s="35">
        <v>0</v>
      </c>
      <c r="S155" s="35">
        <v>31835904.258873291</v>
      </c>
      <c r="T155" s="35">
        <v>0</v>
      </c>
      <c r="U155" s="35">
        <v>0</v>
      </c>
      <c r="V155" s="35">
        <v>0</v>
      </c>
      <c r="W155" s="35">
        <v>0</v>
      </c>
      <c r="X155" s="35">
        <v>0</v>
      </c>
      <c r="Y155" s="35">
        <v>0</v>
      </c>
      <c r="Z155" s="35">
        <v>0</v>
      </c>
      <c r="AA155" s="35">
        <v>0</v>
      </c>
      <c r="AB155" s="35">
        <v>91142809.741126701</v>
      </c>
      <c r="AC155" s="35">
        <v>0</v>
      </c>
      <c r="AD155" s="35">
        <v>0</v>
      </c>
      <c r="AE155" s="35">
        <v>31835904.258873291</v>
      </c>
      <c r="AF155" s="35">
        <v>0</v>
      </c>
      <c r="AG155" s="35">
        <v>0</v>
      </c>
      <c r="AH155" s="35">
        <v>0</v>
      </c>
      <c r="AI155" s="35">
        <v>0</v>
      </c>
      <c r="AJ155" s="35">
        <v>0</v>
      </c>
      <c r="AK155" s="35">
        <v>0</v>
      </c>
      <c r="AL155" s="35">
        <v>0</v>
      </c>
      <c r="AM155" s="35">
        <v>0</v>
      </c>
      <c r="AN155" s="35">
        <v>91142809.741126701</v>
      </c>
      <c r="AO155" s="35"/>
      <c r="AP155" s="91">
        <f t="shared" si="2"/>
        <v>0</v>
      </c>
      <c r="AQ155" s="91">
        <f>SUMIF($E$2:$AN$2,"&lt;="&amp;VLOOKUP($AP$1,#REF!,6,0),$E155:$AN155)</f>
        <v>0</v>
      </c>
    </row>
    <row r="156" spans="1:43" x14ac:dyDescent="0.2">
      <c r="C156" s="48">
        <v>1101</v>
      </c>
      <c r="D156" s="46"/>
      <c r="E156" s="47">
        <v>3242173.6599999997</v>
      </c>
      <c r="F156" s="47">
        <v>2791930.5614402634</v>
      </c>
      <c r="G156" s="47">
        <v>3219088.1212873333</v>
      </c>
      <c r="H156" s="47">
        <v>2934407.0641685636</v>
      </c>
      <c r="I156" s="47">
        <v>3286103.9102262235</v>
      </c>
      <c r="J156" s="47">
        <v>3116990.6605807636</v>
      </c>
      <c r="K156" s="47">
        <v>3131242.3281861236</v>
      </c>
      <c r="L156" s="47">
        <v>3259581.7774114637</v>
      </c>
      <c r="M156" s="47">
        <v>3258326.3333592634</v>
      </c>
      <c r="N156" s="47">
        <v>3204342.6437264634</v>
      </c>
      <c r="O156" s="47">
        <v>3168623.5835276535</v>
      </c>
      <c r="P156" s="47">
        <v>3527816.2041051937</v>
      </c>
      <c r="Q156" s="47">
        <v>3230215.1937606335</v>
      </c>
      <c r="R156" s="47">
        <v>3052203.8055719035</v>
      </c>
      <c r="S156" s="47">
        <v>3206960.7421318535</v>
      </c>
      <c r="T156" s="47">
        <v>3103745.9788699537</v>
      </c>
      <c r="U156" s="47">
        <v>3229665.9168397137</v>
      </c>
      <c r="V156" s="47">
        <v>3168714.3896939135</v>
      </c>
      <c r="W156" s="47">
        <v>3174663.9242242533</v>
      </c>
      <c r="X156" s="47">
        <v>3219257.3600245537</v>
      </c>
      <c r="Y156" s="47">
        <v>3219249.3522946835</v>
      </c>
      <c r="Z156" s="47">
        <v>3199927.6016186634</v>
      </c>
      <c r="AA156" s="47">
        <v>3187543.4193257433</v>
      </c>
      <c r="AB156" s="47">
        <v>3313987.0413074936</v>
      </c>
      <c r="AC156" s="47">
        <v>3209204.9415535033</v>
      </c>
      <c r="AD156" s="47">
        <v>3146406.7076313635</v>
      </c>
      <c r="AE156" s="47">
        <v>3200989.2489291737</v>
      </c>
      <c r="AF156" s="47">
        <v>3164584.7697281037</v>
      </c>
      <c r="AG156" s="47">
        <v>3208981.1209677933</v>
      </c>
      <c r="AH156" s="47">
        <v>3187486.8751554335</v>
      </c>
      <c r="AI156" s="47">
        <v>3189593.3623516737</v>
      </c>
      <c r="AJ156" s="47">
        <v>3205301.8042738037</v>
      </c>
      <c r="AK156" s="47">
        <v>3205303.5806608237</v>
      </c>
      <c r="AL156" s="47">
        <v>3198491.2604914233</v>
      </c>
      <c r="AM156" s="47">
        <v>3194129.1091752336</v>
      </c>
      <c r="AN156" s="47">
        <v>3238687.5936677535</v>
      </c>
      <c r="AP156" s="91">
        <f t="shared" si="2"/>
        <v>0</v>
      </c>
      <c r="AQ156" s="91">
        <f>SUMIF($E$2:$AN$2,"&lt;="&amp;VLOOKUP($AP$1,#REF!,6,0),$E156:$AN156)</f>
        <v>0</v>
      </c>
    </row>
    <row r="157" spans="1:43" x14ac:dyDescent="0.2">
      <c r="B157" s="42"/>
      <c r="C157" s="48">
        <v>1102</v>
      </c>
      <c r="D157" s="46"/>
      <c r="E157" s="47">
        <v>6925739.2899999991</v>
      </c>
      <c r="F157" s="47">
        <v>9344808.4474094696</v>
      </c>
      <c r="G157" s="47">
        <v>12822665.033252301</v>
      </c>
      <c r="H157" s="47">
        <v>16398181.2711791</v>
      </c>
      <c r="I157" s="47">
        <v>9136529.8398754895</v>
      </c>
      <c r="J157" s="47">
        <v>9463377.9938137401</v>
      </c>
      <c r="K157" s="47">
        <v>14280758.4819919</v>
      </c>
      <c r="L157" s="47">
        <v>10787033.4709753</v>
      </c>
      <c r="M157" s="47">
        <v>18326463.578777298</v>
      </c>
      <c r="N157" s="47">
        <v>10700718.5720548</v>
      </c>
      <c r="O157" s="47">
        <v>8560625.1781445593</v>
      </c>
      <c r="P157" s="47">
        <v>23178759.863815799</v>
      </c>
      <c r="Q157" s="47">
        <v>9519269.0306789503</v>
      </c>
      <c r="R157" s="47">
        <v>8777512.7821376808</v>
      </c>
      <c r="S157" s="47">
        <v>12373369.8401345</v>
      </c>
      <c r="T157" s="47">
        <v>16690359.969941501</v>
      </c>
      <c r="U157" s="47">
        <v>9148792.03820448</v>
      </c>
      <c r="V157" s="47">
        <v>9387002.6178087201</v>
      </c>
      <c r="W157" s="47">
        <v>14303555.218309101</v>
      </c>
      <c r="X157" s="47">
        <v>10798204.7785505</v>
      </c>
      <c r="Y157" s="47">
        <v>18317050.237348501</v>
      </c>
      <c r="Z157" s="47">
        <v>10701140.2773981</v>
      </c>
      <c r="AA157" s="47">
        <v>8562809.6136172991</v>
      </c>
      <c r="AB157" s="47">
        <v>23177916.899652399</v>
      </c>
      <c r="AC157" s="47">
        <v>9519014.0899377707</v>
      </c>
      <c r="AD157" s="47">
        <v>8777807.3827412594</v>
      </c>
      <c r="AE157" s="47">
        <v>12373333.2375171</v>
      </c>
      <c r="AF157" s="47">
        <v>16690299.5205818</v>
      </c>
      <c r="AG157" s="47">
        <v>9148821.5289307293</v>
      </c>
      <c r="AH157" s="47">
        <v>9387007.5883703399</v>
      </c>
      <c r="AI157" s="47">
        <v>14303546.2470867</v>
      </c>
      <c r="AJ157" s="47">
        <v>10798206.583611701</v>
      </c>
      <c r="AK157" s="47">
        <v>18317051.844676401</v>
      </c>
      <c r="AL157" s="47">
        <v>10701139.287620399</v>
      </c>
      <c r="AM157" s="47">
        <v>8562809.5509898998</v>
      </c>
      <c r="AN157" s="47">
        <v>23177917.165511299</v>
      </c>
      <c r="AP157" s="91">
        <f t="shared" si="2"/>
        <v>0</v>
      </c>
      <c r="AQ157" s="91">
        <f>SUMIF($E$2:$AN$2,"&lt;="&amp;VLOOKUP($AP$1,#REF!,6,0),$E157:$AN157)</f>
        <v>0</v>
      </c>
    </row>
    <row r="158" spans="1:43" x14ac:dyDescent="0.2">
      <c r="C158" s="48">
        <v>1103</v>
      </c>
      <c r="D158" s="46"/>
      <c r="E158" s="47">
        <v>2556562.8200000003</v>
      </c>
      <c r="F158" s="47">
        <v>2971946.2475000001</v>
      </c>
      <c r="G158" s="47">
        <v>2971946.2475000001</v>
      </c>
      <c r="H158" s="47">
        <v>2971946.2475000001</v>
      </c>
      <c r="I158" s="47">
        <v>2971946.2475000001</v>
      </c>
      <c r="J158" s="47">
        <v>2971946.2475000001</v>
      </c>
      <c r="K158" s="47">
        <v>2971946.2475000001</v>
      </c>
      <c r="L158" s="47">
        <v>2971946.2475000001</v>
      </c>
      <c r="M158" s="47">
        <v>2971946.2475000001</v>
      </c>
      <c r="N158" s="47">
        <v>2971946.2475000001</v>
      </c>
      <c r="O158" s="47">
        <v>2971946.2475000001</v>
      </c>
      <c r="P158" s="47">
        <v>2971946.2475000001</v>
      </c>
      <c r="Q158" s="47">
        <v>2971946.2475000001</v>
      </c>
      <c r="R158" s="47">
        <v>2971946.2475000001</v>
      </c>
      <c r="S158" s="47">
        <v>2971946.2475000001</v>
      </c>
      <c r="T158" s="47">
        <v>2971946.2475000001</v>
      </c>
      <c r="U158" s="47">
        <v>2971946.2475000001</v>
      </c>
      <c r="V158" s="47">
        <v>2971946.2475000001</v>
      </c>
      <c r="W158" s="47">
        <v>2971946.2475000001</v>
      </c>
      <c r="X158" s="47">
        <v>2971946.2475000001</v>
      </c>
      <c r="Y158" s="47">
        <v>2971946.2475000001</v>
      </c>
      <c r="Z158" s="47">
        <v>2971946.2475000001</v>
      </c>
      <c r="AA158" s="47">
        <v>2971946.2475000001</v>
      </c>
      <c r="AB158" s="47">
        <v>2971946.2475000001</v>
      </c>
      <c r="AC158" s="47">
        <v>2971946.2475000001</v>
      </c>
      <c r="AD158" s="47">
        <v>2971946.2475000001</v>
      </c>
      <c r="AE158" s="47">
        <v>2971946.2475000001</v>
      </c>
      <c r="AF158" s="47">
        <v>2971946.2475000001</v>
      </c>
      <c r="AG158" s="47">
        <v>2971946.2475000001</v>
      </c>
      <c r="AH158" s="47">
        <v>2971946.2475000001</v>
      </c>
      <c r="AI158" s="47">
        <v>2971946.2475000001</v>
      </c>
      <c r="AJ158" s="47">
        <v>2971946.2475000001</v>
      </c>
      <c r="AK158" s="47">
        <v>2971946.2475000001</v>
      </c>
      <c r="AL158" s="47">
        <v>2971946.2475000001</v>
      </c>
      <c r="AM158" s="47">
        <v>2971946.2475000001</v>
      </c>
      <c r="AN158" s="47">
        <v>2971946.2475000001</v>
      </c>
      <c r="AP158" s="91">
        <f t="shared" si="2"/>
        <v>0</v>
      </c>
      <c r="AQ158" s="91">
        <f>SUMIF($E$2:$AN$2,"&lt;="&amp;VLOOKUP($AP$1,#REF!,6,0),$E158:$AN158)</f>
        <v>0</v>
      </c>
    </row>
    <row r="159" spans="1:43" x14ac:dyDescent="0.2">
      <c r="B159" s="43"/>
      <c r="C159" s="48">
        <v>1210</v>
      </c>
      <c r="D159" s="46"/>
      <c r="E159" s="47">
        <v>6993.12</v>
      </c>
      <c r="F159" s="47">
        <v>3888.5910945922506</v>
      </c>
      <c r="G159" s="47">
        <v>3888.5910945922506</v>
      </c>
      <c r="H159" s="47">
        <v>3888.5910945922506</v>
      </c>
      <c r="I159" s="47">
        <v>3888.5910945922506</v>
      </c>
      <c r="J159" s="47">
        <v>3888.5910945922506</v>
      </c>
      <c r="K159" s="47">
        <v>3888.5910945922506</v>
      </c>
      <c r="L159" s="47">
        <v>3888.5910945922506</v>
      </c>
      <c r="M159" s="47">
        <v>3888.5910945922506</v>
      </c>
      <c r="N159" s="47">
        <v>3888.5910945922506</v>
      </c>
      <c r="O159" s="47">
        <v>3888.5910945922506</v>
      </c>
      <c r="P159" s="47">
        <v>3888.5910945922506</v>
      </c>
      <c r="Q159" s="47">
        <v>3888.5910945922506</v>
      </c>
      <c r="R159" s="47">
        <v>3888.5910945922506</v>
      </c>
      <c r="S159" s="47">
        <v>3888.5910945922506</v>
      </c>
      <c r="T159" s="47">
        <v>3888.5910945922506</v>
      </c>
      <c r="U159" s="47">
        <v>3888.5910945922506</v>
      </c>
      <c r="V159" s="47">
        <v>3888.5910945922506</v>
      </c>
      <c r="W159" s="47">
        <v>3888.5910945922506</v>
      </c>
      <c r="X159" s="47">
        <v>3888.5910945922506</v>
      </c>
      <c r="Y159" s="47">
        <v>3888.5910945922506</v>
      </c>
      <c r="Z159" s="47">
        <v>3888.5910945922506</v>
      </c>
      <c r="AA159" s="47">
        <v>3888.5910945922506</v>
      </c>
      <c r="AB159" s="47">
        <v>3888.5910945922506</v>
      </c>
      <c r="AC159" s="47">
        <v>3888.5910945922506</v>
      </c>
      <c r="AD159" s="47">
        <v>3888.5910945922506</v>
      </c>
      <c r="AE159" s="47">
        <v>3888.5910945922506</v>
      </c>
      <c r="AF159" s="47">
        <v>3888.5910945922506</v>
      </c>
      <c r="AG159" s="47">
        <v>3888.5910945922506</v>
      </c>
      <c r="AH159" s="47">
        <v>3888.5910945922506</v>
      </c>
      <c r="AI159" s="47">
        <v>3888.5910945922506</v>
      </c>
      <c r="AJ159" s="47">
        <v>3888.5910945922506</v>
      </c>
      <c r="AK159" s="47">
        <v>3888.5910945922506</v>
      </c>
      <c r="AL159" s="47">
        <v>3888.5910945922506</v>
      </c>
      <c r="AM159" s="47">
        <v>3888.5910945922506</v>
      </c>
      <c r="AN159" s="47">
        <v>3888.5910945922506</v>
      </c>
      <c r="AP159" s="91">
        <f t="shared" si="2"/>
        <v>0</v>
      </c>
      <c r="AQ159" s="91">
        <f>SUMIF($E$2:$AN$2,"&lt;="&amp;VLOOKUP($AP$1,#REF!,6,0),$E159:$AN159)</f>
        <v>0</v>
      </c>
    </row>
    <row r="160" spans="1:43" x14ac:dyDescent="0.2">
      <c r="E160" s="35"/>
      <c r="F160" s="35"/>
      <c r="G160" s="35"/>
      <c r="H160" s="35"/>
      <c r="I160" s="35"/>
      <c r="J160" s="35"/>
      <c r="K160" s="35"/>
      <c r="L160" s="35"/>
      <c r="M160" s="35"/>
      <c r="N160" s="35"/>
      <c r="O160" s="35"/>
      <c r="P160" s="35"/>
    </row>
    <row r="161" spans="5:16" x14ac:dyDescent="0.2">
      <c r="E161" s="35"/>
      <c r="F161" s="35"/>
      <c r="G161" s="35"/>
      <c r="H161" s="35"/>
      <c r="I161" s="35"/>
      <c r="J161" s="35"/>
      <c r="K161" s="35"/>
      <c r="L161" s="35"/>
      <c r="M161" s="35"/>
      <c r="N161" s="35"/>
      <c r="O161" s="35"/>
      <c r="P161" s="35"/>
    </row>
    <row r="162" spans="5:16" x14ac:dyDescent="0.2">
      <c r="E162" s="35"/>
      <c r="F162" s="35"/>
      <c r="G162" s="35"/>
      <c r="H162" s="35"/>
      <c r="I162" s="35"/>
      <c r="J162" s="35"/>
      <c r="K162" s="35"/>
      <c r="L162" s="35"/>
      <c r="M162" s="35"/>
      <c r="N162" s="35"/>
      <c r="O162" s="35"/>
      <c r="P162" s="35"/>
    </row>
    <row r="163" spans="5:16" x14ac:dyDescent="0.2">
      <c r="E163" s="35"/>
      <c r="F163" s="35"/>
      <c r="G163" s="35"/>
      <c r="H163" s="35"/>
      <c r="I163" s="35"/>
      <c r="J163" s="35"/>
      <c r="K163" s="35"/>
      <c r="L163" s="35"/>
      <c r="M163" s="35"/>
      <c r="N163" s="35"/>
      <c r="O163" s="35"/>
      <c r="P163" s="35"/>
    </row>
    <row r="164" spans="5:16" x14ac:dyDescent="0.2">
      <c r="E164" s="35"/>
      <c r="F164" s="35"/>
      <c r="G164" s="35"/>
      <c r="H164" s="35"/>
      <c r="I164" s="35"/>
      <c r="J164" s="35"/>
      <c r="K164" s="35"/>
      <c r="L164" s="35"/>
      <c r="M164" s="35"/>
      <c r="N164" s="35"/>
      <c r="O164" s="35"/>
      <c r="P164" s="35"/>
    </row>
    <row r="165" spans="5:16" x14ac:dyDescent="0.2">
      <c r="E165" s="35"/>
      <c r="F165" s="35"/>
      <c r="G165" s="35"/>
      <c r="H165" s="35"/>
      <c r="I165" s="35"/>
      <c r="J165" s="35"/>
      <c r="K165" s="35"/>
      <c r="L165" s="35"/>
      <c r="M165" s="35"/>
      <c r="N165" s="35"/>
      <c r="O165" s="35"/>
      <c r="P165" s="35"/>
    </row>
    <row r="166" spans="5:16" x14ac:dyDescent="0.2">
      <c r="E166" s="35"/>
      <c r="F166" s="35"/>
      <c r="G166" s="35"/>
      <c r="H166" s="35"/>
      <c r="I166" s="35"/>
      <c r="J166" s="35"/>
      <c r="K166" s="35"/>
      <c r="L166" s="35"/>
      <c r="M166" s="35"/>
      <c r="N166" s="35"/>
      <c r="O166" s="35"/>
      <c r="P166" s="35"/>
    </row>
    <row r="167" spans="5:16" x14ac:dyDescent="0.2">
      <c r="E167" s="35"/>
      <c r="F167" s="35"/>
      <c r="G167" s="35"/>
      <c r="H167" s="35"/>
      <c r="I167" s="35"/>
      <c r="J167" s="35"/>
      <c r="K167" s="35"/>
      <c r="L167" s="35"/>
      <c r="M167" s="35"/>
      <c r="N167" s="35"/>
      <c r="O167" s="35"/>
      <c r="P167" s="35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4" tint="-0.249977111117893"/>
    <pageSetUpPr fitToPage="1"/>
  </sheetPr>
  <dimension ref="A1:S32"/>
  <sheetViews>
    <sheetView view="pageBreakPreview" zoomScale="80" zoomScaleNormal="85" zoomScaleSheetLayoutView="80" workbookViewId="0">
      <selection activeCell="P36" sqref="P36"/>
    </sheetView>
  </sheetViews>
  <sheetFormatPr defaultRowHeight="15" x14ac:dyDescent="0.25"/>
  <cols>
    <col min="1" max="1" width="8.85546875" style="31" customWidth="1"/>
    <col min="2" max="2" width="53.5703125" bestFit="1" customWidth="1"/>
    <col min="3" max="3" width="11.5703125" customWidth="1"/>
    <col min="4" max="6" width="10.7109375" customWidth="1"/>
    <col min="7" max="7" width="1.7109375" customWidth="1"/>
    <col min="8" max="8" width="10.85546875" customWidth="1"/>
    <col min="9" max="11" width="10.7109375" customWidth="1"/>
    <col min="12" max="12" width="1.7109375" customWidth="1"/>
    <col min="13" max="16" width="10.7109375" customWidth="1"/>
  </cols>
  <sheetData>
    <row r="1" spans="1:19" s="65" customFormat="1" ht="47.45" customHeight="1" x14ac:dyDescent="0.25">
      <c r="A1" s="164"/>
      <c r="B1" s="165"/>
      <c r="C1" s="161" t="s">
        <v>415</v>
      </c>
      <c r="D1" s="162"/>
      <c r="E1" s="162"/>
      <c r="F1" s="162"/>
      <c r="G1" s="162"/>
      <c r="H1" s="162"/>
      <c r="I1" s="162"/>
      <c r="J1" s="162"/>
      <c r="K1" s="162"/>
      <c r="L1" s="162"/>
      <c r="M1" s="162"/>
      <c r="N1" s="162"/>
      <c r="O1" s="162"/>
      <c r="P1" s="162"/>
    </row>
    <row r="2" spans="1:19" s="56" customFormat="1" ht="16.149999999999999" customHeight="1" x14ac:dyDescent="0.25">
      <c r="A2" s="55"/>
      <c r="B2" s="57"/>
      <c r="C2" s="163" t="s">
        <v>466</v>
      </c>
      <c r="D2" s="163"/>
      <c r="E2" s="163"/>
      <c r="F2" s="163"/>
      <c r="G2" s="58"/>
      <c r="H2" s="163" t="s">
        <v>464</v>
      </c>
      <c r="I2" s="163"/>
      <c r="J2" s="163"/>
      <c r="K2" s="163"/>
      <c r="L2" s="58"/>
      <c r="M2" s="163" t="s">
        <v>94</v>
      </c>
      <c r="N2" s="163"/>
      <c r="O2" s="163"/>
      <c r="P2" s="163"/>
      <c r="Q2" s="59"/>
      <c r="S2" s="60"/>
    </row>
    <row r="3" spans="1:19" s="56" customFormat="1" ht="16.149999999999999" customHeight="1" x14ac:dyDescent="0.25">
      <c r="A3" s="61" t="s">
        <v>68</v>
      </c>
      <c r="B3" s="62" t="s">
        <v>69</v>
      </c>
      <c r="C3" s="76" t="s">
        <v>70</v>
      </c>
      <c r="D3" s="76" t="s">
        <v>71</v>
      </c>
      <c r="E3" s="76" t="s">
        <v>72</v>
      </c>
      <c r="F3" s="76" t="s">
        <v>73</v>
      </c>
      <c r="G3" s="58" t="s">
        <v>453</v>
      </c>
      <c r="H3" s="76" t="s">
        <v>70</v>
      </c>
      <c r="I3" s="76" t="s">
        <v>71</v>
      </c>
      <c r="J3" s="76" t="s">
        <v>72</v>
      </c>
      <c r="K3" s="76" t="s">
        <v>73</v>
      </c>
      <c r="L3" s="58" t="s">
        <v>453</v>
      </c>
      <c r="M3" s="76" t="s">
        <v>70</v>
      </c>
      <c r="N3" s="76" t="s">
        <v>71</v>
      </c>
      <c r="O3" s="76" t="s">
        <v>72</v>
      </c>
      <c r="P3" s="76" t="s">
        <v>73</v>
      </c>
      <c r="Q3" s="59"/>
    </row>
    <row r="4" spans="1:19" ht="19.5" customHeight="1" x14ac:dyDescent="0.25">
      <c r="A4" s="9">
        <v>1310</v>
      </c>
      <c r="B4" s="10" t="s">
        <v>400</v>
      </c>
      <c r="C4" s="11">
        <v>11877.453168095366</v>
      </c>
      <c r="D4" s="11">
        <v>7831.1556886572025</v>
      </c>
      <c r="E4" s="11">
        <v>139.25753554047267</v>
      </c>
      <c r="F4" s="11">
        <v>3907.0399438976906</v>
      </c>
      <c r="G4" s="11">
        <v>11583.910425599996</v>
      </c>
      <c r="H4" s="11">
        <v>11583.910425599996</v>
      </c>
      <c r="I4" s="11">
        <v>7667.2204926000022</v>
      </c>
      <c r="J4" s="11">
        <v>163.89829833000002</v>
      </c>
      <c r="K4" s="11">
        <v>3752.7916346699931</v>
      </c>
      <c r="L4" s="11"/>
      <c r="M4" s="11">
        <v>-293.54274249537048</v>
      </c>
      <c r="N4" s="11">
        <v>-163.9351960572003</v>
      </c>
      <c r="O4" s="11">
        <v>24.640762789527344</v>
      </c>
      <c r="P4" s="11">
        <v>-154.24830922769752</v>
      </c>
      <c r="Q4" s="59"/>
    </row>
    <row r="5" spans="1:19" s="15" customFormat="1" ht="19.5" customHeight="1" x14ac:dyDescent="0.25">
      <c r="A5" s="12">
        <v>1337</v>
      </c>
      <c r="B5" s="13" t="s">
        <v>405</v>
      </c>
      <c r="C5" s="34">
        <v>1809.6981618745422</v>
      </c>
      <c r="D5" s="34">
        <v>988.84746274186659</v>
      </c>
      <c r="E5" s="34">
        <v>732.2783750355527</v>
      </c>
      <c r="F5" s="34">
        <v>88.572324097122873</v>
      </c>
      <c r="G5" s="54">
        <v>1698.5148752299999</v>
      </c>
      <c r="H5" s="34">
        <v>1698.5148752299999</v>
      </c>
      <c r="I5" s="34">
        <v>1000.2953912200002</v>
      </c>
      <c r="J5" s="34">
        <v>755.81069609999997</v>
      </c>
      <c r="K5" s="34">
        <v>-57.591212090000226</v>
      </c>
      <c r="L5" s="14"/>
      <c r="M5" s="34">
        <v>-111.18328664454225</v>
      </c>
      <c r="N5" s="34">
        <v>11.447928478133576</v>
      </c>
      <c r="O5" s="34">
        <v>23.532321064447274</v>
      </c>
      <c r="P5" s="34">
        <v>-146.1635361871231</v>
      </c>
    </row>
    <row r="6" spans="1:19" ht="19.5" customHeight="1" x14ac:dyDescent="0.25">
      <c r="A6" s="9">
        <v>1331</v>
      </c>
      <c r="B6" s="10" t="s">
        <v>404</v>
      </c>
      <c r="C6" s="32">
        <v>-1009.7825754361625</v>
      </c>
      <c r="D6" s="32">
        <v>-703.48922041189212</v>
      </c>
      <c r="E6" s="32">
        <v>0</v>
      </c>
      <c r="F6" s="32">
        <v>-306.29335502427034</v>
      </c>
      <c r="G6" s="11">
        <v>1026.6936045500001</v>
      </c>
      <c r="H6" s="32">
        <v>-1026.6936045500001</v>
      </c>
      <c r="I6" s="32">
        <v>-716.98422751999999</v>
      </c>
      <c r="J6" s="32">
        <v>0</v>
      </c>
      <c r="K6" s="32">
        <v>-309.70937703000016</v>
      </c>
      <c r="L6" s="16"/>
      <c r="M6" s="32">
        <v>-16.911029113837685</v>
      </c>
      <c r="N6" s="32">
        <v>-13.49500710810787</v>
      </c>
      <c r="O6" s="32">
        <v>0</v>
      </c>
      <c r="P6" s="32">
        <v>-3.4160220057298147</v>
      </c>
    </row>
    <row r="7" spans="1:19" s="15" customFormat="1" ht="19.5" customHeight="1" x14ac:dyDescent="0.25">
      <c r="A7" s="12">
        <v>1320</v>
      </c>
      <c r="B7" s="13" t="s">
        <v>402</v>
      </c>
      <c r="C7" s="34">
        <v>244.89182583802159</v>
      </c>
      <c r="D7" s="34">
        <v>179.15465503505524</v>
      </c>
      <c r="E7" s="34">
        <v>73.085817595118513</v>
      </c>
      <c r="F7" s="34">
        <v>-7.3486467921521665</v>
      </c>
      <c r="G7" s="54">
        <v>282.70513011999998</v>
      </c>
      <c r="H7" s="34">
        <v>282.70513011999998</v>
      </c>
      <c r="I7" s="34">
        <v>189.60795363999998</v>
      </c>
      <c r="J7" s="34">
        <v>87.781439359999993</v>
      </c>
      <c r="K7" s="34">
        <v>5.3157371200000085</v>
      </c>
      <c r="L7" s="14"/>
      <c r="M7" s="34">
        <v>37.81330428197839</v>
      </c>
      <c r="N7" s="34">
        <v>10.453298604944735</v>
      </c>
      <c r="O7" s="34">
        <v>14.69562176488148</v>
      </c>
      <c r="P7" s="34">
        <v>12.664383912152175</v>
      </c>
    </row>
    <row r="8" spans="1:19" ht="19.5" customHeight="1" x14ac:dyDescent="0.25">
      <c r="A8" s="9">
        <v>1311</v>
      </c>
      <c r="B8" s="10" t="s">
        <v>401</v>
      </c>
      <c r="C8" s="32">
        <v>191.81253534873545</v>
      </c>
      <c r="D8" s="32">
        <v>133.06378413317762</v>
      </c>
      <c r="E8" s="32">
        <v>0</v>
      </c>
      <c r="F8" s="32">
        <v>58.748751215557832</v>
      </c>
      <c r="G8" s="11">
        <v>182.45509009000003</v>
      </c>
      <c r="H8" s="32">
        <v>182.45509009000003</v>
      </c>
      <c r="I8" s="32">
        <v>127.42029966999999</v>
      </c>
      <c r="J8" s="32">
        <v>0</v>
      </c>
      <c r="K8" s="32">
        <v>55.034790420000036</v>
      </c>
      <c r="L8" s="16"/>
      <c r="M8" s="32">
        <v>-9.3574452587354244</v>
      </c>
      <c r="N8" s="32">
        <v>-5.6434844631776286</v>
      </c>
      <c r="O8" s="32">
        <v>0</v>
      </c>
      <c r="P8" s="32">
        <v>-3.7139607955577958</v>
      </c>
    </row>
    <row r="9" spans="1:19" s="15" customFormat="1" ht="19.5" customHeight="1" x14ac:dyDescent="0.25">
      <c r="A9" s="12">
        <v>1101</v>
      </c>
      <c r="B9" s="13" t="s">
        <v>397</v>
      </c>
      <c r="C9" s="34">
        <v>185.70051774999979</v>
      </c>
      <c r="D9" s="34">
        <v>108.14231541666663</v>
      </c>
      <c r="E9" s="34">
        <v>33.519929666666656</v>
      </c>
      <c r="F9" s="34">
        <v>44.038272666666501</v>
      </c>
      <c r="G9" s="54">
        <v>147.64548304000002</v>
      </c>
      <c r="H9" s="34">
        <v>147.64548304000002</v>
      </c>
      <c r="I9" s="34">
        <v>85.446251420000038</v>
      </c>
      <c r="J9" s="34">
        <v>35.266903149999997</v>
      </c>
      <c r="K9" s="34">
        <v>26.93232846999998</v>
      </c>
      <c r="L9" s="14"/>
      <c r="M9" s="34">
        <v>-38.055034709999774</v>
      </c>
      <c r="N9" s="34">
        <v>-22.696063996666595</v>
      </c>
      <c r="O9" s="34">
        <v>1.7469734833333419</v>
      </c>
      <c r="P9" s="34">
        <v>-17.10594419666652</v>
      </c>
    </row>
    <row r="10" spans="1:19" ht="19.5" customHeight="1" x14ac:dyDescent="0.25">
      <c r="A10" s="9">
        <v>1330</v>
      </c>
      <c r="B10" s="10" t="s">
        <v>403</v>
      </c>
      <c r="C10" s="32">
        <v>-57.440122472107298</v>
      </c>
      <c r="D10" s="32">
        <v>-45.108565453000516</v>
      </c>
      <c r="E10" s="32">
        <v>0.82499999999999996</v>
      </c>
      <c r="F10" s="32">
        <v>-13.156557019106781</v>
      </c>
      <c r="G10" s="11">
        <v>63.321892569999989</v>
      </c>
      <c r="H10" s="32">
        <v>-63.321892569999989</v>
      </c>
      <c r="I10" s="32">
        <v>-53.902918460000002</v>
      </c>
      <c r="J10" s="32">
        <v>0.80814747999999992</v>
      </c>
      <c r="K10" s="32">
        <v>-10.227121589999987</v>
      </c>
      <c r="L10" s="32"/>
      <c r="M10" s="32">
        <v>-5.8817700978926908</v>
      </c>
      <c r="N10" s="32">
        <v>-8.7943530069994864</v>
      </c>
      <c r="O10" s="32">
        <v>-1.6852520000000037E-2</v>
      </c>
      <c r="P10" s="32">
        <v>2.9294354291067957</v>
      </c>
    </row>
    <row r="11" spans="1:19" s="15" customFormat="1" ht="19.5" customHeight="1" x14ac:dyDescent="0.25">
      <c r="A11" s="12">
        <v>1993</v>
      </c>
      <c r="B11" s="13" t="s">
        <v>409</v>
      </c>
      <c r="C11" s="34">
        <v>0</v>
      </c>
      <c r="D11" s="34">
        <v>0</v>
      </c>
      <c r="E11" s="34">
        <v>0</v>
      </c>
      <c r="F11" s="34">
        <v>0</v>
      </c>
      <c r="G11" s="54">
        <v>55.438744640000003</v>
      </c>
      <c r="H11" s="34">
        <v>55.438744640000003</v>
      </c>
      <c r="I11" s="34">
        <v>32.698463649999987</v>
      </c>
      <c r="J11" s="34">
        <v>43.720576109999996</v>
      </c>
      <c r="K11" s="34">
        <v>-20.98029511999998</v>
      </c>
      <c r="L11" s="14"/>
      <c r="M11" s="34">
        <v>55.438744640000003</v>
      </c>
      <c r="N11" s="34">
        <v>32.698463649999987</v>
      </c>
      <c r="O11" s="34">
        <v>43.720576109999996</v>
      </c>
      <c r="P11" s="34">
        <v>-20.98029511999998</v>
      </c>
    </row>
    <row r="12" spans="1:19" ht="19.5" customHeight="1" x14ac:dyDescent="0.25">
      <c r="A12" s="9">
        <v>1103</v>
      </c>
      <c r="B12" s="10" t="s">
        <v>399</v>
      </c>
      <c r="C12" s="32">
        <v>50.207769333333324</v>
      </c>
      <c r="D12" s="32">
        <v>45.661296083333326</v>
      </c>
      <c r="E12" s="32">
        <v>4.0635512499999997</v>
      </c>
      <c r="F12" s="32">
        <v>0.48292199999999852</v>
      </c>
      <c r="G12" s="11">
        <v>16.933766009999999</v>
      </c>
      <c r="H12" s="32">
        <v>16.933766009999999</v>
      </c>
      <c r="I12" s="32">
        <v>16.045304810000001</v>
      </c>
      <c r="J12" s="32">
        <v>0.15922228999999999</v>
      </c>
      <c r="K12" s="32">
        <v>0.7292389099999983</v>
      </c>
      <c r="L12" s="16"/>
      <c r="M12" s="32">
        <v>-33.274003323333325</v>
      </c>
      <c r="N12" s="32">
        <v>-29.615991273333325</v>
      </c>
      <c r="O12" s="32">
        <v>-3.90432896</v>
      </c>
      <c r="P12" s="32">
        <v>0.24631691</v>
      </c>
    </row>
    <row r="13" spans="1:19" s="15" customFormat="1" ht="19.5" customHeight="1" x14ac:dyDescent="0.25">
      <c r="A13" s="12">
        <v>1910</v>
      </c>
      <c r="B13" s="13" t="s">
        <v>88</v>
      </c>
      <c r="C13" s="34">
        <v>50.17271508333333</v>
      </c>
      <c r="D13" s="34">
        <v>0</v>
      </c>
      <c r="E13" s="34">
        <v>50.172715083333316</v>
      </c>
      <c r="F13" s="34">
        <v>0</v>
      </c>
      <c r="G13" s="54">
        <v>8.6692219999999995</v>
      </c>
      <c r="H13" s="34">
        <v>8.6692219999999995</v>
      </c>
      <c r="I13" s="34">
        <v>0</v>
      </c>
      <c r="J13" s="34">
        <v>14.57175694</v>
      </c>
      <c r="K13" s="34">
        <v>-5.9025349400000007</v>
      </c>
      <c r="L13" s="34"/>
      <c r="M13" s="34">
        <v>-41.503493083333332</v>
      </c>
      <c r="N13" s="34">
        <v>0</v>
      </c>
      <c r="O13" s="34">
        <v>-35.600958143333315</v>
      </c>
      <c r="P13" s="34">
        <v>-5.9025349400000167</v>
      </c>
    </row>
    <row r="14" spans="1:19" ht="19.5" customHeight="1" x14ac:dyDescent="0.25">
      <c r="A14" s="9">
        <v>1104</v>
      </c>
      <c r="B14" s="10" t="s">
        <v>456</v>
      </c>
      <c r="C14" s="32">
        <v>56.901639666666654</v>
      </c>
      <c r="D14" s="32">
        <v>20.716056166666664</v>
      </c>
      <c r="E14" s="32">
        <v>36.1855835</v>
      </c>
      <c r="F14" s="32">
        <v>0</v>
      </c>
      <c r="G14" s="11">
        <v>7.9588684399999998</v>
      </c>
      <c r="H14" s="32">
        <v>7.9588684399999998</v>
      </c>
      <c r="I14" s="32">
        <v>2.37926876</v>
      </c>
      <c r="J14" s="32">
        <v>5.5796000000000001</v>
      </c>
      <c r="K14" s="32">
        <v>-3.2000000071974455E-7</v>
      </c>
      <c r="L14" s="16"/>
      <c r="M14" s="32">
        <v>-48.94277122666665</v>
      </c>
      <c r="N14" s="32">
        <v>-18.336787406666666</v>
      </c>
      <c r="O14" s="32">
        <v>-30.605983500000001</v>
      </c>
      <c r="P14" s="32">
        <v>-3.1999998384435457E-7</v>
      </c>
    </row>
    <row r="15" spans="1:19" s="15" customFormat="1" ht="19.5" customHeight="1" x14ac:dyDescent="0.25">
      <c r="A15" s="12">
        <v>1350</v>
      </c>
      <c r="B15" s="13" t="s">
        <v>406</v>
      </c>
      <c r="C15" s="34">
        <v>0</v>
      </c>
      <c r="D15" s="34">
        <v>0</v>
      </c>
      <c r="E15" s="34">
        <v>0</v>
      </c>
      <c r="F15" s="34">
        <v>0</v>
      </c>
      <c r="G15" s="54">
        <v>1.29535172</v>
      </c>
      <c r="H15" s="34">
        <v>-1.29535172</v>
      </c>
      <c r="I15" s="34">
        <v>0</v>
      </c>
      <c r="J15" s="34">
        <v>0</v>
      </c>
      <c r="K15" s="34">
        <v>-1.29535172</v>
      </c>
      <c r="L15" s="14"/>
      <c r="M15" s="34">
        <v>-1.29535172</v>
      </c>
      <c r="N15" s="34">
        <v>0</v>
      </c>
      <c r="O15" s="34">
        <v>0</v>
      </c>
      <c r="P15" s="34">
        <v>-1.29535172</v>
      </c>
    </row>
    <row r="16" spans="1:19" ht="19.5" customHeight="1" x14ac:dyDescent="0.25">
      <c r="A16" s="9">
        <v>1340</v>
      </c>
      <c r="B16" s="10" t="s">
        <v>85</v>
      </c>
      <c r="C16" s="32">
        <v>4.1708333333333338E-4</v>
      </c>
      <c r="D16" s="32">
        <v>0</v>
      </c>
      <c r="E16" s="32">
        <v>4.1708333333333338E-4</v>
      </c>
      <c r="F16" s="32">
        <v>0</v>
      </c>
      <c r="G16" s="11">
        <v>1.2253632900000009</v>
      </c>
      <c r="H16" s="32">
        <v>-1.2253632900000009</v>
      </c>
      <c r="I16" s="32">
        <v>0</v>
      </c>
      <c r="J16" s="32">
        <v>2.5812046200000043</v>
      </c>
      <c r="K16" s="32">
        <v>-3.8065679100000054</v>
      </c>
      <c r="L16" s="16"/>
      <c r="M16" s="32">
        <v>-1.2257803733333341</v>
      </c>
      <c r="N16" s="32">
        <v>0</v>
      </c>
      <c r="O16" s="32">
        <v>2.580787536666671</v>
      </c>
      <c r="P16" s="32">
        <v>-3.8065679100000054</v>
      </c>
    </row>
    <row r="17" spans="1:16" s="15" customFormat="1" ht="19.5" customHeight="1" x14ac:dyDescent="0.25">
      <c r="A17" s="12">
        <v>1992</v>
      </c>
      <c r="B17" s="13" t="s">
        <v>90</v>
      </c>
      <c r="C17" s="34">
        <v>1.0880411666666667</v>
      </c>
      <c r="D17" s="34">
        <v>1.0880411666666667</v>
      </c>
      <c r="E17" s="34">
        <v>0</v>
      </c>
      <c r="F17" s="34">
        <v>0</v>
      </c>
      <c r="G17" s="54">
        <v>1.1869540000000001</v>
      </c>
      <c r="H17" s="34">
        <v>1.1869540000000001</v>
      </c>
      <c r="I17" s="34">
        <v>1.2473924000000003</v>
      </c>
      <c r="J17" s="34">
        <v>-6.0437280000000003E-2</v>
      </c>
      <c r="K17" s="34">
        <v>-1.120000000222332E-6</v>
      </c>
      <c r="L17" s="14"/>
      <c r="M17" s="34">
        <v>9.8912833333333339E-2</v>
      </c>
      <c r="N17" s="34">
        <v>0.15935123333333356</v>
      </c>
      <c r="O17" s="34">
        <v>-6.0437280000000003E-2</v>
      </c>
      <c r="P17" s="34">
        <v>-1.120000000222332E-6</v>
      </c>
    </row>
    <row r="18" spans="1:16" s="15" customFormat="1" ht="19.5" customHeight="1" x14ac:dyDescent="0.25">
      <c r="A18" s="9">
        <v>1991</v>
      </c>
      <c r="B18" s="10" t="s">
        <v>408</v>
      </c>
      <c r="C18" s="32">
        <v>0.23566216666666667</v>
      </c>
      <c r="D18" s="32">
        <v>0.23566216666666667</v>
      </c>
      <c r="E18" s="32">
        <v>0</v>
      </c>
      <c r="F18" s="32">
        <v>0</v>
      </c>
      <c r="G18" s="11">
        <v>0.25708600000000009</v>
      </c>
      <c r="H18" s="32">
        <v>0.25708600000000009</v>
      </c>
      <c r="I18" s="32">
        <v>0.36896199000000002</v>
      </c>
      <c r="J18" s="32">
        <v>0</v>
      </c>
      <c r="K18" s="32">
        <v>-0.11187598999999993</v>
      </c>
      <c r="L18" s="16"/>
      <c r="M18" s="32">
        <v>2.142383333333342E-2</v>
      </c>
      <c r="N18" s="32">
        <v>0.13329982333333334</v>
      </c>
      <c r="O18" s="32">
        <v>0</v>
      </c>
      <c r="P18" s="32">
        <v>-0.11187598999999993</v>
      </c>
    </row>
    <row r="19" spans="1:16" s="15" customFormat="1" ht="19.149999999999999" customHeight="1" x14ac:dyDescent="0.25">
      <c r="A19" s="12">
        <v>1102</v>
      </c>
      <c r="B19" s="13" t="s">
        <v>398</v>
      </c>
      <c r="C19" s="127">
        <v>0</v>
      </c>
      <c r="D19" s="127">
        <v>0</v>
      </c>
      <c r="E19" s="127">
        <v>0</v>
      </c>
      <c r="F19" s="127">
        <v>0</v>
      </c>
      <c r="G19" s="128">
        <v>0</v>
      </c>
      <c r="H19" s="127">
        <v>0</v>
      </c>
      <c r="I19" s="127">
        <v>0</v>
      </c>
      <c r="J19" s="127">
        <v>-0.28931739999999995</v>
      </c>
      <c r="K19" s="127">
        <v>0.28931739999999995</v>
      </c>
      <c r="L19" s="19"/>
      <c r="M19" s="127">
        <v>0</v>
      </c>
      <c r="N19" s="127">
        <v>0</v>
      </c>
      <c r="O19" s="127">
        <v>-0.28931739999999995</v>
      </c>
      <c r="P19" s="127">
        <v>0.28931739999999995</v>
      </c>
    </row>
    <row r="20" spans="1:16" s="15" customFormat="1" ht="19.149999999999999" customHeight="1" x14ac:dyDescent="0.25">
      <c r="A20" s="9">
        <v>1210</v>
      </c>
      <c r="B20" s="10" t="s">
        <v>413</v>
      </c>
      <c r="C20" s="32">
        <v>0</v>
      </c>
      <c r="D20" s="32">
        <v>0</v>
      </c>
      <c r="E20" s="32">
        <v>0</v>
      </c>
      <c r="F20" s="32">
        <v>0</v>
      </c>
      <c r="G20" s="11">
        <v>0</v>
      </c>
      <c r="H20" s="32">
        <v>0</v>
      </c>
      <c r="I20" s="32">
        <v>0</v>
      </c>
      <c r="J20" s="32">
        <v>0</v>
      </c>
      <c r="K20" s="32">
        <v>0</v>
      </c>
      <c r="L20" s="16"/>
      <c r="M20" s="32">
        <v>0</v>
      </c>
      <c r="N20" s="32">
        <v>0</v>
      </c>
      <c r="O20" s="32">
        <v>0</v>
      </c>
      <c r="P20" s="32">
        <v>0</v>
      </c>
    </row>
    <row r="21" spans="1:16" s="15" customFormat="1" ht="19.5" customHeight="1" x14ac:dyDescent="0.25">
      <c r="A21" s="12">
        <v>1810</v>
      </c>
      <c r="B21" s="13" t="s">
        <v>407</v>
      </c>
      <c r="C21" s="111">
        <v>0</v>
      </c>
      <c r="D21" s="111">
        <v>0</v>
      </c>
      <c r="E21" s="111">
        <v>0</v>
      </c>
      <c r="F21" s="111">
        <v>0</v>
      </c>
      <c r="G21" s="54">
        <v>0</v>
      </c>
      <c r="H21" s="111">
        <v>0</v>
      </c>
      <c r="I21" s="111">
        <v>18.875946970000001</v>
      </c>
      <c r="J21" s="111">
        <v>2.9737639999999999E-2</v>
      </c>
      <c r="K21" s="111">
        <v>-18.905684610000002</v>
      </c>
      <c r="L21" s="14"/>
      <c r="M21" s="111">
        <v>0</v>
      </c>
      <c r="N21" s="111">
        <v>18.875946970000001</v>
      </c>
      <c r="O21" s="111">
        <v>2.9737639999999999E-2</v>
      </c>
      <c r="P21" s="111">
        <v>-18.905684610000002</v>
      </c>
    </row>
    <row r="22" spans="1:16" s="28" customFormat="1" ht="19.5" customHeight="1" x14ac:dyDescent="0.25">
      <c r="A22" s="24"/>
      <c r="B22" s="25" t="s">
        <v>93</v>
      </c>
      <c r="C22" s="26">
        <v>13400.939755498393</v>
      </c>
      <c r="D22" s="26">
        <v>8559.4671757024062</v>
      </c>
      <c r="E22" s="26">
        <v>1069.3889247544771</v>
      </c>
      <c r="F22" s="26">
        <v>3772.0836550415102</v>
      </c>
      <c r="G22" s="27"/>
      <c r="H22" s="26">
        <v>12893.139433039994</v>
      </c>
      <c r="I22" s="26">
        <v>8370.718581150004</v>
      </c>
      <c r="J22" s="26">
        <v>1109.8578273399994</v>
      </c>
      <c r="K22" s="27">
        <v>3412.563024549991</v>
      </c>
      <c r="L22" s="27"/>
      <c r="M22" s="26">
        <v>-507.80032245839988</v>
      </c>
      <c r="N22" s="26">
        <v>-188.74859455240693</v>
      </c>
      <c r="O22" s="26">
        <v>40.468902585522777</v>
      </c>
      <c r="P22" s="26">
        <v>-359.5206304915157</v>
      </c>
    </row>
    <row r="23" spans="1:16" ht="15" customHeight="1" x14ac:dyDescent="0.25">
      <c r="A23" s="4"/>
      <c r="B23" s="6"/>
      <c r="C23" s="5"/>
      <c r="D23" s="5"/>
      <c r="E23" s="5"/>
      <c r="F23" s="5"/>
      <c r="G23" s="29"/>
      <c r="H23" s="5"/>
      <c r="I23" s="5"/>
      <c r="J23" s="5"/>
      <c r="K23" s="30"/>
      <c r="L23" s="29"/>
      <c r="M23" s="5"/>
      <c r="N23" s="5"/>
      <c r="O23" s="5"/>
      <c r="P23" s="30"/>
    </row>
    <row r="24" spans="1:16" ht="15" customHeight="1" x14ac:dyDescent="0.3">
      <c r="A24" s="75" t="s">
        <v>462</v>
      </c>
      <c r="B24" s="5"/>
      <c r="C24" s="109" t="s">
        <v>454</v>
      </c>
      <c r="D24" s="5"/>
      <c r="E24" s="5"/>
      <c r="F24" s="5"/>
      <c r="G24" s="29"/>
      <c r="H24" s="5"/>
      <c r="I24" s="5"/>
      <c r="J24" s="5"/>
      <c r="K24" s="5"/>
      <c r="L24" s="29"/>
      <c r="M24" s="5"/>
      <c r="N24" s="5"/>
      <c r="O24" s="5"/>
      <c r="P24" s="5"/>
    </row>
    <row r="25" spans="1:16" ht="15" customHeight="1" x14ac:dyDescent="0.3">
      <c r="A25" s="137"/>
      <c r="B25" s="138"/>
      <c r="C25" s="139" t="s">
        <v>455</v>
      </c>
      <c r="D25" s="138"/>
      <c r="E25" s="138"/>
      <c r="F25" s="138"/>
      <c r="G25" s="138"/>
      <c r="H25" s="138"/>
      <c r="I25" s="138"/>
      <c r="J25" s="138"/>
      <c r="K25" s="138"/>
      <c r="L25" s="138"/>
      <c r="M25" s="138"/>
      <c r="N25" s="138"/>
      <c r="O25" s="138"/>
      <c r="P25" s="138"/>
    </row>
    <row r="26" spans="1:16" ht="15" customHeight="1" x14ac:dyDescent="0.25">
      <c r="A26" s="140" t="s">
        <v>393</v>
      </c>
      <c r="B26" s="138"/>
      <c r="C26" s="146"/>
      <c r="D26" s="136"/>
      <c r="E26" s="138"/>
      <c r="F26" s="138"/>
      <c r="G26" s="138"/>
      <c r="H26" s="138"/>
      <c r="I26" s="138"/>
      <c r="J26" s="138"/>
      <c r="K26" s="138"/>
      <c r="L26" s="138"/>
      <c r="M26" s="138"/>
      <c r="N26" s="138"/>
      <c r="O26" s="138"/>
      <c r="P26" s="138"/>
    </row>
    <row r="27" spans="1:16" ht="15" customHeight="1" x14ac:dyDescent="0.25">
      <c r="A27" s="141" t="s">
        <v>394</v>
      </c>
      <c r="B27" s="136"/>
      <c r="C27" s="166"/>
      <c r="D27" s="166"/>
      <c r="E27" s="166"/>
      <c r="F27" s="166"/>
      <c r="G27" s="166"/>
      <c r="H27" s="166"/>
      <c r="I27" s="166"/>
      <c r="J27" s="166"/>
      <c r="K27" s="166"/>
      <c r="L27" s="166"/>
      <c r="M27" s="166"/>
      <c r="N27" s="166"/>
      <c r="O27" s="166"/>
      <c r="P27" s="166"/>
    </row>
    <row r="28" spans="1:16" x14ac:dyDescent="0.25">
      <c r="A28" s="141" t="s">
        <v>395</v>
      </c>
      <c r="B28" s="136"/>
      <c r="C28" s="167"/>
      <c r="D28" s="167"/>
      <c r="E28" s="167"/>
      <c r="F28" s="167"/>
      <c r="G28" s="167"/>
      <c r="H28" s="167"/>
      <c r="I28" s="167"/>
      <c r="J28" s="167"/>
      <c r="K28" s="167"/>
      <c r="L28" s="167"/>
      <c r="M28" s="167"/>
      <c r="N28" s="167"/>
      <c r="O28" s="167"/>
      <c r="P28" s="167"/>
    </row>
    <row r="29" spans="1:16" x14ac:dyDescent="0.25">
      <c r="A29" s="141" t="s">
        <v>396</v>
      </c>
      <c r="B29" s="136"/>
      <c r="C29" s="136"/>
      <c r="D29" s="136"/>
      <c r="E29" s="136"/>
      <c r="F29" s="136"/>
      <c r="G29" s="136"/>
      <c r="H29" s="136"/>
      <c r="I29" s="136"/>
      <c r="J29" s="136"/>
      <c r="K29" s="136"/>
      <c r="L29" s="136"/>
      <c r="M29" s="136"/>
      <c r="N29" s="136"/>
      <c r="O29" s="136"/>
      <c r="P29" s="136"/>
    </row>
    <row r="30" spans="1:16" x14ac:dyDescent="0.25">
      <c r="A30" s="143"/>
      <c r="B30" s="136"/>
      <c r="C30" s="136"/>
      <c r="D30" s="148"/>
      <c r="E30" s="148"/>
      <c r="F30" s="148"/>
      <c r="G30" s="148"/>
      <c r="H30" s="148"/>
      <c r="I30" s="148"/>
      <c r="J30" s="148"/>
      <c r="K30" s="148"/>
      <c r="L30" s="148"/>
      <c r="M30" s="148"/>
      <c r="N30" s="148"/>
      <c r="O30" s="148"/>
      <c r="P30" s="148"/>
    </row>
    <row r="31" spans="1:16" x14ac:dyDescent="0.25">
      <c r="A31" s="143"/>
      <c r="B31" s="136"/>
      <c r="C31" s="136"/>
      <c r="D31" s="136"/>
      <c r="E31" s="136"/>
      <c r="F31" s="136"/>
      <c r="G31" s="136"/>
      <c r="H31" s="136"/>
      <c r="I31" s="136"/>
      <c r="J31" s="136"/>
      <c r="K31" s="136"/>
      <c r="L31" s="136"/>
      <c r="M31" s="136"/>
      <c r="N31" s="136"/>
      <c r="O31" s="136"/>
      <c r="P31" s="136"/>
    </row>
    <row r="32" spans="1:16" x14ac:dyDescent="0.25">
      <c r="A32" s="141" t="s">
        <v>459</v>
      </c>
      <c r="B32" s="136"/>
      <c r="C32" s="136"/>
      <c r="D32" s="136"/>
      <c r="E32" s="136"/>
      <c r="F32" s="136"/>
      <c r="G32" s="136"/>
      <c r="H32" s="136"/>
      <c r="I32" s="136"/>
      <c r="J32" s="136"/>
      <c r="K32" s="136"/>
      <c r="L32" s="136"/>
      <c r="M32" s="136"/>
      <c r="N32" s="136"/>
      <c r="O32" s="136"/>
      <c r="P32" s="136"/>
    </row>
  </sheetData>
  <mergeCells count="7">
    <mergeCell ref="C27:P27"/>
    <mergeCell ref="C28:P28"/>
    <mergeCell ref="A1:B1"/>
    <mergeCell ref="C1:P1"/>
    <mergeCell ref="C2:F2"/>
    <mergeCell ref="H2:K2"/>
    <mergeCell ref="M2:P2"/>
  </mergeCells>
  <printOptions horizontalCentered="1"/>
  <pageMargins left="0.17" right="0.17" top="0.49" bottom="0.46" header="0.3" footer="0.2"/>
  <pageSetup scale="6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4" tint="-0.249977111117893"/>
    <pageSetUpPr fitToPage="1"/>
  </sheetPr>
  <dimension ref="A1:S34"/>
  <sheetViews>
    <sheetView view="pageBreakPreview" topLeftCell="A3" zoomScale="60" zoomScaleNormal="85" workbookViewId="0">
      <selection activeCell="B36" sqref="B36"/>
    </sheetView>
  </sheetViews>
  <sheetFormatPr defaultRowHeight="15" outlineLevelRow="1" x14ac:dyDescent="0.25"/>
  <cols>
    <col min="1" max="1" width="8.85546875" style="31" customWidth="1"/>
    <col min="2" max="2" width="24" bestFit="1" customWidth="1"/>
    <col min="3" max="6" width="10.7109375" customWidth="1"/>
    <col min="7" max="7" width="1.7109375" customWidth="1"/>
    <col min="8" max="11" width="10.7109375" customWidth="1"/>
    <col min="12" max="12" width="1.7109375" customWidth="1"/>
    <col min="13" max="16" width="10.7109375" customWidth="1"/>
  </cols>
  <sheetData>
    <row r="1" spans="1:19" hidden="1" outlineLevel="1" x14ac:dyDescent="0.25">
      <c r="A1" s="31">
        <v>14445</v>
      </c>
      <c r="C1" t="e">
        <f>#REF!</f>
        <v>#REF!</v>
      </c>
      <c r="H1" t="e">
        <f>#REF!</f>
        <v>#REF!</v>
      </c>
      <c r="I1" t="e">
        <f>#REF!</f>
        <v>#REF!</v>
      </c>
    </row>
    <row r="2" spans="1:19" hidden="1" outlineLevel="1" x14ac:dyDescent="0.25">
      <c r="A2" s="31">
        <v>1000000</v>
      </c>
      <c r="I2" t="s">
        <v>66</v>
      </c>
      <c r="J2" t="s">
        <v>67</v>
      </c>
    </row>
    <row r="3" spans="1:19" collapsed="1" x14ac:dyDescent="0.25"/>
    <row r="4" spans="1:19" s="66" customFormat="1" ht="47.45" customHeight="1" x14ac:dyDescent="0.25">
      <c r="A4" s="164" t="s">
        <v>373</v>
      </c>
      <c r="B4" s="165"/>
      <c r="C4" s="161" t="s">
        <v>369</v>
      </c>
      <c r="D4" s="162"/>
      <c r="E4" s="162"/>
      <c r="F4" s="162"/>
      <c r="G4" s="162"/>
      <c r="H4" s="162"/>
      <c r="I4" s="162"/>
      <c r="J4" s="162"/>
      <c r="K4" s="162"/>
      <c r="L4" s="162"/>
      <c r="M4" s="162"/>
      <c r="N4" s="162"/>
      <c r="O4" s="162"/>
      <c r="P4" s="162"/>
    </row>
    <row r="5" spans="1:19" s="56" customFormat="1" ht="15.6" customHeight="1" x14ac:dyDescent="0.25">
      <c r="A5" s="55"/>
      <c r="B5" s="57"/>
      <c r="C5" s="163" t="e">
        <f>"Forecast"&amp;" "&amp;"-"&amp;" "&amp;#REF!&amp;" "&amp;"(MTD)"</f>
        <v>#REF!</v>
      </c>
      <c r="D5" s="163"/>
      <c r="E5" s="163"/>
      <c r="F5" s="163"/>
      <c r="G5" s="58"/>
      <c r="H5" s="163" t="e">
        <f>"Actuals"&amp;" "&amp;"-"&amp;" "&amp;#REF!&amp;" "&amp;"(MTD)"</f>
        <v>#REF!</v>
      </c>
      <c r="I5" s="163"/>
      <c r="J5" s="163"/>
      <c r="K5" s="163"/>
      <c r="L5" s="58"/>
      <c r="M5" s="163" t="s">
        <v>252</v>
      </c>
      <c r="N5" s="163"/>
      <c r="O5" s="163"/>
      <c r="P5" s="163"/>
      <c r="Q5" s="59"/>
      <c r="S5" s="60"/>
    </row>
    <row r="6" spans="1:19" s="56" customFormat="1" ht="15.6" customHeight="1" x14ac:dyDescent="0.25">
      <c r="A6" s="61" t="s">
        <v>68</v>
      </c>
      <c r="B6" s="62" t="s">
        <v>69</v>
      </c>
      <c r="C6" s="63" t="s">
        <v>70</v>
      </c>
      <c r="D6" s="63" t="s">
        <v>71</v>
      </c>
      <c r="E6" s="63" t="s">
        <v>72</v>
      </c>
      <c r="F6" s="63" t="s">
        <v>73</v>
      </c>
      <c r="G6" s="58"/>
      <c r="H6" s="63" t="s">
        <v>70</v>
      </c>
      <c r="I6" s="63" t="s">
        <v>71</v>
      </c>
      <c r="J6" s="63" t="s">
        <v>72</v>
      </c>
      <c r="K6" s="63" t="s">
        <v>73</v>
      </c>
      <c r="L6" s="58"/>
      <c r="M6" s="63" t="s">
        <v>70</v>
      </c>
      <c r="N6" s="63" t="s">
        <v>71</v>
      </c>
      <c r="O6" s="63" t="s">
        <v>72</v>
      </c>
      <c r="P6" s="63" t="s">
        <v>73</v>
      </c>
      <c r="Q6" s="64"/>
    </row>
    <row r="7" spans="1:19" ht="19.5" customHeight="1" x14ac:dyDescent="0.25">
      <c r="A7" s="9">
        <v>1310</v>
      </c>
      <c r="B7" s="10" t="s">
        <v>78</v>
      </c>
      <c r="C7" s="11">
        <f>SUMIF('MC Fcst Exp. (1101-1337)'!$C:$C,$A7,'MC Fcst Exp. (1101-1337)'!$AP:$AP)/$A$2</f>
        <v>0</v>
      </c>
      <c r="D7" s="11">
        <f>SUMIF('MC Fcst Fed. Rec. (1101-1337)'!$C:$C,$A7,'MC Fcst Fed. Rec. (1101-1337)'!$AP:$AP)/$A$2</f>
        <v>0</v>
      </c>
      <c r="E7" s="11">
        <f>SUMIF('MC Fcst Oth. Rec. (1101-1337)'!$C:$C,$A7,'MC Fcst Oth. Rec. (1101-1337)'!$AP:$AP)/$A$2</f>
        <v>0</v>
      </c>
      <c r="F7" s="11">
        <f t="shared" ref="F7:F24" si="0">C7-D7-E7</f>
        <v>0</v>
      </c>
      <c r="G7" s="11"/>
      <c r="H7" s="11" t="e">
        <f>SUMIFS(#REF!,#REF!,$H$1,#REF!,$A$1,#REF!,$A7)/$A$2</f>
        <v>#REF!</v>
      </c>
      <c r="I7" s="11" t="e">
        <f>SUMIFS(#REF!,#REF!,$I$1,#REF!,$A$1,#REF!,$A7,#REF!,$I$2)/$A$2</f>
        <v>#REF!</v>
      </c>
      <c r="J7" s="11" t="e">
        <f>SUMIFS(#REF!,#REF!,$I$1,#REF!,$A$1,#REF!,$A7,#REF!,$J$2)/$A$2</f>
        <v>#REF!</v>
      </c>
      <c r="K7" s="11" t="e">
        <f t="shared" ref="K7:K24" si="1">H7-I7-J7</f>
        <v>#REF!</v>
      </c>
      <c r="L7" s="16"/>
      <c r="M7" s="11" t="e">
        <f t="shared" ref="M7:M24" si="2">H7-C7</f>
        <v>#REF!</v>
      </c>
      <c r="N7" s="11" t="e">
        <f t="shared" ref="N7:N24" si="3">I7-D7</f>
        <v>#REF!</v>
      </c>
      <c r="O7" s="11" t="e">
        <f t="shared" ref="O7:O24" si="4">J7-E7</f>
        <v>#REF!</v>
      </c>
      <c r="P7" s="11" t="e">
        <f t="shared" ref="P7:P24" si="5">M7-N7-O7</f>
        <v>#REF!</v>
      </c>
      <c r="Q7" s="8"/>
    </row>
    <row r="8" spans="1:19" s="15" customFormat="1" ht="19.5" customHeight="1" x14ac:dyDescent="0.25">
      <c r="A8" s="12">
        <v>1337</v>
      </c>
      <c r="B8" s="13" t="s">
        <v>84</v>
      </c>
      <c r="C8" s="34">
        <f>SUMIF('MC Fcst Exp. (1101-1337)'!$C:$C,$A8,'MC Fcst Exp. (1101-1337)'!$AP:$AP)/$A$2</f>
        <v>0</v>
      </c>
      <c r="D8" s="34">
        <f>SUMIF('MC Fcst Fed. Rec. (1101-1337)'!$C:$C,$A8,'MC Fcst Fed. Rec. (1101-1337)'!$AP:$AP)/$A$2</f>
        <v>0</v>
      </c>
      <c r="E8" s="34">
        <f>SUMIF('MC Fcst Oth. Rec. (1101-1337)'!$C:$C,$A8,'MC Fcst Oth. Rec. (1101-1337)'!$AP:$AP)/$A$2</f>
        <v>0</v>
      </c>
      <c r="F8" s="34">
        <f t="shared" si="0"/>
        <v>0</v>
      </c>
      <c r="G8" s="54"/>
      <c r="H8" s="34" t="e">
        <f>SUMIFS(#REF!,#REF!,$H$1,#REF!,$A$1,#REF!,$A8)/$A$2</f>
        <v>#REF!</v>
      </c>
      <c r="I8" s="34" t="e">
        <f>SUMIFS(#REF!,#REF!,$I$1,#REF!,$A$1,#REF!,$A8,#REF!,$I$2)/$A$2</f>
        <v>#REF!</v>
      </c>
      <c r="J8" s="34" t="e">
        <f>SUMIFS(#REF!,#REF!,$I$1,#REF!,$A$1,#REF!,$A8,#REF!,$J$2)/$A$2</f>
        <v>#REF!</v>
      </c>
      <c r="K8" s="34" t="e">
        <f t="shared" si="1"/>
        <v>#REF!</v>
      </c>
      <c r="L8" s="14"/>
      <c r="M8" s="34" t="e">
        <f t="shared" si="2"/>
        <v>#REF!</v>
      </c>
      <c r="N8" s="34" t="e">
        <f t="shared" si="3"/>
        <v>#REF!</v>
      </c>
      <c r="O8" s="34" t="e">
        <f t="shared" si="4"/>
        <v>#REF!</v>
      </c>
      <c r="P8" s="34" t="e">
        <f t="shared" si="5"/>
        <v>#REF!</v>
      </c>
    </row>
    <row r="9" spans="1:19" ht="19.5" customHeight="1" x14ac:dyDescent="0.25">
      <c r="A9" s="9">
        <v>1331</v>
      </c>
      <c r="B9" s="10" t="s">
        <v>82</v>
      </c>
      <c r="C9" s="32">
        <f>SUMIF('MC Fcst Exp. (1101-1337)'!$C:$C,$A9,'MC Fcst Exp. (1101-1337)'!$AP:$AP)/$A$2</f>
        <v>0</v>
      </c>
      <c r="D9" s="32">
        <f>SUMIF('MC Fcst Fed. Rec. (1101-1337)'!$C:$C,$A9,'MC Fcst Fed. Rec. (1101-1337)'!$AP:$AP)/$A$2</f>
        <v>0</v>
      </c>
      <c r="E9" s="32">
        <f>SUMIF('MC Fcst Oth. Rec. (1101-1337)'!$C:$C,$A9,'MC Fcst Oth. Rec. (1101-1337)'!$AP:$AP)/$A$2</f>
        <v>0</v>
      </c>
      <c r="F9" s="32">
        <f t="shared" si="0"/>
        <v>0</v>
      </c>
      <c r="G9" s="11"/>
      <c r="H9" s="32" t="e">
        <f>SUMIFS(#REF!,#REF!,$H$1,#REF!,$A$1,#REF!,$A9)/$A$2</f>
        <v>#REF!</v>
      </c>
      <c r="I9" s="32" t="e">
        <f>SUMIFS(#REF!,#REF!,$I$1,#REF!,$A$1,#REF!,$A9,#REF!,$I$2)/$A$2</f>
        <v>#REF!</v>
      </c>
      <c r="J9" s="32" t="e">
        <f>SUMIFS(#REF!,#REF!,$I$1,#REF!,$A$1,#REF!,$A9,#REF!,$J$2)/$A$2</f>
        <v>#REF!</v>
      </c>
      <c r="K9" s="32" t="e">
        <f t="shared" si="1"/>
        <v>#REF!</v>
      </c>
      <c r="L9" s="16"/>
      <c r="M9" s="32" t="e">
        <f t="shared" si="2"/>
        <v>#REF!</v>
      </c>
      <c r="N9" s="32" t="e">
        <f t="shared" si="3"/>
        <v>#REF!</v>
      </c>
      <c r="O9" s="32" t="e">
        <f t="shared" si="4"/>
        <v>#REF!</v>
      </c>
      <c r="P9" s="32" t="e">
        <f t="shared" si="5"/>
        <v>#REF!</v>
      </c>
    </row>
    <row r="10" spans="1:19" s="15" customFormat="1" ht="19.5" customHeight="1" x14ac:dyDescent="0.25">
      <c r="A10" s="12">
        <v>1320</v>
      </c>
      <c r="B10" s="13" t="s">
        <v>80</v>
      </c>
      <c r="C10" s="34">
        <f>SUMIF('MC Fcst Exp. (1101-1337)'!$C:$C,$A10,'MC Fcst Exp. (1101-1337)'!$AP:$AP)/$A$2</f>
        <v>0</v>
      </c>
      <c r="D10" s="34">
        <f>SUMIF('MC Fcst Fed. Rec. (1101-1337)'!$C:$C,$A10,'MC Fcst Fed. Rec. (1101-1337)'!$AP:$AP)/$A$2</f>
        <v>0</v>
      </c>
      <c r="E10" s="34">
        <f>SUMIF('MC Fcst Oth. Rec. (1101-1337)'!$C:$C,$A10,'MC Fcst Oth. Rec. (1101-1337)'!$AP:$AP)/$A$2</f>
        <v>0</v>
      </c>
      <c r="F10" s="34">
        <f t="shared" si="0"/>
        <v>0</v>
      </c>
      <c r="G10" s="54"/>
      <c r="H10" s="34" t="e">
        <f>SUMIFS(#REF!,#REF!,$H$1,#REF!,$A$1,#REF!,$A10)/$A$2</f>
        <v>#REF!</v>
      </c>
      <c r="I10" s="34" t="e">
        <f>SUMIFS(#REF!,#REF!,$I$1,#REF!,$A$1,#REF!,$A10,#REF!,$I$2)/$A$2</f>
        <v>#REF!</v>
      </c>
      <c r="J10" s="34" t="e">
        <f>SUMIFS(#REF!,#REF!,$I$1,#REF!,$A$1,#REF!,$A10,#REF!,$J$2)/$A$2</f>
        <v>#REF!</v>
      </c>
      <c r="K10" s="34" t="e">
        <f t="shared" si="1"/>
        <v>#REF!</v>
      </c>
      <c r="L10" s="14"/>
      <c r="M10" s="34" t="e">
        <f t="shared" si="2"/>
        <v>#REF!</v>
      </c>
      <c r="N10" s="34" t="e">
        <f t="shared" si="3"/>
        <v>#REF!</v>
      </c>
      <c r="O10" s="34" t="e">
        <f t="shared" si="4"/>
        <v>#REF!</v>
      </c>
      <c r="P10" s="34" t="e">
        <f t="shared" si="5"/>
        <v>#REF!</v>
      </c>
    </row>
    <row r="11" spans="1:19" ht="19.5" customHeight="1" x14ac:dyDescent="0.25">
      <c r="A11" s="9">
        <v>1311</v>
      </c>
      <c r="B11" s="10" t="s">
        <v>79</v>
      </c>
      <c r="C11" s="32">
        <f>SUMIF('MC Fcst Exp. (1101-1337)'!$C:$C,$A11,'MC Fcst Exp. (1101-1337)'!$AP:$AP)/$A$2</f>
        <v>0</v>
      </c>
      <c r="D11" s="32">
        <f>SUMIF('MC Fcst Fed. Rec. (1101-1337)'!$C:$C,$A11,'MC Fcst Fed. Rec. (1101-1337)'!$AP:$AP)/$A$2</f>
        <v>0</v>
      </c>
      <c r="E11" s="32">
        <f>SUMIF('MC Fcst Oth. Rec. (1101-1337)'!$C:$C,$A11,'MC Fcst Oth. Rec. (1101-1337)'!$AP:$AP)/$A$2</f>
        <v>0</v>
      </c>
      <c r="F11" s="32">
        <f t="shared" si="0"/>
        <v>0</v>
      </c>
      <c r="G11" s="11"/>
      <c r="H11" s="32" t="e">
        <f>SUMIFS(#REF!,#REF!,$H$1,#REF!,$A$1,#REF!,$A11)/$A$2</f>
        <v>#REF!</v>
      </c>
      <c r="I11" s="32" t="e">
        <f>SUMIFS(#REF!,#REF!,$I$1,#REF!,$A$1,#REF!,$A11,#REF!,$I$2)/$A$2</f>
        <v>#REF!</v>
      </c>
      <c r="J11" s="32" t="e">
        <f>SUMIFS(#REF!,#REF!,$I$1,#REF!,$A$1,#REF!,$A11,#REF!,$J$2)/$A$2</f>
        <v>#REF!</v>
      </c>
      <c r="K11" s="32" t="e">
        <f t="shared" si="1"/>
        <v>#REF!</v>
      </c>
      <c r="L11" s="16"/>
      <c r="M11" s="32" t="e">
        <f t="shared" si="2"/>
        <v>#REF!</v>
      </c>
      <c r="N11" s="32" t="e">
        <f t="shared" si="3"/>
        <v>#REF!</v>
      </c>
      <c r="O11" s="32" t="e">
        <f t="shared" si="4"/>
        <v>#REF!</v>
      </c>
      <c r="P11" s="32" t="e">
        <f t="shared" si="5"/>
        <v>#REF!</v>
      </c>
    </row>
    <row r="12" spans="1:19" s="15" customFormat="1" ht="19.5" customHeight="1" x14ac:dyDescent="0.25">
      <c r="A12" s="12">
        <v>1102</v>
      </c>
      <c r="B12" s="13" t="s">
        <v>75</v>
      </c>
      <c r="C12" s="34">
        <f>SUMIF('MC Fcst Exp. (1101-1337)'!$C:$C,$A12,'MC Fcst Exp. (1101-1337)'!$AP:$AP)/$A$2</f>
        <v>0</v>
      </c>
      <c r="D12" s="34">
        <f>SUMIF('MC Fcst Fed. Rec. (1101-1337)'!$C:$C,$A12,'MC Fcst Fed. Rec. (1101-1337)'!$AP:$AP)/$A$2</f>
        <v>0</v>
      </c>
      <c r="E12" s="34">
        <f>SUMIF('MC Fcst Oth. Rec. (1101-1337)'!$C:$C,$A12,'MC Fcst Oth. Rec. (1101-1337)'!$AP:$AP)/$A$2</f>
        <v>0</v>
      </c>
      <c r="F12" s="34">
        <f t="shared" si="0"/>
        <v>0</v>
      </c>
      <c r="G12" s="54"/>
      <c r="H12" s="34" t="e">
        <f>SUMIFS(#REF!,#REF!,$H$1,#REF!,$A$1,#REF!,$A12)/$A$2</f>
        <v>#REF!</v>
      </c>
      <c r="I12" s="34" t="e">
        <f>SUMIFS(#REF!,#REF!,$I$1,#REF!,$A$1,#REF!,$A12,#REF!,$I$2)/$A$2</f>
        <v>#REF!</v>
      </c>
      <c r="J12" s="34" t="e">
        <f>SUMIFS(#REF!,#REF!,$I$1,#REF!,$A$1,#REF!,$A12,#REF!,$J$2)/$A$2</f>
        <v>#REF!</v>
      </c>
      <c r="K12" s="34" t="e">
        <f t="shared" si="1"/>
        <v>#REF!</v>
      </c>
      <c r="L12" s="14"/>
      <c r="M12" s="34" t="e">
        <f t="shared" si="2"/>
        <v>#REF!</v>
      </c>
      <c r="N12" s="34" t="e">
        <f t="shared" si="3"/>
        <v>#REF!</v>
      </c>
      <c r="O12" s="34" t="e">
        <f t="shared" si="4"/>
        <v>#REF!</v>
      </c>
      <c r="P12" s="34" t="e">
        <f t="shared" si="5"/>
        <v>#REF!</v>
      </c>
    </row>
    <row r="13" spans="1:19" ht="19.5" customHeight="1" x14ac:dyDescent="0.25">
      <c r="A13" s="9">
        <v>1101</v>
      </c>
      <c r="B13" s="10" t="s">
        <v>74</v>
      </c>
      <c r="C13" s="32">
        <f>SUMIF('MC Fcst Exp. (1101-1337)'!$C:$C,$A13,'MC Fcst Exp. (1101-1337)'!$AP:$AP)/$A$2</f>
        <v>0</v>
      </c>
      <c r="D13" s="32">
        <f>SUMIF('MC Fcst Fed. Rec. (1101-1337)'!$C:$C,$A13,'MC Fcst Fed. Rec. (1101-1337)'!$AP:$AP)/$A$2</f>
        <v>0</v>
      </c>
      <c r="E13" s="32">
        <f>SUMIF('MC Fcst Oth. Rec. (1101-1337)'!$C:$C,$A13,'MC Fcst Oth. Rec. (1101-1337)'!$AP:$AP)/$A$2</f>
        <v>0</v>
      </c>
      <c r="F13" s="32">
        <f t="shared" si="0"/>
        <v>0</v>
      </c>
      <c r="G13" s="11"/>
      <c r="H13" s="32" t="e">
        <f>SUMIFS(#REF!,#REF!,$H$1,#REF!,$A$1,#REF!,$A13)/$A$2</f>
        <v>#REF!</v>
      </c>
      <c r="I13" s="32" t="e">
        <f>SUMIFS(#REF!,#REF!,$I$1,#REF!,$A$1,#REF!,$A13,#REF!,$I$2)/$A$2</f>
        <v>#REF!</v>
      </c>
      <c r="J13" s="32" t="e">
        <f>SUMIFS(#REF!,#REF!,$I$1,#REF!,$A$1,#REF!,$A13,#REF!,$J$2)/$A$2</f>
        <v>#REF!</v>
      </c>
      <c r="K13" s="32" t="e">
        <f t="shared" si="1"/>
        <v>#REF!</v>
      </c>
      <c r="L13" s="32"/>
      <c r="M13" s="32" t="e">
        <f t="shared" si="2"/>
        <v>#REF!</v>
      </c>
      <c r="N13" s="32" t="e">
        <f t="shared" si="3"/>
        <v>#REF!</v>
      </c>
      <c r="O13" s="32" t="e">
        <f t="shared" si="4"/>
        <v>#REF!</v>
      </c>
      <c r="P13" s="32" t="e">
        <f t="shared" si="5"/>
        <v>#REF!</v>
      </c>
    </row>
    <row r="14" spans="1:19" s="15" customFormat="1" ht="19.5" customHeight="1" x14ac:dyDescent="0.25">
      <c r="A14" s="12">
        <v>1340</v>
      </c>
      <c r="B14" s="13" t="s">
        <v>85</v>
      </c>
      <c r="C14" s="34">
        <f>SUMIF('MC Fcst Exp. (1101-1337)'!$C:$C,$A14,'MC Fcst Exp. (1101-1337)'!$AP:$AP)/$A$2</f>
        <v>0</v>
      </c>
      <c r="D14" s="34">
        <f>SUMIF('MC Fcst Fed. Rec. (1101-1337)'!$C:$C,$A14,'MC Fcst Fed. Rec. (1101-1337)'!$AP:$AP)/$A$2</f>
        <v>0</v>
      </c>
      <c r="E14" s="34">
        <f>SUMIF('MC Fcst Oth. Rec. (1101-1337)'!$C:$C,$A14,'MC Fcst Oth. Rec. (1101-1337)'!$AP:$AP)/$A$2</f>
        <v>0</v>
      </c>
      <c r="F14" s="34">
        <f t="shared" si="0"/>
        <v>0</v>
      </c>
      <c r="G14" s="54"/>
      <c r="H14" s="34" t="e">
        <f>SUMIFS(#REF!,#REF!,$H$1,#REF!,$A$1,#REF!,$A14)/$A$2</f>
        <v>#REF!</v>
      </c>
      <c r="I14" s="34" t="e">
        <f>SUMIFS(#REF!,#REF!,$I$1,#REF!,$A$1,#REF!,$A14,#REF!,$I$2)/$A$2</f>
        <v>#REF!</v>
      </c>
      <c r="J14" s="34" t="e">
        <f>SUMIFS(#REF!,#REF!,$I$1,#REF!,$A$1,#REF!,$A14,#REF!,$J$2)/$A$2</f>
        <v>#REF!</v>
      </c>
      <c r="K14" s="34" t="e">
        <f t="shared" si="1"/>
        <v>#REF!</v>
      </c>
      <c r="L14" s="14"/>
      <c r="M14" s="34" t="e">
        <f t="shared" si="2"/>
        <v>#REF!</v>
      </c>
      <c r="N14" s="34" t="e">
        <f t="shared" si="3"/>
        <v>#REF!</v>
      </c>
      <c r="O14" s="34" t="e">
        <f t="shared" si="4"/>
        <v>#REF!</v>
      </c>
      <c r="P14" s="34" t="e">
        <f t="shared" si="5"/>
        <v>#REF!</v>
      </c>
    </row>
    <row r="15" spans="1:19" ht="19.5" customHeight="1" x14ac:dyDescent="0.25">
      <c r="A15" s="9">
        <v>1330</v>
      </c>
      <c r="B15" s="10" t="s">
        <v>81</v>
      </c>
      <c r="C15" s="32">
        <f>SUMIF('MC Fcst Exp. (1101-1337)'!$C:$C,$A15,'MC Fcst Exp. (1101-1337)'!$AP:$AP)/$A$2</f>
        <v>0</v>
      </c>
      <c r="D15" s="32">
        <f>SUMIF('MC Fcst Fed. Rec. (1101-1337)'!$C:$C,$A15,'MC Fcst Fed. Rec. (1101-1337)'!$AP:$AP)/$A$2</f>
        <v>0</v>
      </c>
      <c r="E15" s="32">
        <f>SUMIF('MC Fcst Oth. Rec. (1101-1337)'!$C:$C,$A15,'MC Fcst Oth. Rec. (1101-1337)'!$AP:$AP)/$A$2</f>
        <v>0</v>
      </c>
      <c r="F15" s="32">
        <f t="shared" si="0"/>
        <v>0</v>
      </c>
      <c r="G15" s="11"/>
      <c r="H15" s="32" t="e">
        <f>SUMIFS(#REF!,#REF!,$H$1,#REF!,$A$1,#REF!,$A15)/$A$2</f>
        <v>#REF!</v>
      </c>
      <c r="I15" s="32" t="e">
        <f>SUMIFS(#REF!,#REF!,$I$1,#REF!,$A$1,#REF!,$A15,#REF!,$I$2)/$A$2</f>
        <v>#REF!</v>
      </c>
      <c r="J15" s="32" t="e">
        <f>SUMIFS(#REF!,#REF!,$I$1,#REF!,$A$1,#REF!,$A15,#REF!,$J$2)/$A$2</f>
        <v>#REF!</v>
      </c>
      <c r="K15" s="32" t="e">
        <f t="shared" si="1"/>
        <v>#REF!</v>
      </c>
      <c r="L15" s="16"/>
      <c r="M15" s="32" t="e">
        <f t="shared" si="2"/>
        <v>#REF!</v>
      </c>
      <c r="N15" s="32" t="e">
        <f t="shared" si="3"/>
        <v>#REF!</v>
      </c>
      <c r="O15" s="32" t="e">
        <f t="shared" si="4"/>
        <v>#REF!</v>
      </c>
      <c r="P15" s="32" t="e">
        <f t="shared" si="5"/>
        <v>#REF!</v>
      </c>
    </row>
    <row r="16" spans="1:19" s="15" customFormat="1" ht="19.5" customHeight="1" x14ac:dyDescent="0.25">
      <c r="A16" s="12">
        <v>1103</v>
      </c>
      <c r="B16" s="13" t="s">
        <v>76</v>
      </c>
      <c r="C16" s="34">
        <f>SUMIF('MC Fcst Exp. (1101-1337)'!$C:$C,$A16,'MC Fcst Exp. (1101-1337)'!$AP:$AP)/$A$2</f>
        <v>0</v>
      </c>
      <c r="D16" s="34">
        <f>SUMIF('MC Fcst Fed. Rec. (1101-1337)'!$C:$C,$A16,'MC Fcst Fed. Rec. (1101-1337)'!$AP:$AP)/$A$2</f>
        <v>0</v>
      </c>
      <c r="E16" s="34">
        <f>SUMIF('MC Fcst Oth. Rec. (1101-1337)'!$C:$C,$A16,'MC Fcst Oth. Rec. (1101-1337)'!$AP:$AP)/$A$2</f>
        <v>0</v>
      </c>
      <c r="F16" s="34">
        <f t="shared" si="0"/>
        <v>0</v>
      </c>
      <c r="G16" s="54"/>
      <c r="H16" s="34" t="e">
        <f>SUMIFS(#REF!,#REF!,$H$1,#REF!,$A$1,#REF!,$A16)/$A$2</f>
        <v>#REF!</v>
      </c>
      <c r="I16" s="34" t="e">
        <f>SUMIFS(#REF!,#REF!,$I$1,#REF!,$A$1,#REF!,$A16,#REF!,$I$2)/$A$2</f>
        <v>#REF!</v>
      </c>
      <c r="J16" s="34" t="e">
        <f>SUMIFS(#REF!,#REF!,$I$1,#REF!,$A$1,#REF!,$A16,#REF!,$J$2)/$A$2</f>
        <v>#REF!</v>
      </c>
      <c r="K16" s="34" t="e">
        <f t="shared" si="1"/>
        <v>#REF!</v>
      </c>
      <c r="L16" s="14"/>
      <c r="M16" s="34" t="e">
        <f t="shared" si="2"/>
        <v>#REF!</v>
      </c>
      <c r="N16" s="34" t="e">
        <f t="shared" si="3"/>
        <v>#REF!</v>
      </c>
      <c r="O16" s="34" t="e">
        <f t="shared" si="4"/>
        <v>#REF!</v>
      </c>
      <c r="P16" s="34" t="e">
        <f t="shared" si="5"/>
        <v>#REF!</v>
      </c>
    </row>
    <row r="17" spans="1:16" ht="19.5" customHeight="1" x14ac:dyDescent="0.25">
      <c r="A17" s="9">
        <v>1350</v>
      </c>
      <c r="B17" s="10" t="s">
        <v>86</v>
      </c>
      <c r="C17" s="32">
        <f>SUMIF('MC Fcst Exp. (1101-1337)'!$C:$C,$A17,'MC Fcst Exp. (1101-1337)'!$AP:$AP)/$A$2</f>
        <v>0</v>
      </c>
      <c r="D17" s="32">
        <f>SUMIF('MC Fcst Fed. Rec. (1101-1337)'!$C:$C,$A17,'MC Fcst Fed. Rec. (1101-1337)'!$AP:$AP)/$A$2</f>
        <v>0</v>
      </c>
      <c r="E17" s="32">
        <f>SUMIF('MC Fcst Oth. Rec. (1101-1337)'!$C:$C,$A17,'MC Fcst Oth. Rec. (1101-1337)'!$AP:$AP)/$A$2</f>
        <v>0</v>
      </c>
      <c r="F17" s="32">
        <f t="shared" si="0"/>
        <v>0</v>
      </c>
      <c r="G17" s="11"/>
      <c r="H17" s="32" t="e">
        <f>SUMIFS(#REF!,#REF!,$H$1,#REF!,$A$1,#REF!,$A17)/$A$2</f>
        <v>#REF!</v>
      </c>
      <c r="I17" s="32" t="e">
        <f>SUMIFS(#REF!,#REF!,$I$1,#REF!,$A$1,#REF!,$A17,#REF!,$I$2)/$A$2</f>
        <v>#REF!</v>
      </c>
      <c r="J17" s="32" t="e">
        <f>SUMIFS(#REF!,#REF!,$I$1,#REF!,$A$1,#REF!,$A17,#REF!,$J$2)/$A$2</f>
        <v>#REF!</v>
      </c>
      <c r="K17" s="32" t="e">
        <f t="shared" si="1"/>
        <v>#REF!</v>
      </c>
      <c r="L17" s="16"/>
      <c r="M17" s="32" t="e">
        <f t="shared" si="2"/>
        <v>#REF!</v>
      </c>
      <c r="N17" s="32" t="e">
        <f t="shared" si="3"/>
        <v>#REF!</v>
      </c>
      <c r="O17" s="32" t="e">
        <f t="shared" si="4"/>
        <v>#REF!</v>
      </c>
      <c r="P17" s="32" t="e">
        <f t="shared" si="5"/>
        <v>#REF!</v>
      </c>
    </row>
    <row r="18" spans="1:16" s="15" customFormat="1" ht="19.5" customHeight="1" x14ac:dyDescent="0.25">
      <c r="A18" s="12">
        <v>1993</v>
      </c>
      <c r="B18" s="13" t="s">
        <v>91</v>
      </c>
      <c r="C18" s="34">
        <f>SUMIF('MC Fcst Exp. (1101-1337)'!$C:$C,$A18,'MC Fcst Exp. (1101-1337)'!$AP:$AP)/$A$2</f>
        <v>0</v>
      </c>
      <c r="D18" s="34">
        <f>SUMIF('MC Fcst Fed. Rec. (1101-1337)'!$C:$C,$A18,'MC Fcst Fed. Rec. (1101-1337)'!$AP:$AP)/$A$2</f>
        <v>0</v>
      </c>
      <c r="E18" s="34">
        <f>SUMIF('MC Fcst Oth. Rec. (1101-1337)'!$C:$C,$A18,'MC Fcst Oth. Rec. (1101-1337)'!$AP:$AP)/$A$2</f>
        <v>0</v>
      </c>
      <c r="F18" s="34">
        <f t="shared" si="0"/>
        <v>0</v>
      </c>
      <c r="G18" s="54"/>
      <c r="H18" s="34" t="e">
        <f>SUMIFS(#REF!,#REF!,$H$1,#REF!,$A$1,#REF!,$A18)/$A$2</f>
        <v>#REF!</v>
      </c>
      <c r="I18" s="34" t="e">
        <f>SUMIFS(#REF!,#REF!,$I$1,#REF!,$A$1,#REF!,$A18,#REF!,$I$2)/$A$2</f>
        <v>#REF!</v>
      </c>
      <c r="J18" s="34" t="e">
        <f>SUMIFS(#REF!,#REF!,$I$1,#REF!,$A$1,#REF!,$A18,#REF!,$J$2)/$A$2</f>
        <v>#REF!</v>
      </c>
      <c r="K18" s="34" t="e">
        <f t="shared" si="1"/>
        <v>#REF!</v>
      </c>
      <c r="L18" s="14"/>
      <c r="M18" s="34" t="e">
        <f t="shared" si="2"/>
        <v>#REF!</v>
      </c>
      <c r="N18" s="34" t="e">
        <f t="shared" si="3"/>
        <v>#REF!</v>
      </c>
      <c r="O18" s="34" t="e">
        <f t="shared" si="4"/>
        <v>#REF!</v>
      </c>
      <c r="P18" s="34" t="e">
        <f t="shared" si="5"/>
        <v>#REF!</v>
      </c>
    </row>
    <row r="19" spans="1:16" ht="19.5" customHeight="1" x14ac:dyDescent="0.25">
      <c r="A19" s="9">
        <v>1210</v>
      </c>
      <c r="B19" s="10" t="s">
        <v>77</v>
      </c>
      <c r="C19" s="32">
        <f>SUMIF('MC Fcst Exp. (1101-1337)'!$C:$C,$A19,'MC Fcst Exp. (1101-1337)'!$AP:$AP)/$A$2</f>
        <v>0</v>
      </c>
      <c r="D19" s="32">
        <f>SUMIF('MC Fcst Fed. Rec. (1101-1337)'!$C:$C,$A19,'MC Fcst Fed. Rec. (1101-1337)'!$AP:$AP)/$A$2</f>
        <v>0</v>
      </c>
      <c r="E19" s="32">
        <f>SUMIF('MC Fcst Oth. Rec. (1101-1337)'!$C:$C,$A19,'MC Fcst Oth. Rec. (1101-1337)'!$AP:$AP)/$A$2</f>
        <v>0</v>
      </c>
      <c r="F19" s="32">
        <f t="shared" si="0"/>
        <v>0</v>
      </c>
      <c r="G19" s="11"/>
      <c r="H19" s="32" t="e">
        <f>SUMIFS(#REF!,#REF!,$H$1,#REF!,$A$1,#REF!,$A19)/$A$2</f>
        <v>#REF!</v>
      </c>
      <c r="I19" s="32" t="e">
        <f>SUMIFS(#REF!,#REF!,$I$1,#REF!,$A$1,#REF!,$A19,#REF!,$I$2)/$A$2</f>
        <v>#REF!</v>
      </c>
      <c r="J19" s="32" t="e">
        <f>SUMIFS(#REF!,#REF!,$I$1,#REF!,$A$1,#REF!,$A19,#REF!,$J$2)/$A$2</f>
        <v>#REF!</v>
      </c>
      <c r="K19" s="32" t="e">
        <f t="shared" si="1"/>
        <v>#REF!</v>
      </c>
      <c r="L19" s="16"/>
      <c r="M19" s="32" t="e">
        <f t="shared" si="2"/>
        <v>#REF!</v>
      </c>
      <c r="N19" s="32" t="e">
        <f t="shared" si="3"/>
        <v>#REF!</v>
      </c>
      <c r="O19" s="32" t="e">
        <f t="shared" si="4"/>
        <v>#REF!</v>
      </c>
      <c r="P19" s="32" t="e">
        <f t="shared" si="5"/>
        <v>#REF!</v>
      </c>
    </row>
    <row r="20" spans="1:16" s="15" customFormat="1" ht="19.5" customHeight="1" x14ac:dyDescent="0.25">
      <c r="A20" s="12">
        <v>1991</v>
      </c>
      <c r="B20" s="13" t="s">
        <v>89</v>
      </c>
      <c r="C20" s="34">
        <f>SUMIF('MC Fcst Exp. (1101-1337)'!$C:$C,$A20,'MC Fcst Exp. (1101-1337)'!$AP:$AP)/$A$2</f>
        <v>0</v>
      </c>
      <c r="D20" s="34">
        <f>SUMIF('MC Fcst Fed. Rec. (1101-1337)'!$C:$C,$A20,'MC Fcst Fed. Rec. (1101-1337)'!$AP:$AP)/$A$2</f>
        <v>0</v>
      </c>
      <c r="E20" s="34">
        <f>SUMIF('MC Fcst Oth. Rec. (1101-1337)'!$C:$C,$A20,'MC Fcst Oth. Rec. (1101-1337)'!$AP:$AP)/$A$2</f>
        <v>0</v>
      </c>
      <c r="F20" s="34">
        <f t="shared" si="0"/>
        <v>0</v>
      </c>
      <c r="G20" s="54"/>
      <c r="H20" s="34" t="e">
        <f>SUMIFS(#REF!,#REF!,$H$1,#REF!,$A$1,#REF!,$A20)/$A$2</f>
        <v>#REF!</v>
      </c>
      <c r="I20" s="34" t="e">
        <f>SUMIFS(#REF!,#REF!,$I$1,#REF!,$A$1,#REF!,$A20,#REF!,$I$2)/$A$2</f>
        <v>#REF!</v>
      </c>
      <c r="J20" s="34" t="e">
        <f>SUMIFS(#REF!,#REF!,$I$1,#REF!,$A$1,#REF!,$A20,#REF!,$J$2)/$A$2</f>
        <v>#REF!</v>
      </c>
      <c r="K20" s="34" t="e">
        <f t="shared" si="1"/>
        <v>#REF!</v>
      </c>
      <c r="L20" s="14"/>
      <c r="M20" s="34" t="e">
        <f t="shared" si="2"/>
        <v>#REF!</v>
      </c>
      <c r="N20" s="34" t="e">
        <f t="shared" si="3"/>
        <v>#REF!</v>
      </c>
      <c r="O20" s="34" t="e">
        <f t="shared" si="4"/>
        <v>#REF!</v>
      </c>
      <c r="P20" s="34" t="e">
        <f t="shared" si="5"/>
        <v>#REF!</v>
      </c>
    </row>
    <row r="21" spans="1:16" s="15" customFormat="1" ht="19.5" customHeight="1" x14ac:dyDescent="0.25">
      <c r="A21" s="9">
        <v>1810</v>
      </c>
      <c r="B21" s="10" t="s">
        <v>87</v>
      </c>
      <c r="C21" s="32">
        <f>SUMIF('MC Fcst Exp. (1101-1337)'!$C:$C,$A21,'MC Fcst Exp. (1101-1337)'!$AP:$AP)/$A$2</f>
        <v>0</v>
      </c>
      <c r="D21" s="32">
        <f>SUMIF('MC Fcst Fed. Rec. (1101-1337)'!$C:$C,$A21,'MC Fcst Fed. Rec. (1101-1337)'!$AP:$AP)/$A$2</f>
        <v>0</v>
      </c>
      <c r="E21" s="32">
        <f>SUMIF('MC Fcst Oth. Rec. (1101-1337)'!$C:$C,$A21,'MC Fcst Oth. Rec. (1101-1337)'!$AP:$AP)/$A$2</f>
        <v>0</v>
      </c>
      <c r="F21" s="32">
        <f t="shared" si="0"/>
        <v>0</v>
      </c>
      <c r="G21" s="11"/>
      <c r="H21" s="32" t="e">
        <f>SUMIFS(#REF!,#REF!,$H$1,#REF!,$A$1,#REF!,$A21)/$A$2</f>
        <v>#REF!</v>
      </c>
      <c r="I21" s="32" t="e">
        <f>SUMIFS(#REF!,#REF!,$I$1,#REF!,$A$1,#REF!,$A21,#REF!,$I$2)/$A$2</f>
        <v>#REF!</v>
      </c>
      <c r="J21" s="32" t="e">
        <f>SUMIFS(#REF!,#REF!,$I$1,#REF!,$A$1,#REF!,$A21,#REF!,$J$2)/$A$2</f>
        <v>#REF!</v>
      </c>
      <c r="K21" s="32" t="e">
        <f t="shared" si="1"/>
        <v>#REF!</v>
      </c>
      <c r="L21" s="16"/>
      <c r="M21" s="32" t="e">
        <f t="shared" si="2"/>
        <v>#REF!</v>
      </c>
      <c r="N21" s="32" t="e">
        <f t="shared" si="3"/>
        <v>#REF!</v>
      </c>
      <c r="O21" s="32" t="e">
        <f t="shared" si="4"/>
        <v>#REF!</v>
      </c>
      <c r="P21" s="32" t="e">
        <f t="shared" si="5"/>
        <v>#REF!</v>
      </c>
    </row>
    <row r="22" spans="1:16" s="15" customFormat="1" ht="19.5" customHeight="1" x14ac:dyDescent="0.25">
      <c r="A22" s="12">
        <v>1910</v>
      </c>
      <c r="B22" s="13" t="s">
        <v>88</v>
      </c>
      <c r="C22" s="34">
        <f>SUMIF('MC Fcst Exp. (1101-1337)'!$C:$C,$A22,'MC Fcst Exp. (1101-1337)'!$AP:$AP)/$A$2</f>
        <v>0</v>
      </c>
      <c r="D22" s="34">
        <f>SUMIF('MC Fcst Fed. Rec. (1101-1337)'!$C:$C,$A22,'MC Fcst Fed. Rec. (1101-1337)'!$AP:$AP)/$A$2</f>
        <v>0</v>
      </c>
      <c r="E22" s="34">
        <f>SUMIF('MC Fcst Oth. Rec. (1101-1337)'!$C:$C,$A22,'MC Fcst Oth. Rec. (1101-1337)'!$AP:$AP)/$A$2</f>
        <v>0</v>
      </c>
      <c r="F22" s="34">
        <f t="shared" si="0"/>
        <v>0</v>
      </c>
      <c r="G22" s="54"/>
      <c r="H22" s="34" t="e">
        <f>SUMIFS(#REF!,#REF!,$H$1,#REF!,$A$1,#REF!,$A22)/$A$2</f>
        <v>#REF!</v>
      </c>
      <c r="I22" s="34" t="e">
        <f>SUMIFS(#REF!,#REF!,$I$1,#REF!,$A$1,#REF!,$A22,#REF!,$I$2)/$A$2</f>
        <v>#REF!</v>
      </c>
      <c r="J22" s="34" t="e">
        <f>SUMIFS(#REF!,#REF!,$I$1,#REF!,$A$1,#REF!,$A22,#REF!,$J$2)/$A$2</f>
        <v>#REF!</v>
      </c>
      <c r="K22" s="34" t="e">
        <f t="shared" si="1"/>
        <v>#REF!</v>
      </c>
      <c r="L22" s="14"/>
      <c r="M22" s="34" t="e">
        <f t="shared" si="2"/>
        <v>#REF!</v>
      </c>
      <c r="N22" s="34" t="e">
        <f t="shared" si="3"/>
        <v>#REF!</v>
      </c>
      <c r="O22" s="34" t="e">
        <f t="shared" si="4"/>
        <v>#REF!</v>
      </c>
      <c r="P22" s="34" t="e">
        <f t="shared" si="5"/>
        <v>#REF!</v>
      </c>
    </row>
    <row r="23" spans="1:16" s="15" customFormat="1" ht="19.5" customHeight="1" x14ac:dyDescent="0.25">
      <c r="A23" s="51">
        <v>1992</v>
      </c>
      <c r="B23" s="52" t="s">
        <v>90</v>
      </c>
      <c r="C23" s="32">
        <f>SUMIF('MC Fcst Exp. (1101-1337)'!$C:$C,$A23,'MC Fcst Exp. (1101-1337)'!$AP:$AP)/$A$2</f>
        <v>0</v>
      </c>
      <c r="D23" s="32">
        <f>SUMIF('MC Fcst Fed. Rec. (1101-1337)'!$C:$C,$A23,'MC Fcst Fed. Rec. (1101-1337)'!$AP:$AP)/$A$2</f>
        <v>0</v>
      </c>
      <c r="E23" s="32">
        <f>SUMIF('MC Fcst Oth. Rec. (1101-1337)'!$C:$C,$A23,'MC Fcst Oth. Rec. (1101-1337)'!$AP:$AP)/$A$2</f>
        <v>0</v>
      </c>
      <c r="F23" s="32">
        <f t="shared" si="0"/>
        <v>0</v>
      </c>
      <c r="G23" s="11"/>
      <c r="H23" s="32" t="e">
        <f>SUMIFS(#REF!,#REF!,$H$1,#REF!,$A$1,#REF!,$A23)/$A$2</f>
        <v>#REF!</v>
      </c>
      <c r="I23" s="32" t="e">
        <f>SUMIFS(#REF!,#REF!,$I$1,#REF!,$A$1,#REF!,$A23,#REF!,$I$2)/$A$2</f>
        <v>#REF!</v>
      </c>
      <c r="J23" s="32" t="e">
        <f>SUMIFS(#REF!,#REF!,$I$1,#REF!,$A$1,#REF!,$A23,#REF!,$J$2)/$A$2</f>
        <v>#REF!</v>
      </c>
      <c r="K23" s="32" t="e">
        <f t="shared" si="1"/>
        <v>#REF!</v>
      </c>
      <c r="L23" s="53"/>
      <c r="M23" s="32" t="e">
        <f t="shared" si="2"/>
        <v>#REF!</v>
      </c>
      <c r="N23" s="32" t="e">
        <f t="shared" si="3"/>
        <v>#REF!</v>
      </c>
      <c r="O23" s="32" t="e">
        <f t="shared" si="4"/>
        <v>#REF!</v>
      </c>
      <c r="P23" s="32" t="e">
        <f t="shared" si="5"/>
        <v>#REF!</v>
      </c>
    </row>
    <row r="24" spans="1:16" s="15" customFormat="1" ht="19.5" customHeight="1" x14ac:dyDescent="0.25">
      <c r="A24" s="12">
        <v>2003</v>
      </c>
      <c r="B24" s="13" t="s">
        <v>92</v>
      </c>
      <c r="C24" s="68">
        <f>SUMIF('MC Fcst Exp. (1101-1337)'!$C:$C,$A24,'MC Fcst Exp. (1101-1337)'!$AP:$AP)/$A$2</f>
        <v>0</v>
      </c>
      <c r="D24" s="68">
        <f>SUMIF('MC Fcst Fed. Rec. (1101-1337)'!$C:$C,$A24,'MC Fcst Fed. Rec. (1101-1337)'!$AP:$AP)/$A$2</f>
        <v>0</v>
      </c>
      <c r="E24" s="68">
        <f>SUMIF('MC Fcst Oth. Rec. (1101-1337)'!$C:$C,$A24,'MC Fcst Oth. Rec. (1101-1337)'!$AP:$AP)/$A$2</f>
        <v>0</v>
      </c>
      <c r="F24" s="68">
        <f t="shared" si="0"/>
        <v>0</v>
      </c>
      <c r="G24" s="54"/>
      <c r="H24" s="68" t="e">
        <f>SUMIFS(#REF!,#REF!,$H$1,#REF!,$A$1,#REF!,$A24)/$A$2</f>
        <v>#REF!</v>
      </c>
      <c r="I24" s="68" t="e">
        <f>SUMIFS(#REF!,#REF!,$I$1,#REF!,$A$1,#REF!,$A24,#REF!,$I$2)/$A$2</f>
        <v>#REF!</v>
      </c>
      <c r="J24" s="68" t="e">
        <f>SUMIFS(#REF!,#REF!,$I$1,#REF!,$A$1,#REF!,$A24,#REF!,$J$2)/$A$2</f>
        <v>#REF!</v>
      </c>
      <c r="K24" s="68" t="e">
        <f t="shared" si="1"/>
        <v>#REF!</v>
      </c>
      <c r="L24" s="14"/>
      <c r="M24" s="68" t="e">
        <f t="shared" si="2"/>
        <v>#REF!</v>
      </c>
      <c r="N24" s="68" t="e">
        <f t="shared" si="3"/>
        <v>#REF!</v>
      </c>
      <c r="O24" s="68" t="e">
        <f t="shared" si="4"/>
        <v>#REF!</v>
      </c>
      <c r="P24" s="68" t="e">
        <f t="shared" si="5"/>
        <v>#REF!</v>
      </c>
    </row>
    <row r="25" spans="1:16" ht="12" customHeight="1" x14ac:dyDescent="0.25">
      <c r="A25" s="20"/>
      <c r="B25" s="21"/>
      <c r="C25" s="22"/>
      <c r="D25" s="22"/>
      <c r="E25" s="22"/>
      <c r="F25" s="22"/>
      <c r="G25" s="14"/>
      <c r="H25" s="23"/>
      <c r="I25" s="23"/>
      <c r="J25" s="23"/>
      <c r="K25" s="23"/>
      <c r="L25" s="14"/>
      <c r="M25" s="22"/>
      <c r="N25" s="22"/>
      <c r="O25" s="22"/>
      <c r="P25" s="22"/>
    </row>
    <row r="26" spans="1:16" s="28" customFormat="1" ht="19.5" customHeight="1" x14ac:dyDescent="0.25">
      <c r="A26" s="24"/>
      <c r="B26" s="25" t="s">
        <v>93</v>
      </c>
      <c r="C26" s="26">
        <f>SUM(C7:C24)</f>
        <v>0</v>
      </c>
      <c r="D26" s="26">
        <f>SUM(D7:D24)</f>
        <v>0</v>
      </c>
      <c r="E26" s="26">
        <f>SUM(E7:E24)</f>
        <v>0</v>
      </c>
      <c r="F26" s="26">
        <f>C26-D26-E26</f>
        <v>0</v>
      </c>
      <c r="G26" s="27"/>
      <c r="H26" s="26" t="e">
        <f>SUM(H7:H24)</f>
        <v>#REF!</v>
      </c>
      <c r="I26" s="26" t="e">
        <f>SUM(I7:I24)</f>
        <v>#REF!</v>
      </c>
      <c r="J26" s="26" t="e">
        <f>SUM(J7:J24)</f>
        <v>#REF!</v>
      </c>
      <c r="K26" s="27" t="e">
        <f>H26-I26-J26</f>
        <v>#REF!</v>
      </c>
      <c r="L26" s="27"/>
      <c r="M26" s="26" t="e">
        <f>SUM(M7:M24)</f>
        <v>#REF!</v>
      </c>
      <c r="N26" s="26" t="e">
        <f>SUM(N7:N24)</f>
        <v>#REF!</v>
      </c>
      <c r="O26" s="26" t="e">
        <f>SUM(O7:O24)</f>
        <v>#REF!</v>
      </c>
      <c r="P26" s="26" t="e">
        <f>M26-N26-O26</f>
        <v>#REF!</v>
      </c>
    </row>
    <row r="27" spans="1:16" ht="15" customHeight="1" x14ac:dyDescent="0.25">
      <c r="A27" s="4"/>
      <c r="B27" s="6"/>
      <c r="C27" s="5"/>
      <c r="D27" s="5"/>
      <c r="E27" s="5"/>
      <c r="F27" s="5"/>
      <c r="G27" s="29"/>
      <c r="H27" s="5"/>
      <c r="I27" s="5"/>
      <c r="J27" s="5"/>
      <c r="K27" s="30"/>
      <c r="L27" s="29"/>
      <c r="M27" s="5"/>
      <c r="N27" s="5"/>
      <c r="O27" s="5"/>
      <c r="P27" s="30"/>
    </row>
    <row r="28" spans="1:16" ht="15" customHeight="1" x14ac:dyDescent="0.25">
      <c r="A28" s="75" t="e">
        <f>"Data Source for Actuals"&amp;":"&amp;" "&amp;#REF!&amp;" "&amp;"BD-701"</f>
        <v>#REF!</v>
      </c>
      <c r="B28" s="5"/>
      <c r="C28" s="5"/>
      <c r="D28" s="5"/>
      <c r="E28" s="5"/>
      <c r="F28" s="5"/>
      <c r="G28" s="29"/>
      <c r="H28" s="5"/>
      <c r="I28" s="5"/>
      <c r="J28" s="5"/>
      <c r="K28" s="5"/>
      <c r="L28" s="29"/>
      <c r="M28" s="5"/>
      <c r="N28" s="5"/>
      <c r="O28" s="5"/>
      <c r="P28" s="5"/>
    </row>
    <row r="29" spans="1:16" ht="15" customHeight="1" x14ac:dyDescent="0.25">
      <c r="A29" s="75" t="s">
        <v>372</v>
      </c>
      <c r="B29" s="5"/>
      <c r="C29" s="5"/>
      <c r="D29" s="5"/>
      <c r="E29" s="5"/>
      <c r="F29" s="5"/>
      <c r="G29" s="29"/>
      <c r="H29" s="5"/>
      <c r="I29" s="5"/>
      <c r="J29" s="5"/>
      <c r="K29" s="5"/>
      <c r="L29" s="29"/>
      <c r="M29" s="5"/>
      <c r="N29" s="5"/>
      <c r="O29" s="5"/>
      <c r="P29" s="5"/>
    </row>
    <row r="30" spans="1:16" ht="15" customHeight="1" x14ac:dyDescent="0.25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</row>
    <row r="31" spans="1:16" ht="15" customHeight="1" x14ac:dyDescent="0.25">
      <c r="A31" s="75" t="s">
        <v>393</v>
      </c>
    </row>
    <row r="32" spans="1:16" x14ac:dyDescent="0.25">
      <c r="A32" s="89" t="s">
        <v>394</v>
      </c>
    </row>
    <row r="33" spans="1:1" x14ac:dyDescent="0.25">
      <c r="A33" s="89" t="s">
        <v>395</v>
      </c>
    </row>
    <row r="34" spans="1:1" x14ac:dyDescent="0.25">
      <c r="A34" s="89" t="s">
        <v>396</v>
      </c>
    </row>
  </sheetData>
  <mergeCells count="5">
    <mergeCell ref="C4:P4"/>
    <mergeCell ref="C5:F5"/>
    <mergeCell ref="H5:K5"/>
    <mergeCell ref="M5:P5"/>
    <mergeCell ref="A4:B4"/>
  </mergeCells>
  <printOptions horizontalCentered="1"/>
  <pageMargins left="0.17" right="0.17" top="0.49" bottom="0.46" header="0.3" footer="0.2"/>
  <pageSetup scale="82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4" tint="-0.249977111117893"/>
    <pageSetUpPr fitToPage="1"/>
  </sheetPr>
  <dimension ref="A1:S34"/>
  <sheetViews>
    <sheetView view="pageBreakPreview" topLeftCell="A3" zoomScale="60" zoomScaleNormal="85" workbookViewId="0">
      <selection activeCell="B36" sqref="B36"/>
    </sheetView>
  </sheetViews>
  <sheetFormatPr defaultRowHeight="15" outlineLevelRow="1" x14ac:dyDescent="0.25"/>
  <cols>
    <col min="1" max="1" width="8.85546875" style="31" customWidth="1"/>
    <col min="2" max="2" width="24" bestFit="1" customWidth="1"/>
    <col min="3" max="6" width="10.7109375" customWidth="1"/>
    <col min="7" max="7" width="1.7109375" customWidth="1"/>
    <col min="8" max="11" width="10.7109375" customWidth="1"/>
    <col min="12" max="12" width="1.7109375" customWidth="1"/>
    <col min="13" max="16" width="10.7109375" customWidth="1"/>
  </cols>
  <sheetData>
    <row r="1" spans="1:19" hidden="1" outlineLevel="1" x14ac:dyDescent="0.25">
      <c r="A1" s="31">
        <v>14445</v>
      </c>
      <c r="C1" t="e">
        <f>#REF!</f>
        <v>#REF!</v>
      </c>
      <c r="H1" t="e">
        <f>#REF!</f>
        <v>#REF!</v>
      </c>
      <c r="I1" t="e">
        <f>#REF!</f>
        <v>#REF!</v>
      </c>
    </row>
    <row r="2" spans="1:19" hidden="1" outlineLevel="1" x14ac:dyDescent="0.25">
      <c r="A2" s="31">
        <v>1000000</v>
      </c>
      <c r="I2" t="s">
        <v>66</v>
      </c>
      <c r="J2" t="s">
        <v>67</v>
      </c>
    </row>
    <row r="3" spans="1:19" collapsed="1" x14ac:dyDescent="0.25"/>
    <row r="4" spans="1:19" s="66" customFormat="1" ht="47.45" customHeight="1" x14ac:dyDescent="0.25">
      <c r="A4" s="164" t="s">
        <v>373</v>
      </c>
      <c r="B4" s="165"/>
      <c r="C4" s="161" t="s">
        <v>389</v>
      </c>
      <c r="D4" s="162"/>
      <c r="E4" s="162"/>
      <c r="F4" s="162"/>
      <c r="G4" s="162"/>
      <c r="H4" s="162"/>
      <c r="I4" s="162"/>
      <c r="J4" s="162"/>
      <c r="K4" s="162"/>
      <c r="L4" s="162"/>
      <c r="M4" s="162"/>
      <c r="N4" s="162"/>
      <c r="O4" s="162"/>
      <c r="P4" s="162"/>
    </row>
    <row r="5" spans="1:19" s="56" customFormat="1" ht="15.6" customHeight="1" x14ac:dyDescent="0.25">
      <c r="A5" s="55"/>
      <c r="B5" s="57"/>
      <c r="C5" s="163" t="e">
        <f>"Forecast"&amp;" "&amp;"-"&amp;" "&amp;#REF!&amp;" "&amp;"(YTD)"</f>
        <v>#REF!</v>
      </c>
      <c r="D5" s="163"/>
      <c r="E5" s="163"/>
      <c r="F5" s="163"/>
      <c r="G5" s="58"/>
      <c r="H5" s="163" t="e">
        <f>"Actuals"&amp;" "&amp;"-"&amp;" "&amp;#REF!&amp;" "&amp;"(YTD)"</f>
        <v>#REF!</v>
      </c>
      <c r="I5" s="163"/>
      <c r="J5" s="163"/>
      <c r="K5" s="163"/>
      <c r="L5" s="58"/>
      <c r="M5" s="163" t="s">
        <v>252</v>
      </c>
      <c r="N5" s="163"/>
      <c r="O5" s="163"/>
      <c r="P5" s="163"/>
      <c r="Q5" s="59"/>
      <c r="S5" s="60"/>
    </row>
    <row r="6" spans="1:19" s="56" customFormat="1" ht="15.6" customHeight="1" x14ac:dyDescent="0.25">
      <c r="A6" s="61" t="s">
        <v>68</v>
      </c>
      <c r="B6" s="62" t="s">
        <v>69</v>
      </c>
      <c r="C6" s="88" t="s">
        <v>70</v>
      </c>
      <c r="D6" s="88" t="s">
        <v>71</v>
      </c>
      <c r="E6" s="88" t="s">
        <v>72</v>
      </c>
      <c r="F6" s="88" t="s">
        <v>73</v>
      </c>
      <c r="G6" s="58" t="s">
        <v>387</v>
      </c>
      <c r="H6" s="88" t="s">
        <v>70</v>
      </c>
      <c r="I6" s="88" t="s">
        <v>71</v>
      </c>
      <c r="J6" s="88" t="s">
        <v>72</v>
      </c>
      <c r="K6" s="88" t="s">
        <v>73</v>
      </c>
      <c r="L6" s="58" t="s">
        <v>387</v>
      </c>
      <c r="M6" s="88" t="s">
        <v>70</v>
      </c>
      <c r="N6" s="88" t="s">
        <v>71</v>
      </c>
      <c r="O6" s="88" t="s">
        <v>72</v>
      </c>
      <c r="P6" s="88" t="s">
        <v>73</v>
      </c>
      <c r="Q6" s="64"/>
    </row>
    <row r="7" spans="1:19" ht="19.5" customHeight="1" x14ac:dyDescent="0.25">
      <c r="A7" s="9">
        <v>1310</v>
      </c>
      <c r="B7" s="10" t="s">
        <v>78</v>
      </c>
      <c r="C7" s="11">
        <f>SUMIF('MC Fcst Exp. (1101-1337)'!$C:$C,$A7,'MC Fcst Exp. (1101-1337)'!$AQ:$AQ)/$A$2</f>
        <v>0</v>
      </c>
      <c r="D7" s="11">
        <f>SUMIF('MC Fcst Fed. Rec. (1101-1337)'!$C:$C,$A7,'MC Fcst Fed. Rec. (1101-1337)'!$AQ:$AQ)/$A$2</f>
        <v>0</v>
      </c>
      <c r="E7" s="11">
        <f>SUMIF('MC Fcst Oth. Rec. (1101-1337)'!$C:$C,$A7,'MC Fcst Oth. Rec. (1101-1337)'!$AQ:$AQ)/$A$2</f>
        <v>0</v>
      </c>
      <c r="F7" s="11">
        <f t="shared" ref="F7:F24" si="0">C7-D7-E7</f>
        <v>0</v>
      </c>
      <c r="G7" s="11" t="e">
        <f t="shared" ref="G7:G24" si="1">ABS(H7)</f>
        <v>#REF!</v>
      </c>
      <c r="H7" s="11" t="e">
        <f>SUMIFS(#REF!,#REF!,$H$1,#REF!,$A$1,#REF!,$A7)/$A$2</f>
        <v>#REF!</v>
      </c>
      <c r="I7" s="11" t="e">
        <f>SUMIFS(#REF!,#REF!,$I$1,#REF!,$A$1,#REF!,$A7,#REF!,$I$2)/$A$2</f>
        <v>#REF!</v>
      </c>
      <c r="J7" s="11" t="e">
        <f>SUMIFS(#REF!,#REF!,$I$1,#REF!,$A$1,#REF!,$A7,#REF!,$J$2)/$A$2</f>
        <v>#REF!</v>
      </c>
      <c r="K7" s="11" t="e">
        <f t="shared" ref="K7:K24" si="2">H7-I7-J7</f>
        <v>#REF!</v>
      </c>
      <c r="L7" s="16"/>
      <c r="M7" s="11" t="e">
        <f t="shared" ref="M7:M24" si="3">H7-C7</f>
        <v>#REF!</v>
      </c>
      <c r="N7" s="11" t="e">
        <f t="shared" ref="N7:N24" si="4">I7-D7</f>
        <v>#REF!</v>
      </c>
      <c r="O7" s="11" t="e">
        <f t="shared" ref="O7:O24" si="5">J7-E7</f>
        <v>#REF!</v>
      </c>
      <c r="P7" s="11" t="e">
        <f t="shared" ref="P7:P24" si="6">M7-N7-O7</f>
        <v>#REF!</v>
      </c>
      <c r="Q7" s="8"/>
    </row>
    <row r="8" spans="1:19" s="15" customFormat="1" ht="19.5" customHeight="1" x14ac:dyDescent="0.25">
      <c r="A8" s="12">
        <v>1337</v>
      </c>
      <c r="B8" s="13" t="s">
        <v>84</v>
      </c>
      <c r="C8" s="34">
        <f>SUMIF('MC Fcst Exp. (1101-1337)'!$C:$C,$A8,'MC Fcst Exp. (1101-1337)'!$AQ:$AQ)/$A$2</f>
        <v>0</v>
      </c>
      <c r="D8" s="34">
        <f>SUMIF('MC Fcst Fed. Rec. (1101-1337)'!$C:$C,$A8,'MC Fcst Fed. Rec. (1101-1337)'!$AQ:$AQ)/$A$2</f>
        <v>0</v>
      </c>
      <c r="E8" s="34">
        <f>SUMIF('MC Fcst Oth. Rec. (1101-1337)'!$C:$C,$A8,'MC Fcst Oth. Rec. (1101-1337)'!$AQ:$AQ)/$A$2</f>
        <v>0</v>
      </c>
      <c r="F8" s="34">
        <f t="shared" si="0"/>
        <v>0</v>
      </c>
      <c r="G8" s="54" t="e">
        <f t="shared" si="1"/>
        <v>#REF!</v>
      </c>
      <c r="H8" s="34" t="e">
        <f>SUMIFS(#REF!,#REF!,$H$1,#REF!,$A$1,#REF!,$A8)/$A$2</f>
        <v>#REF!</v>
      </c>
      <c r="I8" s="34" t="e">
        <f>SUMIFS(#REF!,#REF!,$I$1,#REF!,$A$1,#REF!,$A8,#REF!,$I$2)/$A$2</f>
        <v>#REF!</v>
      </c>
      <c r="J8" s="34" t="e">
        <f>SUMIFS(#REF!,#REF!,$I$1,#REF!,$A$1,#REF!,$A8,#REF!,$J$2)/$A$2</f>
        <v>#REF!</v>
      </c>
      <c r="K8" s="34" t="e">
        <f t="shared" si="2"/>
        <v>#REF!</v>
      </c>
      <c r="L8" s="14"/>
      <c r="M8" s="34" t="e">
        <f t="shared" si="3"/>
        <v>#REF!</v>
      </c>
      <c r="N8" s="34" t="e">
        <f t="shared" si="4"/>
        <v>#REF!</v>
      </c>
      <c r="O8" s="34" t="e">
        <f t="shared" si="5"/>
        <v>#REF!</v>
      </c>
      <c r="P8" s="34" t="e">
        <f t="shared" si="6"/>
        <v>#REF!</v>
      </c>
    </row>
    <row r="9" spans="1:19" ht="19.5" customHeight="1" x14ac:dyDescent="0.25">
      <c r="A9" s="9">
        <v>1331</v>
      </c>
      <c r="B9" s="10" t="s">
        <v>82</v>
      </c>
      <c r="C9" s="32">
        <f>SUMIF('MC Fcst Exp. (1101-1337)'!$C:$C,$A9,'MC Fcst Exp. (1101-1337)'!$AQ:$AQ)/$A$2</f>
        <v>0</v>
      </c>
      <c r="D9" s="32">
        <f>SUMIF('MC Fcst Fed. Rec. (1101-1337)'!$C:$C,$A9,'MC Fcst Fed. Rec. (1101-1337)'!$AQ:$AQ)/$A$2</f>
        <v>0</v>
      </c>
      <c r="E9" s="32">
        <f>SUMIF('MC Fcst Oth. Rec. (1101-1337)'!$C:$C,$A9,'MC Fcst Oth. Rec. (1101-1337)'!$AQ:$AQ)/$A$2</f>
        <v>0</v>
      </c>
      <c r="F9" s="32">
        <f t="shared" si="0"/>
        <v>0</v>
      </c>
      <c r="G9" s="11" t="e">
        <f t="shared" si="1"/>
        <v>#REF!</v>
      </c>
      <c r="H9" s="32" t="e">
        <f>SUMIFS(#REF!,#REF!,$H$1,#REF!,$A$1,#REF!,$A9)/$A$2</f>
        <v>#REF!</v>
      </c>
      <c r="I9" s="32" t="e">
        <f>SUMIFS(#REF!,#REF!,$I$1,#REF!,$A$1,#REF!,$A9,#REF!,$I$2)/$A$2</f>
        <v>#REF!</v>
      </c>
      <c r="J9" s="32" t="e">
        <f>SUMIFS(#REF!,#REF!,$I$1,#REF!,$A$1,#REF!,$A9,#REF!,$J$2)/$A$2</f>
        <v>#REF!</v>
      </c>
      <c r="K9" s="32" t="e">
        <f t="shared" si="2"/>
        <v>#REF!</v>
      </c>
      <c r="L9" s="16"/>
      <c r="M9" s="32" t="e">
        <f t="shared" si="3"/>
        <v>#REF!</v>
      </c>
      <c r="N9" s="32" t="e">
        <f t="shared" si="4"/>
        <v>#REF!</v>
      </c>
      <c r="O9" s="32" t="e">
        <f t="shared" si="5"/>
        <v>#REF!</v>
      </c>
      <c r="P9" s="32" t="e">
        <f t="shared" si="6"/>
        <v>#REF!</v>
      </c>
    </row>
    <row r="10" spans="1:19" s="15" customFormat="1" ht="19.5" customHeight="1" x14ac:dyDescent="0.25">
      <c r="A10" s="12">
        <v>1320</v>
      </c>
      <c r="B10" s="13" t="s">
        <v>80</v>
      </c>
      <c r="C10" s="34">
        <f>SUMIF('MC Fcst Exp. (1101-1337)'!$C:$C,$A10,'MC Fcst Exp. (1101-1337)'!$AQ:$AQ)/$A$2</f>
        <v>0</v>
      </c>
      <c r="D10" s="34">
        <f>SUMIF('MC Fcst Fed. Rec. (1101-1337)'!$C:$C,$A10,'MC Fcst Fed. Rec. (1101-1337)'!$AQ:$AQ)/$A$2</f>
        <v>0</v>
      </c>
      <c r="E10" s="34">
        <f>SUMIF('MC Fcst Oth. Rec. (1101-1337)'!$C:$C,$A10,'MC Fcst Oth. Rec. (1101-1337)'!$AQ:$AQ)/$A$2</f>
        <v>0</v>
      </c>
      <c r="F10" s="34">
        <f t="shared" si="0"/>
        <v>0</v>
      </c>
      <c r="G10" s="54" t="e">
        <f t="shared" si="1"/>
        <v>#REF!</v>
      </c>
      <c r="H10" s="34" t="e">
        <f>SUMIFS(#REF!,#REF!,$H$1,#REF!,$A$1,#REF!,$A10)/$A$2</f>
        <v>#REF!</v>
      </c>
      <c r="I10" s="34" t="e">
        <f>SUMIFS(#REF!,#REF!,$I$1,#REF!,$A$1,#REF!,$A10,#REF!,$I$2)/$A$2</f>
        <v>#REF!</v>
      </c>
      <c r="J10" s="34" t="e">
        <f>SUMIFS(#REF!,#REF!,$I$1,#REF!,$A$1,#REF!,$A10,#REF!,$J$2)/$A$2</f>
        <v>#REF!</v>
      </c>
      <c r="K10" s="34" t="e">
        <f t="shared" si="2"/>
        <v>#REF!</v>
      </c>
      <c r="L10" s="14"/>
      <c r="M10" s="34" t="e">
        <f t="shared" si="3"/>
        <v>#REF!</v>
      </c>
      <c r="N10" s="34" t="e">
        <f t="shared" si="4"/>
        <v>#REF!</v>
      </c>
      <c r="O10" s="34" t="e">
        <f t="shared" si="5"/>
        <v>#REF!</v>
      </c>
      <c r="P10" s="34" t="e">
        <f t="shared" si="6"/>
        <v>#REF!</v>
      </c>
    </row>
    <row r="11" spans="1:19" ht="19.5" customHeight="1" x14ac:dyDescent="0.25">
      <c r="A11" s="9">
        <v>1311</v>
      </c>
      <c r="B11" s="10" t="s">
        <v>79</v>
      </c>
      <c r="C11" s="32">
        <f>SUMIF('MC Fcst Exp. (1101-1337)'!$C:$C,$A11,'MC Fcst Exp. (1101-1337)'!$AQ:$AQ)/$A$2</f>
        <v>0</v>
      </c>
      <c r="D11" s="32">
        <f>SUMIF('MC Fcst Fed. Rec. (1101-1337)'!$C:$C,$A11,'MC Fcst Fed. Rec. (1101-1337)'!$AQ:$AQ)/$A$2</f>
        <v>0</v>
      </c>
      <c r="E11" s="32">
        <f>SUMIF('MC Fcst Oth. Rec. (1101-1337)'!$C:$C,$A11,'MC Fcst Oth. Rec. (1101-1337)'!$AQ:$AQ)/$A$2</f>
        <v>0</v>
      </c>
      <c r="F11" s="32">
        <f t="shared" si="0"/>
        <v>0</v>
      </c>
      <c r="G11" s="11" t="e">
        <f t="shared" si="1"/>
        <v>#REF!</v>
      </c>
      <c r="H11" s="32" t="e">
        <f>SUMIFS(#REF!,#REF!,$H$1,#REF!,$A$1,#REF!,$A11)/$A$2</f>
        <v>#REF!</v>
      </c>
      <c r="I11" s="32" t="e">
        <f>SUMIFS(#REF!,#REF!,$I$1,#REF!,$A$1,#REF!,$A11,#REF!,$I$2)/$A$2</f>
        <v>#REF!</v>
      </c>
      <c r="J11" s="32" t="e">
        <f>SUMIFS(#REF!,#REF!,$I$1,#REF!,$A$1,#REF!,$A11,#REF!,$J$2)/$A$2</f>
        <v>#REF!</v>
      </c>
      <c r="K11" s="32" t="e">
        <f t="shared" si="2"/>
        <v>#REF!</v>
      </c>
      <c r="L11" s="16"/>
      <c r="M11" s="32" t="e">
        <f t="shared" si="3"/>
        <v>#REF!</v>
      </c>
      <c r="N11" s="32" t="e">
        <f t="shared" si="4"/>
        <v>#REF!</v>
      </c>
      <c r="O11" s="32" t="e">
        <f t="shared" si="5"/>
        <v>#REF!</v>
      </c>
      <c r="P11" s="32" t="e">
        <f t="shared" si="6"/>
        <v>#REF!</v>
      </c>
    </row>
    <row r="12" spans="1:19" s="15" customFormat="1" ht="19.5" customHeight="1" x14ac:dyDescent="0.25">
      <c r="A12" s="12">
        <v>1102</v>
      </c>
      <c r="B12" s="13" t="s">
        <v>75</v>
      </c>
      <c r="C12" s="34">
        <f>SUMIF('MC Fcst Exp. (1101-1337)'!$C:$C,$A12,'MC Fcst Exp. (1101-1337)'!$AQ:$AQ)/$A$2</f>
        <v>0</v>
      </c>
      <c r="D12" s="34">
        <f>SUMIF('MC Fcst Fed. Rec. (1101-1337)'!$C:$C,$A12,'MC Fcst Fed. Rec. (1101-1337)'!$AQ:$AQ)/$A$2</f>
        <v>0</v>
      </c>
      <c r="E12" s="34">
        <f>SUMIF('MC Fcst Oth. Rec. (1101-1337)'!$C:$C,$A12,'MC Fcst Oth. Rec. (1101-1337)'!$AQ:$AQ)/$A$2</f>
        <v>0</v>
      </c>
      <c r="F12" s="34">
        <f t="shared" si="0"/>
        <v>0</v>
      </c>
      <c r="G12" s="54" t="e">
        <f t="shared" si="1"/>
        <v>#REF!</v>
      </c>
      <c r="H12" s="34" t="e">
        <f>SUMIFS(#REF!,#REF!,$H$1,#REF!,$A$1,#REF!,$A12)/$A$2</f>
        <v>#REF!</v>
      </c>
      <c r="I12" s="34" t="e">
        <f>SUMIFS(#REF!,#REF!,$I$1,#REF!,$A$1,#REF!,$A12,#REF!,$I$2)/$A$2</f>
        <v>#REF!</v>
      </c>
      <c r="J12" s="34" t="e">
        <f>SUMIFS(#REF!,#REF!,$I$1,#REF!,$A$1,#REF!,$A12,#REF!,$J$2)/$A$2</f>
        <v>#REF!</v>
      </c>
      <c r="K12" s="34" t="e">
        <f t="shared" si="2"/>
        <v>#REF!</v>
      </c>
      <c r="L12" s="14"/>
      <c r="M12" s="34" t="e">
        <f t="shared" si="3"/>
        <v>#REF!</v>
      </c>
      <c r="N12" s="34" t="e">
        <f t="shared" si="4"/>
        <v>#REF!</v>
      </c>
      <c r="O12" s="34" t="e">
        <f t="shared" si="5"/>
        <v>#REF!</v>
      </c>
      <c r="P12" s="34" t="e">
        <f t="shared" si="6"/>
        <v>#REF!</v>
      </c>
    </row>
    <row r="13" spans="1:19" ht="19.5" customHeight="1" x14ac:dyDescent="0.25">
      <c r="A13" s="9">
        <v>1330</v>
      </c>
      <c r="B13" s="10" t="s">
        <v>81</v>
      </c>
      <c r="C13" s="32">
        <f>SUMIF('MC Fcst Exp. (1101-1337)'!$C:$C,$A13,'MC Fcst Exp. (1101-1337)'!$AQ:$AQ)/$A$2</f>
        <v>0</v>
      </c>
      <c r="D13" s="32">
        <f>SUMIF('MC Fcst Fed. Rec. (1101-1337)'!$C:$C,$A13,'MC Fcst Fed. Rec. (1101-1337)'!$AQ:$AQ)/$A$2</f>
        <v>0</v>
      </c>
      <c r="E13" s="32">
        <f>SUMIF('MC Fcst Oth. Rec. (1101-1337)'!$C:$C,$A13,'MC Fcst Oth. Rec. (1101-1337)'!$AQ:$AQ)/$A$2</f>
        <v>0</v>
      </c>
      <c r="F13" s="32">
        <f t="shared" si="0"/>
        <v>0</v>
      </c>
      <c r="G13" s="11" t="e">
        <f t="shared" si="1"/>
        <v>#REF!</v>
      </c>
      <c r="H13" s="32" t="e">
        <f>SUMIFS(#REF!,#REF!,$H$1,#REF!,$A$1,#REF!,$A13)/$A$2</f>
        <v>#REF!</v>
      </c>
      <c r="I13" s="32" t="e">
        <f>SUMIFS(#REF!,#REF!,$I$1,#REF!,$A$1,#REF!,$A13,#REF!,$I$2)/$A$2</f>
        <v>#REF!</v>
      </c>
      <c r="J13" s="32" t="e">
        <f>SUMIFS(#REF!,#REF!,$I$1,#REF!,$A$1,#REF!,$A13,#REF!,$J$2)/$A$2</f>
        <v>#REF!</v>
      </c>
      <c r="K13" s="32" t="e">
        <f t="shared" si="2"/>
        <v>#REF!</v>
      </c>
      <c r="L13" s="16"/>
      <c r="M13" s="32" t="e">
        <f t="shared" si="3"/>
        <v>#REF!</v>
      </c>
      <c r="N13" s="32" t="e">
        <f t="shared" si="4"/>
        <v>#REF!</v>
      </c>
      <c r="O13" s="32" t="e">
        <f t="shared" si="5"/>
        <v>#REF!</v>
      </c>
      <c r="P13" s="32" t="e">
        <f t="shared" si="6"/>
        <v>#REF!</v>
      </c>
    </row>
    <row r="14" spans="1:19" s="15" customFormat="1" ht="19.5" customHeight="1" x14ac:dyDescent="0.25">
      <c r="A14" s="12">
        <v>1101</v>
      </c>
      <c r="B14" s="13" t="s">
        <v>74</v>
      </c>
      <c r="C14" s="34">
        <f>SUMIF('MC Fcst Exp. (1101-1337)'!$C:$C,$A14,'MC Fcst Exp. (1101-1337)'!$AQ:$AQ)/$A$2</f>
        <v>0</v>
      </c>
      <c r="D14" s="34">
        <f>SUMIF('MC Fcst Fed. Rec. (1101-1337)'!$C:$C,$A14,'MC Fcst Fed. Rec. (1101-1337)'!$AQ:$AQ)/$A$2</f>
        <v>0</v>
      </c>
      <c r="E14" s="34">
        <f>SUMIF('MC Fcst Oth. Rec. (1101-1337)'!$C:$C,$A14,'MC Fcst Oth. Rec. (1101-1337)'!$AQ:$AQ)/$A$2</f>
        <v>0</v>
      </c>
      <c r="F14" s="34">
        <f t="shared" si="0"/>
        <v>0</v>
      </c>
      <c r="G14" s="54" t="e">
        <f t="shared" si="1"/>
        <v>#REF!</v>
      </c>
      <c r="H14" s="34" t="e">
        <f>SUMIFS(#REF!,#REF!,$H$1,#REF!,$A$1,#REF!,$A14)/$A$2</f>
        <v>#REF!</v>
      </c>
      <c r="I14" s="34" t="e">
        <f>SUMIFS(#REF!,#REF!,$I$1,#REF!,$A$1,#REF!,$A14,#REF!,$I$2)/$A$2</f>
        <v>#REF!</v>
      </c>
      <c r="J14" s="34" t="e">
        <f>SUMIFS(#REF!,#REF!,$I$1,#REF!,$A$1,#REF!,$A14,#REF!,$J$2)/$A$2</f>
        <v>#REF!</v>
      </c>
      <c r="K14" s="34" t="e">
        <f t="shared" si="2"/>
        <v>#REF!</v>
      </c>
      <c r="L14" s="34"/>
      <c r="M14" s="34" t="e">
        <f t="shared" si="3"/>
        <v>#REF!</v>
      </c>
      <c r="N14" s="34" t="e">
        <f t="shared" si="4"/>
        <v>#REF!</v>
      </c>
      <c r="O14" s="34" t="e">
        <f t="shared" si="5"/>
        <v>#REF!</v>
      </c>
      <c r="P14" s="34" t="e">
        <f t="shared" si="6"/>
        <v>#REF!</v>
      </c>
    </row>
    <row r="15" spans="1:19" ht="19.5" customHeight="1" x14ac:dyDescent="0.25">
      <c r="A15" s="9">
        <v>1103</v>
      </c>
      <c r="B15" s="10" t="s">
        <v>76</v>
      </c>
      <c r="C15" s="32">
        <f>SUMIF('MC Fcst Exp. (1101-1337)'!$C:$C,$A15,'MC Fcst Exp. (1101-1337)'!$AQ:$AQ)/$A$2</f>
        <v>0</v>
      </c>
      <c r="D15" s="32">
        <f>SUMIF('MC Fcst Fed. Rec. (1101-1337)'!$C:$C,$A15,'MC Fcst Fed. Rec. (1101-1337)'!$AQ:$AQ)/$A$2</f>
        <v>0</v>
      </c>
      <c r="E15" s="32">
        <f>SUMIF('MC Fcst Oth. Rec. (1101-1337)'!$C:$C,$A15,'MC Fcst Oth. Rec. (1101-1337)'!$AQ:$AQ)/$A$2</f>
        <v>0</v>
      </c>
      <c r="F15" s="32">
        <f t="shared" si="0"/>
        <v>0</v>
      </c>
      <c r="G15" s="11" t="e">
        <f t="shared" si="1"/>
        <v>#REF!</v>
      </c>
      <c r="H15" s="32" t="e">
        <f>SUMIFS(#REF!,#REF!,$H$1,#REF!,$A$1,#REF!,$A15)/$A$2</f>
        <v>#REF!</v>
      </c>
      <c r="I15" s="32" t="e">
        <f>SUMIFS(#REF!,#REF!,$I$1,#REF!,$A$1,#REF!,$A15,#REF!,$I$2)/$A$2</f>
        <v>#REF!</v>
      </c>
      <c r="J15" s="32" t="e">
        <f>SUMIFS(#REF!,#REF!,$I$1,#REF!,$A$1,#REF!,$A15,#REF!,$J$2)/$A$2</f>
        <v>#REF!</v>
      </c>
      <c r="K15" s="32" t="e">
        <f t="shared" si="2"/>
        <v>#REF!</v>
      </c>
      <c r="L15" s="16"/>
      <c r="M15" s="32" t="e">
        <f t="shared" si="3"/>
        <v>#REF!</v>
      </c>
      <c r="N15" s="32" t="e">
        <f t="shared" si="4"/>
        <v>#REF!</v>
      </c>
      <c r="O15" s="32" t="e">
        <f t="shared" si="5"/>
        <v>#REF!</v>
      </c>
      <c r="P15" s="32" t="e">
        <f t="shared" si="6"/>
        <v>#REF!</v>
      </c>
    </row>
    <row r="16" spans="1:19" s="15" customFormat="1" ht="19.5" customHeight="1" x14ac:dyDescent="0.25">
      <c r="A16" s="12">
        <v>1350</v>
      </c>
      <c r="B16" s="13" t="s">
        <v>86</v>
      </c>
      <c r="C16" s="34">
        <f>SUMIF('MC Fcst Exp. (1101-1337)'!$C:$C,$A16,'MC Fcst Exp. (1101-1337)'!$AQ:$AQ)/$A$2</f>
        <v>0</v>
      </c>
      <c r="D16" s="34">
        <f>SUMIF('MC Fcst Fed. Rec. (1101-1337)'!$C:$C,$A16,'MC Fcst Fed. Rec. (1101-1337)'!$AQ:$AQ)/$A$2</f>
        <v>0</v>
      </c>
      <c r="E16" s="34">
        <f>SUMIF('MC Fcst Oth. Rec. (1101-1337)'!$C:$C,$A16,'MC Fcst Oth. Rec. (1101-1337)'!$AQ:$AQ)/$A$2</f>
        <v>0</v>
      </c>
      <c r="F16" s="34">
        <f t="shared" si="0"/>
        <v>0</v>
      </c>
      <c r="G16" s="54" t="e">
        <f t="shared" si="1"/>
        <v>#REF!</v>
      </c>
      <c r="H16" s="34" t="e">
        <f>SUMIFS(#REF!,#REF!,$H$1,#REF!,$A$1,#REF!,$A16)/$A$2</f>
        <v>#REF!</v>
      </c>
      <c r="I16" s="34" t="e">
        <f>SUMIFS(#REF!,#REF!,$I$1,#REF!,$A$1,#REF!,$A16,#REF!,$I$2)/$A$2</f>
        <v>#REF!</v>
      </c>
      <c r="J16" s="34" t="e">
        <f>SUMIFS(#REF!,#REF!,$I$1,#REF!,$A$1,#REF!,$A16,#REF!,$J$2)/$A$2</f>
        <v>#REF!</v>
      </c>
      <c r="K16" s="34" t="e">
        <f t="shared" si="2"/>
        <v>#REF!</v>
      </c>
      <c r="L16" s="14"/>
      <c r="M16" s="34" t="e">
        <f t="shared" si="3"/>
        <v>#REF!</v>
      </c>
      <c r="N16" s="34" t="e">
        <f t="shared" si="4"/>
        <v>#REF!</v>
      </c>
      <c r="O16" s="34" t="e">
        <f t="shared" si="5"/>
        <v>#REF!</v>
      </c>
      <c r="P16" s="34" t="e">
        <f t="shared" si="6"/>
        <v>#REF!</v>
      </c>
    </row>
    <row r="17" spans="1:16" ht="19.5" customHeight="1" x14ac:dyDescent="0.25">
      <c r="A17" s="9">
        <v>1340</v>
      </c>
      <c r="B17" s="10" t="s">
        <v>85</v>
      </c>
      <c r="C17" s="32">
        <f>SUMIF('MC Fcst Exp. (1101-1337)'!$C:$C,$A17,'MC Fcst Exp. (1101-1337)'!$AQ:$AQ)/$A$2</f>
        <v>0</v>
      </c>
      <c r="D17" s="32">
        <f>SUMIF('MC Fcst Fed. Rec. (1101-1337)'!$C:$C,$A17,'MC Fcst Fed. Rec. (1101-1337)'!$AQ:$AQ)/$A$2</f>
        <v>0</v>
      </c>
      <c r="E17" s="32">
        <f>SUMIF('MC Fcst Oth. Rec. (1101-1337)'!$C:$C,$A17,'MC Fcst Oth. Rec. (1101-1337)'!$AQ:$AQ)/$A$2</f>
        <v>0</v>
      </c>
      <c r="F17" s="32">
        <f t="shared" si="0"/>
        <v>0</v>
      </c>
      <c r="G17" s="11" t="e">
        <f t="shared" si="1"/>
        <v>#REF!</v>
      </c>
      <c r="H17" s="32" t="e">
        <f>SUMIFS(#REF!,#REF!,$H$1,#REF!,$A$1,#REF!,$A17)/$A$2</f>
        <v>#REF!</v>
      </c>
      <c r="I17" s="32" t="e">
        <f>SUMIFS(#REF!,#REF!,$I$1,#REF!,$A$1,#REF!,$A17,#REF!,$I$2)/$A$2</f>
        <v>#REF!</v>
      </c>
      <c r="J17" s="32" t="e">
        <f>SUMIFS(#REF!,#REF!,$I$1,#REF!,$A$1,#REF!,$A17,#REF!,$J$2)/$A$2</f>
        <v>#REF!</v>
      </c>
      <c r="K17" s="32" t="e">
        <f t="shared" si="2"/>
        <v>#REF!</v>
      </c>
      <c r="L17" s="16"/>
      <c r="M17" s="32" t="e">
        <f t="shared" si="3"/>
        <v>#REF!</v>
      </c>
      <c r="N17" s="32" t="e">
        <f t="shared" si="4"/>
        <v>#REF!</v>
      </c>
      <c r="O17" s="32" t="e">
        <f t="shared" si="5"/>
        <v>#REF!</v>
      </c>
      <c r="P17" s="32" t="e">
        <f t="shared" si="6"/>
        <v>#REF!</v>
      </c>
    </row>
    <row r="18" spans="1:16" s="15" customFormat="1" ht="19.5" customHeight="1" x14ac:dyDescent="0.25">
      <c r="A18" s="12">
        <v>1993</v>
      </c>
      <c r="B18" s="13" t="s">
        <v>91</v>
      </c>
      <c r="C18" s="34">
        <f>SUMIF('MC Fcst Exp. (1101-1337)'!$C:$C,$A18,'MC Fcst Exp. (1101-1337)'!$AQ:$AQ)/$A$2</f>
        <v>0</v>
      </c>
      <c r="D18" s="34">
        <f>SUMIF('MC Fcst Fed. Rec. (1101-1337)'!$C:$C,$A18,'MC Fcst Fed. Rec. (1101-1337)'!$AQ:$AQ)/$A$2</f>
        <v>0</v>
      </c>
      <c r="E18" s="34">
        <f>SUMIF('MC Fcst Oth. Rec. (1101-1337)'!$C:$C,$A18,'MC Fcst Oth. Rec. (1101-1337)'!$AQ:$AQ)/$A$2</f>
        <v>0</v>
      </c>
      <c r="F18" s="34">
        <f t="shared" si="0"/>
        <v>0</v>
      </c>
      <c r="G18" s="54" t="e">
        <f t="shared" si="1"/>
        <v>#REF!</v>
      </c>
      <c r="H18" s="34" t="e">
        <f>SUMIFS(#REF!,#REF!,$H$1,#REF!,$A$1,#REF!,$A18)/$A$2</f>
        <v>#REF!</v>
      </c>
      <c r="I18" s="34" t="e">
        <f>SUMIFS(#REF!,#REF!,$I$1,#REF!,$A$1,#REF!,$A18,#REF!,$I$2)/$A$2</f>
        <v>#REF!</v>
      </c>
      <c r="J18" s="34" t="e">
        <f>SUMIFS(#REF!,#REF!,$I$1,#REF!,$A$1,#REF!,$A18,#REF!,$J$2)/$A$2</f>
        <v>#REF!</v>
      </c>
      <c r="K18" s="34" t="e">
        <f t="shared" si="2"/>
        <v>#REF!</v>
      </c>
      <c r="L18" s="14"/>
      <c r="M18" s="34" t="e">
        <f t="shared" si="3"/>
        <v>#REF!</v>
      </c>
      <c r="N18" s="34" t="e">
        <f t="shared" si="4"/>
        <v>#REF!</v>
      </c>
      <c r="O18" s="34" t="e">
        <f t="shared" si="5"/>
        <v>#REF!</v>
      </c>
      <c r="P18" s="34" t="e">
        <f t="shared" si="6"/>
        <v>#REF!</v>
      </c>
    </row>
    <row r="19" spans="1:16" ht="19.5" customHeight="1" x14ac:dyDescent="0.25">
      <c r="A19" s="9">
        <v>1210</v>
      </c>
      <c r="B19" s="10" t="s">
        <v>77</v>
      </c>
      <c r="C19" s="32">
        <f>SUMIF('MC Fcst Exp. (1101-1337)'!$C:$C,$A19,'MC Fcst Exp. (1101-1337)'!$AQ:$AQ)/$A$2</f>
        <v>0</v>
      </c>
      <c r="D19" s="32">
        <f>SUMIF('MC Fcst Fed. Rec. (1101-1337)'!$C:$C,$A19,'MC Fcst Fed. Rec. (1101-1337)'!$AQ:$AQ)/$A$2</f>
        <v>0</v>
      </c>
      <c r="E19" s="32">
        <f>SUMIF('MC Fcst Oth. Rec. (1101-1337)'!$C:$C,$A19,'MC Fcst Oth. Rec. (1101-1337)'!$AQ:$AQ)/$A$2</f>
        <v>0</v>
      </c>
      <c r="F19" s="32">
        <f t="shared" si="0"/>
        <v>0</v>
      </c>
      <c r="G19" s="11" t="e">
        <f t="shared" si="1"/>
        <v>#REF!</v>
      </c>
      <c r="H19" s="32" t="e">
        <f>SUMIFS(#REF!,#REF!,$H$1,#REF!,$A$1,#REF!,$A19)/$A$2</f>
        <v>#REF!</v>
      </c>
      <c r="I19" s="32" t="e">
        <f>SUMIFS(#REF!,#REF!,$I$1,#REF!,$A$1,#REF!,$A19,#REF!,$I$2)/$A$2</f>
        <v>#REF!</v>
      </c>
      <c r="J19" s="32" t="e">
        <f>SUMIFS(#REF!,#REF!,$I$1,#REF!,$A$1,#REF!,$A19,#REF!,$J$2)/$A$2</f>
        <v>#REF!</v>
      </c>
      <c r="K19" s="32" t="e">
        <f t="shared" si="2"/>
        <v>#REF!</v>
      </c>
      <c r="L19" s="16"/>
      <c r="M19" s="32" t="e">
        <f t="shared" si="3"/>
        <v>#REF!</v>
      </c>
      <c r="N19" s="32" t="e">
        <f t="shared" si="4"/>
        <v>#REF!</v>
      </c>
      <c r="O19" s="32" t="e">
        <f t="shared" si="5"/>
        <v>#REF!</v>
      </c>
      <c r="P19" s="32" t="e">
        <f t="shared" si="6"/>
        <v>#REF!</v>
      </c>
    </row>
    <row r="20" spans="1:16" s="15" customFormat="1" ht="19.5" customHeight="1" x14ac:dyDescent="0.25">
      <c r="A20" s="12">
        <v>1810</v>
      </c>
      <c r="B20" s="13" t="s">
        <v>87</v>
      </c>
      <c r="C20" s="34">
        <f>SUMIF('MC Fcst Exp. (1101-1337)'!$C:$C,$A20,'MC Fcst Exp. (1101-1337)'!$AQ:$AQ)/$A$2</f>
        <v>0</v>
      </c>
      <c r="D20" s="34">
        <f>SUMIF('MC Fcst Fed. Rec. (1101-1337)'!$C:$C,$A20,'MC Fcst Fed. Rec. (1101-1337)'!$AQ:$AQ)/$A$2</f>
        <v>0</v>
      </c>
      <c r="E20" s="34">
        <f>SUMIF('MC Fcst Oth. Rec. (1101-1337)'!$C:$C,$A20,'MC Fcst Oth. Rec. (1101-1337)'!$AQ:$AQ)/$A$2</f>
        <v>0</v>
      </c>
      <c r="F20" s="34">
        <f t="shared" si="0"/>
        <v>0</v>
      </c>
      <c r="G20" s="54" t="e">
        <f t="shared" si="1"/>
        <v>#REF!</v>
      </c>
      <c r="H20" s="34" t="e">
        <f>SUMIFS(#REF!,#REF!,$H$1,#REF!,$A$1,#REF!,$A20)/$A$2</f>
        <v>#REF!</v>
      </c>
      <c r="I20" s="34" t="e">
        <f>SUMIFS(#REF!,#REF!,$I$1,#REF!,$A$1,#REF!,$A20,#REF!,$I$2)/$A$2</f>
        <v>#REF!</v>
      </c>
      <c r="J20" s="34" t="e">
        <f>SUMIFS(#REF!,#REF!,$I$1,#REF!,$A$1,#REF!,$A20,#REF!,$J$2)/$A$2</f>
        <v>#REF!</v>
      </c>
      <c r="K20" s="34" t="e">
        <f t="shared" si="2"/>
        <v>#REF!</v>
      </c>
      <c r="L20" s="14"/>
      <c r="M20" s="34" t="e">
        <f t="shared" si="3"/>
        <v>#REF!</v>
      </c>
      <c r="N20" s="34" t="e">
        <f t="shared" si="4"/>
        <v>#REF!</v>
      </c>
      <c r="O20" s="34" t="e">
        <f t="shared" si="5"/>
        <v>#REF!</v>
      </c>
      <c r="P20" s="34" t="e">
        <f t="shared" si="6"/>
        <v>#REF!</v>
      </c>
    </row>
    <row r="21" spans="1:16" s="15" customFormat="1" ht="19.5" customHeight="1" x14ac:dyDescent="0.25">
      <c r="A21" s="9">
        <v>1910</v>
      </c>
      <c r="B21" s="10" t="s">
        <v>88</v>
      </c>
      <c r="C21" s="32">
        <f>SUMIF('MC Fcst Exp. (1101-1337)'!$C:$C,$A21,'MC Fcst Exp. (1101-1337)'!$AQ:$AQ)/$A$2</f>
        <v>0</v>
      </c>
      <c r="D21" s="32">
        <f>SUMIF('MC Fcst Fed. Rec. (1101-1337)'!$C:$C,$A21,'MC Fcst Fed. Rec. (1101-1337)'!$AQ:$AQ)/$A$2</f>
        <v>0</v>
      </c>
      <c r="E21" s="32">
        <f>SUMIF('MC Fcst Oth. Rec. (1101-1337)'!$C:$C,$A21,'MC Fcst Oth. Rec. (1101-1337)'!$AQ:$AQ)/$A$2</f>
        <v>0</v>
      </c>
      <c r="F21" s="32">
        <f t="shared" si="0"/>
        <v>0</v>
      </c>
      <c r="G21" s="11" t="e">
        <f t="shared" si="1"/>
        <v>#REF!</v>
      </c>
      <c r="H21" s="32" t="e">
        <f>SUMIFS(#REF!,#REF!,$H$1,#REF!,$A$1,#REF!,$A21)/$A$2</f>
        <v>#REF!</v>
      </c>
      <c r="I21" s="32" t="e">
        <f>SUMIFS(#REF!,#REF!,$I$1,#REF!,$A$1,#REF!,$A21,#REF!,$I$2)/$A$2</f>
        <v>#REF!</v>
      </c>
      <c r="J21" s="32" t="e">
        <f>SUMIFS(#REF!,#REF!,$I$1,#REF!,$A$1,#REF!,$A21,#REF!,$J$2)/$A$2</f>
        <v>#REF!</v>
      </c>
      <c r="K21" s="32" t="e">
        <f t="shared" si="2"/>
        <v>#REF!</v>
      </c>
      <c r="L21" s="16"/>
      <c r="M21" s="32" t="e">
        <f t="shared" si="3"/>
        <v>#REF!</v>
      </c>
      <c r="N21" s="32" t="e">
        <f t="shared" si="4"/>
        <v>#REF!</v>
      </c>
      <c r="O21" s="32" t="e">
        <f t="shared" si="5"/>
        <v>#REF!</v>
      </c>
      <c r="P21" s="32" t="e">
        <f t="shared" si="6"/>
        <v>#REF!</v>
      </c>
    </row>
    <row r="22" spans="1:16" s="15" customFormat="1" ht="19.5" customHeight="1" x14ac:dyDescent="0.25">
      <c r="A22" s="12">
        <v>1991</v>
      </c>
      <c r="B22" s="13" t="s">
        <v>89</v>
      </c>
      <c r="C22" s="34">
        <f>SUMIF('MC Fcst Exp. (1101-1337)'!$C:$C,$A22,'MC Fcst Exp. (1101-1337)'!$AQ:$AQ)/$A$2</f>
        <v>0</v>
      </c>
      <c r="D22" s="34">
        <f>SUMIF('MC Fcst Fed. Rec. (1101-1337)'!$C:$C,$A22,'MC Fcst Fed. Rec. (1101-1337)'!$AQ:$AQ)/$A$2</f>
        <v>0</v>
      </c>
      <c r="E22" s="34">
        <f>SUMIF('MC Fcst Oth. Rec. (1101-1337)'!$C:$C,$A22,'MC Fcst Oth. Rec. (1101-1337)'!$AQ:$AQ)/$A$2</f>
        <v>0</v>
      </c>
      <c r="F22" s="34">
        <f t="shared" si="0"/>
        <v>0</v>
      </c>
      <c r="G22" s="54" t="e">
        <f t="shared" si="1"/>
        <v>#REF!</v>
      </c>
      <c r="H22" s="34" t="e">
        <f>SUMIFS(#REF!,#REF!,$H$1,#REF!,$A$1,#REF!,$A22)/$A$2</f>
        <v>#REF!</v>
      </c>
      <c r="I22" s="34" t="e">
        <f>SUMIFS(#REF!,#REF!,$I$1,#REF!,$A$1,#REF!,$A22,#REF!,$I$2)/$A$2</f>
        <v>#REF!</v>
      </c>
      <c r="J22" s="34" t="e">
        <f>SUMIFS(#REF!,#REF!,$I$1,#REF!,$A$1,#REF!,$A22,#REF!,$J$2)/$A$2</f>
        <v>#REF!</v>
      </c>
      <c r="K22" s="34" t="e">
        <f t="shared" si="2"/>
        <v>#REF!</v>
      </c>
      <c r="L22" s="14"/>
      <c r="M22" s="34" t="e">
        <f t="shared" si="3"/>
        <v>#REF!</v>
      </c>
      <c r="N22" s="34" t="e">
        <f t="shared" si="4"/>
        <v>#REF!</v>
      </c>
      <c r="O22" s="34" t="e">
        <f t="shared" si="5"/>
        <v>#REF!</v>
      </c>
      <c r="P22" s="34" t="e">
        <f t="shared" si="6"/>
        <v>#REF!</v>
      </c>
    </row>
    <row r="23" spans="1:16" s="15" customFormat="1" ht="19.5" customHeight="1" x14ac:dyDescent="0.25">
      <c r="A23" s="51">
        <v>1992</v>
      </c>
      <c r="B23" s="52" t="s">
        <v>90</v>
      </c>
      <c r="C23" s="32">
        <f>SUMIF('MC Fcst Exp. (1101-1337)'!$C:$C,$A23,'MC Fcst Exp. (1101-1337)'!$AQ:$AQ)/$A$2</f>
        <v>0</v>
      </c>
      <c r="D23" s="32">
        <f>SUMIF('MC Fcst Fed. Rec. (1101-1337)'!$C:$C,$A23,'MC Fcst Fed. Rec. (1101-1337)'!$AQ:$AQ)/$A$2</f>
        <v>0</v>
      </c>
      <c r="E23" s="32">
        <f>SUMIF('MC Fcst Oth. Rec. (1101-1337)'!$C:$C,$A23,'MC Fcst Oth. Rec. (1101-1337)'!$AQ:$AQ)/$A$2</f>
        <v>0</v>
      </c>
      <c r="F23" s="32">
        <f t="shared" si="0"/>
        <v>0</v>
      </c>
      <c r="G23" s="11" t="e">
        <f t="shared" si="1"/>
        <v>#REF!</v>
      </c>
      <c r="H23" s="32" t="e">
        <f>SUMIFS(#REF!,#REF!,$H$1,#REF!,$A$1,#REF!,$A23)/$A$2</f>
        <v>#REF!</v>
      </c>
      <c r="I23" s="32" t="e">
        <f>SUMIFS(#REF!,#REF!,$I$1,#REF!,$A$1,#REF!,$A23,#REF!,$I$2)/$A$2</f>
        <v>#REF!</v>
      </c>
      <c r="J23" s="32" t="e">
        <f>SUMIFS(#REF!,#REF!,$I$1,#REF!,$A$1,#REF!,$A23,#REF!,$J$2)/$A$2</f>
        <v>#REF!</v>
      </c>
      <c r="K23" s="32" t="e">
        <f t="shared" si="2"/>
        <v>#REF!</v>
      </c>
      <c r="L23" s="53"/>
      <c r="M23" s="32" t="e">
        <f t="shared" si="3"/>
        <v>#REF!</v>
      </c>
      <c r="N23" s="32" t="e">
        <f t="shared" si="4"/>
        <v>#REF!</v>
      </c>
      <c r="O23" s="32" t="e">
        <f t="shared" si="5"/>
        <v>#REF!</v>
      </c>
      <c r="P23" s="32" t="e">
        <f t="shared" si="6"/>
        <v>#REF!</v>
      </c>
    </row>
    <row r="24" spans="1:16" s="15" customFormat="1" ht="19.5" customHeight="1" x14ac:dyDescent="0.25">
      <c r="A24" s="12">
        <v>2003</v>
      </c>
      <c r="B24" s="13" t="s">
        <v>92</v>
      </c>
      <c r="C24" s="68">
        <f>SUMIF('MC Fcst Exp. (1101-1337)'!$C:$C,$A24,'MC Fcst Exp. (1101-1337)'!$AQ:$AQ)/$A$2</f>
        <v>0</v>
      </c>
      <c r="D24" s="68">
        <f>SUMIF('MC Fcst Fed. Rec. (1101-1337)'!$C:$C,$A24,'MC Fcst Fed. Rec. (1101-1337)'!$AQ:$AQ)/$A$2</f>
        <v>0</v>
      </c>
      <c r="E24" s="68">
        <f>SUMIF('MC Fcst Oth. Rec. (1101-1337)'!$C:$C,$A24,'MC Fcst Oth. Rec. (1101-1337)'!$AQ:$AQ)/$A$2</f>
        <v>0</v>
      </c>
      <c r="F24" s="68">
        <f t="shared" si="0"/>
        <v>0</v>
      </c>
      <c r="G24" s="54" t="e">
        <f t="shared" si="1"/>
        <v>#REF!</v>
      </c>
      <c r="H24" s="68" t="e">
        <f>SUMIFS(#REF!,#REF!,$H$1,#REF!,$A$1,#REF!,$A24)/$A$2</f>
        <v>#REF!</v>
      </c>
      <c r="I24" s="68" t="e">
        <f>SUMIFS(#REF!,#REF!,$I$1,#REF!,$A$1,#REF!,$A24,#REF!,$I$2)/$A$2</f>
        <v>#REF!</v>
      </c>
      <c r="J24" s="68" t="e">
        <f>SUMIFS(#REF!,#REF!,$I$1,#REF!,$A$1,#REF!,$A24,#REF!,$J$2)/$A$2</f>
        <v>#REF!</v>
      </c>
      <c r="K24" s="68" t="e">
        <f t="shared" si="2"/>
        <v>#REF!</v>
      </c>
      <c r="L24" s="14"/>
      <c r="M24" s="68" t="e">
        <f t="shared" si="3"/>
        <v>#REF!</v>
      </c>
      <c r="N24" s="68" t="e">
        <f t="shared" si="4"/>
        <v>#REF!</v>
      </c>
      <c r="O24" s="68" t="e">
        <f t="shared" si="5"/>
        <v>#REF!</v>
      </c>
      <c r="P24" s="68" t="e">
        <f t="shared" si="6"/>
        <v>#REF!</v>
      </c>
    </row>
    <row r="25" spans="1:16" ht="12" customHeight="1" x14ac:dyDescent="0.25">
      <c r="A25" s="20"/>
      <c r="B25" s="21"/>
      <c r="C25" s="22"/>
      <c r="D25" s="22"/>
      <c r="E25" s="22"/>
      <c r="F25" s="22"/>
      <c r="G25" s="14"/>
      <c r="H25" s="23"/>
      <c r="I25" s="23"/>
      <c r="J25" s="23"/>
      <c r="K25" s="23"/>
      <c r="L25" s="14"/>
      <c r="M25" s="22"/>
      <c r="N25" s="22"/>
      <c r="O25" s="22"/>
      <c r="P25" s="22"/>
    </row>
    <row r="26" spans="1:16" s="28" customFormat="1" ht="19.5" customHeight="1" x14ac:dyDescent="0.25">
      <c r="A26" s="24"/>
      <c r="B26" s="25" t="s">
        <v>93</v>
      </c>
      <c r="C26" s="26">
        <f>SUM(C7:C24)</f>
        <v>0</v>
      </c>
      <c r="D26" s="26">
        <f>SUM(D7:D24)</f>
        <v>0</v>
      </c>
      <c r="E26" s="26">
        <f>SUM(E7:E24)</f>
        <v>0</v>
      </c>
      <c r="F26" s="26">
        <f>C26-D26-E26</f>
        <v>0</v>
      </c>
      <c r="G26" s="27"/>
      <c r="H26" s="26" t="e">
        <f>SUM(H7:H24)</f>
        <v>#REF!</v>
      </c>
      <c r="I26" s="26" t="e">
        <f>SUM(I7:I24)</f>
        <v>#REF!</v>
      </c>
      <c r="J26" s="26" t="e">
        <f>SUM(J7:J24)</f>
        <v>#REF!</v>
      </c>
      <c r="K26" s="27" t="e">
        <f>H26-I26-J26</f>
        <v>#REF!</v>
      </c>
      <c r="L26" s="27"/>
      <c r="M26" s="26" t="e">
        <f>SUM(M7:M24)</f>
        <v>#REF!</v>
      </c>
      <c r="N26" s="26" t="e">
        <f>SUM(N7:N24)</f>
        <v>#REF!</v>
      </c>
      <c r="O26" s="26" t="e">
        <f>SUM(O7:O24)</f>
        <v>#REF!</v>
      </c>
      <c r="P26" s="26" t="e">
        <f>M26-N26-O26</f>
        <v>#REF!</v>
      </c>
    </row>
    <row r="27" spans="1:16" ht="15" customHeight="1" x14ac:dyDescent="0.25">
      <c r="A27" s="4"/>
      <c r="B27" s="6"/>
      <c r="C27" s="5"/>
      <c r="D27" s="5"/>
      <c r="E27" s="5"/>
      <c r="F27" s="5"/>
      <c r="G27" s="29"/>
      <c r="H27" s="5"/>
      <c r="I27" s="5"/>
      <c r="J27" s="5"/>
      <c r="K27" s="30"/>
      <c r="L27" s="29"/>
      <c r="M27" s="5"/>
      <c r="N27" s="5"/>
      <c r="O27" s="5"/>
      <c r="P27" s="30"/>
    </row>
    <row r="28" spans="1:16" ht="15" customHeight="1" x14ac:dyDescent="0.25">
      <c r="A28" s="75" t="e">
        <f>"Data Source for Actuals"&amp;":"&amp;" "&amp;#REF!&amp;" "&amp;"BD-701"</f>
        <v>#REF!</v>
      </c>
      <c r="B28" s="5"/>
      <c r="C28" s="5"/>
      <c r="D28" s="5"/>
      <c r="E28" s="5"/>
      <c r="F28" s="5"/>
      <c r="G28" s="29"/>
      <c r="H28" s="5"/>
      <c r="I28" s="5"/>
      <c r="J28" s="5"/>
      <c r="K28" s="5"/>
      <c r="L28" s="29"/>
      <c r="M28" s="5"/>
      <c r="N28" s="5"/>
      <c r="O28" s="5"/>
      <c r="P28" s="5"/>
    </row>
    <row r="29" spans="1:16" ht="15" customHeight="1" x14ac:dyDescent="0.25">
      <c r="A29" s="75" t="s">
        <v>372</v>
      </c>
      <c r="B29" s="5"/>
      <c r="C29" s="5"/>
      <c r="D29" s="5"/>
      <c r="E29" s="5"/>
      <c r="F29" s="5"/>
      <c r="G29" s="29"/>
      <c r="H29" s="5"/>
      <c r="I29" s="5"/>
      <c r="J29" s="5"/>
      <c r="K29" s="5"/>
      <c r="L29" s="29"/>
      <c r="M29" s="5"/>
      <c r="N29" s="5"/>
      <c r="O29" s="5"/>
      <c r="P29" s="5"/>
    </row>
    <row r="30" spans="1:16" ht="15" customHeight="1" x14ac:dyDescent="0.25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</row>
    <row r="31" spans="1:16" ht="15" customHeight="1" x14ac:dyDescent="0.25">
      <c r="A31" s="75" t="s">
        <v>393</v>
      </c>
    </row>
    <row r="32" spans="1:16" x14ac:dyDescent="0.25">
      <c r="A32" s="89" t="s">
        <v>394</v>
      </c>
    </row>
    <row r="33" spans="1:1" x14ac:dyDescent="0.25">
      <c r="A33" s="89" t="s">
        <v>395</v>
      </c>
    </row>
    <row r="34" spans="1:1" x14ac:dyDescent="0.25">
      <c r="A34" s="89" t="s">
        <v>396</v>
      </c>
    </row>
  </sheetData>
  <autoFilter ref="A6:P6" xr:uid="{00000000-0009-0000-0000-000011000000}">
    <sortState xmlns:xlrd2="http://schemas.microsoft.com/office/spreadsheetml/2017/richdata2" ref="A7:P24">
      <sortCondition descending="1" ref="G6"/>
    </sortState>
  </autoFilter>
  <mergeCells count="5">
    <mergeCell ref="A4:B4"/>
    <mergeCell ref="C4:P4"/>
    <mergeCell ref="C5:F5"/>
    <mergeCell ref="H5:K5"/>
    <mergeCell ref="M5:P5"/>
  </mergeCells>
  <printOptions horizontalCentered="1"/>
  <pageMargins left="0.17" right="0.17" top="0.49" bottom="0.46" header="0.3" footer="0.2"/>
  <pageSetup scale="82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4" tint="-0.249977111117893"/>
    <pageSetUpPr fitToPage="1"/>
  </sheetPr>
  <dimension ref="A1:S27"/>
  <sheetViews>
    <sheetView view="pageBreakPreview" zoomScale="80" zoomScaleNormal="85" zoomScaleSheetLayoutView="80" workbookViewId="0">
      <selection activeCell="P36" sqref="P36"/>
    </sheetView>
  </sheetViews>
  <sheetFormatPr defaultRowHeight="15" x14ac:dyDescent="0.25"/>
  <cols>
    <col min="1" max="1" width="8.85546875" style="31" customWidth="1"/>
    <col min="2" max="2" width="39.140625" bestFit="1" customWidth="1"/>
    <col min="3" max="6" width="10.7109375" customWidth="1"/>
    <col min="7" max="7" width="1.7109375" customWidth="1"/>
    <col min="8" max="11" width="10.7109375" customWidth="1"/>
    <col min="12" max="12" width="1.7109375" customWidth="1"/>
    <col min="13" max="16" width="10.7109375" customWidth="1"/>
  </cols>
  <sheetData>
    <row r="1" spans="1:19" s="65" customFormat="1" ht="47.45" customHeight="1" x14ac:dyDescent="0.25">
      <c r="A1" s="164"/>
      <c r="B1" s="165"/>
      <c r="C1" s="161" t="s">
        <v>420</v>
      </c>
      <c r="D1" s="162"/>
      <c r="E1" s="162"/>
      <c r="F1" s="162"/>
      <c r="G1" s="162"/>
      <c r="H1" s="162"/>
      <c r="I1" s="162"/>
      <c r="J1" s="162"/>
      <c r="K1" s="162"/>
      <c r="L1" s="162"/>
      <c r="M1" s="162"/>
      <c r="N1" s="162"/>
      <c r="O1" s="162"/>
      <c r="P1" s="162"/>
    </row>
    <row r="2" spans="1:19" s="56" customFormat="1" ht="15.6" customHeight="1" x14ac:dyDescent="0.25">
      <c r="A2" s="55"/>
      <c r="B2" s="57"/>
      <c r="C2" s="163" t="s">
        <v>460</v>
      </c>
      <c r="D2" s="163"/>
      <c r="E2" s="163"/>
      <c r="F2" s="163"/>
      <c r="G2" s="58"/>
      <c r="H2" s="163" t="s">
        <v>461</v>
      </c>
      <c r="I2" s="163"/>
      <c r="J2" s="163"/>
      <c r="K2" s="163"/>
      <c r="L2" s="58"/>
      <c r="M2" s="163" t="s">
        <v>368</v>
      </c>
      <c r="N2" s="163"/>
      <c r="O2" s="163"/>
      <c r="P2" s="163"/>
      <c r="Q2" s="59"/>
      <c r="S2" s="60"/>
    </row>
    <row r="3" spans="1:19" s="56" customFormat="1" ht="15.75" x14ac:dyDescent="0.25">
      <c r="A3" s="61" t="s">
        <v>68</v>
      </c>
      <c r="B3" s="62" t="s">
        <v>69</v>
      </c>
      <c r="C3" s="63" t="s">
        <v>70</v>
      </c>
      <c r="D3" s="63" t="s">
        <v>71</v>
      </c>
      <c r="E3" s="63" t="s">
        <v>72</v>
      </c>
      <c r="F3" s="63" t="s">
        <v>73</v>
      </c>
      <c r="G3" s="58" t="s">
        <v>453</v>
      </c>
      <c r="H3" s="63" t="s">
        <v>70</v>
      </c>
      <c r="I3" s="63" t="s">
        <v>71</v>
      </c>
      <c r="J3" s="63" t="s">
        <v>72</v>
      </c>
      <c r="K3" s="63" t="s">
        <v>73</v>
      </c>
      <c r="L3" s="58" t="s">
        <v>453</v>
      </c>
      <c r="M3" s="63" t="s">
        <v>70</v>
      </c>
      <c r="N3" s="63" t="s">
        <v>71</v>
      </c>
      <c r="O3" s="63" t="s">
        <v>72</v>
      </c>
      <c r="P3" s="63" t="s">
        <v>73</v>
      </c>
      <c r="Q3" s="59"/>
    </row>
    <row r="4" spans="1:19" ht="19.5" customHeight="1" x14ac:dyDescent="0.25">
      <c r="A4" s="9">
        <v>1310</v>
      </c>
      <c r="B4" s="10" t="s">
        <v>411</v>
      </c>
      <c r="C4" s="11">
        <v>19.693195059999994</v>
      </c>
      <c r="D4" s="11">
        <v>19.695366579999995</v>
      </c>
      <c r="E4" s="11">
        <v>0</v>
      </c>
      <c r="F4" s="11">
        <v>-2.1715200000009816E-3</v>
      </c>
      <c r="G4" s="11">
        <v>17.659182309999998</v>
      </c>
      <c r="H4" s="11">
        <v>17.659182309999998</v>
      </c>
      <c r="I4" s="11">
        <v>17.653118740000004</v>
      </c>
      <c r="J4" s="11">
        <v>0</v>
      </c>
      <c r="K4" s="11">
        <v>6.0635699999949111E-3</v>
      </c>
      <c r="L4" s="16"/>
      <c r="M4" s="11">
        <v>-2.0340127499999952</v>
      </c>
      <c r="N4" s="11">
        <v>-2.042247839999991</v>
      </c>
      <c r="O4" s="11">
        <v>0</v>
      </c>
      <c r="P4" s="11">
        <v>8.2350899999958926E-3</v>
      </c>
      <c r="Q4" s="59"/>
    </row>
    <row r="5" spans="1:19" s="15" customFormat="1" ht="19.5" customHeight="1" x14ac:dyDescent="0.25">
      <c r="A5" s="12">
        <v>1320</v>
      </c>
      <c r="B5" s="13" t="s">
        <v>412</v>
      </c>
      <c r="C5" s="34">
        <v>0.59862888999999997</v>
      </c>
      <c r="D5" s="34">
        <v>0.59668315000000005</v>
      </c>
      <c r="E5" s="34">
        <v>2.0106E-3</v>
      </c>
      <c r="F5" s="34">
        <v>-6.4860000000081883E-5</v>
      </c>
      <c r="G5" s="54">
        <v>0.86204191000000008</v>
      </c>
      <c r="H5" s="34">
        <v>0.86204191000000008</v>
      </c>
      <c r="I5" s="34">
        <v>0.86163381000000006</v>
      </c>
      <c r="J5" s="34">
        <v>3.9449E-4</v>
      </c>
      <c r="K5" s="34">
        <v>1.3610000000022335E-5</v>
      </c>
      <c r="L5" s="14"/>
      <c r="M5" s="34">
        <v>0.26341302000000011</v>
      </c>
      <c r="N5" s="34">
        <v>0.26495066</v>
      </c>
      <c r="O5" s="34">
        <v>-1.61611E-3</v>
      </c>
      <c r="P5" s="34">
        <v>7.8470000000104272E-5</v>
      </c>
    </row>
    <row r="6" spans="1:19" ht="19.5" customHeight="1" x14ac:dyDescent="0.25">
      <c r="A6" s="9">
        <v>1311</v>
      </c>
      <c r="B6" s="10" t="s">
        <v>401</v>
      </c>
      <c r="C6" s="32">
        <v>0.62566926</v>
      </c>
      <c r="D6" s="32">
        <v>0.62566938000000005</v>
      </c>
      <c r="E6" s="32">
        <v>0</v>
      </c>
      <c r="F6" s="32">
        <v>-1.200000000478596E-7</v>
      </c>
      <c r="G6" s="11">
        <v>0.7150584499999999</v>
      </c>
      <c r="H6" s="32">
        <v>0.7150584499999999</v>
      </c>
      <c r="I6" s="32">
        <v>0.7150584499999999</v>
      </c>
      <c r="J6" s="32">
        <v>0</v>
      </c>
      <c r="K6" s="32">
        <v>0</v>
      </c>
      <c r="L6" s="16"/>
      <c r="M6" s="32">
        <v>8.9389189999999896E-2</v>
      </c>
      <c r="N6" s="32">
        <v>8.9389069999999848E-2</v>
      </c>
      <c r="O6" s="32">
        <v>0</v>
      </c>
      <c r="P6" s="32">
        <v>1.200000000478596E-7</v>
      </c>
    </row>
    <row r="7" spans="1:19" s="15" customFormat="1" ht="19.5" customHeight="1" x14ac:dyDescent="0.25">
      <c r="A7" s="12">
        <v>1102</v>
      </c>
      <c r="B7" s="13" t="s">
        <v>398</v>
      </c>
      <c r="C7" s="34">
        <v>0.19975989000000002</v>
      </c>
      <c r="D7" s="34">
        <v>0.19975989</v>
      </c>
      <c r="E7" s="34">
        <v>0</v>
      </c>
      <c r="F7" s="34">
        <v>2.7755575615628914E-17</v>
      </c>
      <c r="G7" s="54">
        <v>0.20900790999999999</v>
      </c>
      <c r="H7" s="34">
        <v>0.20900790999999999</v>
      </c>
      <c r="I7" s="34">
        <v>0.20900790999999996</v>
      </c>
      <c r="J7" s="34">
        <v>0</v>
      </c>
      <c r="K7" s="34">
        <v>2.7755575615628914E-17</v>
      </c>
      <c r="L7" s="14"/>
      <c r="M7" s="34">
        <v>9.2480199999999679E-3</v>
      </c>
      <c r="N7" s="34">
        <v>9.2480199999999679E-3</v>
      </c>
      <c r="O7" s="34">
        <v>0</v>
      </c>
      <c r="P7" s="34">
        <v>0</v>
      </c>
    </row>
    <row r="8" spans="1:19" ht="19.5" customHeight="1" x14ac:dyDescent="0.25">
      <c r="A8" s="9">
        <v>1330</v>
      </c>
      <c r="B8" s="10" t="s">
        <v>403</v>
      </c>
      <c r="C8" s="32">
        <v>-3.1028279999999988E-2</v>
      </c>
      <c r="D8" s="32">
        <v>-2.7665010000000007E-2</v>
      </c>
      <c r="E8" s="32">
        <v>0</v>
      </c>
      <c r="F8" s="32">
        <v>-3.3632699999999807E-3</v>
      </c>
      <c r="G8" s="11">
        <v>0.15118555999999997</v>
      </c>
      <c r="H8" s="32">
        <v>-0.15118555999999997</v>
      </c>
      <c r="I8" s="32">
        <v>-0.15104292</v>
      </c>
      <c r="J8" s="32">
        <v>0</v>
      </c>
      <c r="K8" s="32">
        <v>-1.4263999999997168E-4</v>
      </c>
      <c r="L8" s="16"/>
      <c r="M8" s="32">
        <v>-0.12015727999999998</v>
      </c>
      <c r="N8" s="32">
        <v>-0.12337790999999999</v>
      </c>
      <c r="O8" s="32">
        <v>0</v>
      </c>
      <c r="P8" s="32">
        <v>3.220630000000016E-3</v>
      </c>
    </row>
    <row r="9" spans="1:19" s="15" customFormat="1" ht="19.5" customHeight="1" x14ac:dyDescent="0.25">
      <c r="A9" s="12">
        <v>1993</v>
      </c>
      <c r="B9" s="13" t="s">
        <v>409</v>
      </c>
      <c r="C9" s="34">
        <v>1.5054739999999874E-2</v>
      </c>
      <c r="D9" s="34">
        <v>-0.77323780999999991</v>
      </c>
      <c r="E9" s="34">
        <v>0.70503073999999999</v>
      </c>
      <c r="F9" s="34">
        <v>8.326180999999977E-2</v>
      </c>
      <c r="G9" s="54">
        <v>7.8677999999999998E-2</v>
      </c>
      <c r="H9" s="34">
        <v>7.8677999999999998E-2</v>
      </c>
      <c r="I9" s="34">
        <v>0</v>
      </c>
      <c r="J9" s="34">
        <v>0</v>
      </c>
      <c r="K9" s="34">
        <v>7.8677999999999998E-2</v>
      </c>
      <c r="L9" s="14"/>
      <c r="M9" s="34">
        <v>6.3623260000000126E-2</v>
      </c>
      <c r="N9" s="34">
        <v>0.77323780999999991</v>
      </c>
      <c r="O9" s="34">
        <v>-0.70503073999999999</v>
      </c>
      <c r="P9" s="34">
        <v>-4.5838099999997439E-3</v>
      </c>
    </row>
    <row r="10" spans="1:19" ht="19.5" customHeight="1" x14ac:dyDescent="0.25">
      <c r="A10" s="9">
        <v>1340</v>
      </c>
      <c r="B10" s="10" t="s">
        <v>85</v>
      </c>
      <c r="C10" s="32">
        <v>9.0262380000000003E-2</v>
      </c>
      <c r="D10" s="32">
        <v>0</v>
      </c>
      <c r="E10" s="32">
        <v>0</v>
      </c>
      <c r="F10" s="32">
        <v>9.0262380000000003E-2</v>
      </c>
      <c r="G10" s="11">
        <v>9.1066599999999991E-3</v>
      </c>
      <c r="H10" s="32">
        <v>-9.1066599999999991E-3</v>
      </c>
      <c r="I10" s="32">
        <v>0</v>
      </c>
      <c r="J10" s="32">
        <v>0.53117113999999999</v>
      </c>
      <c r="K10" s="32">
        <v>-0.54027780000000003</v>
      </c>
      <c r="L10" s="16"/>
      <c r="M10" s="32">
        <v>-9.9369040000000006E-2</v>
      </c>
      <c r="N10" s="32">
        <v>0</v>
      </c>
      <c r="O10" s="32">
        <v>0.53117113999999999</v>
      </c>
      <c r="P10" s="32">
        <v>-0.63054018000000001</v>
      </c>
    </row>
    <row r="11" spans="1:19" s="15" customFormat="1" ht="19.5" customHeight="1" x14ac:dyDescent="0.25">
      <c r="A11" s="12">
        <v>1101</v>
      </c>
      <c r="B11" s="13" t="s">
        <v>410</v>
      </c>
      <c r="C11" s="34">
        <v>1.1223640000000003E-2</v>
      </c>
      <c r="D11" s="34">
        <v>1.122364E-2</v>
      </c>
      <c r="E11" s="34">
        <v>0</v>
      </c>
      <c r="F11" s="34">
        <v>3.4694469519536142E-18</v>
      </c>
      <c r="G11" s="54">
        <v>7.7424200000000007E-3</v>
      </c>
      <c r="H11" s="34">
        <v>7.7424200000000007E-3</v>
      </c>
      <c r="I11" s="34">
        <v>7.7424199999999999E-3</v>
      </c>
      <c r="J11" s="34">
        <v>0</v>
      </c>
      <c r="K11" s="34">
        <v>8.6736173798840355E-19</v>
      </c>
      <c r="L11" s="54"/>
      <c r="M11" s="34">
        <v>-3.4812200000000027E-3</v>
      </c>
      <c r="N11" s="34">
        <v>-3.4812200000000001E-3</v>
      </c>
      <c r="O11" s="34">
        <v>0</v>
      </c>
      <c r="P11" s="34">
        <v>-2.6020852139652106E-18</v>
      </c>
    </row>
    <row r="12" spans="1:19" s="15" customFormat="1" ht="19.5" customHeight="1" x14ac:dyDescent="0.25">
      <c r="A12" s="9">
        <v>1331</v>
      </c>
      <c r="B12" s="10" t="s">
        <v>404</v>
      </c>
      <c r="C12" s="32">
        <v>-2.094466E-2</v>
      </c>
      <c r="D12" s="32">
        <v>-2.094466E-2</v>
      </c>
      <c r="E12" s="32">
        <v>0</v>
      </c>
      <c r="F12" s="32">
        <v>0</v>
      </c>
      <c r="G12" s="11">
        <v>5.54961E-3</v>
      </c>
      <c r="H12" s="32">
        <v>-5.54961E-3</v>
      </c>
      <c r="I12" s="32">
        <v>-5.54961E-3</v>
      </c>
      <c r="J12" s="32">
        <v>0</v>
      </c>
      <c r="K12" s="32">
        <v>0</v>
      </c>
      <c r="L12" s="16"/>
      <c r="M12" s="32">
        <v>1.539505E-2</v>
      </c>
      <c r="N12" s="32">
        <v>1.539505E-2</v>
      </c>
      <c r="O12" s="32">
        <v>0</v>
      </c>
      <c r="P12" s="32">
        <v>0</v>
      </c>
    </row>
    <row r="13" spans="1:19" s="15" customFormat="1" ht="19.5" customHeight="1" x14ac:dyDescent="0.25">
      <c r="A13" s="12">
        <v>1350</v>
      </c>
      <c r="B13" s="13" t="s">
        <v>406</v>
      </c>
      <c r="C13" s="34">
        <v>0</v>
      </c>
      <c r="D13" s="34">
        <v>0</v>
      </c>
      <c r="E13" s="34">
        <v>0</v>
      </c>
      <c r="F13" s="34">
        <v>0</v>
      </c>
      <c r="G13" s="54">
        <v>0</v>
      </c>
      <c r="H13" s="34">
        <v>0</v>
      </c>
      <c r="I13" s="34">
        <v>0</v>
      </c>
      <c r="J13" s="34">
        <v>0</v>
      </c>
      <c r="K13" s="34">
        <v>0</v>
      </c>
      <c r="L13" s="14"/>
      <c r="M13" s="34">
        <v>0</v>
      </c>
      <c r="N13" s="34">
        <v>0</v>
      </c>
      <c r="O13" s="34">
        <v>0</v>
      </c>
      <c r="P13" s="34">
        <v>0</v>
      </c>
    </row>
    <row r="14" spans="1:19" s="15" customFormat="1" ht="19.5" customHeight="1" x14ac:dyDescent="0.25">
      <c r="A14" s="9">
        <v>1992</v>
      </c>
      <c r="B14" s="10" t="s">
        <v>90</v>
      </c>
      <c r="C14" s="122">
        <v>0</v>
      </c>
      <c r="D14" s="122">
        <v>0</v>
      </c>
      <c r="E14" s="122">
        <v>0</v>
      </c>
      <c r="F14" s="122">
        <v>0</v>
      </c>
      <c r="G14" s="11">
        <v>0</v>
      </c>
      <c r="H14" s="122">
        <v>0</v>
      </c>
      <c r="I14" s="122">
        <v>0</v>
      </c>
      <c r="J14" s="122">
        <v>0</v>
      </c>
      <c r="K14" s="122">
        <v>0</v>
      </c>
      <c r="L14" s="53"/>
      <c r="M14" s="122">
        <v>0</v>
      </c>
      <c r="N14" s="122">
        <v>0</v>
      </c>
      <c r="O14" s="122">
        <v>0</v>
      </c>
      <c r="P14" s="122">
        <v>0</v>
      </c>
    </row>
    <row r="15" spans="1:19" s="15" customFormat="1" ht="19.5" customHeight="1" x14ac:dyDescent="0.25">
      <c r="A15" s="12">
        <v>1910</v>
      </c>
      <c r="B15" s="87" t="s">
        <v>88</v>
      </c>
      <c r="C15" s="123">
        <v>0</v>
      </c>
      <c r="D15" s="123">
        <v>0</v>
      </c>
      <c r="E15" s="123">
        <v>3.6660499999999997E-3</v>
      </c>
      <c r="F15" s="123">
        <v>-3.6660499999999997E-3</v>
      </c>
      <c r="G15" s="54">
        <v>0</v>
      </c>
      <c r="H15" s="123">
        <v>0</v>
      </c>
      <c r="I15" s="123">
        <v>0</v>
      </c>
      <c r="J15" s="123">
        <v>7.9692260000000001E-2</v>
      </c>
      <c r="K15" s="123">
        <v>-7.9692260000000001E-2</v>
      </c>
      <c r="L15" s="124"/>
      <c r="M15" s="123">
        <v>0</v>
      </c>
      <c r="N15" s="123">
        <v>0</v>
      </c>
      <c r="O15" s="123">
        <v>7.6026209999999997E-2</v>
      </c>
      <c r="P15" s="123">
        <v>-7.6026209999999997E-2</v>
      </c>
      <c r="Q15" s="71"/>
    </row>
    <row r="16" spans="1:19" s="15" customFormat="1" ht="19.5" customHeight="1" x14ac:dyDescent="0.25">
      <c r="A16" s="9">
        <v>1810</v>
      </c>
      <c r="B16" s="10" t="s">
        <v>407</v>
      </c>
      <c r="C16" s="125">
        <v>0</v>
      </c>
      <c r="D16" s="125">
        <v>-4.2385299999999999E-3</v>
      </c>
      <c r="E16" s="125">
        <v>0</v>
      </c>
      <c r="F16" s="125">
        <v>4.2385299999999999E-3</v>
      </c>
      <c r="G16" s="11">
        <v>0</v>
      </c>
      <c r="H16" s="125">
        <v>0</v>
      </c>
      <c r="I16" s="125">
        <v>-0.38937328000000004</v>
      </c>
      <c r="J16" s="125">
        <v>0</v>
      </c>
      <c r="K16" s="125">
        <v>0.38937328000000004</v>
      </c>
      <c r="L16" s="126"/>
      <c r="M16" s="125">
        <v>0</v>
      </c>
      <c r="N16" s="125">
        <v>-0.38513475000000003</v>
      </c>
      <c r="O16" s="125">
        <v>0</v>
      </c>
      <c r="P16" s="125">
        <v>0.38513475000000003</v>
      </c>
      <c r="Q16" s="71"/>
    </row>
    <row r="17" spans="1:16" s="28" customFormat="1" ht="19.5" customHeight="1" x14ac:dyDescent="0.25">
      <c r="A17" s="24"/>
      <c r="B17" s="25" t="s">
        <v>93</v>
      </c>
      <c r="C17" s="26">
        <v>21.181820919999989</v>
      </c>
      <c r="D17" s="26">
        <v>20.302616629999996</v>
      </c>
      <c r="E17" s="26">
        <v>0.71070738999999994</v>
      </c>
      <c r="F17" s="26">
        <v>0.16849689999999351</v>
      </c>
      <c r="G17" s="27"/>
      <c r="H17" s="26">
        <v>19.36586917</v>
      </c>
      <c r="I17" s="26">
        <v>18.900595520000007</v>
      </c>
      <c r="J17" s="26">
        <v>0.61125788999999997</v>
      </c>
      <c r="K17" s="27">
        <v>-0.14598424000000676</v>
      </c>
      <c r="L17" s="27"/>
      <c r="M17" s="26">
        <v>-1.8159517499999949</v>
      </c>
      <c r="N17" s="26">
        <v>-1.4020211099999913</v>
      </c>
      <c r="O17" s="26">
        <v>-9.9449499999999955E-2</v>
      </c>
      <c r="P17" s="26">
        <v>-0.3144811400000036</v>
      </c>
    </row>
    <row r="18" spans="1:16" ht="15" customHeight="1" x14ac:dyDescent="0.25">
      <c r="A18" s="4"/>
      <c r="B18" s="6"/>
      <c r="C18" s="5"/>
      <c r="D18" s="5"/>
      <c r="E18" s="5"/>
      <c r="F18" s="5"/>
      <c r="G18" s="29"/>
      <c r="H18" s="5"/>
      <c r="I18" s="5"/>
      <c r="J18" s="5"/>
      <c r="K18" s="30"/>
      <c r="L18" s="29"/>
      <c r="M18" s="5"/>
      <c r="N18" s="5"/>
      <c r="O18" s="5"/>
      <c r="P18" s="30"/>
    </row>
    <row r="19" spans="1:16" ht="15" customHeight="1" x14ac:dyDescent="0.3">
      <c r="A19" s="75" t="s">
        <v>462</v>
      </c>
      <c r="B19" s="5"/>
      <c r="C19" s="109" t="s">
        <v>454</v>
      </c>
      <c r="D19" s="5"/>
      <c r="E19" s="5"/>
      <c r="F19" s="5"/>
      <c r="G19" s="29"/>
      <c r="H19" s="5"/>
      <c r="I19" s="5"/>
      <c r="J19" s="5"/>
      <c r="K19" s="5"/>
      <c r="L19" s="29"/>
      <c r="M19" s="5"/>
      <c r="N19" s="5"/>
      <c r="O19" s="5"/>
      <c r="P19" s="5"/>
    </row>
    <row r="20" spans="1:16" ht="15" customHeight="1" x14ac:dyDescent="0.3">
      <c r="A20" s="4"/>
      <c r="B20" s="5"/>
      <c r="C20" s="109" t="s">
        <v>455</v>
      </c>
      <c r="D20" s="5"/>
      <c r="E20" s="5"/>
      <c r="F20" s="5"/>
      <c r="G20" s="29"/>
      <c r="H20" s="5"/>
      <c r="I20" s="5"/>
      <c r="J20" s="5"/>
      <c r="K20" s="5"/>
      <c r="L20" s="29"/>
      <c r="M20" s="5"/>
      <c r="N20" s="5"/>
      <c r="O20" s="5"/>
      <c r="P20" s="5"/>
    </row>
    <row r="21" spans="1:16" ht="15" customHeight="1" x14ac:dyDescent="0.25">
      <c r="A21" s="140" t="s">
        <v>393</v>
      </c>
      <c r="B21" s="138"/>
      <c r="C21" s="138"/>
      <c r="D21" s="138"/>
      <c r="E21" s="138"/>
      <c r="F21" s="138"/>
      <c r="G21" s="138"/>
      <c r="H21" s="138"/>
      <c r="I21" s="138"/>
      <c r="J21" s="138"/>
      <c r="K21" s="138"/>
      <c r="L21" s="138"/>
      <c r="M21" s="138"/>
      <c r="N21" s="138"/>
      <c r="O21" s="138"/>
      <c r="P21" s="138"/>
    </row>
    <row r="22" spans="1:16" ht="15" customHeight="1" x14ac:dyDescent="0.25">
      <c r="A22" s="141" t="s">
        <v>394</v>
      </c>
      <c r="B22" s="136"/>
      <c r="C22" s="136"/>
      <c r="D22" s="136"/>
      <c r="E22" s="136"/>
      <c r="F22" s="136"/>
      <c r="G22" s="136"/>
      <c r="H22" s="136"/>
      <c r="I22" s="136"/>
      <c r="J22" s="136"/>
      <c r="K22" s="136"/>
      <c r="L22" s="136"/>
      <c r="M22" s="136"/>
      <c r="N22" s="136"/>
      <c r="O22" s="136"/>
      <c r="P22" s="136"/>
    </row>
    <row r="23" spans="1:16" x14ac:dyDescent="0.25">
      <c r="A23" s="141" t="s">
        <v>395</v>
      </c>
      <c r="B23" s="136"/>
      <c r="C23" s="136"/>
      <c r="D23" s="136"/>
      <c r="E23" s="136"/>
      <c r="F23" s="136"/>
      <c r="G23" s="136"/>
      <c r="H23" s="136"/>
      <c r="I23" s="136"/>
      <c r="J23" s="136"/>
      <c r="K23" s="136"/>
      <c r="L23" s="136"/>
      <c r="M23" s="136"/>
      <c r="N23" s="136"/>
      <c r="O23" s="136"/>
      <c r="P23" s="136"/>
    </row>
    <row r="24" spans="1:16" x14ac:dyDescent="0.25">
      <c r="A24" s="141" t="s">
        <v>396</v>
      </c>
      <c r="B24" s="136"/>
      <c r="C24" s="136"/>
      <c r="D24" s="136"/>
      <c r="E24" s="136"/>
      <c r="F24" s="136"/>
      <c r="G24" s="136"/>
      <c r="H24" s="136"/>
      <c r="I24" s="136"/>
      <c r="J24" s="136"/>
      <c r="K24" s="136"/>
      <c r="L24" s="136"/>
      <c r="M24" s="136"/>
      <c r="N24" s="136"/>
      <c r="O24" s="136"/>
      <c r="P24" s="136"/>
    </row>
    <row r="25" spans="1:16" x14ac:dyDescent="0.25">
      <c r="A25" s="143"/>
      <c r="B25" s="136"/>
      <c r="C25" s="136"/>
      <c r="D25" s="136"/>
      <c r="E25" s="136"/>
      <c r="F25" s="136"/>
      <c r="G25" s="136"/>
      <c r="H25" s="136"/>
      <c r="I25" s="136"/>
      <c r="J25" s="136"/>
      <c r="K25" s="136"/>
      <c r="L25" s="136"/>
      <c r="M25" s="136"/>
      <c r="N25" s="136"/>
      <c r="O25" s="136"/>
      <c r="P25" s="136"/>
    </row>
    <row r="26" spans="1:16" x14ac:dyDescent="0.25">
      <c r="A26" s="143"/>
      <c r="B26" s="136"/>
      <c r="C26" s="136"/>
      <c r="D26" s="136"/>
      <c r="E26" s="136"/>
      <c r="F26" s="136"/>
      <c r="G26" s="136"/>
      <c r="H26" s="136"/>
      <c r="I26" s="136"/>
      <c r="J26" s="136"/>
      <c r="K26" s="136"/>
      <c r="L26" s="136"/>
      <c r="M26" s="136"/>
      <c r="N26" s="136"/>
      <c r="O26" s="136"/>
      <c r="P26" s="136"/>
    </row>
    <row r="27" spans="1:16" x14ac:dyDescent="0.25">
      <c r="A27" s="141" t="s">
        <v>459</v>
      </c>
      <c r="B27" s="136"/>
      <c r="C27" s="136"/>
      <c r="D27" s="136"/>
      <c r="E27" s="136"/>
      <c r="F27" s="136"/>
      <c r="G27" s="136"/>
      <c r="H27" s="136"/>
      <c r="I27" s="136"/>
      <c r="J27" s="136"/>
      <c r="K27" s="136"/>
      <c r="L27" s="136"/>
      <c r="M27" s="136"/>
      <c r="N27" s="136"/>
      <c r="O27" s="136"/>
      <c r="P27" s="136"/>
    </row>
  </sheetData>
  <mergeCells count="5">
    <mergeCell ref="C1:P1"/>
    <mergeCell ref="C2:F2"/>
    <mergeCell ref="H2:K2"/>
    <mergeCell ref="M2:P2"/>
    <mergeCell ref="A1:B1"/>
  </mergeCells>
  <printOptions horizontalCentered="1"/>
  <pageMargins left="0.17" right="0.17" top="0.49" bottom="0.46" header="0.3" footer="0.2"/>
  <pageSetup scale="75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4" tint="-0.249977111117893"/>
    <pageSetUpPr fitToPage="1"/>
  </sheetPr>
  <dimension ref="A1:S27"/>
  <sheetViews>
    <sheetView view="pageBreakPreview" zoomScale="80" zoomScaleNormal="85" zoomScaleSheetLayoutView="80" workbookViewId="0">
      <selection activeCell="P36" sqref="P36"/>
    </sheetView>
  </sheetViews>
  <sheetFormatPr defaultRowHeight="15" x14ac:dyDescent="0.25"/>
  <cols>
    <col min="1" max="1" width="8.85546875" style="31" customWidth="1"/>
    <col min="2" max="2" width="39.140625" bestFit="1" customWidth="1"/>
    <col min="3" max="6" width="10.7109375" customWidth="1"/>
    <col min="7" max="7" width="1.7109375" customWidth="1"/>
    <col min="8" max="11" width="10.7109375" customWidth="1"/>
    <col min="12" max="12" width="1.7109375" customWidth="1"/>
    <col min="13" max="16" width="10.7109375" customWidth="1"/>
  </cols>
  <sheetData>
    <row r="1" spans="1:19" s="65" customFormat="1" ht="47.45" customHeight="1" x14ac:dyDescent="0.25">
      <c r="A1" s="164"/>
      <c r="B1" s="165"/>
      <c r="C1" s="161" t="s">
        <v>416</v>
      </c>
      <c r="D1" s="162"/>
      <c r="E1" s="162"/>
      <c r="F1" s="162"/>
      <c r="G1" s="162"/>
      <c r="H1" s="162"/>
      <c r="I1" s="162"/>
      <c r="J1" s="162"/>
      <c r="K1" s="162"/>
      <c r="L1" s="162"/>
      <c r="M1" s="162"/>
      <c r="N1" s="162"/>
      <c r="O1" s="162"/>
      <c r="P1" s="162"/>
    </row>
    <row r="2" spans="1:19" s="56" customFormat="1" ht="15.6" customHeight="1" x14ac:dyDescent="0.25">
      <c r="A2" s="55"/>
      <c r="B2" s="57"/>
      <c r="C2" s="163" t="s">
        <v>463</v>
      </c>
      <c r="D2" s="163"/>
      <c r="E2" s="163"/>
      <c r="F2" s="163"/>
      <c r="G2" s="58"/>
      <c r="H2" s="163" t="s">
        <v>464</v>
      </c>
      <c r="I2" s="163"/>
      <c r="J2" s="163"/>
      <c r="K2" s="163"/>
      <c r="L2" s="58"/>
      <c r="M2" s="163" t="s">
        <v>368</v>
      </c>
      <c r="N2" s="163"/>
      <c r="O2" s="163"/>
      <c r="P2" s="163"/>
      <c r="Q2" s="59"/>
      <c r="S2" s="60"/>
    </row>
    <row r="3" spans="1:19" s="56" customFormat="1" ht="15.75" x14ac:dyDescent="0.25">
      <c r="A3" s="61" t="s">
        <v>68</v>
      </c>
      <c r="B3" s="62" t="s">
        <v>69</v>
      </c>
      <c r="C3" s="76" t="s">
        <v>70</v>
      </c>
      <c r="D3" s="76" t="s">
        <v>71</v>
      </c>
      <c r="E3" s="76" t="s">
        <v>72</v>
      </c>
      <c r="F3" s="76" t="s">
        <v>73</v>
      </c>
      <c r="G3" s="58" t="s">
        <v>453</v>
      </c>
      <c r="H3" s="76" t="s">
        <v>70</v>
      </c>
      <c r="I3" s="76" t="s">
        <v>71</v>
      </c>
      <c r="J3" s="76" t="s">
        <v>72</v>
      </c>
      <c r="K3" s="76" t="s">
        <v>73</v>
      </c>
      <c r="L3" s="58" t="s">
        <v>453</v>
      </c>
      <c r="M3" s="76" t="s">
        <v>70</v>
      </c>
      <c r="N3" s="76" t="s">
        <v>71</v>
      </c>
      <c r="O3" s="76" t="s">
        <v>72</v>
      </c>
      <c r="P3" s="76" t="s">
        <v>73</v>
      </c>
      <c r="Q3" s="59"/>
    </row>
    <row r="4" spans="1:19" ht="19.5" customHeight="1" x14ac:dyDescent="0.25">
      <c r="A4" s="9">
        <v>1310</v>
      </c>
      <c r="B4" s="10" t="s">
        <v>411</v>
      </c>
      <c r="C4" s="11">
        <v>181.20527355000002</v>
      </c>
      <c r="D4" s="11">
        <v>181.11742901999997</v>
      </c>
      <c r="E4" s="11">
        <v>0</v>
      </c>
      <c r="F4" s="11">
        <v>8.7844530000040777E-2</v>
      </c>
      <c r="G4" s="11">
        <v>203.33046261000004</v>
      </c>
      <c r="H4" s="11">
        <v>203.33046261000004</v>
      </c>
      <c r="I4" s="11">
        <v>203.32354707000002</v>
      </c>
      <c r="J4" s="11">
        <v>0</v>
      </c>
      <c r="K4" s="11">
        <v>6.9155400000227019E-3</v>
      </c>
      <c r="L4" s="16"/>
      <c r="M4" s="11">
        <v>22.125189060000025</v>
      </c>
      <c r="N4" s="11">
        <v>22.206118050000043</v>
      </c>
      <c r="O4" s="11">
        <v>0</v>
      </c>
      <c r="P4" s="11">
        <v>-8.0928990000018075E-2</v>
      </c>
      <c r="Q4" s="59"/>
    </row>
    <row r="5" spans="1:19" s="15" customFormat="1" ht="19.5" customHeight="1" x14ac:dyDescent="0.25">
      <c r="A5" s="12">
        <v>1311</v>
      </c>
      <c r="B5" s="13" t="s">
        <v>401</v>
      </c>
      <c r="C5" s="34">
        <v>6.7672433100000005</v>
      </c>
      <c r="D5" s="34">
        <v>6.7640154000000008</v>
      </c>
      <c r="E5" s="34">
        <v>0</v>
      </c>
      <c r="F5" s="34">
        <v>3.2279099999996674E-3</v>
      </c>
      <c r="G5" s="54">
        <v>7.4701037599999998</v>
      </c>
      <c r="H5" s="34">
        <v>7.4701037599999998</v>
      </c>
      <c r="I5" s="34">
        <v>7.4701040000000001</v>
      </c>
      <c r="J5" s="34">
        <v>0</v>
      </c>
      <c r="K5" s="34">
        <v>-2.4000000031776381E-7</v>
      </c>
      <c r="L5" s="14"/>
      <c r="M5" s="34">
        <v>0.7028604499999993</v>
      </c>
      <c r="N5" s="34">
        <v>0.70608859999999929</v>
      </c>
      <c r="O5" s="34">
        <v>0</v>
      </c>
      <c r="P5" s="34">
        <v>-3.2281499999999852E-3</v>
      </c>
    </row>
    <row r="6" spans="1:19" ht="19.5" customHeight="1" x14ac:dyDescent="0.25">
      <c r="A6" s="9">
        <v>1102</v>
      </c>
      <c r="B6" s="10" t="s">
        <v>398</v>
      </c>
      <c r="C6" s="32">
        <v>1.6511599800000001</v>
      </c>
      <c r="D6" s="32">
        <v>1.6505329900000003</v>
      </c>
      <c r="E6" s="32">
        <v>0</v>
      </c>
      <c r="F6" s="32">
        <v>6.269899999997719E-4</v>
      </c>
      <c r="G6" s="11">
        <v>1.8584423300000001</v>
      </c>
      <c r="H6" s="32">
        <v>1.8584423300000001</v>
      </c>
      <c r="I6" s="32">
        <v>1.8584423300000001</v>
      </c>
      <c r="J6" s="32">
        <v>0</v>
      </c>
      <c r="K6" s="32">
        <v>0</v>
      </c>
      <c r="L6" s="16"/>
      <c r="M6" s="32">
        <v>0.20728235000000006</v>
      </c>
      <c r="N6" s="32">
        <v>0.20790933999999983</v>
      </c>
      <c r="O6" s="32">
        <v>0</v>
      </c>
      <c r="P6" s="32">
        <v>-6.269899999997719E-4</v>
      </c>
    </row>
    <row r="7" spans="1:19" s="15" customFormat="1" ht="19.5" customHeight="1" x14ac:dyDescent="0.25">
      <c r="A7" s="12">
        <v>1330</v>
      </c>
      <c r="B7" s="13" t="s">
        <v>403</v>
      </c>
      <c r="C7" s="34">
        <v>-0.26248111000000002</v>
      </c>
      <c r="D7" s="34">
        <v>-0.2514962</v>
      </c>
      <c r="E7" s="34">
        <v>0</v>
      </c>
      <c r="F7" s="34">
        <v>-1.0984910000000014E-2</v>
      </c>
      <c r="G7" s="54">
        <v>1.0141418100000001</v>
      </c>
      <c r="H7" s="34">
        <v>-1.0141418100000001</v>
      </c>
      <c r="I7" s="34">
        <v>-1.02723721</v>
      </c>
      <c r="J7" s="34">
        <v>0</v>
      </c>
      <c r="K7" s="34">
        <v>1.3095399999999868E-2</v>
      </c>
      <c r="L7" s="14"/>
      <c r="M7" s="34">
        <v>-0.75166070000000018</v>
      </c>
      <c r="N7" s="34">
        <v>-0.77574100999999995</v>
      </c>
      <c r="O7" s="34">
        <v>0</v>
      </c>
      <c r="P7" s="34">
        <v>2.4080309999999772E-2</v>
      </c>
    </row>
    <row r="8" spans="1:19" ht="19.5" customHeight="1" x14ac:dyDescent="0.25">
      <c r="A8" s="9">
        <v>1320</v>
      </c>
      <c r="B8" s="10" t="s">
        <v>412</v>
      </c>
      <c r="C8" s="32">
        <v>-2.6116516400000003</v>
      </c>
      <c r="D8" s="32">
        <v>-2.61125455</v>
      </c>
      <c r="E8" s="32">
        <v>2.0106E-3</v>
      </c>
      <c r="F8" s="32">
        <v>-2.4076900000003219E-3</v>
      </c>
      <c r="G8" s="11">
        <v>0.90604426999999976</v>
      </c>
      <c r="H8" s="32">
        <v>0.90604426999999976</v>
      </c>
      <c r="I8" s="32">
        <v>0.82127707000000028</v>
      </c>
      <c r="J8" s="32">
        <v>3.12971E-3</v>
      </c>
      <c r="K8" s="32">
        <v>8.1637489999999494E-2</v>
      </c>
      <c r="L8" s="16"/>
      <c r="M8" s="32">
        <v>3.51769591</v>
      </c>
      <c r="N8" s="32">
        <v>3.4325316200000002</v>
      </c>
      <c r="O8" s="32">
        <v>1.11911E-3</v>
      </c>
      <c r="P8" s="32">
        <v>8.4045179999999803E-2</v>
      </c>
    </row>
    <row r="9" spans="1:19" s="15" customFormat="1" ht="19.5" customHeight="1" x14ac:dyDescent="0.25">
      <c r="A9" s="12">
        <v>1331</v>
      </c>
      <c r="B9" s="13" t="s">
        <v>404</v>
      </c>
      <c r="C9" s="34">
        <v>-0.21957467999999999</v>
      </c>
      <c r="D9" s="34">
        <v>-0.21943972000000003</v>
      </c>
      <c r="E9" s="34">
        <v>0</v>
      </c>
      <c r="F9" s="34">
        <v>-1.3495999999996178E-4</v>
      </c>
      <c r="G9" s="54">
        <v>0.32519061999999999</v>
      </c>
      <c r="H9" s="34">
        <v>-0.32519061999999999</v>
      </c>
      <c r="I9" s="34">
        <v>-0.32519061999999999</v>
      </c>
      <c r="J9" s="34">
        <v>0</v>
      </c>
      <c r="K9" s="34">
        <v>0</v>
      </c>
      <c r="L9" s="14"/>
      <c r="M9" s="34">
        <v>-0.10561593999999999</v>
      </c>
      <c r="N9" s="34">
        <v>-0.10575089999999995</v>
      </c>
      <c r="O9" s="34">
        <v>0</v>
      </c>
      <c r="P9" s="34">
        <v>1.3495999999996178E-4</v>
      </c>
    </row>
    <row r="10" spans="1:19" ht="19.5" customHeight="1" x14ac:dyDescent="0.25">
      <c r="A10" s="9">
        <v>1101</v>
      </c>
      <c r="B10" s="10" t="s">
        <v>410</v>
      </c>
      <c r="C10" s="32">
        <v>0.11877085000000003</v>
      </c>
      <c r="D10" s="32">
        <v>0.11870848999999999</v>
      </c>
      <c r="E10" s="32">
        <v>0</v>
      </c>
      <c r="F10" s="32">
        <v>6.2360000000039051E-5</v>
      </c>
      <c r="G10" s="11">
        <v>9.3089460000000027E-2</v>
      </c>
      <c r="H10" s="32">
        <v>9.3089460000000027E-2</v>
      </c>
      <c r="I10" s="32">
        <v>9.3089460000000013E-2</v>
      </c>
      <c r="J10" s="32">
        <v>0</v>
      </c>
      <c r="K10" s="32">
        <v>1.3877787807814457E-17</v>
      </c>
      <c r="L10" s="16"/>
      <c r="M10" s="32">
        <v>-2.5681389999999998E-2</v>
      </c>
      <c r="N10" s="32">
        <v>-2.5619029999999973E-2</v>
      </c>
      <c r="O10" s="32">
        <v>0</v>
      </c>
      <c r="P10" s="32">
        <v>-6.2360000000025173E-5</v>
      </c>
    </row>
    <row r="11" spans="1:19" s="15" customFormat="1" ht="19.5" customHeight="1" x14ac:dyDescent="0.25">
      <c r="A11" s="12">
        <v>1993</v>
      </c>
      <c r="B11" s="13" t="s">
        <v>409</v>
      </c>
      <c r="C11" s="34">
        <v>-5.0255259999999892E-2</v>
      </c>
      <c r="D11" s="34">
        <v>-0.83843025000000015</v>
      </c>
      <c r="E11" s="34">
        <v>0.70503073999999999</v>
      </c>
      <c r="F11" s="34">
        <v>8.3144250000000253E-2</v>
      </c>
      <c r="G11" s="54">
        <v>9.0751250000000006E-2</v>
      </c>
      <c r="H11" s="34">
        <v>9.0751250000000006E-2</v>
      </c>
      <c r="I11" s="34">
        <v>-2.5545579999999998E-2</v>
      </c>
      <c r="J11" s="34">
        <v>1.9090000000000001E-4</v>
      </c>
      <c r="K11" s="34">
        <v>0.11610593000000001</v>
      </c>
      <c r="L11" s="54"/>
      <c r="M11" s="34">
        <v>0.14100650999999989</v>
      </c>
      <c r="N11" s="34">
        <v>0.8128846700000002</v>
      </c>
      <c r="O11" s="34">
        <v>-0.70483984</v>
      </c>
      <c r="P11" s="34">
        <v>3.296167999999966E-2</v>
      </c>
    </row>
    <row r="12" spans="1:19" s="15" customFormat="1" ht="19.5" customHeight="1" x14ac:dyDescent="0.25">
      <c r="A12" s="9">
        <v>1992</v>
      </c>
      <c r="B12" s="10" t="s">
        <v>90</v>
      </c>
      <c r="C12" s="32">
        <v>0</v>
      </c>
      <c r="D12" s="32">
        <v>-2.0570330000000001E-2</v>
      </c>
      <c r="E12" s="32">
        <v>0</v>
      </c>
      <c r="F12" s="32">
        <v>2.0570330000000001E-2</v>
      </c>
      <c r="G12" s="11">
        <v>3.5637000000000002E-2</v>
      </c>
      <c r="H12" s="32">
        <v>3.5637000000000002E-2</v>
      </c>
      <c r="I12" s="32">
        <v>3.5637089999999996E-2</v>
      </c>
      <c r="J12" s="32">
        <v>0</v>
      </c>
      <c r="K12" s="32">
        <v>-8.9999999994261337E-8</v>
      </c>
      <c r="L12" s="16"/>
      <c r="M12" s="32">
        <v>3.5637000000000002E-2</v>
      </c>
      <c r="N12" s="32">
        <v>5.6207419999999994E-2</v>
      </c>
      <c r="O12" s="32">
        <v>0</v>
      </c>
      <c r="P12" s="32">
        <v>-2.0570419999999992E-2</v>
      </c>
    </row>
    <row r="13" spans="1:19" s="15" customFormat="1" ht="19.5" customHeight="1" x14ac:dyDescent="0.25">
      <c r="A13" s="12">
        <v>1340</v>
      </c>
      <c r="B13" s="13" t="s">
        <v>85</v>
      </c>
      <c r="C13" s="34">
        <v>-9.4582050000000015E-2</v>
      </c>
      <c r="D13" s="34">
        <v>0</v>
      </c>
      <c r="E13" s="34">
        <v>0</v>
      </c>
      <c r="F13" s="34">
        <v>-9.4582050000000015E-2</v>
      </c>
      <c r="G13" s="54">
        <v>2.798576999999999E-2</v>
      </c>
      <c r="H13" s="34">
        <v>-2.798576999999999E-2</v>
      </c>
      <c r="I13" s="34">
        <v>0</v>
      </c>
      <c r="J13" s="34">
        <v>-0.16536196</v>
      </c>
      <c r="K13" s="34">
        <v>0.13737619000000001</v>
      </c>
      <c r="L13" s="14"/>
      <c r="M13" s="34">
        <v>6.6596280000000022E-2</v>
      </c>
      <c r="N13" s="34">
        <v>0</v>
      </c>
      <c r="O13" s="34">
        <v>-0.16536196</v>
      </c>
      <c r="P13" s="34">
        <v>0.23195824000000004</v>
      </c>
    </row>
    <row r="14" spans="1:19" s="15" customFormat="1" ht="19.5" customHeight="1" x14ac:dyDescent="0.25">
      <c r="A14" s="9">
        <v>1350</v>
      </c>
      <c r="B14" s="10" t="s">
        <v>406</v>
      </c>
      <c r="C14" s="122">
        <v>-1.5666050000000001E-2</v>
      </c>
      <c r="D14" s="122">
        <v>0</v>
      </c>
      <c r="E14" s="122">
        <v>0</v>
      </c>
      <c r="F14" s="122">
        <v>-1.5666050000000001E-2</v>
      </c>
      <c r="G14" s="11">
        <v>4.31388E-3</v>
      </c>
      <c r="H14" s="122">
        <v>-4.31388E-3</v>
      </c>
      <c r="I14" s="122">
        <v>0</v>
      </c>
      <c r="J14" s="122">
        <v>0</v>
      </c>
      <c r="K14" s="122">
        <v>-4.31388E-3</v>
      </c>
      <c r="L14" s="53"/>
      <c r="M14" s="122">
        <v>1.1352170000000002E-2</v>
      </c>
      <c r="N14" s="122">
        <v>0</v>
      </c>
      <c r="O14" s="122">
        <v>0</v>
      </c>
      <c r="P14" s="122">
        <v>1.1352170000000002E-2</v>
      </c>
    </row>
    <row r="15" spans="1:19" s="15" customFormat="1" ht="19.5" customHeight="1" x14ac:dyDescent="0.25">
      <c r="A15" s="12">
        <v>1910</v>
      </c>
      <c r="B15" s="87" t="s">
        <v>88</v>
      </c>
      <c r="C15" s="123">
        <v>0</v>
      </c>
      <c r="D15" s="123">
        <v>0</v>
      </c>
      <c r="E15" s="123">
        <v>-2.2238400000000008E-3</v>
      </c>
      <c r="F15" s="123">
        <v>2.2238400000000008E-3</v>
      </c>
      <c r="G15" s="54">
        <v>0</v>
      </c>
      <c r="H15" s="123">
        <v>0</v>
      </c>
      <c r="I15" s="123">
        <v>0</v>
      </c>
      <c r="J15" s="123">
        <v>0.20527707000000001</v>
      </c>
      <c r="K15" s="123">
        <v>-0.20527707000000001</v>
      </c>
      <c r="L15" s="124"/>
      <c r="M15" s="123">
        <v>0</v>
      </c>
      <c r="N15" s="123">
        <v>0</v>
      </c>
      <c r="O15" s="123">
        <v>0.20750091000000001</v>
      </c>
      <c r="P15" s="123">
        <v>-0.20750091000000001</v>
      </c>
    </row>
    <row r="16" spans="1:19" s="15" customFormat="1" ht="19.5" customHeight="1" x14ac:dyDescent="0.25">
      <c r="A16" s="9">
        <v>1810</v>
      </c>
      <c r="B16" s="10" t="s">
        <v>407</v>
      </c>
      <c r="C16" s="125">
        <v>0</v>
      </c>
      <c r="D16" s="125">
        <v>1.3020840000000001E-2</v>
      </c>
      <c r="E16" s="125">
        <v>0</v>
      </c>
      <c r="F16" s="125">
        <v>-1.3020840000000001E-2</v>
      </c>
      <c r="G16" s="11">
        <v>0</v>
      </c>
      <c r="H16" s="125">
        <v>0</v>
      </c>
      <c r="I16" s="125">
        <v>0.25395820000000002</v>
      </c>
      <c r="J16" s="125">
        <v>0</v>
      </c>
      <c r="K16" s="125">
        <v>-0.25395820000000002</v>
      </c>
      <c r="L16" s="126"/>
      <c r="M16" s="125">
        <v>0</v>
      </c>
      <c r="N16" s="125">
        <v>0.24093736000000002</v>
      </c>
      <c r="O16" s="125">
        <v>0</v>
      </c>
      <c r="P16" s="125">
        <v>-0.24093736000000002</v>
      </c>
    </row>
    <row r="17" spans="1:16" s="28" customFormat="1" ht="19.5" customHeight="1" x14ac:dyDescent="0.25">
      <c r="A17" s="24"/>
      <c r="B17" s="25" t="s">
        <v>93</v>
      </c>
      <c r="C17" s="26">
        <v>186.4882369</v>
      </c>
      <c r="D17" s="26">
        <v>185.72251568999997</v>
      </c>
      <c r="E17" s="26">
        <v>0.70481749999999999</v>
      </c>
      <c r="F17" s="26">
        <v>6.0903710000037914E-2</v>
      </c>
      <c r="G17" s="27"/>
      <c r="H17" s="26">
        <v>212.41289860000003</v>
      </c>
      <c r="I17" s="26">
        <v>212.47808180999999</v>
      </c>
      <c r="J17" s="26">
        <v>4.3235720000000005E-2</v>
      </c>
      <c r="K17" s="27">
        <v>-0.10841892999995809</v>
      </c>
      <c r="L17" s="27"/>
      <c r="M17" s="26">
        <v>25.924661700000026</v>
      </c>
      <c r="N17" s="26">
        <v>26.75556612000004</v>
      </c>
      <c r="O17" s="26">
        <v>-0.66158178000000001</v>
      </c>
      <c r="P17" s="26">
        <v>-0.16932264000001374</v>
      </c>
    </row>
    <row r="18" spans="1:16" ht="15" customHeight="1" x14ac:dyDescent="0.25">
      <c r="A18" s="4"/>
      <c r="B18" s="6"/>
      <c r="C18" s="5"/>
      <c r="D18" s="5"/>
      <c r="E18" s="5"/>
      <c r="F18" s="5"/>
      <c r="G18" s="29"/>
      <c r="H18" s="5"/>
      <c r="I18" s="5"/>
      <c r="J18" s="5"/>
      <c r="K18" s="30"/>
      <c r="L18" s="29"/>
      <c r="M18" s="5"/>
      <c r="N18" s="5"/>
      <c r="O18" s="5"/>
      <c r="P18" s="30"/>
    </row>
    <row r="19" spans="1:16" ht="15" customHeight="1" x14ac:dyDescent="0.3">
      <c r="A19" s="75" t="s">
        <v>462</v>
      </c>
      <c r="B19" s="5"/>
      <c r="C19" s="109" t="s">
        <v>454</v>
      </c>
      <c r="D19" s="5"/>
      <c r="E19" s="5"/>
      <c r="F19" s="5"/>
      <c r="G19" s="29"/>
      <c r="H19" s="5"/>
      <c r="I19" s="5"/>
      <c r="J19" s="5"/>
      <c r="K19" s="5"/>
      <c r="L19" s="29"/>
      <c r="M19" s="5"/>
      <c r="N19" s="5"/>
      <c r="O19" s="5"/>
      <c r="P19" s="5"/>
    </row>
    <row r="20" spans="1:16" ht="15" customHeight="1" x14ac:dyDescent="0.3">
      <c r="A20" s="137"/>
      <c r="B20" s="138"/>
      <c r="C20" s="139" t="s">
        <v>455</v>
      </c>
      <c r="D20" s="138"/>
      <c r="E20" s="138"/>
      <c r="F20" s="138"/>
      <c r="G20" s="138"/>
      <c r="H20" s="138"/>
      <c r="I20" s="138"/>
      <c r="J20" s="138"/>
      <c r="K20" s="138"/>
      <c r="L20" s="138"/>
      <c r="M20" s="138"/>
      <c r="N20" s="138"/>
      <c r="O20" s="138"/>
      <c r="P20" s="138"/>
    </row>
    <row r="21" spans="1:16" ht="15" customHeight="1" x14ac:dyDescent="0.25">
      <c r="A21" s="140" t="s">
        <v>393</v>
      </c>
      <c r="B21" s="138"/>
      <c r="C21" s="138"/>
      <c r="D21" s="138"/>
      <c r="E21" s="138"/>
      <c r="F21" s="138"/>
      <c r="G21" s="138"/>
      <c r="H21" s="138"/>
      <c r="I21" s="138"/>
      <c r="J21" s="138"/>
      <c r="K21" s="138"/>
      <c r="L21" s="138"/>
      <c r="M21" s="138"/>
      <c r="N21" s="138"/>
      <c r="O21" s="138"/>
      <c r="P21" s="138"/>
    </row>
    <row r="22" spans="1:16" ht="15" customHeight="1" x14ac:dyDescent="0.25">
      <c r="A22" s="141" t="s">
        <v>394</v>
      </c>
      <c r="B22" s="136"/>
      <c r="C22" s="136"/>
      <c r="D22" s="136"/>
      <c r="E22" s="136"/>
      <c r="F22" s="136"/>
      <c r="G22" s="136"/>
      <c r="H22" s="136"/>
      <c r="I22" s="136"/>
      <c r="J22" s="136"/>
      <c r="K22" s="136"/>
      <c r="L22" s="136"/>
      <c r="M22" s="136"/>
      <c r="N22" s="136"/>
      <c r="O22" s="136"/>
      <c r="P22" s="136"/>
    </row>
    <row r="23" spans="1:16" x14ac:dyDescent="0.25">
      <c r="A23" s="141" t="s">
        <v>395</v>
      </c>
      <c r="B23" s="136"/>
      <c r="C23" s="136"/>
      <c r="D23" s="136"/>
      <c r="E23" s="136"/>
      <c r="F23" s="136"/>
      <c r="G23" s="136"/>
      <c r="H23" s="136"/>
      <c r="I23" s="136"/>
      <c r="J23" s="136"/>
      <c r="K23" s="136"/>
      <c r="L23" s="136"/>
      <c r="M23" s="136"/>
      <c r="N23" s="136"/>
      <c r="O23" s="136"/>
      <c r="P23" s="136"/>
    </row>
    <row r="24" spans="1:16" x14ac:dyDescent="0.25">
      <c r="A24" s="141" t="s">
        <v>396</v>
      </c>
      <c r="B24" s="136"/>
      <c r="C24" s="136"/>
      <c r="D24" s="136"/>
      <c r="E24" s="136"/>
      <c r="F24" s="136"/>
      <c r="G24" s="136"/>
      <c r="H24" s="136"/>
      <c r="I24" s="136"/>
      <c r="J24" s="136"/>
      <c r="K24" s="136"/>
      <c r="L24" s="136"/>
      <c r="M24" s="136"/>
      <c r="N24" s="136"/>
      <c r="O24" s="136"/>
      <c r="P24" s="136"/>
    </row>
    <row r="25" spans="1:16" x14ac:dyDescent="0.25">
      <c r="A25" s="143"/>
      <c r="B25" s="136"/>
      <c r="C25" s="136"/>
      <c r="D25" s="136"/>
      <c r="E25" s="136"/>
      <c r="F25" s="136"/>
      <c r="G25" s="136"/>
      <c r="H25" s="136"/>
      <c r="I25" s="136"/>
      <c r="J25" s="136"/>
      <c r="K25" s="136"/>
      <c r="L25" s="136"/>
      <c r="M25" s="136"/>
      <c r="N25" s="136"/>
      <c r="O25" s="136"/>
      <c r="P25" s="136"/>
    </row>
    <row r="26" spans="1:16" x14ac:dyDescent="0.25">
      <c r="A26" s="143"/>
      <c r="B26" s="136"/>
      <c r="C26" s="136"/>
      <c r="D26" s="136"/>
      <c r="E26" s="136"/>
      <c r="F26" s="136"/>
      <c r="G26" s="136"/>
      <c r="H26" s="136"/>
      <c r="I26" s="136"/>
      <c r="J26" s="136"/>
      <c r="K26" s="136"/>
      <c r="L26" s="136"/>
      <c r="M26" s="136"/>
      <c r="N26" s="136"/>
      <c r="O26" s="136"/>
      <c r="P26" s="136"/>
    </row>
    <row r="27" spans="1:16" x14ac:dyDescent="0.25">
      <c r="A27" s="141" t="s">
        <v>459</v>
      </c>
      <c r="B27" s="136"/>
      <c r="C27" s="136"/>
      <c r="D27" s="136"/>
      <c r="E27" s="136"/>
      <c r="F27" s="136"/>
      <c r="G27" s="136"/>
      <c r="H27" s="136"/>
      <c r="I27" s="136"/>
      <c r="J27" s="136"/>
      <c r="K27" s="136"/>
      <c r="L27" s="136"/>
      <c r="M27" s="136"/>
      <c r="N27" s="136"/>
      <c r="O27" s="136"/>
      <c r="P27" s="136"/>
    </row>
  </sheetData>
  <mergeCells count="5">
    <mergeCell ref="A1:B1"/>
    <mergeCell ref="C1:P1"/>
    <mergeCell ref="C2:F2"/>
    <mergeCell ref="H2:K2"/>
    <mergeCell ref="M2:P2"/>
  </mergeCells>
  <printOptions horizontalCentered="1"/>
  <pageMargins left="0.17" right="0.17" top="0.49" bottom="0.46" header="0.3" footer="0.2"/>
  <pageSetup scale="75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4" tint="-0.249977111117893"/>
    <pageSetUpPr fitToPage="1"/>
  </sheetPr>
  <dimension ref="A1:S27"/>
  <sheetViews>
    <sheetView view="pageBreakPreview" zoomScale="80" zoomScaleNormal="85" zoomScaleSheetLayoutView="80" workbookViewId="0">
      <selection activeCell="P36" sqref="P36"/>
    </sheetView>
  </sheetViews>
  <sheetFormatPr defaultRowHeight="15" x14ac:dyDescent="0.25"/>
  <cols>
    <col min="1" max="1" width="8.85546875" style="31" customWidth="1"/>
    <col min="2" max="2" width="39.140625" bestFit="1" customWidth="1"/>
    <col min="3" max="6" width="10.7109375" customWidth="1"/>
    <col min="7" max="7" width="1.7109375" customWidth="1"/>
    <col min="8" max="11" width="10.7109375" customWidth="1"/>
    <col min="12" max="12" width="1.7109375" customWidth="1"/>
    <col min="13" max="16" width="10.7109375" customWidth="1"/>
  </cols>
  <sheetData>
    <row r="1" spans="1:19" s="65" customFormat="1" ht="47.45" customHeight="1" x14ac:dyDescent="0.25">
      <c r="A1" s="164"/>
      <c r="B1" s="165"/>
      <c r="C1" s="161" t="s">
        <v>421</v>
      </c>
      <c r="D1" s="162"/>
      <c r="E1" s="162"/>
      <c r="F1" s="162"/>
      <c r="G1" s="162"/>
      <c r="H1" s="162"/>
      <c r="I1" s="162"/>
      <c r="J1" s="162"/>
      <c r="K1" s="162"/>
      <c r="L1" s="162"/>
      <c r="M1" s="162"/>
      <c r="N1" s="162"/>
      <c r="O1" s="162"/>
      <c r="P1" s="162"/>
    </row>
    <row r="2" spans="1:19" s="56" customFormat="1" ht="15.6" customHeight="1" x14ac:dyDescent="0.25">
      <c r="A2" s="55"/>
      <c r="B2" s="57"/>
      <c r="C2" s="163" t="s">
        <v>465</v>
      </c>
      <c r="D2" s="163"/>
      <c r="E2" s="163"/>
      <c r="F2" s="163"/>
      <c r="G2" s="58"/>
      <c r="H2" s="163" t="s">
        <v>461</v>
      </c>
      <c r="I2" s="163"/>
      <c r="J2" s="163"/>
      <c r="K2" s="163"/>
      <c r="L2" s="58"/>
      <c r="M2" s="163" t="s">
        <v>94</v>
      </c>
      <c r="N2" s="163"/>
      <c r="O2" s="163"/>
      <c r="P2" s="163"/>
      <c r="Q2" s="59"/>
      <c r="S2" s="60"/>
    </row>
    <row r="3" spans="1:19" s="56" customFormat="1" ht="15.75" x14ac:dyDescent="0.25">
      <c r="A3" s="61" t="s">
        <v>68</v>
      </c>
      <c r="B3" s="62" t="s">
        <v>69</v>
      </c>
      <c r="C3" s="63" t="s">
        <v>70</v>
      </c>
      <c r="D3" s="63" t="s">
        <v>71</v>
      </c>
      <c r="E3" s="63" t="s">
        <v>72</v>
      </c>
      <c r="F3" s="63" t="s">
        <v>73</v>
      </c>
      <c r="G3" s="58" t="s">
        <v>453</v>
      </c>
      <c r="H3" s="63" t="s">
        <v>70</v>
      </c>
      <c r="I3" s="63" t="s">
        <v>71</v>
      </c>
      <c r="J3" s="63" t="s">
        <v>72</v>
      </c>
      <c r="K3" s="63" t="s">
        <v>73</v>
      </c>
      <c r="L3" s="58" t="s">
        <v>453</v>
      </c>
      <c r="M3" s="63" t="s">
        <v>70</v>
      </c>
      <c r="N3" s="63" t="s">
        <v>71</v>
      </c>
      <c r="O3" s="63" t="s">
        <v>72</v>
      </c>
      <c r="P3" s="63" t="s">
        <v>73</v>
      </c>
      <c r="Q3" s="59"/>
    </row>
    <row r="4" spans="1:19" ht="19.5" customHeight="1" x14ac:dyDescent="0.25">
      <c r="A4" s="9">
        <v>1310</v>
      </c>
      <c r="B4" s="10" t="s">
        <v>411</v>
      </c>
      <c r="C4" s="11">
        <v>15.875522503176155</v>
      </c>
      <c r="D4" s="11">
        <v>15.848268831279897</v>
      </c>
      <c r="E4" s="11">
        <v>0</v>
      </c>
      <c r="F4" s="11">
        <v>2.7253671896257714E-2</v>
      </c>
      <c r="G4" s="11">
        <v>17.659182309999998</v>
      </c>
      <c r="H4" s="11">
        <v>17.659182309999998</v>
      </c>
      <c r="I4" s="11">
        <v>17.653118740000004</v>
      </c>
      <c r="J4" s="11">
        <v>0</v>
      </c>
      <c r="K4" s="11">
        <v>6.0635699999949111E-3</v>
      </c>
      <c r="L4" s="16"/>
      <c r="M4" s="11">
        <v>1.7836598068238434</v>
      </c>
      <c r="N4" s="11">
        <v>1.8048499087201062</v>
      </c>
      <c r="O4" s="11">
        <v>0</v>
      </c>
      <c r="P4" s="11">
        <v>-2.1190101896262803E-2</v>
      </c>
      <c r="Q4" s="59"/>
    </row>
    <row r="5" spans="1:19" s="15" customFormat="1" ht="19.5" customHeight="1" x14ac:dyDescent="0.25">
      <c r="A5" s="12">
        <v>1320</v>
      </c>
      <c r="B5" s="13" t="s">
        <v>412</v>
      </c>
      <c r="C5" s="34">
        <v>-0.2206225</v>
      </c>
      <c r="D5" s="34">
        <v>-0.22062241666666665</v>
      </c>
      <c r="E5" s="34">
        <v>0</v>
      </c>
      <c r="F5" s="34">
        <v>-8.3333333344981497E-8</v>
      </c>
      <c r="G5" s="54">
        <v>0.86204191000000008</v>
      </c>
      <c r="H5" s="34">
        <v>0.86204191000000008</v>
      </c>
      <c r="I5" s="34">
        <v>0.86163381000000006</v>
      </c>
      <c r="J5" s="34">
        <v>3.9449E-4</v>
      </c>
      <c r="K5" s="34">
        <v>1.3610000000022335E-5</v>
      </c>
      <c r="L5" s="14"/>
      <c r="M5" s="34">
        <v>1.08266441</v>
      </c>
      <c r="N5" s="34">
        <v>1.0822562266666667</v>
      </c>
      <c r="O5" s="34">
        <v>3.9449E-4</v>
      </c>
      <c r="P5" s="34">
        <v>1.3693333333367316E-5</v>
      </c>
    </row>
    <row r="6" spans="1:19" ht="19.5" customHeight="1" x14ac:dyDescent="0.25">
      <c r="A6" s="9">
        <v>1311</v>
      </c>
      <c r="B6" s="10" t="s">
        <v>401</v>
      </c>
      <c r="C6" s="32">
        <v>0.64898989007444796</v>
      </c>
      <c r="D6" s="32">
        <v>0.64898938430504882</v>
      </c>
      <c r="E6" s="32">
        <v>0</v>
      </c>
      <c r="F6" s="32">
        <v>5.0576939913948848E-7</v>
      </c>
      <c r="G6" s="11">
        <v>0.7150584499999999</v>
      </c>
      <c r="H6" s="32">
        <v>0.7150584499999999</v>
      </c>
      <c r="I6" s="32">
        <v>0.7150584499999999</v>
      </c>
      <c r="J6" s="32">
        <v>0</v>
      </c>
      <c r="K6" s="32">
        <v>0</v>
      </c>
      <c r="L6" s="16"/>
      <c r="M6" s="32">
        <v>6.606855992555194E-2</v>
      </c>
      <c r="N6" s="32">
        <v>6.6069065694951079E-2</v>
      </c>
      <c r="O6" s="32">
        <v>0</v>
      </c>
      <c r="P6" s="32">
        <v>-5.0576939913948848E-7</v>
      </c>
    </row>
    <row r="7" spans="1:19" s="15" customFormat="1" ht="19.5" customHeight="1" x14ac:dyDescent="0.25">
      <c r="A7" s="12">
        <v>1102</v>
      </c>
      <c r="B7" s="13" t="s">
        <v>398</v>
      </c>
      <c r="C7" s="34">
        <v>0.18614941666666668</v>
      </c>
      <c r="D7" s="34">
        <v>0.18516241666666666</v>
      </c>
      <c r="E7" s="34">
        <v>0</v>
      </c>
      <c r="F7" s="34">
        <v>9.8700000000001564E-4</v>
      </c>
      <c r="G7" s="54">
        <v>0.20900790999999999</v>
      </c>
      <c r="H7" s="34">
        <v>0.20900790999999999</v>
      </c>
      <c r="I7" s="34">
        <v>0.20900790999999996</v>
      </c>
      <c r="J7" s="34">
        <v>0</v>
      </c>
      <c r="K7" s="34">
        <v>2.7755575615628914E-17</v>
      </c>
      <c r="L7" s="14"/>
      <c r="M7" s="34">
        <v>2.2858493333333313E-2</v>
      </c>
      <c r="N7" s="34">
        <v>2.3845493333333301E-2</v>
      </c>
      <c r="O7" s="34">
        <v>0</v>
      </c>
      <c r="P7" s="34">
        <v>-9.8699999999998789E-4</v>
      </c>
    </row>
    <row r="8" spans="1:19" ht="19.5" customHeight="1" x14ac:dyDescent="0.25">
      <c r="A8" s="9">
        <v>1330</v>
      </c>
      <c r="B8" s="10" t="s">
        <v>403</v>
      </c>
      <c r="C8" s="32">
        <v>-2.1890999999999997E-2</v>
      </c>
      <c r="D8" s="32">
        <v>-2.1697083333333329E-2</v>
      </c>
      <c r="E8" s="32">
        <v>0</v>
      </c>
      <c r="F8" s="32">
        <v>-1.9391666666666862E-4</v>
      </c>
      <c r="G8" s="11">
        <v>0.15118555999999997</v>
      </c>
      <c r="H8" s="32">
        <v>-0.15118555999999997</v>
      </c>
      <c r="I8" s="32">
        <v>-0.15104292</v>
      </c>
      <c r="J8" s="32">
        <v>0</v>
      </c>
      <c r="K8" s="32">
        <v>-1.4263999999997168E-4</v>
      </c>
      <c r="L8" s="16"/>
      <c r="M8" s="32">
        <v>-0.12929455999999998</v>
      </c>
      <c r="N8" s="32">
        <v>-0.12934583666666666</v>
      </c>
      <c r="O8" s="32">
        <v>0</v>
      </c>
      <c r="P8" s="32">
        <v>5.1276666666683068E-5</v>
      </c>
    </row>
    <row r="9" spans="1:19" s="15" customFormat="1" ht="19.5" customHeight="1" x14ac:dyDescent="0.25">
      <c r="A9" s="12">
        <v>1993</v>
      </c>
      <c r="B9" s="13" t="s">
        <v>409</v>
      </c>
      <c r="C9" s="34">
        <v>0</v>
      </c>
      <c r="D9" s="34">
        <v>0</v>
      </c>
      <c r="E9" s="34">
        <v>0</v>
      </c>
      <c r="F9" s="34">
        <v>0</v>
      </c>
      <c r="G9" s="54">
        <v>7.8677999999999998E-2</v>
      </c>
      <c r="H9" s="34">
        <v>7.8677999999999998E-2</v>
      </c>
      <c r="I9" s="34">
        <v>0</v>
      </c>
      <c r="J9" s="34">
        <v>0</v>
      </c>
      <c r="K9" s="34">
        <v>7.8677999999999998E-2</v>
      </c>
      <c r="L9" s="14"/>
      <c r="M9" s="34">
        <v>7.8677999999999998E-2</v>
      </c>
      <c r="N9" s="34">
        <v>0</v>
      </c>
      <c r="O9" s="34">
        <v>0</v>
      </c>
      <c r="P9" s="34">
        <v>7.8677999999999998E-2</v>
      </c>
    </row>
    <row r="10" spans="1:19" ht="19.5" customHeight="1" x14ac:dyDescent="0.25">
      <c r="A10" s="9">
        <v>1340</v>
      </c>
      <c r="B10" s="10" t="s">
        <v>85</v>
      </c>
      <c r="C10" s="32">
        <v>0</v>
      </c>
      <c r="D10" s="32">
        <v>0</v>
      </c>
      <c r="E10" s="32">
        <v>0</v>
      </c>
      <c r="F10" s="32">
        <v>0</v>
      </c>
      <c r="G10" s="11">
        <v>9.1066599999999991E-3</v>
      </c>
      <c r="H10" s="32">
        <v>-9.1066599999999991E-3</v>
      </c>
      <c r="I10" s="32">
        <v>0</v>
      </c>
      <c r="J10" s="32">
        <v>0.53117113999999999</v>
      </c>
      <c r="K10" s="32">
        <v>-0.54027780000000003</v>
      </c>
      <c r="L10" s="16"/>
      <c r="M10" s="32">
        <v>-9.1066599999999991E-3</v>
      </c>
      <c r="N10" s="32">
        <v>0</v>
      </c>
      <c r="O10" s="32">
        <v>0.53117113999999999</v>
      </c>
      <c r="P10" s="32">
        <v>-0.54027780000000003</v>
      </c>
    </row>
    <row r="11" spans="1:19" s="15" customFormat="1" ht="19.5" customHeight="1" x14ac:dyDescent="0.25">
      <c r="A11" s="12">
        <v>1101</v>
      </c>
      <c r="B11" s="13" t="s">
        <v>410</v>
      </c>
      <c r="C11" s="34">
        <v>1.5215166666666669E-2</v>
      </c>
      <c r="D11" s="34">
        <v>1.1734166666666665E-2</v>
      </c>
      <c r="E11" s="34">
        <v>0</v>
      </c>
      <c r="F11" s="34">
        <v>3.4810000000000032E-3</v>
      </c>
      <c r="G11" s="54">
        <v>7.7424200000000007E-3</v>
      </c>
      <c r="H11" s="34">
        <v>7.7424200000000007E-3</v>
      </c>
      <c r="I11" s="34">
        <v>7.7424199999999999E-3</v>
      </c>
      <c r="J11" s="34">
        <v>0</v>
      </c>
      <c r="K11" s="34">
        <v>8.6736173798840355E-19</v>
      </c>
      <c r="L11" s="54"/>
      <c r="M11" s="34">
        <v>-7.4727466666666678E-3</v>
      </c>
      <c r="N11" s="34">
        <v>-3.9917466666666655E-3</v>
      </c>
      <c r="O11" s="34">
        <v>0</v>
      </c>
      <c r="P11" s="34">
        <v>-3.4810000000000023E-3</v>
      </c>
    </row>
    <row r="12" spans="1:19" s="15" customFormat="1" ht="19.5" customHeight="1" x14ac:dyDescent="0.25">
      <c r="A12" s="9">
        <v>1331</v>
      </c>
      <c r="B12" s="10" t="s">
        <v>404</v>
      </c>
      <c r="C12" s="32">
        <v>-1.503290467969288E-2</v>
      </c>
      <c r="D12" s="32">
        <v>-1.5032904679692878E-2</v>
      </c>
      <c r="E12" s="32">
        <v>0</v>
      </c>
      <c r="F12" s="32">
        <v>-1.7347234759768071E-18</v>
      </c>
      <c r="G12" s="11">
        <v>5.54961E-3</v>
      </c>
      <c r="H12" s="32">
        <v>-5.54961E-3</v>
      </c>
      <c r="I12" s="32">
        <v>-5.54961E-3</v>
      </c>
      <c r="J12" s="32">
        <v>0</v>
      </c>
      <c r="K12" s="32">
        <v>0</v>
      </c>
      <c r="L12" s="16"/>
      <c r="M12" s="32">
        <v>9.4832946796928799E-3</v>
      </c>
      <c r="N12" s="32">
        <v>9.4832946796928781E-3</v>
      </c>
      <c r="O12" s="32">
        <v>0</v>
      </c>
      <c r="P12" s="32">
        <v>1.7347234759768071E-18</v>
      </c>
    </row>
    <row r="13" spans="1:19" s="15" customFormat="1" ht="19.5" customHeight="1" x14ac:dyDescent="0.25">
      <c r="A13" s="12">
        <v>1350</v>
      </c>
      <c r="B13" s="13" t="s">
        <v>406</v>
      </c>
      <c r="C13" s="34">
        <v>0</v>
      </c>
      <c r="D13" s="34">
        <v>0</v>
      </c>
      <c r="E13" s="34">
        <v>0</v>
      </c>
      <c r="F13" s="34">
        <v>0</v>
      </c>
      <c r="G13" s="54">
        <v>0</v>
      </c>
      <c r="H13" s="34">
        <v>0</v>
      </c>
      <c r="I13" s="34">
        <v>0</v>
      </c>
      <c r="J13" s="34">
        <v>0</v>
      </c>
      <c r="K13" s="34">
        <v>0</v>
      </c>
      <c r="L13" s="14"/>
      <c r="M13" s="34">
        <v>0</v>
      </c>
      <c r="N13" s="34">
        <v>0</v>
      </c>
      <c r="O13" s="34">
        <v>0</v>
      </c>
      <c r="P13" s="34">
        <v>0</v>
      </c>
    </row>
    <row r="14" spans="1:19" s="15" customFormat="1" ht="19.5" customHeight="1" x14ac:dyDescent="0.25">
      <c r="A14" s="9">
        <v>1992</v>
      </c>
      <c r="B14" s="10" t="s">
        <v>90</v>
      </c>
      <c r="C14" s="122">
        <v>2.9697500000000002E-3</v>
      </c>
      <c r="D14" s="122">
        <v>2.9697500000000002E-3</v>
      </c>
      <c r="E14" s="122">
        <v>0</v>
      </c>
      <c r="F14" s="122">
        <v>0</v>
      </c>
      <c r="G14" s="11">
        <v>0</v>
      </c>
      <c r="H14" s="122">
        <v>0</v>
      </c>
      <c r="I14" s="122">
        <v>0</v>
      </c>
      <c r="J14" s="122">
        <v>0</v>
      </c>
      <c r="K14" s="122">
        <v>0</v>
      </c>
      <c r="L14" s="53"/>
      <c r="M14" s="122">
        <v>-2.9697500000000002E-3</v>
      </c>
      <c r="N14" s="122">
        <v>-2.9697500000000002E-3</v>
      </c>
      <c r="O14" s="122">
        <v>0</v>
      </c>
      <c r="P14" s="122">
        <v>0</v>
      </c>
    </row>
    <row r="15" spans="1:19" s="15" customFormat="1" ht="19.5" customHeight="1" x14ac:dyDescent="0.25">
      <c r="A15" s="12">
        <v>1910</v>
      </c>
      <c r="B15" s="87" t="s">
        <v>88</v>
      </c>
      <c r="C15" s="123">
        <v>7.3416666666666671E-5</v>
      </c>
      <c r="D15" s="123">
        <v>0</v>
      </c>
      <c r="E15" s="123">
        <v>7.3416666666666658E-5</v>
      </c>
      <c r="F15" s="123">
        <v>0</v>
      </c>
      <c r="G15" s="54">
        <v>0</v>
      </c>
      <c r="H15" s="123">
        <v>0</v>
      </c>
      <c r="I15" s="123">
        <v>0</v>
      </c>
      <c r="J15" s="123">
        <v>7.9692260000000001E-2</v>
      </c>
      <c r="K15" s="123">
        <v>-7.9692260000000001E-2</v>
      </c>
      <c r="L15" s="124"/>
      <c r="M15" s="123">
        <v>-7.3416666666666671E-5</v>
      </c>
      <c r="N15" s="123">
        <v>0</v>
      </c>
      <c r="O15" s="123">
        <v>7.9618843333333328E-2</v>
      </c>
      <c r="P15" s="123">
        <v>-7.9692260000000001E-2</v>
      </c>
    </row>
    <row r="16" spans="1:19" s="15" customFormat="1" ht="19.5" customHeight="1" x14ac:dyDescent="0.25">
      <c r="A16" s="9">
        <v>1810</v>
      </c>
      <c r="B16" s="10" t="s">
        <v>407</v>
      </c>
      <c r="C16" s="125">
        <v>0</v>
      </c>
      <c r="D16" s="125">
        <v>0</v>
      </c>
      <c r="E16" s="125">
        <v>0</v>
      </c>
      <c r="F16" s="125">
        <v>0</v>
      </c>
      <c r="G16" s="11">
        <v>0</v>
      </c>
      <c r="H16" s="125">
        <v>0</v>
      </c>
      <c r="I16" s="125">
        <v>-0.38937328000000004</v>
      </c>
      <c r="J16" s="125">
        <v>0</v>
      </c>
      <c r="K16" s="125">
        <v>0.38937328000000004</v>
      </c>
      <c r="L16" s="126"/>
      <c r="M16" s="125">
        <v>0</v>
      </c>
      <c r="N16" s="125">
        <v>-0.38937328000000004</v>
      </c>
      <c r="O16" s="125">
        <v>0</v>
      </c>
      <c r="P16" s="125">
        <v>0.38937328000000004</v>
      </c>
    </row>
    <row r="17" spans="1:16" s="28" customFormat="1" ht="19.5" customHeight="1" x14ac:dyDescent="0.25">
      <c r="A17" s="24"/>
      <c r="B17" s="25" t="s">
        <v>93</v>
      </c>
      <c r="C17" s="26">
        <v>16.471373738570907</v>
      </c>
      <c r="D17" s="26">
        <v>16.439772144238589</v>
      </c>
      <c r="E17" s="26">
        <v>7.3416666666666658E-5</v>
      </c>
      <c r="F17" s="26">
        <v>3.1528177665652017E-2</v>
      </c>
      <c r="G17" s="27"/>
      <c r="H17" s="26">
        <v>19.36586917</v>
      </c>
      <c r="I17" s="26">
        <v>18.900595520000007</v>
      </c>
      <c r="J17" s="26">
        <v>0.61125788999999997</v>
      </c>
      <c r="K17" s="27">
        <v>-0.14598424000000676</v>
      </c>
      <c r="L17" s="27"/>
      <c r="M17" s="26">
        <v>2.8944954314290885</v>
      </c>
      <c r="N17" s="26">
        <v>2.4608233757614171</v>
      </c>
      <c r="O17" s="26">
        <v>0.61118447333333337</v>
      </c>
      <c r="P17" s="26">
        <v>-0.17751241766566195</v>
      </c>
    </row>
    <row r="18" spans="1:16" ht="15" customHeight="1" x14ac:dyDescent="0.25">
      <c r="A18" s="4"/>
      <c r="B18" s="6"/>
      <c r="C18" s="133"/>
      <c r="D18" s="133"/>
      <c r="E18" s="133"/>
      <c r="F18" s="133"/>
      <c r="G18" s="134"/>
      <c r="H18" s="133"/>
      <c r="I18" s="133"/>
      <c r="J18" s="133"/>
      <c r="K18" s="135"/>
      <c r="L18" s="134"/>
      <c r="M18" s="133"/>
      <c r="N18" s="133"/>
      <c r="O18" s="133"/>
      <c r="P18" s="135"/>
    </row>
    <row r="19" spans="1:16" ht="15" customHeight="1" x14ac:dyDescent="0.3">
      <c r="A19" s="75" t="s">
        <v>462</v>
      </c>
      <c r="B19" s="5"/>
      <c r="C19" s="109" t="s">
        <v>454</v>
      </c>
      <c r="D19" s="5"/>
      <c r="E19" s="5"/>
      <c r="F19" s="5"/>
      <c r="G19" s="29"/>
      <c r="H19" s="5"/>
      <c r="I19" s="5"/>
      <c r="J19" s="5"/>
      <c r="K19" s="5"/>
      <c r="L19" s="29"/>
      <c r="M19" s="5"/>
      <c r="N19" s="5"/>
      <c r="O19" s="5"/>
      <c r="P19" s="5"/>
    </row>
    <row r="20" spans="1:16" ht="15" customHeight="1" x14ac:dyDescent="0.3">
      <c r="A20" s="137"/>
      <c r="B20" s="138"/>
      <c r="C20" s="139" t="s">
        <v>455</v>
      </c>
      <c r="D20" s="138"/>
      <c r="E20" s="138"/>
      <c r="F20" s="138"/>
      <c r="G20" s="138"/>
      <c r="H20" s="138"/>
      <c r="I20" s="138"/>
      <c r="J20" s="138"/>
      <c r="K20" s="138"/>
      <c r="L20" s="138"/>
      <c r="M20" s="138"/>
      <c r="N20" s="138"/>
      <c r="O20" s="138"/>
      <c r="P20" s="138"/>
    </row>
    <row r="21" spans="1:16" ht="15" customHeight="1" x14ac:dyDescent="0.25">
      <c r="A21" s="140" t="s">
        <v>393</v>
      </c>
      <c r="B21" s="138"/>
      <c r="C21" s="138"/>
      <c r="D21" s="138"/>
      <c r="E21" s="138"/>
      <c r="F21" s="138"/>
      <c r="G21" s="138"/>
      <c r="H21" s="138"/>
      <c r="I21" s="138"/>
      <c r="J21" s="138"/>
      <c r="K21" s="138"/>
      <c r="L21" s="138"/>
      <c r="M21" s="138"/>
      <c r="N21" s="138"/>
      <c r="O21" s="138"/>
      <c r="P21" s="138"/>
    </row>
    <row r="22" spans="1:16" ht="15" customHeight="1" x14ac:dyDescent="0.25">
      <c r="A22" s="141" t="s">
        <v>394</v>
      </c>
      <c r="B22" s="136"/>
      <c r="C22" s="136"/>
      <c r="D22" s="136"/>
      <c r="E22" s="136"/>
      <c r="F22" s="136"/>
      <c r="G22" s="136"/>
      <c r="H22" s="136"/>
      <c r="I22" s="136"/>
      <c r="J22" s="136"/>
      <c r="K22" s="136"/>
      <c r="L22" s="136"/>
      <c r="M22" s="136"/>
      <c r="N22" s="136"/>
      <c r="O22" s="136"/>
      <c r="P22" s="136"/>
    </row>
    <row r="23" spans="1:16" x14ac:dyDescent="0.25">
      <c r="A23" s="141" t="s">
        <v>395</v>
      </c>
      <c r="B23" s="136"/>
      <c r="C23" s="136"/>
      <c r="D23" s="136"/>
      <c r="E23" s="136"/>
      <c r="F23" s="136"/>
      <c r="G23" s="136"/>
      <c r="H23" s="136"/>
      <c r="I23" s="136"/>
      <c r="J23" s="136"/>
      <c r="K23" s="136"/>
      <c r="L23" s="136"/>
      <c r="M23" s="136"/>
      <c r="N23" s="136"/>
      <c r="O23" s="136"/>
      <c r="P23" s="136"/>
    </row>
    <row r="24" spans="1:16" x14ac:dyDescent="0.25">
      <c r="A24" s="141" t="s">
        <v>396</v>
      </c>
      <c r="B24" s="136"/>
      <c r="C24" s="136"/>
      <c r="D24" s="136"/>
      <c r="E24" s="136"/>
      <c r="F24" s="136"/>
      <c r="G24" s="136"/>
      <c r="H24" s="136"/>
      <c r="I24" s="136"/>
      <c r="J24" s="136"/>
      <c r="K24" s="136"/>
      <c r="L24" s="136"/>
      <c r="M24" s="136"/>
      <c r="N24" s="136"/>
      <c r="O24" s="136"/>
      <c r="P24" s="136"/>
    </row>
    <row r="25" spans="1:16" x14ac:dyDescent="0.25">
      <c r="A25" s="143"/>
      <c r="B25" s="136"/>
      <c r="C25" s="136"/>
      <c r="D25" s="136"/>
      <c r="E25" s="136"/>
      <c r="F25" s="136"/>
      <c r="G25" s="136"/>
      <c r="H25" s="136"/>
      <c r="I25" s="136"/>
      <c r="J25" s="136"/>
      <c r="K25" s="136"/>
      <c r="L25" s="136"/>
      <c r="M25" s="136"/>
      <c r="N25" s="136"/>
      <c r="O25" s="136"/>
      <c r="P25" s="136"/>
    </row>
    <row r="26" spans="1:16" x14ac:dyDescent="0.25">
      <c r="A26" s="143"/>
      <c r="B26" s="136"/>
      <c r="C26" s="136"/>
      <c r="D26" s="136"/>
      <c r="E26" s="136"/>
      <c r="F26" s="136"/>
      <c r="G26" s="136"/>
      <c r="H26" s="136"/>
      <c r="I26" s="136"/>
      <c r="J26" s="136"/>
      <c r="K26" s="136"/>
      <c r="L26" s="136"/>
      <c r="M26" s="136"/>
      <c r="N26" s="136"/>
      <c r="O26" s="136"/>
      <c r="P26" s="136"/>
    </row>
    <row r="27" spans="1:16" x14ac:dyDescent="0.25">
      <c r="A27" s="141" t="s">
        <v>459</v>
      </c>
      <c r="B27" s="136"/>
      <c r="C27" s="136"/>
      <c r="D27" s="136"/>
      <c r="E27" s="136"/>
      <c r="F27" s="136"/>
      <c r="G27" s="136"/>
      <c r="H27" s="136"/>
      <c r="I27" s="136"/>
      <c r="J27" s="136"/>
      <c r="K27" s="136"/>
      <c r="L27" s="136"/>
      <c r="M27" s="136"/>
      <c r="N27" s="136"/>
      <c r="O27" s="136"/>
      <c r="P27" s="136"/>
    </row>
  </sheetData>
  <mergeCells count="5">
    <mergeCell ref="C1:P1"/>
    <mergeCell ref="C2:F2"/>
    <mergeCell ref="H2:K2"/>
    <mergeCell ref="M2:P2"/>
    <mergeCell ref="A1:B1"/>
  </mergeCells>
  <printOptions horizontalCentered="1"/>
  <pageMargins left="0.17" right="0.17" top="0.49" bottom="0.46" header="0.3" footer="0.2"/>
  <pageSetup scale="75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4" tint="-0.249977111117893"/>
    <pageSetUpPr fitToPage="1"/>
  </sheetPr>
  <dimension ref="A1:S27"/>
  <sheetViews>
    <sheetView view="pageBreakPreview" zoomScale="80" zoomScaleNormal="85" zoomScaleSheetLayoutView="80" workbookViewId="0">
      <selection activeCell="P36" sqref="P36"/>
    </sheetView>
  </sheetViews>
  <sheetFormatPr defaultRowHeight="15" x14ac:dyDescent="0.25"/>
  <cols>
    <col min="1" max="1" width="8.85546875" style="31" customWidth="1"/>
    <col min="2" max="2" width="39.140625" bestFit="1" customWidth="1"/>
    <col min="3" max="6" width="10.7109375" customWidth="1"/>
    <col min="7" max="7" width="1.7109375" customWidth="1"/>
    <col min="8" max="11" width="10.7109375" customWidth="1"/>
    <col min="12" max="12" width="1.7109375" customWidth="1"/>
    <col min="13" max="16" width="10.7109375" customWidth="1"/>
  </cols>
  <sheetData>
    <row r="1" spans="1:19" s="65" customFormat="1" ht="47.45" customHeight="1" x14ac:dyDescent="0.25">
      <c r="A1" s="164"/>
      <c r="B1" s="165"/>
      <c r="C1" s="161" t="s">
        <v>417</v>
      </c>
      <c r="D1" s="162"/>
      <c r="E1" s="162"/>
      <c r="F1" s="162"/>
      <c r="G1" s="162"/>
      <c r="H1" s="162"/>
      <c r="I1" s="162"/>
      <c r="J1" s="162"/>
      <c r="K1" s="162"/>
      <c r="L1" s="162"/>
      <c r="M1" s="162"/>
      <c r="N1" s="162"/>
      <c r="O1" s="162"/>
      <c r="P1" s="162"/>
    </row>
    <row r="2" spans="1:19" s="56" customFormat="1" ht="15.6" customHeight="1" x14ac:dyDescent="0.25">
      <c r="A2" s="55"/>
      <c r="B2" s="57"/>
      <c r="C2" s="163" t="s">
        <v>466</v>
      </c>
      <c r="D2" s="163"/>
      <c r="E2" s="163"/>
      <c r="F2" s="163"/>
      <c r="G2" s="58"/>
      <c r="H2" s="163" t="s">
        <v>464</v>
      </c>
      <c r="I2" s="163"/>
      <c r="J2" s="163"/>
      <c r="K2" s="163"/>
      <c r="L2" s="58"/>
      <c r="M2" s="163" t="s">
        <v>94</v>
      </c>
      <c r="N2" s="163"/>
      <c r="O2" s="163"/>
      <c r="P2" s="163"/>
      <c r="Q2" s="59"/>
      <c r="S2" s="60"/>
    </row>
    <row r="3" spans="1:19" s="56" customFormat="1" ht="15.75" x14ac:dyDescent="0.25">
      <c r="A3" s="61" t="s">
        <v>68</v>
      </c>
      <c r="B3" s="62" t="s">
        <v>69</v>
      </c>
      <c r="C3" s="76" t="s">
        <v>70</v>
      </c>
      <c r="D3" s="76" t="s">
        <v>71</v>
      </c>
      <c r="E3" s="76" t="s">
        <v>72</v>
      </c>
      <c r="F3" s="76" t="s">
        <v>73</v>
      </c>
      <c r="G3" s="58" t="s">
        <v>453</v>
      </c>
      <c r="H3" s="76" t="s">
        <v>70</v>
      </c>
      <c r="I3" s="76" t="s">
        <v>71</v>
      </c>
      <c r="J3" s="76" t="s">
        <v>72</v>
      </c>
      <c r="K3" s="76" t="s">
        <v>73</v>
      </c>
      <c r="L3" s="58" t="s">
        <v>453</v>
      </c>
      <c r="M3" s="76" t="s">
        <v>70</v>
      </c>
      <c r="N3" s="76" t="s">
        <v>71</v>
      </c>
      <c r="O3" s="76" t="s">
        <v>72</v>
      </c>
      <c r="P3" s="76" t="s">
        <v>73</v>
      </c>
      <c r="Q3" s="59"/>
    </row>
    <row r="4" spans="1:19" ht="19.5" customHeight="1" x14ac:dyDescent="0.25">
      <c r="A4" s="9">
        <v>1310</v>
      </c>
      <c r="B4" s="10" t="s">
        <v>411</v>
      </c>
      <c r="C4" s="11">
        <v>191.79026991496301</v>
      </c>
      <c r="D4" s="11">
        <v>191.46102159648339</v>
      </c>
      <c r="E4" s="11">
        <v>0</v>
      </c>
      <c r="F4" s="11">
        <v>0.329248318479614</v>
      </c>
      <c r="G4" s="11">
        <v>203.33046261000004</v>
      </c>
      <c r="H4" s="11">
        <v>203.33046261000004</v>
      </c>
      <c r="I4" s="11">
        <v>203.32354707000002</v>
      </c>
      <c r="J4" s="11">
        <v>0</v>
      </c>
      <c r="K4" s="11">
        <v>6.9155400000227019E-3</v>
      </c>
      <c r="L4" s="16"/>
      <c r="M4" s="11">
        <v>11.540192695037035</v>
      </c>
      <c r="N4" s="11">
        <v>11.862525473516627</v>
      </c>
      <c r="O4" s="11">
        <v>0</v>
      </c>
      <c r="P4" s="11">
        <v>-0.3223327784795913</v>
      </c>
      <c r="Q4" s="59"/>
    </row>
    <row r="5" spans="1:19" s="15" customFormat="1" ht="19.5" customHeight="1" x14ac:dyDescent="0.25">
      <c r="A5" s="12">
        <v>1311</v>
      </c>
      <c r="B5" s="13" t="s">
        <v>401</v>
      </c>
      <c r="C5" s="34">
        <v>7.0484066489279096</v>
      </c>
      <c r="D5" s="34">
        <v>7.0484011559788673</v>
      </c>
      <c r="E5" s="34">
        <v>0</v>
      </c>
      <c r="F5" s="34">
        <v>5.4929490422850336E-6</v>
      </c>
      <c r="G5" s="54">
        <v>7.4701037599999998</v>
      </c>
      <c r="H5" s="34">
        <v>7.4701037599999998</v>
      </c>
      <c r="I5" s="34">
        <v>7.4701040000000001</v>
      </c>
      <c r="J5" s="34">
        <v>0</v>
      </c>
      <c r="K5" s="34">
        <v>-2.4000000031776381E-7</v>
      </c>
      <c r="L5" s="14"/>
      <c r="M5" s="34">
        <v>0.42169711107209018</v>
      </c>
      <c r="N5" s="34">
        <v>0.42170284402113278</v>
      </c>
      <c r="O5" s="34">
        <v>0</v>
      </c>
      <c r="P5" s="34">
        <v>-5.7329490426027974E-6</v>
      </c>
    </row>
    <row r="6" spans="1:19" ht="19.5" customHeight="1" x14ac:dyDescent="0.25">
      <c r="A6" s="9">
        <v>1102</v>
      </c>
      <c r="B6" s="10" t="s">
        <v>398</v>
      </c>
      <c r="C6" s="32">
        <v>2.0476435833333335</v>
      </c>
      <c r="D6" s="32">
        <v>2.0367865833333338</v>
      </c>
      <c r="E6" s="32">
        <v>0</v>
      </c>
      <c r="F6" s="32">
        <v>1.0856999999999672E-2</v>
      </c>
      <c r="G6" s="11">
        <v>1.8584423300000001</v>
      </c>
      <c r="H6" s="32">
        <v>1.8584423300000001</v>
      </c>
      <c r="I6" s="32">
        <v>1.8584423300000001</v>
      </c>
      <c r="J6" s="32">
        <v>0</v>
      </c>
      <c r="K6" s="32">
        <v>0</v>
      </c>
      <c r="L6" s="16"/>
      <c r="M6" s="32">
        <v>-0.18920125333333337</v>
      </c>
      <c r="N6" s="32">
        <v>-0.1783442533333337</v>
      </c>
      <c r="O6" s="32">
        <v>0</v>
      </c>
      <c r="P6" s="32">
        <v>-1.0856999999999672E-2</v>
      </c>
    </row>
    <row r="7" spans="1:19" s="15" customFormat="1" ht="19.5" customHeight="1" x14ac:dyDescent="0.25">
      <c r="A7" s="12">
        <v>1330</v>
      </c>
      <c r="B7" s="13" t="s">
        <v>403</v>
      </c>
      <c r="C7" s="34">
        <v>-0.24080099999999996</v>
      </c>
      <c r="D7" s="34">
        <v>-0.23866791666666656</v>
      </c>
      <c r="E7" s="34">
        <v>0</v>
      </c>
      <c r="F7" s="34">
        <v>-2.1330833333333965E-3</v>
      </c>
      <c r="G7" s="54">
        <v>1.0141418100000001</v>
      </c>
      <c r="H7" s="34">
        <v>-1.0141418100000001</v>
      </c>
      <c r="I7" s="34">
        <v>-1.02723721</v>
      </c>
      <c r="J7" s="34">
        <v>0</v>
      </c>
      <c r="K7" s="34">
        <v>1.3095399999999868E-2</v>
      </c>
      <c r="L7" s="14"/>
      <c r="M7" s="34">
        <v>-0.77334081000000021</v>
      </c>
      <c r="N7" s="34">
        <v>-0.78856929333333348</v>
      </c>
      <c r="O7" s="34">
        <v>0</v>
      </c>
      <c r="P7" s="34">
        <v>1.5228483333333265E-2</v>
      </c>
    </row>
    <row r="8" spans="1:19" ht="19.5" customHeight="1" x14ac:dyDescent="0.25">
      <c r="A8" s="9">
        <v>1320</v>
      </c>
      <c r="B8" s="10" t="s">
        <v>412</v>
      </c>
      <c r="C8" s="32">
        <v>-2.4268475</v>
      </c>
      <c r="D8" s="32">
        <v>-2.4268465833333335</v>
      </c>
      <c r="E8" s="32">
        <v>0</v>
      </c>
      <c r="F8" s="32">
        <v>-9.1666666657275186E-7</v>
      </c>
      <c r="G8" s="11">
        <v>0.90604426999999976</v>
      </c>
      <c r="H8" s="32">
        <v>0.90604426999999976</v>
      </c>
      <c r="I8" s="32">
        <v>0.82127707000000028</v>
      </c>
      <c r="J8" s="32">
        <v>3.12971E-3</v>
      </c>
      <c r="K8" s="32">
        <v>8.1637489999999494E-2</v>
      </c>
      <c r="L8" s="16"/>
      <c r="M8" s="32">
        <v>3.3328917699999998</v>
      </c>
      <c r="N8" s="32">
        <v>3.2481236533333337</v>
      </c>
      <c r="O8" s="32">
        <v>3.12971E-3</v>
      </c>
      <c r="P8" s="32">
        <v>8.1638406666666066E-2</v>
      </c>
    </row>
    <row r="9" spans="1:19" s="15" customFormat="1" ht="19.5" customHeight="1" x14ac:dyDescent="0.25">
      <c r="A9" s="12">
        <v>1331</v>
      </c>
      <c r="B9" s="13" t="s">
        <v>404</v>
      </c>
      <c r="C9" s="34">
        <v>-0.41822111378324123</v>
      </c>
      <c r="D9" s="34">
        <v>-0.41822111378324117</v>
      </c>
      <c r="E9" s="34">
        <v>0</v>
      </c>
      <c r="F9" s="34">
        <v>-5.5511151231257827E-17</v>
      </c>
      <c r="G9" s="54">
        <v>0.32519061999999999</v>
      </c>
      <c r="H9" s="34">
        <v>-0.32519061999999999</v>
      </c>
      <c r="I9" s="34">
        <v>-0.32519061999999999</v>
      </c>
      <c r="J9" s="34">
        <v>0</v>
      </c>
      <c r="K9" s="34">
        <v>0</v>
      </c>
      <c r="L9" s="14"/>
      <c r="M9" s="34">
        <v>9.3030493783241242E-2</v>
      </c>
      <c r="N9" s="34">
        <v>9.3030493783241186E-2</v>
      </c>
      <c r="O9" s="34">
        <v>0</v>
      </c>
      <c r="P9" s="34">
        <v>5.5511151231257827E-17</v>
      </c>
    </row>
    <row r="10" spans="1:19" ht="19.5" customHeight="1" x14ac:dyDescent="0.25">
      <c r="A10" s="9">
        <v>1101</v>
      </c>
      <c r="B10" s="10" t="s">
        <v>410</v>
      </c>
      <c r="C10" s="32">
        <v>0.16736683333333335</v>
      </c>
      <c r="D10" s="32">
        <v>0.12907583333333336</v>
      </c>
      <c r="E10" s="32">
        <v>0</v>
      </c>
      <c r="F10" s="32">
        <v>3.8290999999999992E-2</v>
      </c>
      <c r="G10" s="11">
        <v>9.3089460000000027E-2</v>
      </c>
      <c r="H10" s="32">
        <v>9.3089460000000027E-2</v>
      </c>
      <c r="I10" s="32">
        <v>9.3089460000000013E-2</v>
      </c>
      <c r="J10" s="32">
        <v>0</v>
      </c>
      <c r="K10" s="32">
        <v>1.3877787807814457E-17</v>
      </c>
      <c r="L10" s="16"/>
      <c r="M10" s="32">
        <v>-7.4277373333333327E-2</v>
      </c>
      <c r="N10" s="32">
        <v>-3.5986373333333349E-2</v>
      </c>
      <c r="O10" s="32">
        <v>0</v>
      </c>
      <c r="P10" s="32">
        <v>-3.8290999999999978E-2</v>
      </c>
    </row>
    <row r="11" spans="1:19" s="15" customFormat="1" ht="19.5" customHeight="1" x14ac:dyDescent="0.25">
      <c r="A11" s="12">
        <v>1993</v>
      </c>
      <c r="B11" s="13" t="s">
        <v>409</v>
      </c>
      <c r="C11" s="34">
        <v>0</v>
      </c>
      <c r="D11" s="34">
        <v>0</v>
      </c>
      <c r="E11" s="34">
        <v>0</v>
      </c>
      <c r="F11" s="34">
        <v>0</v>
      </c>
      <c r="G11" s="54">
        <v>9.0751250000000006E-2</v>
      </c>
      <c r="H11" s="34">
        <v>9.0751250000000006E-2</v>
      </c>
      <c r="I11" s="34">
        <v>-2.5545579999999998E-2</v>
      </c>
      <c r="J11" s="34">
        <v>1.9090000000000001E-4</v>
      </c>
      <c r="K11" s="34">
        <v>0.11610593000000001</v>
      </c>
      <c r="L11" s="54"/>
      <c r="M11" s="34">
        <v>9.0751250000000006E-2</v>
      </c>
      <c r="N11" s="34">
        <v>-2.5545579999999998E-2</v>
      </c>
      <c r="O11" s="34">
        <v>1.9090000000000001E-4</v>
      </c>
      <c r="P11" s="34">
        <v>0.11610593000000001</v>
      </c>
    </row>
    <row r="12" spans="1:19" s="15" customFormat="1" ht="19.5" customHeight="1" x14ac:dyDescent="0.25">
      <c r="A12" s="9">
        <v>1992</v>
      </c>
      <c r="B12" s="10" t="s">
        <v>90</v>
      </c>
      <c r="C12" s="32">
        <v>3.2667250000000002E-2</v>
      </c>
      <c r="D12" s="32">
        <v>3.2667250000000002E-2</v>
      </c>
      <c r="E12" s="32">
        <v>0</v>
      </c>
      <c r="F12" s="32">
        <v>0</v>
      </c>
      <c r="G12" s="11">
        <v>3.5637000000000002E-2</v>
      </c>
      <c r="H12" s="32">
        <v>3.5637000000000002E-2</v>
      </c>
      <c r="I12" s="32">
        <v>3.5637089999999996E-2</v>
      </c>
      <c r="J12" s="32">
        <v>0</v>
      </c>
      <c r="K12" s="32">
        <v>-8.9999999994261337E-8</v>
      </c>
      <c r="L12" s="16"/>
      <c r="M12" s="32">
        <v>2.9697500000000002E-3</v>
      </c>
      <c r="N12" s="32">
        <v>2.9698399999999944E-3</v>
      </c>
      <c r="O12" s="32">
        <v>0</v>
      </c>
      <c r="P12" s="32">
        <v>-8.9999999994261337E-8</v>
      </c>
    </row>
    <row r="13" spans="1:19" s="15" customFormat="1" ht="19.5" customHeight="1" x14ac:dyDescent="0.25">
      <c r="A13" s="12">
        <v>1340</v>
      </c>
      <c r="B13" s="13" t="s">
        <v>85</v>
      </c>
      <c r="C13" s="34">
        <v>0</v>
      </c>
      <c r="D13" s="34">
        <v>0</v>
      </c>
      <c r="E13" s="34">
        <v>0</v>
      </c>
      <c r="F13" s="34">
        <v>0</v>
      </c>
      <c r="G13" s="54">
        <v>2.798576999999999E-2</v>
      </c>
      <c r="H13" s="34">
        <v>-2.798576999999999E-2</v>
      </c>
      <c r="I13" s="34">
        <v>0</v>
      </c>
      <c r="J13" s="34">
        <v>-0.16536196</v>
      </c>
      <c r="K13" s="34">
        <v>0.13737619000000001</v>
      </c>
      <c r="L13" s="14"/>
      <c r="M13" s="34">
        <v>-2.798576999999999E-2</v>
      </c>
      <c r="N13" s="34">
        <v>0</v>
      </c>
      <c r="O13" s="34">
        <v>-0.16536196</v>
      </c>
      <c r="P13" s="34">
        <v>0.13737619000000001</v>
      </c>
    </row>
    <row r="14" spans="1:19" ht="19.5" customHeight="1" x14ac:dyDescent="0.25">
      <c r="A14" s="9">
        <v>1350</v>
      </c>
      <c r="B14" s="10" t="s">
        <v>406</v>
      </c>
      <c r="C14" s="122">
        <v>0</v>
      </c>
      <c r="D14" s="122">
        <v>0</v>
      </c>
      <c r="E14" s="122">
        <v>0</v>
      </c>
      <c r="F14" s="122">
        <v>0</v>
      </c>
      <c r="G14" s="11">
        <v>4.31388E-3</v>
      </c>
      <c r="H14" s="122">
        <v>-4.31388E-3</v>
      </c>
      <c r="I14" s="122">
        <v>0</v>
      </c>
      <c r="J14" s="122">
        <v>0</v>
      </c>
      <c r="K14" s="122">
        <v>-4.31388E-3</v>
      </c>
      <c r="L14" s="53"/>
      <c r="M14" s="122">
        <v>-4.31388E-3</v>
      </c>
      <c r="N14" s="122">
        <v>0</v>
      </c>
      <c r="O14" s="122">
        <v>0</v>
      </c>
      <c r="P14" s="122">
        <v>-4.31388E-3</v>
      </c>
    </row>
    <row r="15" spans="1:19" s="15" customFormat="1" ht="19.5" customHeight="1" x14ac:dyDescent="0.25">
      <c r="A15" s="12">
        <v>1910</v>
      </c>
      <c r="B15" s="87" t="s">
        <v>88</v>
      </c>
      <c r="C15" s="123">
        <v>8.0758333333333322E-4</v>
      </c>
      <c r="D15" s="123">
        <v>0</v>
      </c>
      <c r="E15" s="123">
        <v>8.07583333333333E-4</v>
      </c>
      <c r="F15" s="123">
        <v>0</v>
      </c>
      <c r="G15" s="54">
        <v>0</v>
      </c>
      <c r="H15" s="123">
        <v>0</v>
      </c>
      <c r="I15" s="123">
        <v>0</v>
      </c>
      <c r="J15" s="123">
        <v>0.20527707000000001</v>
      </c>
      <c r="K15" s="123">
        <v>-0.20527707000000001</v>
      </c>
      <c r="L15" s="124"/>
      <c r="M15" s="123">
        <v>-8.0758333333333322E-4</v>
      </c>
      <c r="N15" s="123">
        <v>0</v>
      </c>
      <c r="O15" s="123">
        <v>0.20446948666666667</v>
      </c>
      <c r="P15" s="123">
        <v>-0.20527707000000001</v>
      </c>
    </row>
    <row r="16" spans="1:19" s="15" customFormat="1" ht="19.5" customHeight="1" x14ac:dyDescent="0.25">
      <c r="A16" s="9">
        <v>1810</v>
      </c>
      <c r="B16" s="10" t="s">
        <v>407</v>
      </c>
      <c r="C16" s="125">
        <v>0</v>
      </c>
      <c r="D16" s="125">
        <v>0</v>
      </c>
      <c r="E16" s="125">
        <v>0</v>
      </c>
      <c r="F16" s="125">
        <v>0</v>
      </c>
      <c r="G16" s="11">
        <v>0</v>
      </c>
      <c r="H16" s="125">
        <v>0</v>
      </c>
      <c r="I16" s="125">
        <v>0.25395820000000002</v>
      </c>
      <c r="J16" s="125">
        <v>0</v>
      </c>
      <c r="K16" s="125">
        <v>-0.25395820000000002</v>
      </c>
      <c r="L16" s="126"/>
      <c r="M16" s="125">
        <v>0</v>
      </c>
      <c r="N16" s="125">
        <v>0.25395820000000002</v>
      </c>
      <c r="O16" s="125">
        <v>0</v>
      </c>
      <c r="P16" s="125">
        <v>-0.25395820000000002</v>
      </c>
    </row>
    <row r="17" spans="1:16" s="28" customFormat="1" ht="19.5" customHeight="1" x14ac:dyDescent="0.25">
      <c r="A17" s="24"/>
      <c r="B17" s="25" t="s">
        <v>93</v>
      </c>
      <c r="C17" s="26">
        <v>198.00129220010768</v>
      </c>
      <c r="D17" s="26">
        <v>197.6242168053457</v>
      </c>
      <c r="E17" s="26">
        <v>8.07583333333333E-4</v>
      </c>
      <c r="F17" s="26">
        <v>0.37626781142865473</v>
      </c>
      <c r="G17" s="27"/>
      <c r="H17" s="26">
        <v>212.41289860000003</v>
      </c>
      <c r="I17" s="26">
        <v>212.47808180999999</v>
      </c>
      <c r="J17" s="26">
        <v>4.3235720000000005E-2</v>
      </c>
      <c r="K17" s="27">
        <v>-0.10841892999995809</v>
      </c>
      <c r="L17" s="27"/>
      <c r="M17" s="26">
        <v>14.411606399892365</v>
      </c>
      <c r="N17" s="26">
        <v>14.853865004654335</v>
      </c>
      <c r="O17" s="26">
        <v>4.2428136666666671E-2</v>
      </c>
      <c r="P17" s="26">
        <v>-0.48468674142863588</v>
      </c>
    </row>
    <row r="18" spans="1:16" ht="15" customHeight="1" x14ac:dyDescent="0.25">
      <c r="A18" s="4"/>
      <c r="B18" s="6"/>
      <c r="C18" s="5"/>
      <c r="D18" s="5"/>
      <c r="E18" s="5"/>
      <c r="F18" s="5"/>
      <c r="G18" s="29"/>
      <c r="H18" s="5"/>
      <c r="I18" s="5"/>
      <c r="J18" s="5"/>
      <c r="K18" s="30"/>
      <c r="L18" s="29"/>
      <c r="M18" s="5"/>
      <c r="N18" s="5"/>
      <c r="O18" s="5"/>
      <c r="P18" s="30"/>
    </row>
    <row r="19" spans="1:16" ht="15" customHeight="1" x14ac:dyDescent="0.3">
      <c r="A19" s="75" t="s">
        <v>462</v>
      </c>
      <c r="B19" s="5"/>
      <c r="C19" s="109" t="s">
        <v>454</v>
      </c>
      <c r="D19" s="5"/>
      <c r="E19" s="5"/>
      <c r="F19" s="5"/>
      <c r="G19" s="29"/>
      <c r="H19" s="5"/>
      <c r="I19" s="5"/>
      <c r="J19" s="5"/>
      <c r="K19" s="5"/>
      <c r="L19" s="29"/>
      <c r="M19" s="5"/>
      <c r="N19" s="5"/>
      <c r="O19" s="5"/>
      <c r="P19" s="5"/>
    </row>
    <row r="20" spans="1:16" ht="15" customHeight="1" x14ac:dyDescent="0.3">
      <c r="A20" s="137"/>
      <c r="B20" s="138"/>
      <c r="C20" s="139" t="s">
        <v>455</v>
      </c>
      <c r="D20" s="138"/>
      <c r="E20" s="138"/>
      <c r="F20" s="138"/>
      <c r="G20" s="138"/>
      <c r="H20" s="138"/>
      <c r="I20" s="138"/>
      <c r="J20" s="138"/>
      <c r="K20" s="138"/>
      <c r="L20" s="138"/>
      <c r="M20" s="138"/>
      <c r="N20" s="138"/>
      <c r="O20" s="138"/>
      <c r="P20" s="138"/>
    </row>
    <row r="21" spans="1:16" ht="15" customHeight="1" x14ac:dyDescent="0.25">
      <c r="A21" s="140" t="s">
        <v>393</v>
      </c>
      <c r="B21" s="138"/>
      <c r="C21" s="138"/>
      <c r="D21" s="138"/>
      <c r="E21" s="138"/>
      <c r="F21" s="138"/>
      <c r="G21" s="138"/>
      <c r="H21" s="138"/>
      <c r="I21" s="138"/>
      <c r="J21" s="138"/>
      <c r="K21" s="138"/>
      <c r="L21" s="138"/>
      <c r="M21" s="138"/>
      <c r="N21" s="138"/>
      <c r="O21" s="138"/>
      <c r="P21" s="138"/>
    </row>
    <row r="22" spans="1:16" ht="15" customHeight="1" x14ac:dyDescent="0.25">
      <c r="A22" s="141" t="s">
        <v>394</v>
      </c>
      <c r="B22" s="136"/>
      <c r="C22" s="136"/>
      <c r="D22" s="136"/>
      <c r="E22" s="136"/>
      <c r="F22" s="136"/>
      <c r="G22" s="136"/>
      <c r="H22" s="136"/>
      <c r="I22" s="136"/>
      <c r="J22" s="136"/>
      <c r="K22" s="136"/>
      <c r="L22" s="136"/>
      <c r="M22" s="136"/>
      <c r="N22" s="136"/>
      <c r="O22" s="136"/>
      <c r="P22" s="136"/>
    </row>
    <row r="23" spans="1:16" x14ac:dyDescent="0.25">
      <c r="A23" s="141" t="s">
        <v>395</v>
      </c>
      <c r="B23" s="136"/>
      <c r="C23" s="136"/>
      <c r="D23" s="136"/>
      <c r="E23" s="136"/>
      <c r="F23" s="136"/>
      <c r="G23" s="136"/>
      <c r="H23" s="136"/>
      <c r="I23" s="136"/>
      <c r="J23" s="136"/>
      <c r="K23" s="136"/>
      <c r="L23" s="136"/>
      <c r="M23" s="136"/>
      <c r="N23" s="136"/>
      <c r="O23" s="136"/>
      <c r="P23" s="136"/>
    </row>
    <row r="24" spans="1:16" x14ac:dyDescent="0.25">
      <c r="A24" s="141" t="s">
        <v>396</v>
      </c>
      <c r="B24" s="136"/>
      <c r="C24" s="136"/>
      <c r="D24" s="136"/>
      <c r="E24" s="136"/>
      <c r="F24" s="136"/>
      <c r="G24" s="136"/>
      <c r="H24" s="136"/>
      <c r="I24" s="136"/>
      <c r="J24" s="136"/>
      <c r="K24" s="136"/>
      <c r="L24" s="136"/>
      <c r="M24" s="136"/>
      <c r="N24" s="136"/>
      <c r="O24" s="136"/>
      <c r="P24" s="136"/>
    </row>
    <row r="25" spans="1:16" x14ac:dyDescent="0.25">
      <c r="A25" s="143"/>
      <c r="B25" s="136"/>
      <c r="C25" s="136"/>
      <c r="D25" s="136"/>
      <c r="E25" s="136"/>
      <c r="F25" s="136"/>
      <c r="G25" s="136"/>
      <c r="H25" s="136"/>
      <c r="I25" s="136"/>
      <c r="J25" s="136"/>
      <c r="K25" s="136"/>
      <c r="L25" s="136"/>
      <c r="M25" s="136"/>
      <c r="N25" s="136"/>
      <c r="O25" s="136"/>
      <c r="P25" s="136"/>
    </row>
    <row r="26" spans="1:16" x14ac:dyDescent="0.25">
      <c r="A26" s="143"/>
      <c r="B26" s="136"/>
      <c r="C26" s="136"/>
      <c r="D26" s="136"/>
      <c r="E26" s="136"/>
      <c r="F26" s="136"/>
      <c r="G26" s="136"/>
      <c r="H26" s="136"/>
      <c r="I26" s="136"/>
      <c r="J26" s="136"/>
      <c r="K26" s="136"/>
      <c r="L26" s="136"/>
      <c r="M26" s="136"/>
      <c r="N26" s="136"/>
      <c r="O26" s="136"/>
      <c r="P26" s="136"/>
    </row>
    <row r="27" spans="1:16" x14ac:dyDescent="0.25">
      <c r="A27" s="141" t="s">
        <v>459</v>
      </c>
      <c r="B27" s="136"/>
      <c r="C27" s="136"/>
      <c r="D27" s="136"/>
      <c r="E27" s="136"/>
      <c r="F27" s="136"/>
      <c r="G27" s="136"/>
      <c r="H27" s="136"/>
      <c r="I27" s="136"/>
      <c r="J27" s="136"/>
      <c r="K27" s="136"/>
      <c r="L27" s="136"/>
      <c r="M27" s="136"/>
      <c r="N27" s="136"/>
      <c r="O27" s="136"/>
      <c r="P27" s="136"/>
    </row>
  </sheetData>
  <mergeCells count="5">
    <mergeCell ref="A1:B1"/>
    <mergeCell ref="C1:P1"/>
    <mergeCell ref="C2:F2"/>
    <mergeCell ref="H2:K2"/>
    <mergeCell ref="M2:P2"/>
  </mergeCells>
  <printOptions horizontalCentered="1"/>
  <pageMargins left="0.17" right="0.17" top="0.49" bottom="0.46" header="0.3" footer="0.2"/>
  <pageSetup scale="75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4" tint="-0.249977111117893"/>
    <pageSetUpPr fitToPage="1"/>
  </sheetPr>
  <dimension ref="A1:S35"/>
  <sheetViews>
    <sheetView view="pageBreakPreview" topLeftCell="A3" zoomScale="60" zoomScaleNormal="85" workbookViewId="0">
      <selection activeCell="B36" sqref="B36"/>
    </sheetView>
  </sheetViews>
  <sheetFormatPr defaultRowHeight="15" outlineLevelRow="1" x14ac:dyDescent="0.25"/>
  <cols>
    <col min="1" max="1" width="8.85546875" style="31" customWidth="1"/>
    <col min="2" max="2" width="24" bestFit="1" customWidth="1"/>
    <col min="3" max="6" width="10.7109375" customWidth="1"/>
    <col min="7" max="7" width="1.7109375" customWidth="1"/>
    <col min="8" max="11" width="10.7109375" customWidth="1"/>
    <col min="12" max="12" width="1.7109375" customWidth="1"/>
    <col min="13" max="16" width="10.7109375" customWidth="1"/>
  </cols>
  <sheetData>
    <row r="1" spans="1:19" hidden="1" outlineLevel="1" x14ac:dyDescent="0.25">
      <c r="A1" s="31">
        <v>14446</v>
      </c>
      <c r="C1" t="str">
        <f>'HC Fcst Exp. (1101-1331)'!$A$41</f>
        <v>MTD Total</v>
      </c>
      <c r="H1" t="e">
        <f>#REF!</f>
        <v>#REF!</v>
      </c>
      <c r="I1" t="e">
        <f>#REF!</f>
        <v>#REF!</v>
      </c>
    </row>
    <row r="2" spans="1:19" hidden="1" outlineLevel="1" x14ac:dyDescent="0.25">
      <c r="A2" s="31">
        <v>1000000</v>
      </c>
      <c r="I2" t="s">
        <v>66</v>
      </c>
      <c r="J2" t="s">
        <v>67</v>
      </c>
    </row>
    <row r="3" spans="1:19" collapsed="1" x14ac:dyDescent="0.25"/>
    <row r="4" spans="1:19" s="65" customFormat="1" ht="47.45" customHeight="1" x14ac:dyDescent="0.25">
      <c r="A4" s="164" t="s">
        <v>373</v>
      </c>
      <c r="B4" s="165"/>
      <c r="C4" s="161" t="s">
        <v>370</v>
      </c>
      <c r="D4" s="162"/>
      <c r="E4" s="162"/>
      <c r="F4" s="162"/>
      <c r="G4" s="162"/>
      <c r="H4" s="162"/>
      <c r="I4" s="162"/>
      <c r="J4" s="162"/>
      <c r="K4" s="162"/>
      <c r="L4" s="162"/>
      <c r="M4" s="162"/>
      <c r="N4" s="162"/>
      <c r="O4" s="162"/>
      <c r="P4" s="162"/>
    </row>
    <row r="5" spans="1:19" s="56" customFormat="1" ht="15.6" customHeight="1" x14ac:dyDescent="0.25">
      <c r="A5" s="55"/>
      <c r="B5" s="57"/>
      <c r="C5" s="163" t="e">
        <f>"Forecast"&amp;" "&amp;"-"&amp;" "&amp;#REF!&amp;" "&amp;"(MTD)"</f>
        <v>#REF!</v>
      </c>
      <c r="D5" s="163"/>
      <c r="E5" s="163"/>
      <c r="F5" s="163"/>
      <c r="G5" s="58"/>
      <c r="H5" s="163" t="e">
        <f>"Actuals"&amp;" "&amp;"-"&amp;" "&amp;#REF!&amp;" "&amp;"(MTD)"</f>
        <v>#REF!</v>
      </c>
      <c r="I5" s="163"/>
      <c r="J5" s="163"/>
      <c r="K5" s="163"/>
      <c r="L5" s="58"/>
      <c r="M5" s="163" t="s">
        <v>252</v>
      </c>
      <c r="N5" s="163"/>
      <c r="O5" s="163"/>
      <c r="P5" s="163"/>
      <c r="Q5" s="59"/>
      <c r="S5" s="60"/>
    </row>
    <row r="6" spans="1:19" s="56" customFormat="1" ht="15.75" x14ac:dyDescent="0.25">
      <c r="A6" s="61" t="s">
        <v>68</v>
      </c>
      <c r="B6" s="62" t="s">
        <v>69</v>
      </c>
      <c r="C6" s="63" t="s">
        <v>70</v>
      </c>
      <c r="D6" s="63" t="s">
        <v>71</v>
      </c>
      <c r="E6" s="63" t="s">
        <v>72</v>
      </c>
      <c r="F6" s="63" t="s">
        <v>73</v>
      </c>
      <c r="G6" s="58"/>
      <c r="H6" s="63" t="s">
        <v>70</v>
      </c>
      <c r="I6" s="63" t="s">
        <v>71</v>
      </c>
      <c r="J6" s="63" t="s">
        <v>72</v>
      </c>
      <c r="K6" s="63" t="s">
        <v>73</v>
      </c>
      <c r="L6" s="58"/>
      <c r="M6" s="63" t="s">
        <v>70</v>
      </c>
      <c r="N6" s="63" t="s">
        <v>71</v>
      </c>
      <c r="O6" s="63" t="s">
        <v>72</v>
      </c>
      <c r="P6" s="63" t="s">
        <v>73</v>
      </c>
      <c r="Q6" s="64"/>
    </row>
    <row r="7" spans="1:19" ht="19.5" customHeight="1" x14ac:dyDescent="0.25">
      <c r="A7" s="9">
        <v>1310</v>
      </c>
      <c r="B7" s="10" t="s">
        <v>78</v>
      </c>
      <c r="C7" s="11">
        <f>VLOOKUP($C$1,'HC Fcst Exp. (1101-1331)'!$A:$H,MATCH($A7,'HC Fcst Exp. (1101-1331)'!$A$3:$H$3,0),0)/$A$2</f>
        <v>0</v>
      </c>
      <c r="D7" s="11">
        <f>VLOOKUP($C$1,'HC Fcst. Fed. Rec. (1101-1331)'!$A:$H,MATCH($A7,'HC Fcst. Fed. Rec. (1101-1331)'!$A$3:$H$3,0),0)/$A$2</f>
        <v>0</v>
      </c>
      <c r="E7" s="11">
        <f>VLOOKUP($C$1,'HC Fcst. Oth. Rec. (1101-1331)'!$A:$H,MATCH($A7,'HC Fcst. Oth. Rec. (1101-1331)'!$A$3:$H$3,0),0)/$A$2</f>
        <v>0</v>
      </c>
      <c r="F7" s="11">
        <f t="shared" ref="F7:F25" si="0">C7-D7-E7</f>
        <v>0</v>
      </c>
      <c r="G7" s="11"/>
      <c r="H7" s="11" t="e">
        <f>SUMIFS(#REF!,#REF!,$H$1,#REF!,$A$1,#REF!,$A7)/$A$2</f>
        <v>#REF!</v>
      </c>
      <c r="I7" s="11" t="e">
        <f>SUMIFS(#REF!,#REF!,$I$1,#REF!,$A$1,#REF!,$A7,#REF!,$I$2)/$A$2</f>
        <v>#REF!</v>
      </c>
      <c r="J7" s="11" t="e">
        <f>SUMIFS(#REF!,#REF!,$I$1,#REF!,$A$1,#REF!,$A7,#REF!,$J$2)/$A$2</f>
        <v>#REF!</v>
      </c>
      <c r="K7" s="11" t="e">
        <f t="shared" ref="K7:K25" si="1">H7-I7-J7</f>
        <v>#REF!</v>
      </c>
      <c r="L7" s="16"/>
      <c r="M7" s="11" t="e">
        <f t="shared" ref="M7:M25" si="2">H7-C7</f>
        <v>#REF!</v>
      </c>
      <c r="N7" s="11" t="e">
        <f t="shared" ref="N7:N25" si="3">I7-D7</f>
        <v>#REF!</v>
      </c>
      <c r="O7" s="11" t="e">
        <f t="shared" ref="O7:O25" si="4">J7-E7</f>
        <v>#REF!</v>
      </c>
      <c r="P7" s="11" t="e">
        <f t="shared" ref="P7:P25" si="5">M7-N7-O7</f>
        <v>#REF!</v>
      </c>
      <c r="Q7" s="8"/>
    </row>
    <row r="8" spans="1:19" s="15" customFormat="1" ht="19.5" customHeight="1" x14ac:dyDescent="0.25">
      <c r="A8" s="12">
        <v>1311</v>
      </c>
      <c r="B8" s="13" t="s">
        <v>79</v>
      </c>
      <c r="C8" s="34">
        <f>VLOOKUP($C$1,'HC Fcst Exp. (1101-1331)'!$A:$H,MATCH($A8,'HC Fcst Exp. (1101-1331)'!$A$3:$H$3,0),0)/$A$2</f>
        <v>0</v>
      </c>
      <c r="D8" s="34">
        <f>VLOOKUP($C$1,'HC Fcst. Fed. Rec. (1101-1331)'!$A:$H,MATCH($A8,'HC Fcst. Fed. Rec. (1101-1331)'!$A$3:$H$3,0),0)/$A$2</f>
        <v>0</v>
      </c>
      <c r="E8" s="34">
        <f>VLOOKUP($C$1,'HC Fcst. Oth. Rec. (1101-1331)'!$A:$H,MATCH($A8,'HC Fcst. Oth. Rec. (1101-1331)'!$A$3:$H$3,0),0)/$A$2</f>
        <v>0</v>
      </c>
      <c r="F8" s="34">
        <f t="shared" si="0"/>
        <v>0</v>
      </c>
      <c r="G8" s="54"/>
      <c r="H8" s="34" t="e">
        <f>SUMIFS(#REF!,#REF!,$H$1,#REF!,$A$1,#REF!,$A8)/$A$2</f>
        <v>#REF!</v>
      </c>
      <c r="I8" s="34" t="e">
        <f>SUMIFS(#REF!,#REF!,$I$1,#REF!,$A$1,#REF!,$A8,#REF!,$I$2)/$A$2</f>
        <v>#REF!</v>
      </c>
      <c r="J8" s="34" t="e">
        <f>SUMIFS(#REF!,#REF!,$I$1,#REF!,$A$1,#REF!,$A8,#REF!,$J$2)/$A$2</f>
        <v>#REF!</v>
      </c>
      <c r="K8" s="34" t="e">
        <f t="shared" si="1"/>
        <v>#REF!</v>
      </c>
      <c r="L8" s="14"/>
      <c r="M8" s="34" t="e">
        <f t="shared" si="2"/>
        <v>#REF!</v>
      </c>
      <c r="N8" s="34" t="e">
        <f t="shared" si="3"/>
        <v>#REF!</v>
      </c>
      <c r="O8" s="34" t="e">
        <f t="shared" si="4"/>
        <v>#REF!</v>
      </c>
      <c r="P8" s="34" t="e">
        <f t="shared" si="5"/>
        <v>#REF!</v>
      </c>
    </row>
    <row r="9" spans="1:19" ht="19.5" customHeight="1" x14ac:dyDescent="0.25">
      <c r="A9" s="9">
        <v>1102</v>
      </c>
      <c r="B9" s="10" t="s">
        <v>75</v>
      </c>
      <c r="C9" s="32">
        <f>VLOOKUP($C$1,'HC Fcst Exp. (1101-1331)'!$A:$H,MATCH($A9,'HC Fcst Exp. (1101-1331)'!$A$3:$H$3,0),0)/$A$2</f>
        <v>0</v>
      </c>
      <c r="D9" s="32">
        <f>VLOOKUP($C$1,'HC Fcst. Fed. Rec. (1101-1331)'!$A:$H,MATCH($A9,'HC Fcst. Fed. Rec. (1101-1331)'!$A$3:$H$3,0),0)/$A$2</f>
        <v>0</v>
      </c>
      <c r="E9" s="32">
        <f>VLOOKUP($C$1,'HC Fcst. Oth. Rec. (1101-1331)'!$A:$H,MATCH($A9,'HC Fcst. Oth. Rec. (1101-1331)'!$A$3:$H$3,0),0)/$A$2</f>
        <v>0</v>
      </c>
      <c r="F9" s="32">
        <f t="shared" si="0"/>
        <v>0</v>
      </c>
      <c r="G9" s="11"/>
      <c r="H9" s="32" t="e">
        <f>SUMIFS(#REF!,#REF!,$H$1,#REF!,$A$1,#REF!,$A9)/$A$2</f>
        <v>#REF!</v>
      </c>
      <c r="I9" s="32" t="e">
        <f>SUMIFS(#REF!,#REF!,$I$1,#REF!,$A$1,#REF!,$A9,#REF!,$I$2)/$A$2</f>
        <v>#REF!</v>
      </c>
      <c r="J9" s="32" t="e">
        <f>SUMIFS(#REF!,#REF!,$I$1,#REF!,$A$1,#REF!,$A9,#REF!,$J$2)/$A$2</f>
        <v>#REF!</v>
      </c>
      <c r="K9" s="32" t="e">
        <f t="shared" si="1"/>
        <v>#REF!</v>
      </c>
      <c r="L9" s="16"/>
      <c r="M9" s="32" t="e">
        <f t="shared" si="2"/>
        <v>#REF!</v>
      </c>
      <c r="N9" s="32" t="e">
        <f t="shared" si="3"/>
        <v>#REF!</v>
      </c>
      <c r="O9" s="32" t="e">
        <f t="shared" si="4"/>
        <v>#REF!</v>
      </c>
      <c r="P9" s="32" t="e">
        <f t="shared" si="5"/>
        <v>#REF!</v>
      </c>
    </row>
    <row r="10" spans="1:19" s="15" customFormat="1" ht="19.5" customHeight="1" x14ac:dyDescent="0.25">
      <c r="A10" s="12">
        <v>1340</v>
      </c>
      <c r="B10" s="13" t="s">
        <v>85</v>
      </c>
      <c r="C10" s="34">
        <v>0</v>
      </c>
      <c r="D10" s="34">
        <v>0</v>
      </c>
      <c r="E10" s="34">
        <v>0</v>
      </c>
      <c r="F10" s="34">
        <f t="shared" si="0"/>
        <v>0</v>
      </c>
      <c r="G10" s="54"/>
      <c r="H10" s="34" t="e">
        <f>SUMIFS(#REF!,#REF!,$H$1,#REF!,$A$1,#REF!,$A10)/$A$2</f>
        <v>#REF!</v>
      </c>
      <c r="I10" s="34" t="e">
        <f>SUMIFS(#REF!,#REF!,$I$1,#REF!,$A$1,#REF!,$A10,#REF!,$I$2)/$A$2</f>
        <v>#REF!</v>
      </c>
      <c r="J10" s="34" t="e">
        <f>SUMIFS(#REF!,#REF!,$I$1,#REF!,$A$1,#REF!,$A10,#REF!,$J$2)/$A$2</f>
        <v>#REF!</v>
      </c>
      <c r="K10" s="34" t="e">
        <f t="shared" si="1"/>
        <v>#REF!</v>
      </c>
      <c r="L10" s="14"/>
      <c r="M10" s="34" t="e">
        <f t="shared" si="2"/>
        <v>#REF!</v>
      </c>
      <c r="N10" s="34" t="e">
        <f t="shared" si="3"/>
        <v>#REF!</v>
      </c>
      <c r="O10" s="34" t="e">
        <f t="shared" si="4"/>
        <v>#REF!</v>
      </c>
      <c r="P10" s="34" t="e">
        <f t="shared" si="5"/>
        <v>#REF!</v>
      </c>
    </row>
    <row r="11" spans="1:19" ht="19.5" customHeight="1" x14ac:dyDescent="0.25">
      <c r="A11" s="9">
        <v>1101</v>
      </c>
      <c r="B11" s="10" t="s">
        <v>74</v>
      </c>
      <c r="C11" s="32">
        <f>VLOOKUP($C$1,'HC Fcst Exp. (1101-1331)'!$A:$H,MATCH($A11,'HC Fcst Exp. (1101-1331)'!$A$3:$H$3,0),0)/$A$2</f>
        <v>0</v>
      </c>
      <c r="D11" s="32">
        <f>VLOOKUP($C$1,'HC Fcst. Fed. Rec. (1101-1331)'!$A:$H,MATCH($A11,'HC Fcst. Fed. Rec. (1101-1331)'!$A$3:$H$3,0),0)/$A$2</f>
        <v>0</v>
      </c>
      <c r="E11" s="32">
        <f>VLOOKUP($C$1,'HC Fcst. Oth. Rec. (1101-1331)'!$A:$H,MATCH($A11,'HC Fcst. Oth. Rec. (1101-1331)'!$A$3:$H$3,0),0)/$A$2</f>
        <v>0</v>
      </c>
      <c r="F11" s="32">
        <f t="shared" si="0"/>
        <v>0</v>
      </c>
      <c r="G11" s="11"/>
      <c r="H11" s="32" t="e">
        <f>SUMIFS(#REF!,#REF!,$H$1,#REF!,$A$1,#REF!,$A11)/$A$2</f>
        <v>#REF!</v>
      </c>
      <c r="I11" s="32" t="e">
        <f>SUMIFS(#REF!,#REF!,$I$1,#REF!,$A$1,#REF!,$A11,#REF!,$I$2)/$A$2</f>
        <v>#REF!</v>
      </c>
      <c r="J11" s="32" t="e">
        <f>SUMIFS(#REF!,#REF!,$I$1,#REF!,$A$1,#REF!,$A11,#REF!,$J$2)/$A$2</f>
        <v>#REF!</v>
      </c>
      <c r="K11" s="32" t="e">
        <f t="shared" si="1"/>
        <v>#REF!</v>
      </c>
      <c r="L11" s="32"/>
      <c r="M11" s="32" t="e">
        <f t="shared" si="2"/>
        <v>#REF!</v>
      </c>
      <c r="N11" s="32" t="e">
        <f t="shared" si="3"/>
        <v>#REF!</v>
      </c>
      <c r="O11" s="32" t="e">
        <f t="shared" si="4"/>
        <v>#REF!</v>
      </c>
      <c r="P11" s="32" t="e">
        <f t="shared" si="5"/>
        <v>#REF!</v>
      </c>
    </row>
    <row r="12" spans="1:19" s="15" customFormat="1" ht="19.5" customHeight="1" x14ac:dyDescent="0.25">
      <c r="A12" s="12">
        <v>1350</v>
      </c>
      <c r="B12" s="13" t="s">
        <v>86</v>
      </c>
      <c r="C12" s="34">
        <v>0</v>
      </c>
      <c r="D12" s="34">
        <v>0</v>
      </c>
      <c r="E12" s="34">
        <v>0</v>
      </c>
      <c r="F12" s="34">
        <f t="shared" si="0"/>
        <v>0</v>
      </c>
      <c r="G12" s="54"/>
      <c r="H12" s="34" t="e">
        <f>SUMIFS(#REF!,#REF!,$H$1,#REF!,$A$1,#REF!,$A12)/$A$2</f>
        <v>#REF!</v>
      </c>
      <c r="I12" s="34" t="e">
        <f>SUMIFS(#REF!,#REF!,$I$1,#REF!,$A$1,#REF!,$A12,#REF!,$I$2)/$A$2</f>
        <v>#REF!</v>
      </c>
      <c r="J12" s="34" t="e">
        <f>SUMIFS(#REF!,#REF!,$I$1,#REF!,$A$1,#REF!,$A12,#REF!,$J$2)/$A$2</f>
        <v>#REF!</v>
      </c>
      <c r="K12" s="34" t="e">
        <f t="shared" si="1"/>
        <v>#REF!</v>
      </c>
      <c r="L12" s="14"/>
      <c r="M12" s="34" t="e">
        <f t="shared" si="2"/>
        <v>#REF!</v>
      </c>
      <c r="N12" s="34" t="e">
        <f t="shared" si="3"/>
        <v>#REF!</v>
      </c>
      <c r="O12" s="34" t="e">
        <f t="shared" si="4"/>
        <v>#REF!</v>
      </c>
      <c r="P12" s="34" t="e">
        <f t="shared" si="5"/>
        <v>#REF!</v>
      </c>
    </row>
    <row r="13" spans="1:19" ht="19.5" customHeight="1" x14ac:dyDescent="0.25">
      <c r="A13" s="9">
        <v>1331</v>
      </c>
      <c r="B13" s="10" t="s">
        <v>82</v>
      </c>
      <c r="C13" s="32">
        <f>VLOOKUP($C$1,'HC Fcst Exp. (1101-1331)'!$A:$H,MATCH($A13,'HC Fcst Exp. (1101-1331)'!$A$3:$H$3,0),0)/$A$2</f>
        <v>0</v>
      </c>
      <c r="D13" s="32">
        <f>VLOOKUP($C$1,'HC Fcst. Fed. Rec. (1101-1331)'!$A:$H,MATCH($A13,'HC Fcst. Fed. Rec. (1101-1331)'!$A$3:$H$3,0),0)/$A$2</f>
        <v>0</v>
      </c>
      <c r="E13" s="32">
        <f>VLOOKUP($C$1,'HC Fcst. Oth. Rec. (1101-1331)'!$A:$H,MATCH($A13,'HC Fcst. Oth. Rec. (1101-1331)'!$A$3:$H$3,0),0)/$A$2</f>
        <v>0</v>
      </c>
      <c r="F13" s="32">
        <f t="shared" si="0"/>
        <v>0</v>
      </c>
      <c r="G13" s="11"/>
      <c r="H13" s="32" t="e">
        <f>SUMIFS(#REF!,#REF!,$H$1,#REF!,$A$1,#REF!,$A13)/$A$2</f>
        <v>#REF!</v>
      </c>
      <c r="I13" s="32" t="e">
        <f>SUMIFS(#REF!,#REF!,$I$1,#REF!,$A$1,#REF!,$A13,#REF!,$I$2)/$A$2</f>
        <v>#REF!</v>
      </c>
      <c r="J13" s="32" t="e">
        <f>SUMIFS(#REF!,#REF!,$I$1,#REF!,$A$1,#REF!,$A13,#REF!,$J$2)/$A$2</f>
        <v>#REF!</v>
      </c>
      <c r="K13" s="32" t="e">
        <f t="shared" si="1"/>
        <v>#REF!</v>
      </c>
      <c r="L13" s="16"/>
      <c r="M13" s="32" t="e">
        <f t="shared" si="2"/>
        <v>#REF!</v>
      </c>
      <c r="N13" s="32" t="e">
        <f t="shared" si="3"/>
        <v>#REF!</v>
      </c>
      <c r="O13" s="32" t="e">
        <f t="shared" si="4"/>
        <v>#REF!</v>
      </c>
      <c r="P13" s="32" t="e">
        <f t="shared" si="5"/>
        <v>#REF!</v>
      </c>
    </row>
    <row r="14" spans="1:19" s="15" customFormat="1" ht="19.5" customHeight="1" x14ac:dyDescent="0.25">
      <c r="A14" s="12">
        <v>1330</v>
      </c>
      <c r="B14" s="13" t="s">
        <v>81</v>
      </c>
      <c r="C14" s="34">
        <f>VLOOKUP($C$1,'HC Fcst Exp. (1101-1331)'!$A:$H,MATCH($A14,'HC Fcst Exp. (1101-1331)'!$A$3:$H$3,0),0)/$A$2</f>
        <v>0</v>
      </c>
      <c r="D14" s="34">
        <f>VLOOKUP($C$1,'HC Fcst. Fed. Rec. (1101-1331)'!$A:$H,MATCH($A14,'HC Fcst. Fed. Rec. (1101-1331)'!$A$3:$H$3,0),0)/$A$2</f>
        <v>0</v>
      </c>
      <c r="E14" s="34">
        <f>VLOOKUP($C$1,'HC Fcst. Oth. Rec. (1101-1331)'!$A:$H,MATCH($A14,'HC Fcst. Oth. Rec. (1101-1331)'!$A$3:$H$3,0),0)/$A$2</f>
        <v>0</v>
      </c>
      <c r="F14" s="34">
        <f t="shared" si="0"/>
        <v>0</v>
      </c>
      <c r="G14" s="54"/>
      <c r="H14" s="34" t="e">
        <f>SUMIFS(#REF!,#REF!,$H$1,#REF!,$A$1,#REF!,$A14)/$A$2</f>
        <v>#REF!</v>
      </c>
      <c r="I14" s="34" t="e">
        <f>SUMIFS(#REF!,#REF!,$I$1,#REF!,$A$1,#REF!,$A14,#REF!,$I$2)/$A$2</f>
        <v>#REF!</v>
      </c>
      <c r="J14" s="34" t="e">
        <f>SUMIFS(#REF!,#REF!,$I$1,#REF!,$A$1,#REF!,$A14,#REF!,$J$2)/$A$2</f>
        <v>#REF!</v>
      </c>
      <c r="K14" s="34" t="e">
        <f t="shared" si="1"/>
        <v>#REF!</v>
      </c>
      <c r="L14" s="14"/>
      <c r="M14" s="34" t="e">
        <f t="shared" si="2"/>
        <v>#REF!</v>
      </c>
      <c r="N14" s="34" t="e">
        <f t="shared" si="3"/>
        <v>#REF!</v>
      </c>
      <c r="O14" s="34" t="e">
        <f t="shared" si="4"/>
        <v>#REF!</v>
      </c>
      <c r="P14" s="34" t="e">
        <f t="shared" si="5"/>
        <v>#REF!</v>
      </c>
    </row>
    <row r="15" spans="1:19" s="15" customFormat="1" ht="19.5" customHeight="1" x14ac:dyDescent="0.25">
      <c r="A15" s="9">
        <v>1910</v>
      </c>
      <c r="B15" s="10" t="s">
        <v>88</v>
      </c>
      <c r="C15" s="32">
        <v>0</v>
      </c>
      <c r="D15" s="32">
        <v>0</v>
      </c>
      <c r="E15" s="32">
        <v>0</v>
      </c>
      <c r="F15" s="32">
        <f t="shared" si="0"/>
        <v>0</v>
      </c>
      <c r="G15" s="11"/>
      <c r="H15" s="32" t="e">
        <f>SUMIFS(#REF!,#REF!,$H$1,#REF!,$A$1,#REF!,$A15)/$A$2</f>
        <v>#REF!</v>
      </c>
      <c r="I15" s="32" t="e">
        <f>SUMIFS(#REF!,#REF!,$I$1,#REF!,$A$1,#REF!,$A15,#REF!,$I$2)/$A$2</f>
        <v>#REF!</v>
      </c>
      <c r="J15" s="32" t="e">
        <f>SUMIFS(#REF!,#REF!,$I$1,#REF!,$A$1,#REF!,$A15,#REF!,$J$2)/$A$2</f>
        <v>#REF!</v>
      </c>
      <c r="K15" s="32" t="e">
        <f t="shared" si="1"/>
        <v>#REF!</v>
      </c>
      <c r="L15" s="16"/>
      <c r="M15" s="32" t="e">
        <f t="shared" si="2"/>
        <v>#REF!</v>
      </c>
      <c r="N15" s="32" t="e">
        <f t="shared" si="3"/>
        <v>#REF!</v>
      </c>
      <c r="O15" s="32" t="e">
        <f t="shared" si="4"/>
        <v>#REF!</v>
      </c>
      <c r="P15" s="32" t="e">
        <f t="shared" si="5"/>
        <v>#REF!</v>
      </c>
    </row>
    <row r="16" spans="1:19" s="15" customFormat="1" ht="19.5" customHeight="1" x14ac:dyDescent="0.25">
      <c r="A16" s="12">
        <v>1810</v>
      </c>
      <c r="B16" s="13" t="s">
        <v>87</v>
      </c>
      <c r="C16" s="68">
        <v>0</v>
      </c>
      <c r="D16" s="68">
        <v>0</v>
      </c>
      <c r="E16" s="68">
        <v>0</v>
      </c>
      <c r="F16" s="68">
        <f t="shared" si="0"/>
        <v>0</v>
      </c>
      <c r="G16" s="54"/>
      <c r="H16" s="68" t="e">
        <f>SUMIFS(#REF!,#REF!,$H$1,#REF!,$A$1,#REF!,$A16)/$A$2</f>
        <v>#REF!</v>
      </c>
      <c r="I16" s="68" t="e">
        <f>SUMIFS(#REF!,#REF!,$I$1,#REF!,$A$1,#REF!,$A16,#REF!,$I$2)/$A$2</f>
        <v>#REF!</v>
      </c>
      <c r="J16" s="68" t="e">
        <f>SUMIFS(#REF!,#REF!,$I$1,#REF!,$A$1,#REF!,$A16,#REF!,$J$2)/$A$2</f>
        <v>#REF!</v>
      </c>
      <c r="K16" s="68" t="e">
        <f t="shared" si="1"/>
        <v>#REF!</v>
      </c>
      <c r="L16" s="14"/>
      <c r="M16" s="68" t="e">
        <f t="shared" si="2"/>
        <v>#REF!</v>
      </c>
      <c r="N16" s="68" t="e">
        <f t="shared" si="3"/>
        <v>#REF!</v>
      </c>
      <c r="O16" s="68" t="e">
        <f t="shared" si="4"/>
        <v>#REF!</v>
      </c>
      <c r="P16" s="68" t="e">
        <f t="shared" si="5"/>
        <v>#REF!</v>
      </c>
    </row>
    <row r="17" spans="1:16" ht="19.5" hidden="1" customHeight="1" outlineLevel="1" x14ac:dyDescent="0.25">
      <c r="A17" s="9">
        <v>1103</v>
      </c>
      <c r="B17" s="10" t="s">
        <v>76</v>
      </c>
      <c r="C17" s="67">
        <v>0</v>
      </c>
      <c r="D17" s="67">
        <v>0</v>
      </c>
      <c r="E17" s="67">
        <v>0</v>
      </c>
      <c r="F17" s="67">
        <f t="shared" si="0"/>
        <v>0</v>
      </c>
      <c r="G17" s="11"/>
      <c r="H17" s="67" t="e">
        <f>SUMIFS(#REF!,#REF!,$H$1,#REF!,$A$1,#REF!,$A17)/$A$2</f>
        <v>#REF!</v>
      </c>
      <c r="I17" s="67" t="e">
        <f>SUMIFS(#REF!,#REF!,$I$1,#REF!,$A$1,#REF!,$A17,#REF!,$I$2)/$A$2</f>
        <v>#REF!</v>
      </c>
      <c r="J17" s="67" t="e">
        <f>SUMIFS(#REF!,#REF!,$I$1,#REF!,$A$1,#REF!,$A17,#REF!,$J$2)/$A$2</f>
        <v>#REF!</v>
      </c>
      <c r="K17" s="67" t="e">
        <f t="shared" si="1"/>
        <v>#REF!</v>
      </c>
      <c r="L17" s="16"/>
      <c r="M17" s="67" t="e">
        <f t="shared" si="2"/>
        <v>#REF!</v>
      </c>
      <c r="N17" s="67" t="e">
        <f t="shared" si="3"/>
        <v>#REF!</v>
      </c>
      <c r="O17" s="67" t="e">
        <f t="shared" si="4"/>
        <v>#REF!</v>
      </c>
      <c r="P17" s="67" t="e">
        <f t="shared" si="5"/>
        <v>#REF!</v>
      </c>
    </row>
    <row r="18" spans="1:16" s="15" customFormat="1" ht="19.5" hidden="1" customHeight="1" outlineLevel="1" x14ac:dyDescent="0.25">
      <c r="A18" s="12">
        <v>1210</v>
      </c>
      <c r="B18" s="13" t="s">
        <v>77</v>
      </c>
      <c r="C18" s="34">
        <v>0</v>
      </c>
      <c r="D18" s="34">
        <v>0</v>
      </c>
      <c r="E18" s="34">
        <v>0</v>
      </c>
      <c r="F18" s="34">
        <f t="shared" si="0"/>
        <v>0</v>
      </c>
      <c r="G18" s="54"/>
      <c r="H18" s="34" t="e">
        <f>SUMIFS(#REF!,#REF!,$H$1,#REF!,$A$1,#REF!,$A18)/$A$2</f>
        <v>#REF!</v>
      </c>
      <c r="I18" s="34" t="e">
        <f>SUMIFS(#REF!,#REF!,$I$1,#REF!,$A$1,#REF!,$A18,#REF!,$I$2)/$A$2</f>
        <v>#REF!</v>
      </c>
      <c r="J18" s="34" t="e">
        <f>SUMIFS(#REF!,#REF!,$I$1,#REF!,$A$1,#REF!,$A18,#REF!,$J$2)/$A$2</f>
        <v>#REF!</v>
      </c>
      <c r="K18" s="34" t="e">
        <f t="shared" si="1"/>
        <v>#REF!</v>
      </c>
      <c r="L18" s="14"/>
      <c r="M18" s="34" t="e">
        <f t="shared" si="2"/>
        <v>#REF!</v>
      </c>
      <c r="N18" s="34" t="e">
        <f t="shared" si="3"/>
        <v>#REF!</v>
      </c>
      <c r="O18" s="34" t="e">
        <f t="shared" si="4"/>
        <v>#REF!</v>
      </c>
      <c r="P18" s="34" t="e">
        <f t="shared" si="5"/>
        <v>#REF!</v>
      </c>
    </row>
    <row r="19" spans="1:16" ht="19.5" hidden="1" customHeight="1" outlineLevel="1" x14ac:dyDescent="0.25">
      <c r="A19" s="9">
        <v>1320</v>
      </c>
      <c r="B19" s="10" t="s">
        <v>80</v>
      </c>
      <c r="C19" s="32">
        <v>0</v>
      </c>
      <c r="D19" s="32">
        <v>0</v>
      </c>
      <c r="E19" s="32">
        <v>0</v>
      </c>
      <c r="F19" s="32">
        <f t="shared" si="0"/>
        <v>0</v>
      </c>
      <c r="G19" s="11"/>
      <c r="H19" s="32" t="e">
        <f>SUMIFS(#REF!,#REF!,$H$1,#REF!,$A$1,#REF!,$A19)/$A$2</f>
        <v>#REF!</v>
      </c>
      <c r="I19" s="32" t="e">
        <f>SUMIFS(#REF!,#REF!,$I$1,#REF!,$A$1,#REF!,$A19,#REF!,$I$2)/$A$2</f>
        <v>#REF!</v>
      </c>
      <c r="J19" s="32" t="e">
        <f>SUMIFS(#REF!,#REF!,$I$1,#REF!,$A$1,#REF!,$A19,#REF!,$J$2)/$A$2</f>
        <v>#REF!</v>
      </c>
      <c r="K19" s="32" t="e">
        <f t="shared" si="1"/>
        <v>#REF!</v>
      </c>
      <c r="L19" s="16"/>
      <c r="M19" s="32" t="e">
        <f t="shared" si="2"/>
        <v>#REF!</v>
      </c>
      <c r="N19" s="32" t="e">
        <f t="shared" si="3"/>
        <v>#REF!</v>
      </c>
      <c r="O19" s="32" t="e">
        <f t="shared" si="4"/>
        <v>#REF!</v>
      </c>
      <c r="P19" s="32" t="e">
        <f t="shared" si="5"/>
        <v>#REF!</v>
      </c>
    </row>
    <row r="20" spans="1:16" s="15" customFormat="1" ht="19.5" hidden="1" customHeight="1" outlineLevel="1" x14ac:dyDescent="0.25">
      <c r="A20" s="12">
        <v>1336</v>
      </c>
      <c r="B20" s="13" t="s">
        <v>83</v>
      </c>
      <c r="C20" s="34">
        <v>0</v>
      </c>
      <c r="D20" s="34">
        <v>0</v>
      </c>
      <c r="E20" s="34">
        <v>0</v>
      </c>
      <c r="F20" s="34">
        <f t="shared" si="0"/>
        <v>0</v>
      </c>
      <c r="G20" s="54"/>
      <c r="H20" s="34" t="e">
        <f>SUMIFS(#REF!,#REF!,$H$1,#REF!,$A$1,#REF!,$A20)/$A$2</f>
        <v>#REF!</v>
      </c>
      <c r="I20" s="34" t="e">
        <f>SUMIFS(#REF!,#REF!,$I$1,#REF!,$A$1,#REF!,$A20,#REF!,$I$2)/$A$2</f>
        <v>#REF!</v>
      </c>
      <c r="J20" s="34" t="e">
        <f>SUMIFS(#REF!,#REF!,$I$1,#REF!,$A$1,#REF!,$A20,#REF!,$J$2)/$A$2</f>
        <v>#REF!</v>
      </c>
      <c r="K20" s="34" t="e">
        <f t="shared" si="1"/>
        <v>#REF!</v>
      </c>
      <c r="L20" s="14"/>
      <c r="M20" s="34" t="e">
        <f t="shared" si="2"/>
        <v>#REF!</v>
      </c>
      <c r="N20" s="34" t="e">
        <f t="shared" si="3"/>
        <v>#REF!</v>
      </c>
      <c r="O20" s="34" t="e">
        <f t="shared" si="4"/>
        <v>#REF!</v>
      </c>
      <c r="P20" s="34" t="e">
        <f t="shared" si="5"/>
        <v>#REF!</v>
      </c>
    </row>
    <row r="21" spans="1:16" ht="19.5" hidden="1" customHeight="1" outlineLevel="1" x14ac:dyDescent="0.25">
      <c r="A21" s="9">
        <v>1337</v>
      </c>
      <c r="B21" s="10" t="s">
        <v>84</v>
      </c>
      <c r="C21" s="32">
        <v>0</v>
      </c>
      <c r="D21" s="32">
        <v>0</v>
      </c>
      <c r="E21" s="32">
        <v>0</v>
      </c>
      <c r="F21" s="32">
        <f t="shared" si="0"/>
        <v>0</v>
      </c>
      <c r="G21" s="11"/>
      <c r="H21" s="32" t="e">
        <f>SUMIFS(#REF!,#REF!,$H$1,#REF!,$A$1,#REF!,$A21)/$A$2</f>
        <v>#REF!</v>
      </c>
      <c r="I21" s="32" t="e">
        <f>SUMIFS(#REF!,#REF!,$I$1,#REF!,$A$1,#REF!,$A21,#REF!,$I$2)/$A$2</f>
        <v>#REF!</v>
      </c>
      <c r="J21" s="32" t="e">
        <f>SUMIFS(#REF!,#REF!,$I$1,#REF!,$A$1,#REF!,$A21,#REF!,$J$2)/$A$2</f>
        <v>#REF!</v>
      </c>
      <c r="K21" s="32" t="e">
        <f t="shared" si="1"/>
        <v>#REF!</v>
      </c>
      <c r="L21" s="16"/>
      <c r="M21" s="32" t="e">
        <f t="shared" si="2"/>
        <v>#REF!</v>
      </c>
      <c r="N21" s="32" t="e">
        <f t="shared" si="3"/>
        <v>#REF!</v>
      </c>
      <c r="O21" s="32" t="e">
        <f t="shared" si="4"/>
        <v>#REF!</v>
      </c>
      <c r="P21" s="32" t="e">
        <f t="shared" si="5"/>
        <v>#REF!</v>
      </c>
    </row>
    <row r="22" spans="1:16" s="15" customFormat="1" ht="19.5" hidden="1" customHeight="1" outlineLevel="1" x14ac:dyDescent="0.25">
      <c r="A22" s="12">
        <v>1991</v>
      </c>
      <c r="B22" s="13" t="s">
        <v>89</v>
      </c>
      <c r="C22" s="34">
        <v>0</v>
      </c>
      <c r="D22" s="34">
        <v>0</v>
      </c>
      <c r="E22" s="34">
        <v>0</v>
      </c>
      <c r="F22" s="34">
        <f t="shared" si="0"/>
        <v>0</v>
      </c>
      <c r="G22" s="54"/>
      <c r="H22" s="34" t="e">
        <f>SUMIFS(#REF!,#REF!,$H$1,#REF!,$A$1,#REF!,$A22)/$A$2</f>
        <v>#REF!</v>
      </c>
      <c r="I22" s="34" t="e">
        <f>SUMIFS(#REF!,#REF!,$I$1,#REF!,$A$1,#REF!,$A22,#REF!,$I$2)/$A$2</f>
        <v>#REF!</v>
      </c>
      <c r="J22" s="34" t="e">
        <f>SUMIFS(#REF!,#REF!,$I$1,#REF!,$A$1,#REF!,$A22,#REF!,$J$2)/$A$2</f>
        <v>#REF!</v>
      </c>
      <c r="K22" s="34" t="e">
        <f t="shared" si="1"/>
        <v>#REF!</v>
      </c>
      <c r="L22" s="14"/>
      <c r="M22" s="34" t="e">
        <f t="shared" si="2"/>
        <v>#REF!</v>
      </c>
      <c r="N22" s="34" t="e">
        <f t="shared" si="3"/>
        <v>#REF!</v>
      </c>
      <c r="O22" s="34" t="e">
        <f t="shared" si="4"/>
        <v>#REF!</v>
      </c>
      <c r="P22" s="34" t="e">
        <f t="shared" si="5"/>
        <v>#REF!</v>
      </c>
    </row>
    <row r="23" spans="1:16" ht="19.5" hidden="1" customHeight="1" outlineLevel="1" x14ac:dyDescent="0.25">
      <c r="A23" s="9">
        <v>1992</v>
      </c>
      <c r="B23" s="10" t="s">
        <v>90</v>
      </c>
      <c r="C23" s="32">
        <v>0</v>
      </c>
      <c r="D23" s="32">
        <v>0</v>
      </c>
      <c r="E23" s="32">
        <v>0</v>
      </c>
      <c r="F23" s="32">
        <f t="shared" si="0"/>
        <v>0</v>
      </c>
      <c r="G23" s="11"/>
      <c r="H23" s="32" t="e">
        <f>SUMIFS(#REF!,#REF!,$H$1,#REF!,$A$1,#REF!,$A23)/$A$2</f>
        <v>#REF!</v>
      </c>
      <c r="I23" s="32" t="e">
        <f>SUMIFS(#REF!,#REF!,$I$1,#REF!,$A$1,#REF!,$A23,#REF!,$I$2)/$A$2</f>
        <v>#REF!</v>
      </c>
      <c r="J23" s="32" t="e">
        <f>SUMIFS(#REF!,#REF!,$I$1,#REF!,$A$1,#REF!,$A23,#REF!,$J$2)/$A$2</f>
        <v>#REF!</v>
      </c>
      <c r="K23" s="32" t="e">
        <f t="shared" si="1"/>
        <v>#REF!</v>
      </c>
      <c r="L23" s="16"/>
      <c r="M23" s="32" t="e">
        <f t="shared" si="2"/>
        <v>#REF!</v>
      </c>
      <c r="N23" s="32" t="e">
        <f t="shared" si="3"/>
        <v>#REF!</v>
      </c>
      <c r="O23" s="32" t="e">
        <f t="shared" si="4"/>
        <v>#REF!</v>
      </c>
      <c r="P23" s="32" t="e">
        <f t="shared" si="5"/>
        <v>#REF!</v>
      </c>
    </row>
    <row r="24" spans="1:16" s="15" customFormat="1" ht="19.5" hidden="1" customHeight="1" outlineLevel="1" x14ac:dyDescent="0.25">
      <c r="A24" s="17">
        <v>1993</v>
      </c>
      <c r="B24" s="18" t="s">
        <v>91</v>
      </c>
      <c r="C24" s="34">
        <v>0</v>
      </c>
      <c r="D24" s="34">
        <v>0</v>
      </c>
      <c r="E24" s="34">
        <v>0</v>
      </c>
      <c r="F24" s="34">
        <f t="shared" si="0"/>
        <v>0</v>
      </c>
      <c r="G24" s="54"/>
      <c r="H24" s="34" t="e">
        <f>SUMIFS(#REF!,#REF!,$H$1,#REF!,$A$1,#REF!,$A24)/$A$2</f>
        <v>#REF!</v>
      </c>
      <c r="I24" s="34" t="e">
        <f>SUMIFS(#REF!,#REF!,$I$1,#REF!,$A$1,#REF!,$A24,#REF!,$I$2)/$A$2</f>
        <v>#REF!</v>
      </c>
      <c r="J24" s="34" t="e">
        <f>SUMIFS(#REF!,#REF!,$I$1,#REF!,$A$1,#REF!,$A24,#REF!,$J$2)/$A$2</f>
        <v>#REF!</v>
      </c>
      <c r="K24" s="34" t="e">
        <f t="shared" si="1"/>
        <v>#REF!</v>
      </c>
      <c r="L24" s="19"/>
      <c r="M24" s="34" t="e">
        <f t="shared" si="2"/>
        <v>#REF!</v>
      </c>
      <c r="N24" s="34" t="e">
        <f t="shared" si="3"/>
        <v>#REF!</v>
      </c>
      <c r="O24" s="34" t="e">
        <f t="shared" si="4"/>
        <v>#REF!</v>
      </c>
      <c r="P24" s="34" t="e">
        <f t="shared" si="5"/>
        <v>#REF!</v>
      </c>
    </row>
    <row r="25" spans="1:16" ht="19.5" hidden="1" customHeight="1" outlineLevel="1" x14ac:dyDescent="0.25">
      <c r="A25" s="9">
        <v>2003</v>
      </c>
      <c r="B25" s="10" t="s">
        <v>92</v>
      </c>
      <c r="C25" s="33">
        <v>0</v>
      </c>
      <c r="D25" s="33">
        <v>0</v>
      </c>
      <c r="E25" s="33">
        <v>0</v>
      </c>
      <c r="F25" s="33">
        <f t="shared" si="0"/>
        <v>0</v>
      </c>
      <c r="G25" s="11"/>
      <c r="H25" s="33" t="e">
        <f>SUMIFS(#REF!,#REF!,$H$1,#REF!,$A$1,#REF!,$A25)/$A$2</f>
        <v>#REF!</v>
      </c>
      <c r="I25" s="33" t="e">
        <f>SUMIFS(#REF!,#REF!,$I$1,#REF!,$A$1,#REF!,$A25,#REF!,$I$2)/$A$2</f>
        <v>#REF!</v>
      </c>
      <c r="J25" s="33" t="e">
        <f>SUMIFS(#REF!,#REF!,$I$1,#REF!,$A$1,#REF!,$A25,#REF!,$J$2)/$A$2</f>
        <v>#REF!</v>
      </c>
      <c r="K25" s="33" t="e">
        <f t="shared" si="1"/>
        <v>#REF!</v>
      </c>
      <c r="L25" s="16"/>
      <c r="M25" s="33" t="e">
        <f t="shared" si="2"/>
        <v>#REF!</v>
      </c>
      <c r="N25" s="33" t="e">
        <f t="shared" si="3"/>
        <v>#REF!</v>
      </c>
      <c r="O25" s="33" t="e">
        <f t="shared" si="4"/>
        <v>#REF!</v>
      </c>
      <c r="P25" s="33" t="e">
        <f t="shared" si="5"/>
        <v>#REF!</v>
      </c>
    </row>
    <row r="26" spans="1:16" ht="12" customHeight="1" collapsed="1" x14ac:dyDescent="0.25">
      <c r="A26" s="20"/>
      <c r="B26" s="21"/>
      <c r="C26" s="22"/>
      <c r="D26" s="22"/>
      <c r="E26" s="22"/>
      <c r="F26" s="22"/>
      <c r="G26" s="14"/>
      <c r="H26" s="23"/>
      <c r="I26" s="23"/>
      <c r="J26" s="23"/>
      <c r="K26" s="23"/>
      <c r="L26" s="14"/>
      <c r="M26" s="22"/>
      <c r="N26" s="22"/>
      <c r="O26" s="22"/>
      <c r="P26" s="22"/>
    </row>
    <row r="27" spans="1:16" s="28" customFormat="1" ht="19.5" customHeight="1" x14ac:dyDescent="0.25">
      <c r="A27" s="24"/>
      <c r="B27" s="25" t="s">
        <v>93</v>
      </c>
      <c r="C27" s="26">
        <f>SUM(C7:C25)</f>
        <v>0</v>
      </c>
      <c r="D27" s="26">
        <f>SUM(D7:D25)</f>
        <v>0</v>
      </c>
      <c r="E27" s="26">
        <f>SUM(E7:E25)</f>
        <v>0</v>
      </c>
      <c r="F27" s="26">
        <f>C27-D27-E27</f>
        <v>0</v>
      </c>
      <c r="G27" s="27"/>
      <c r="H27" s="26" t="e">
        <f>SUM(H7:H25)</f>
        <v>#REF!</v>
      </c>
      <c r="I27" s="26" t="e">
        <f>SUM(I7:I25)</f>
        <v>#REF!</v>
      </c>
      <c r="J27" s="26" t="e">
        <f>SUM(J7:J25)</f>
        <v>#REF!</v>
      </c>
      <c r="K27" s="27" t="e">
        <f>H27-I27-J27</f>
        <v>#REF!</v>
      </c>
      <c r="L27" s="27"/>
      <c r="M27" s="26" t="e">
        <f>SUM(M7:M25)</f>
        <v>#REF!</v>
      </c>
      <c r="N27" s="26" t="e">
        <f>SUM(N7:N25)</f>
        <v>#REF!</v>
      </c>
      <c r="O27" s="26" t="e">
        <f>SUM(O7:O25)</f>
        <v>#REF!</v>
      </c>
      <c r="P27" s="26" t="e">
        <f>M27-N27-O27</f>
        <v>#REF!</v>
      </c>
    </row>
    <row r="28" spans="1:16" ht="15" customHeight="1" x14ac:dyDescent="0.25">
      <c r="B28" s="6"/>
      <c r="C28" s="5"/>
      <c r="D28" s="5"/>
      <c r="E28" s="5"/>
      <c r="F28" s="5"/>
      <c r="G28" s="29"/>
      <c r="H28" s="5"/>
      <c r="I28" s="5"/>
      <c r="J28" s="5"/>
      <c r="K28" s="30"/>
      <c r="L28" s="29"/>
      <c r="M28" s="5"/>
      <c r="N28" s="5"/>
      <c r="O28" s="5"/>
      <c r="P28" s="30"/>
    </row>
    <row r="29" spans="1:16" ht="15" customHeight="1" x14ac:dyDescent="0.25">
      <c r="A29" s="75" t="e">
        <f>"Data Source for Actuals"&amp;":"&amp;" "&amp;#REF!&amp;" "&amp;"BD-701"</f>
        <v>#REF!</v>
      </c>
      <c r="B29" s="5"/>
      <c r="C29" s="5"/>
      <c r="D29" s="5"/>
      <c r="E29" s="5"/>
      <c r="F29" s="5"/>
      <c r="G29" s="29"/>
      <c r="H29" s="5"/>
      <c r="I29" s="5"/>
      <c r="J29" s="5"/>
      <c r="K29" s="5"/>
      <c r="L29" s="29"/>
      <c r="M29" s="5"/>
      <c r="N29" s="5"/>
      <c r="O29" s="5"/>
      <c r="P29" s="5"/>
    </row>
    <row r="30" spans="1:16" ht="15" customHeight="1" x14ac:dyDescent="0.25">
      <c r="A30" s="75" t="s">
        <v>371</v>
      </c>
      <c r="B30" s="5"/>
      <c r="C30" s="5"/>
      <c r="D30" s="5"/>
      <c r="E30" s="5"/>
      <c r="F30" s="5"/>
      <c r="G30" s="29"/>
      <c r="H30" s="5"/>
      <c r="I30" s="5"/>
      <c r="J30" s="5"/>
      <c r="K30" s="5"/>
      <c r="L30" s="29"/>
      <c r="M30" s="5"/>
      <c r="N30" s="5"/>
      <c r="O30" s="5"/>
      <c r="P30" s="5"/>
    </row>
    <row r="31" spans="1:16" ht="15" customHeight="1" x14ac:dyDescent="0.25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</row>
    <row r="32" spans="1:16" ht="15" customHeight="1" x14ac:dyDescent="0.25">
      <c r="A32" s="75" t="s">
        <v>393</v>
      </c>
    </row>
    <row r="33" spans="1:1" x14ac:dyDescent="0.25">
      <c r="A33" s="89" t="s">
        <v>394</v>
      </c>
    </row>
    <row r="34" spans="1:1" x14ac:dyDescent="0.25">
      <c r="A34" s="89" t="s">
        <v>395</v>
      </c>
    </row>
    <row r="35" spans="1:1" x14ac:dyDescent="0.25">
      <c r="A35" s="89" t="s">
        <v>396</v>
      </c>
    </row>
  </sheetData>
  <mergeCells count="5">
    <mergeCell ref="C4:P4"/>
    <mergeCell ref="C5:F5"/>
    <mergeCell ref="H5:K5"/>
    <mergeCell ref="M5:P5"/>
    <mergeCell ref="A4:B4"/>
  </mergeCells>
  <printOptions horizontalCentered="1"/>
  <pageMargins left="0.17" right="0.17" top="0.49" bottom="0.46" header="0.3" footer="0.2"/>
  <pageSetup scale="82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4" tint="-0.249977111117893"/>
    <pageSetUpPr fitToPage="1"/>
  </sheetPr>
  <dimension ref="A1:S35"/>
  <sheetViews>
    <sheetView view="pageBreakPreview" topLeftCell="A3" zoomScale="60" zoomScaleNormal="85" workbookViewId="0">
      <selection activeCell="B36" sqref="B36"/>
    </sheetView>
  </sheetViews>
  <sheetFormatPr defaultRowHeight="15" outlineLevelRow="1" x14ac:dyDescent="0.25"/>
  <cols>
    <col min="1" max="1" width="8.85546875" style="31" customWidth="1"/>
    <col min="2" max="2" width="24" bestFit="1" customWidth="1"/>
    <col min="3" max="6" width="10.7109375" customWidth="1"/>
    <col min="7" max="7" width="1.7109375" customWidth="1"/>
    <col min="8" max="11" width="10.7109375" customWidth="1"/>
    <col min="12" max="12" width="1.7109375" customWidth="1"/>
    <col min="13" max="16" width="10.7109375" customWidth="1"/>
  </cols>
  <sheetData>
    <row r="1" spans="1:19" hidden="1" outlineLevel="1" x14ac:dyDescent="0.25">
      <c r="A1" s="31">
        <v>14446</v>
      </c>
      <c r="C1" t="str">
        <f>'HC Fcst Exp. (1101-1331)'!$A$42</f>
        <v>YTD Total</v>
      </c>
      <c r="H1" t="e">
        <f>#REF!</f>
        <v>#REF!</v>
      </c>
      <c r="I1" t="e">
        <f>#REF!</f>
        <v>#REF!</v>
      </c>
    </row>
    <row r="2" spans="1:19" hidden="1" outlineLevel="1" x14ac:dyDescent="0.25">
      <c r="A2" s="31">
        <v>1000000</v>
      </c>
      <c r="I2" t="s">
        <v>66</v>
      </c>
      <c r="J2" t="s">
        <v>67</v>
      </c>
    </row>
    <row r="3" spans="1:19" collapsed="1" x14ac:dyDescent="0.25"/>
    <row r="4" spans="1:19" s="65" customFormat="1" ht="47.45" customHeight="1" x14ac:dyDescent="0.25">
      <c r="A4" s="164" t="s">
        <v>373</v>
      </c>
      <c r="B4" s="165"/>
      <c r="C4" s="161" t="s">
        <v>390</v>
      </c>
      <c r="D4" s="162"/>
      <c r="E4" s="162"/>
      <c r="F4" s="162"/>
      <c r="G4" s="162"/>
      <c r="H4" s="162"/>
      <c r="I4" s="162"/>
      <c r="J4" s="162"/>
      <c r="K4" s="162"/>
      <c r="L4" s="162"/>
      <c r="M4" s="162"/>
      <c r="N4" s="162"/>
      <c r="O4" s="162"/>
      <c r="P4" s="162"/>
    </row>
    <row r="5" spans="1:19" s="56" customFormat="1" ht="15.6" customHeight="1" x14ac:dyDescent="0.25">
      <c r="A5" s="55"/>
      <c r="B5" s="57"/>
      <c r="C5" s="163" t="e">
        <f>"Forecast"&amp;" "&amp;"-"&amp;" "&amp;#REF!&amp;" "&amp;"(YTD)"</f>
        <v>#REF!</v>
      </c>
      <c r="D5" s="163"/>
      <c r="E5" s="163"/>
      <c r="F5" s="163"/>
      <c r="G5" s="58"/>
      <c r="H5" s="163" t="e">
        <f>"Actuals"&amp;" "&amp;"-"&amp;" "&amp;#REF!&amp;" "&amp;"(YTD)"</f>
        <v>#REF!</v>
      </c>
      <c r="I5" s="163"/>
      <c r="J5" s="163"/>
      <c r="K5" s="163"/>
      <c r="L5" s="58"/>
      <c r="M5" s="163" t="s">
        <v>252</v>
      </c>
      <c r="N5" s="163"/>
      <c r="O5" s="163"/>
      <c r="P5" s="163"/>
      <c r="Q5" s="59"/>
      <c r="S5" s="60"/>
    </row>
    <row r="6" spans="1:19" s="56" customFormat="1" ht="15.75" x14ac:dyDescent="0.25">
      <c r="A6" s="61" t="s">
        <v>68</v>
      </c>
      <c r="B6" s="62" t="s">
        <v>69</v>
      </c>
      <c r="C6" s="88" t="s">
        <v>70</v>
      </c>
      <c r="D6" s="88" t="s">
        <v>71</v>
      </c>
      <c r="E6" s="88" t="s">
        <v>72</v>
      </c>
      <c r="F6" s="88" t="s">
        <v>73</v>
      </c>
      <c r="G6" s="58"/>
      <c r="H6" s="88" t="s">
        <v>70</v>
      </c>
      <c r="I6" s="88" t="s">
        <v>71</v>
      </c>
      <c r="J6" s="88" t="s">
        <v>72</v>
      </c>
      <c r="K6" s="88" t="s">
        <v>73</v>
      </c>
      <c r="L6" s="58"/>
      <c r="M6" s="88" t="s">
        <v>70</v>
      </c>
      <c r="N6" s="88" t="s">
        <v>71</v>
      </c>
      <c r="O6" s="88" t="s">
        <v>72</v>
      </c>
      <c r="P6" s="88" t="s">
        <v>73</v>
      </c>
      <c r="Q6" s="64"/>
    </row>
    <row r="7" spans="1:19" ht="19.5" customHeight="1" x14ac:dyDescent="0.25">
      <c r="A7" s="9">
        <v>1310</v>
      </c>
      <c r="B7" s="10" t="s">
        <v>78</v>
      </c>
      <c r="C7" s="11">
        <f>VLOOKUP($C$1,'HC Fcst Exp. (1101-1331)'!$A:$H,MATCH($A7,'HC Fcst Exp. (1101-1331)'!$A$3:$H$3,0),0)/$A$2</f>
        <v>0</v>
      </c>
      <c r="D7" s="11">
        <f>VLOOKUP($C$1,'HC Fcst. Fed. Rec. (1101-1331)'!$A:$H,MATCH($A7,'HC Fcst. Fed. Rec. (1101-1331)'!$A$3:$H$3,0),0)/$A$2</f>
        <v>0</v>
      </c>
      <c r="E7" s="11">
        <f>VLOOKUP($C$1,'HC Fcst. Oth. Rec. (1101-1331)'!$A:$H,MATCH($A7,'HC Fcst. Oth. Rec. (1101-1331)'!$A$3:$H$3,0),0)/$A$2</f>
        <v>0</v>
      </c>
      <c r="F7" s="11">
        <f t="shared" ref="F7:F25" si="0">C7-D7-E7</f>
        <v>0</v>
      </c>
      <c r="G7" s="11"/>
      <c r="H7" s="11" t="e">
        <f>SUMIFS(#REF!,#REF!,$H$1,#REF!,$A$1,#REF!,$A7)/$A$2</f>
        <v>#REF!</v>
      </c>
      <c r="I7" s="11" t="e">
        <f>SUMIFS(#REF!,#REF!,$I$1,#REF!,$A$1,#REF!,$A7,#REF!,$I$2)/$A$2</f>
        <v>#REF!</v>
      </c>
      <c r="J7" s="11" t="e">
        <f>SUMIFS(#REF!,#REF!,$I$1,#REF!,$A$1,#REF!,$A7,#REF!,$J$2)/$A$2</f>
        <v>#REF!</v>
      </c>
      <c r="K7" s="11" t="e">
        <f t="shared" ref="K7:K25" si="1">H7-I7-J7</f>
        <v>#REF!</v>
      </c>
      <c r="L7" s="16"/>
      <c r="M7" s="11" t="e">
        <f t="shared" ref="M7:M25" si="2">H7-C7</f>
        <v>#REF!</v>
      </c>
      <c r="N7" s="11" t="e">
        <f t="shared" ref="N7:N25" si="3">I7-D7</f>
        <v>#REF!</v>
      </c>
      <c r="O7" s="11" t="e">
        <f t="shared" ref="O7:O25" si="4">J7-E7</f>
        <v>#REF!</v>
      </c>
      <c r="P7" s="11" t="e">
        <f t="shared" ref="P7:P25" si="5">M7-N7-O7</f>
        <v>#REF!</v>
      </c>
      <c r="Q7" s="8"/>
    </row>
    <row r="8" spans="1:19" s="15" customFormat="1" ht="19.5" customHeight="1" x14ac:dyDescent="0.25">
      <c r="A8" s="12">
        <v>1311</v>
      </c>
      <c r="B8" s="13" t="s">
        <v>79</v>
      </c>
      <c r="C8" s="34">
        <f>VLOOKUP($C$1,'HC Fcst Exp. (1101-1331)'!$A:$H,MATCH($A8,'HC Fcst Exp. (1101-1331)'!$A$3:$H$3,0),0)/$A$2</f>
        <v>0</v>
      </c>
      <c r="D8" s="34">
        <f>VLOOKUP($C$1,'HC Fcst. Fed. Rec. (1101-1331)'!$A:$H,MATCH($A8,'HC Fcst. Fed. Rec. (1101-1331)'!$A$3:$H$3,0),0)/$A$2</f>
        <v>0</v>
      </c>
      <c r="E8" s="34">
        <f>VLOOKUP($C$1,'HC Fcst. Oth. Rec. (1101-1331)'!$A:$H,MATCH($A8,'HC Fcst. Oth. Rec. (1101-1331)'!$A$3:$H$3,0),0)/$A$2</f>
        <v>0</v>
      </c>
      <c r="F8" s="34">
        <f t="shared" si="0"/>
        <v>0</v>
      </c>
      <c r="G8" s="54"/>
      <c r="H8" s="34" t="e">
        <f>SUMIFS(#REF!,#REF!,$H$1,#REF!,$A$1,#REF!,$A8)/$A$2</f>
        <v>#REF!</v>
      </c>
      <c r="I8" s="34" t="e">
        <f>SUMIFS(#REF!,#REF!,$I$1,#REF!,$A$1,#REF!,$A8,#REF!,$I$2)/$A$2</f>
        <v>#REF!</v>
      </c>
      <c r="J8" s="34" t="e">
        <f>SUMIFS(#REF!,#REF!,$I$1,#REF!,$A$1,#REF!,$A8,#REF!,$J$2)/$A$2</f>
        <v>#REF!</v>
      </c>
      <c r="K8" s="34" t="e">
        <f t="shared" si="1"/>
        <v>#REF!</v>
      </c>
      <c r="L8" s="14"/>
      <c r="M8" s="34" t="e">
        <f t="shared" si="2"/>
        <v>#REF!</v>
      </c>
      <c r="N8" s="34" t="e">
        <f t="shared" si="3"/>
        <v>#REF!</v>
      </c>
      <c r="O8" s="34" t="e">
        <f t="shared" si="4"/>
        <v>#REF!</v>
      </c>
      <c r="P8" s="34" t="e">
        <f t="shared" si="5"/>
        <v>#REF!</v>
      </c>
    </row>
    <row r="9" spans="1:19" ht="19.5" customHeight="1" x14ac:dyDescent="0.25">
      <c r="A9" s="9">
        <v>1102</v>
      </c>
      <c r="B9" s="10" t="s">
        <v>75</v>
      </c>
      <c r="C9" s="32">
        <f>VLOOKUP($C$1,'HC Fcst Exp. (1101-1331)'!$A:$H,MATCH($A9,'HC Fcst Exp. (1101-1331)'!$A$3:$H$3,0),0)/$A$2</f>
        <v>0</v>
      </c>
      <c r="D9" s="32">
        <f>VLOOKUP($C$1,'HC Fcst. Fed. Rec. (1101-1331)'!$A:$H,MATCH($A9,'HC Fcst. Fed. Rec. (1101-1331)'!$A$3:$H$3,0),0)/$A$2</f>
        <v>0</v>
      </c>
      <c r="E9" s="32">
        <f>VLOOKUP($C$1,'HC Fcst. Oth. Rec. (1101-1331)'!$A:$H,MATCH($A9,'HC Fcst. Oth. Rec. (1101-1331)'!$A$3:$H$3,0),0)/$A$2</f>
        <v>0</v>
      </c>
      <c r="F9" s="32">
        <f t="shared" si="0"/>
        <v>0</v>
      </c>
      <c r="G9" s="11"/>
      <c r="H9" s="32" t="e">
        <f>SUMIFS(#REF!,#REF!,$H$1,#REF!,$A$1,#REF!,$A9)/$A$2</f>
        <v>#REF!</v>
      </c>
      <c r="I9" s="32" t="e">
        <f>SUMIFS(#REF!,#REF!,$I$1,#REF!,$A$1,#REF!,$A9,#REF!,$I$2)/$A$2</f>
        <v>#REF!</v>
      </c>
      <c r="J9" s="32" t="e">
        <f>SUMIFS(#REF!,#REF!,$I$1,#REF!,$A$1,#REF!,$A9,#REF!,$J$2)/$A$2</f>
        <v>#REF!</v>
      </c>
      <c r="K9" s="32" t="e">
        <f t="shared" si="1"/>
        <v>#REF!</v>
      </c>
      <c r="L9" s="16"/>
      <c r="M9" s="32" t="e">
        <f t="shared" si="2"/>
        <v>#REF!</v>
      </c>
      <c r="N9" s="32" t="e">
        <f t="shared" si="3"/>
        <v>#REF!</v>
      </c>
      <c r="O9" s="32" t="e">
        <f t="shared" si="4"/>
        <v>#REF!</v>
      </c>
      <c r="P9" s="32" t="e">
        <f t="shared" si="5"/>
        <v>#REF!</v>
      </c>
    </row>
    <row r="10" spans="1:19" s="15" customFormat="1" ht="19.5" customHeight="1" x14ac:dyDescent="0.25">
      <c r="A10" s="12">
        <v>1340</v>
      </c>
      <c r="B10" s="13" t="s">
        <v>85</v>
      </c>
      <c r="C10" s="34">
        <v>0</v>
      </c>
      <c r="D10" s="34">
        <v>0</v>
      </c>
      <c r="E10" s="34">
        <v>0</v>
      </c>
      <c r="F10" s="34">
        <f t="shared" si="0"/>
        <v>0</v>
      </c>
      <c r="G10" s="54"/>
      <c r="H10" s="34" t="e">
        <f>SUMIFS(#REF!,#REF!,$H$1,#REF!,$A$1,#REF!,$A10)/$A$2</f>
        <v>#REF!</v>
      </c>
      <c r="I10" s="34" t="e">
        <f>SUMIFS(#REF!,#REF!,$I$1,#REF!,$A$1,#REF!,$A10,#REF!,$I$2)/$A$2</f>
        <v>#REF!</v>
      </c>
      <c r="J10" s="34" t="e">
        <f>SUMIFS(#REF!,#REF!,$I$1,#REF!,$A$1,#REF!,$A10,#REF!,$J$2)/$A$2</f>
        <v>#REF!</v>
      </c>
      <c r="K10" s="34" t="e">
        <f t="shared" si="1"/>
        <v>#REF!</v>
      </c>
      <c r="L10" s="14"/>
      <c r="M10" s="34" t="e">
        <f t="shared" si="2"/>
        <v>#REF!</v>
      </c>
      <c r="N10" s="34" t="e">
        <f t="shared" si="3"/>
        <v>#REF!</v>
      </c>
      <c r="O10" s="34" t="e">
        <f t="shared" si="4"/>
        <v>#REF!</v>
      </c>
      <c r="P10" s="34" t="e">
        <f t="shared" si="5"/>
        <v>#REF!</v>
      </c>
    </row>
    <row r="11" spans="1:19" ht="19.5" customHeight="1" x14ac:dyDescent="0.25">
      <c r="A11" s="9">
        <v>1331</v>
      </c>
      <c r="B11" s="10" t="s">
        <v>82</v>
      </c>
      <c r="C11" s="32">
        <f>VLOOKUP($C$1,'HC Fcst Exp. (1101-1331)'!$A:$H,MATCH($A11,'HC Fcst Exp. (1101-1331)'!$A$3:$H$3,0),0)/$A$2</f>
        <v>0</v>
      </c>
      <c r="D11" s="32">
        <f>VLOOKUP($C$1,'HC Fcst. Fed. Rec. (1101-1331)'!$A:$H,MATCH($A11,'HC Fcst. Fed. Rec. (1101-1331)'!$A$3:$H$3,0),0)/$A$2</f>
        <v>0</v>
      </c>
      <c r="E11" s="32">
        <f>VLOOKUP($C$1,'HC Fcst. Oth. Rec. (1101-1331)'!$A:$H,MATCH($A11,'HC Fcst. Oth. Rec. (1101-1331)'!$A$3:$H$3,0),0)/$A$2</f>
        <v>0</v>
      </c>
      <c r="F11" s="32">
        <f t="shared" si="0"/>
        <v>0</v>
      </c>
      <c r="G11" s="11"/>
      <c r="H11" s="32" t="e">
        <f>SUMIFS(#REF!,#REF!,$H$1,#REF!,$A$1,#REF!,$A11)/$A$2</f>
        <v>#REF!</v>
      </c>
      <c r="I11" s="32" t="e">
        <f>SUMIFS(#REF!,#REF!,$I$1,#REF!,$A$1,#REF!,$A11,#REF!,$I$2)/$A$2</f>
        <v>#REF!</v>
      </c>
      <c r="J11" s="32" t="e">
        <f>SUMIFS(#REF!,#REF!,$I$1,#REF!,$A$1,#REF!,$A11,#REF!,$J$2)/$A$2</f>
        <v>#REF!</v>
      </c>
      <c r="K11" s="32" t="e">
        <f t="shared" si="1"/>
        <v>#REF!</v>
      </c>
      <c r="L11" s="16"/>
      <c r="M11" s="32" t="e">
        <f t="shared" si="2"/>
        <v>#REF!</v>
      </c>
      <c r="N11" s="32" t="e">
        <f t="shared" si="3"/>
        <v>#REF!</v>
      </c>
      <c r="O11" s="32" t="e">
        <f t="shared" si="4"/>
        <v>#REF!</v>
      </c>
      <c r="P11" s="32" t="e">
        <f t="shared" si="5"/>
        <v>#REF!</v>
      </c>
    </row>
    <row r="12" spans="1:19" s="15" customFormat="1" ht="19.5" customHeight="1" x14ac:dyDescent="0.25">
      <c r="A12" s="12">
        <v>1330</v>
      </c>
      <c r="B12" s="13" t="s">
        <v>81</v>
      </c>
      <c r="C12" s="34">
        <f>VLOOKUP($C$1,'HC Fcst Exp. (1101-1331)'!$A:$H,MATCH($A12,'HC Fcst Exp. (1101-1331)'!$A$3:$H$3,0),0)/$A$2</f>
        <v>0</v>
      </c>
      <c r="D12" s="34">
        <f>VLOOKUP($C$1,'HC Fcst. Fed. Rec. (1101-1331)'!$A:$H,MATCH($A12,'HC Fcst. Fed. Rec. (1101-1331)'!$A$3:$H$3,0),0)/$A$2</f>
        <v>0</v>
      </c>
      <c r="E12" s="34">
        <f>VLOOKUP($C$1,'HC Fcst. Oth. Rec. (1101-1331)'!$A:$H,MATCH($A12,'HC Fcst. Oth. Rec. (1101-1331)'!$A$3:$H$3,0),0)/$A$2</f>
        <v>0</v>
      </c>
      <c r="F12" s="34">
        <f t="shared" si="0"/>
        <v>0</v>
      </c>
      <c r="G12" s="54"/>
      <c r="H12" s="34" t="e">
        <f>SUMIFS(#REF!,#REF!,$H$1,#REF!,$A$1,#REF!,$A12)/$A$2</f>
        <v>#REF!</v>
      </c>
      <c r="I12" s="34" t="e">
        <f>SUMIFS(#REF!,#REF!,$I$1,#REF!,$A$1,#REF!,$A12,#REF!,$I$2)/$A$2</f>
        <v>#REF!</v>
      </c>
      <c r="J12" s="34" t="e">
        <f>SUMIFS(#REF!,#REF!,$I$1,#REF!,$A$1,#REF!,$A12,#REF!,$J$2)/$A$2</f>
        <v>#REF!</v>
      </c>
      <c r="K12" s="34" t="e">
        <f t="shared" si="1"/>
        <v>#REF!</v>
      </c>
      <c r="L12" s="14"/>
      <c r="M12" s="34" t="e">
        <f t="shared" si="2"/>
        <v>#REF!</v>
      </c>
      <c r="N12" s="34" t="e">
        <f t="shared" si="3"/>
        <v>#REF!</v>
      </c>
      <c r="O12" s="34" t="e">
        <f t="shared" si="4"/>
        <v>#REF!</v>
      </c>
      <c r="P12" s="34" t="e">
        <f t="shared" si="5"/>
        <v>#REF!</v>
      </c>
    </row>
    <row r="13" spans="1:19" ht="19.5" customHeight="1" x14ac:dyDescent="0.25">
      <c r="A13" s="9">
        <v>1350</v>
      </c>
      <c r="B13" s="10" t="s">
        <v>86</v>
      </c>
      <c r="C13" s="32">
        <v>0</v>
      </c>
      <c r="D13" s="32">
        <v>0</v>
      </c>
      <c r="E13" s="32">
        <v>0</v>
      </c>
      <c r="F13" s="32">
        <f t="shared" si="0"/>
        <v>0</v>
      </c>
      <c r="G13" s="11"/>
      <c r="H13" s="32" t="e">
        <f>SUMIFS(#REF!,#REF!,$H$1,#REF!,$A$1,#REF!,$A13)/$A$2</f>
        <v>#REF!</v>
      </c>
      <c r="I13" s="32" t="e">
        <f>SUMIFS(#REF!,#REF!,$I$1,#REF!,$A$1,#REF!,$A13,#REF!,$I$2)/$A$2</f>
        <v>#REF!</v>
      </c>
      <c r="J13" s="32" t="e">
        <f>SUMIFS(#REF!,#REF!,$I$1,#REF!,$A$1,#REF!,$A13,#REF!,$J$2)/$A$2</f>
        <v>#REF!</v>
      </c>
      <c r="K13" s="32" t="e">
        <f t="shared" si="1"/>
        <v>#REF!</v>
      </c>
      <c r="L13" s="16"/>
      <c r="M13" s="32" t="e">
        <f t="shared" si="2"/>
        <v>#REF!</v>
      </c>
      <c r="N13" s="32" t="e">
        <f t="shared" si="3"/>
        <v>#REF!</v>
      </c>
      <c r="O13" s="32" t="e">
        <f t="shared" si="4"/>
        <v>#REF!</v>
      </c>
      <c r="P13" s="32" t="e">
        <f t="shared" si="5"/>
        <v>#REF!</v>
      </c>
    </row>
    <row r="14" spans="1:19" s="15" customFormat="1" ht="19.5" customHeight="1" x14ac:dyDescent="0.25">
      <c r="A14" s="12">
        <v>1101</v>
      </c>
      <c r="B14" s="13" t="s">
        <v>74</v>
      </c>
      <c r="C14" s="34">
        <f>VLOOKUP($C$1,'HC Fcst Exp. (1101-1331)'!$A:$H,MATCH($A14,'HC Fcst Exp. (1101-1331)'!$A$3:$H$3,0),0)/$A$2</f>
        <v>0</v>
      </c>
      <c r="D14" s="34">
        <f>VLOOKUP($C$1,'HC Fcst. Fed. Rec. (1101-1331)'!$A:$H,MATCH($A14,'HC Fcst. Fed. Rec. (1101-1331)'!$A$3:$H$3,0),0)/$A$2</f>
        <v>0</v>
      </c>
      <c r="E14" s="34">
        <f>VLOOKUP($C$1,'HC Fcst. Oth. Rec. (1101-1331)'!$A:$H,MATCH($A14,'HC Fcst. Oth. Rec. (1101-1331)'!$A$3:$H$3,0),0)/$A$2</f>
        <v>0</v>
      </c>
      <c r="F14" s="34">
        <f t="shared" si="0"/>
        <v>0</v>
      </c>
      <c r="G14" s="54"/>
      <c r="H14" s="34" t="e">
        <f>SUMIFS(#REF!,#REF!,$H$1,#REF!,$A$1,#REF!,$A14)/$A$2</f>
        <v>#REF!</v>
      </c>
      <c r="I14" s="34" t="e">
        <f>SUMIFS(#REF!,#REF!,$I$1,#REF!,$A$1,#REF!,$A14,#REF!,$I$2)/$A$2</f>
        <v>#REF!</v>
      </c>
      <c r="J14" s="34" t="e">
        <f>SUMIFS(#REF!,#REF!,$I$1,#REF!,$A$1,#REF!,$A14,#REF!,$J$2)/$A$2</f>
        <v>#REF!</v>
      </c>
      <c r="K14" s="34" t="e">
        <f t="shared" si="1"/>
        <v>#REF!</v>
      </c>
      <c r="L14" s="34"/>
      <c r="M14" s="34" t="e">
        <f t="shared" si="2"/>
        <v>#REF!</v>
      </c>
      <c r="N14" s="34" t="e">
        <f t="shared" si="3"/>
        <v>#REF!</v>
      </c>
      <c r="O14" s="34" t="e">
        <f t="shared" si="4"/>
        <v>#REF!</v>
      </c>
      <c r="P14" s="34" t="e">
        <f t="shared" si="5"/>
        <v>#REF!</v>
      </c>
    </row>
    <row r="15" spans="1:19" s="15" customFormat="1" ht="19.5" customHeight="1" x14ac:dyDescent="0.25">
      <c r="A15" s="9">
        <v>1993</v>
      </c>
      <c r="B15" s="10" t="s">
        <v>91</v>
      </c>
      <c r="C15" s="32">
        <v>0</v>
      </c>
      <c r="D15" s="32">
        <v>0</v>
      </c>
      <c r="E15" s="32">
        <v>0</v>
      </c>
      <c r="F15" s="32">
        <f t="shared" si="0"/>
        <v>0</v>
      </c>
      <c r="G15" s="11"/>
      <c r="H15" s="32" t="e">
        <f>SUMIFS(#REF!,#REF!,$H$1,#REF!,$A$1,#REF!,$A15)/$A$2</f>
        <v>#REF!</v>
      </c>
      <c r="I15" s="32" t="e">
        <f>SUMIFS(#REF!,#REF!,$I$1,#REF!,$A$1,#REF!,$A15,#REF!,$I$2)/$A$2</f>
        <v>#REF!</v>
      </c>
      <c r="J15" s="32" t="e">
        <f>SUMIFS(#REF!,#REF!,$I$1,#REF!,$A$1,#REF!,$A15,#REF!,$J$2)/$A$2</f>
        <v>#REF!</v>
      </c>
      <c r="K15" s="32" t="e">
        <f t="shared" si="1"/>
        <v>#REF!</v>
      </c>
      <c r="L15" s="16"/>
      <c r="M15" s="32" t="e">
        <f t="shared" si="2"/>
        <v>#REF!</v>
      </c>
      <c r="N15" s="32" t="e">
        <f t="shared" si="3"/>
        <v>#REF!</v>
      </c>
      <c r="O15" s="32" t="e">
        <f t="shared" si="4"/>
        <v>#REF!</v>
      </c>
      <c r="P15" s="32" t="e">
        <f t="shared" si="5"/>
        <v>#REF!</v>
      </c>
    </row>
    <row r="16" spans="1:19" s="15" customFormat="1" ht="19.5" customHeight="1" x14ac:dyDescent="0.25">
      <c r="A16" s="12">
        <v>1910</v>
      </c>
      <c r="B16" s="13" t="s">
        <v>88</v>
      </c>
      <c r="C16" s="34">
        <v>0</v>
      </c>
      <c r="D16" s="34">
        <v>0</v>
      </c>
      <c r="E16" s="34">
        <v>0</v>
      </c>
      <c r="F16" s="34">
        <f t="shared" si="0"/>
        <v>0</v>
      </c>
      <c r="G16" s="54"/>
      <c r="H16" s="34" t="e">
        <f>SUMIFS(#REF!,#REF!,$H$1,#REF!,$A$1,#REF!,$A16)/$A$2</f>
        <v>#REF!</v>
      </c>
      <c r="I16" s="34" t="e">
        <f>SUMIFS(#REF!,#REF!,$I$1,#REF!,$A$1,#REF!,$A16,#REF!,$I$2)/$A$2</f>
        <v>#REF!</v>
      </c>
      <c r="J16" s="34" t="e">
        <f>SUMIFS(#REF!,#REF!,$I$1,#REF!,$A$1,#REF!,$A16,#REF!,$J$2)/$A$2</f>
        <v>#REF!</v>
      </c>
      <c r="K16" s="34" t="e">
        <f t="shared" si="1"/>
        <v>#REF!</v>
      </c>
      <c r="L16" s="14"/>
      <c r="M16" s="34" t="e">
        <f t="shared" si="2"/>
        <v>#REF!</v>
      </c>
      <c r="N16" s="34" t="e">
        <f t="shared" si="3"/>
        <v>#REF!</v>
      </c>
      <c r="O16" s="34" t="e">
        <f t="shared" si="4"/>
        <v>#REF!</v>
      </c>
      <c r="P16" s="34" t="e">
        <f t="shared" si="5"/>
        <v>#REF!</v>
      </c>
    </row>
    <row r="17" spans="1:16" s="15" customFormat="1" ht="19.5" customHeight="1" x14ac:dyDescent="0.25">
      <c r="A17" s="9">
        <v>1810</v>
      </c>
      <c r="B17" s="10" t="s">
        <v>87</v>
      </c>
      <c r="C17" s="32">
        <v>0</v>
      </c>
      <c r="D17" s="32">
        <v>0</v>
      </c>
      <c r="E17" s="32">
        <v>0</v>
      </c>
      <c r="F17" s="32">
        <f t="shared" si="0"/>
        <v>0</v>
      </c>
      <c r="G17" s="11"/>
      <c r="H17" s="32" t="e">
        <f>SUMIFS(#REF!,#REF!,$H$1,#REF!,$A$1,#REF!,$A17)/$A$2</f>
        <v>#REF!</v>
      </c>
      <c r="I17" s="32" t="e">
        <f>SUMIFS(#REF!,#REF!,$I$1,#REF!,$A$1,#REF!,$A17,#REF!,$I$2)/$A$2</f>
        <v>#REF!</v>
      </c>
      <c r="J17" s="32" t="e">
        <f>SUMIFS(#REF!,#REF!,$I$1,#REF!,$A$1,#REF!,$A17,#REF!,$J$2)/$A$2</f>
        <v>#REF!</v>
      </c>
      <c r="K17" s="32" t="e">
        <f t="shared" si="1"/>
        <v>#REF!</v>
      </c>
      <c r="L17" s="16"/>
      <c r="M17" s="32" t="e">
        <f t="shared" si="2"/>
        <v>#REF!</v>
      </c>
      <c r="N17" s="32" t="e">
        <f t="shared" si="3"/>
        <v>#REF!</v>
      </c>
      <c r="O17" s="32" t="e">
        <f t="shared" si="4"/>
        <v>#REF!</v>
      </c>
      <c r="P17" s="32" t="e">
        <f t="shared" si="5"/>
        <v>#REF!</v>
      </c>
    </row>
    <row r="18" spans="1:16" s="15" customFormat="1" ht="19.5" customHeight="1" x14ac:dyDescent="0.25">
      <c r="A18" s="12">
        <v>1992</v>
      </c>
      <c r="B18" s="13" t="s">
        <v>90</v>
      </c>
      <c r="C18" s="68">
        <v>0</v>
      </c>
      <c r="D18" s="68">
        <v>0</v>
      </c>
      <c r="E18" s="68">
        <v>0</v>
      </c>
      <c r="F18" s="68">
        <f t="shared" si="0"/>
        <v>0</v>
      </c>
      <c r="G18" s="54"/>
      <c r="H18" s="68" t="e">
        <f>SUMIFS(#REF!,#REF!,$H$1,#REF!,$A$1,#REF!,$A18)/$A$2</f>
        <v>#REF!</v>
      </c>
      <c r="I18" s="68" t="e">
        <f>SUMIFS(#REF!,#REF!,$I$1,#REF!,$A$1,#REF!,$A18,#REF!,$I$2)/$A$2</f>
        <v>#REF!</v>
      </c>
      <c r="J18" s="68" t="e">
        <f>SUMIFS(#REF!,#REF!,$I$1,#REF!,$A$1,#REF!,$A18,#REF!,$J$2)/$A$2</f>
        <v>#REF!</v>
      </c>
      <c r="K18" s="68" t="e">
        <f t="shared" si="1"/>
        <v>#REF!</v>
      </c>
      <c r="L18" s="14"/>
      <c r="M18" s="68" t="e">
        <f t="shared" si="2"/>
        <v>#REF!</v>
      </c>
      <c r="N18" s="68" t="e">
        <f t="shared" si="3"/>
        <v>#REF!</v>
      </c>
      <c r="O18" s="68" t="e">
        <f t="shared" si="4"/>
        <v>#REF!</v>
      </c>
      <c r="P18" s="68" t="e">
        <f t="shared" si="5"/>
        <v>#REF!</v>
      </c>
    </row>
    <row r="19" spans="1:16" s="15" customFormat="1" ht="19.5" hidden="1" customHeight="1" outlineLevel="1" x14ac:dyDescent="0.25">
      <c r="A19" s="9">
        <v>1103</v>
      </c>
      <c r="B19" s="10" t="s">
        <v>76</v>
      </c>
      <c r="C19" s="67">
        <v>0</v>
      </c>
      <c r="D19" s="67">
        <v>0</v>
      </c>
      <c r="E19" s="67">
        <v>0</v>
      </c>
      <c r="F19" s="67">
        <f t="shared" si="0"/>
        <v>0</v>
      </c>
      <c r="G19" s="11"/>
      <c r="H19" s="67" t="e">
        <f>SUMIFS(#REF!,#REF!,$H$1,#REF!,$A$1,#REF!,$A19)/$A$2</f>
        <v>#REF!</v>
      </c>
      <c r="I19" s="67" t="e">
        <f>SUMIFS(#REF!,#REF!,$I$1,#REF!,$A$1,#REF!,$A19,#REF!,$I$2)/$A$2</f>
        <v>#REF!</v>
      </c>
      <c r="J19" s="67" t="e">
        <f>SUMIFS(#REF!,#REF!,$I$1,#REF!,$A$1,#REF!,$A19,#REF!,$J$2)/$A$2</f>
        <v>#REF!</v>
      </c>
      <c r="K19" s="67" t="e">
        <f t="shared" si="1"/>
        <v>#REF!</v>
      </c>
      <c r="L19" s="16"/>
      <c r="M19" s="67" t="e">
        <f t="shared" si="2"/>
        <v>#REF!</v>
      </c>
      <c r="N19" s="67" t="e">
        <f t="shared" si="3"/>
        <v>#REF!</v>
      </c>
      <c r="O19" s="67" t="e">
        <f t="shared" si="4"/>
        <v>#REF!</v>
      </c>
      <c r="P19" s="67" t="e">
        <f t="shared" si="5"/>
        <v>#REF!</v>
      </c>
    </row>
    <row r="20" spans="1:16" s="15" customFormat="1" ht="19.5" hidden="1" customHeight="1" outlineLevel="1" x14ac:dyDescent="0.25">
      <c r="A20" s="12">
        <v>1210</v>
      </c>
      <c r="B20" s="13" t="s">
        <v>77</v>
      </c>
      <c r="C20" s="34">
        <v>0</v>
      </c>
      <c r="D20" s="34">
        <v>0</v>
      </c>
      <c r="E20" s="34">
        <v>0</v>
      </c>
      <c r="F20" s="34">
        <f t="shared" si="0"/>
        <v>0</v>
      </c>
      <c r="G20" s="54"/>
      <c r="H20" s="34" t="e">
        <f>SUMIFS(#REF!,#REF!,$H$1,#REF!,$A$1,#REF!,$A20)/$A$2</f>
        <v>#REF!</v>
      </c>
      <c r="I20" s="34" t="e">
        <f>SUMIFS(#REF!,#REF!,$I$1,#REF!,$A$1,#REF!,$A20,#REF!,$I$2)/$A$2</f>
        <v>#REF!</v>
      </c>
      <c r="J20" s="34" t="e">
        <f>SUMIFS(#REF!,#REF!,$I$1,#REF!,$A$1,#REF!,$A20,#REF!,$J$2)/$A$2</f>
        <v>#REF!</v>
      </c>
      <c r="K20" s="34" t="e">
        <f t="shared" si="1"/>
        <v>#REF!</v>
      </c>
      <c r="L20" s="14"/>
      <c r="M20" s="34" t="e">
        <f t="shared" si="2"/>
        <v>#REF!</v>
      </c>
      <c r="N20" s="34" t="e">
        <f t="shared" si="3"/>
        <v>#REF!</v>
      </c>
      <c r="O20" s="34" t="e">
        <f t="shared" si="4"/>
        <v>#REF!</v>
      </c>
      <c r="P20" s="34" t="e">
        <f t="shared" si="5"/>
        <v>#REF!</v>
      </c>
    </row>
    <row r="21" spans="1:16" s="15" customFormat="1" ht="19.5" hidden="1" customHeight="1" outlineLevel="1" x14ac:dyDescent="0.25">
      <c r="A21" s="9">
        <v>1320</v>
      </c>
      <c r="B21" s="10" t="s">
        <v>80</v>
      </c>
      <c r="C21" s="32">
        <v>0</v>
      </c>
      <c r="D21" s="32">
        <v>0</v>
      </c>
      <c r="E21" s="32">
        <v>0</v>
      </c>
      <c r="F21" s="32">
        <f t="shared" si="0"/>
        <v>0</v>
      </c>
      <c r="G21" s="11"/>
      <c r="H21" s="32" t="e">
        <f>SUMIFS(#REF!,#REF!,$H$1,#REF!,$A$1,#REF!,$A21)/$A$2</f>
        <v>#REF!</v>
      </c>
      <c r="I21" s="32" t="e">
        <f>SUMIFS(#REF!,#REF!,$I$1,#REF!,$A$1,#REF!,$A21,#REF!,$I$2)/$A$2</f>
        <v>#REF!</v>
      </c>
      <c r="J21" s="32" t="e">
        <f>SUMIFS(#REF!,#REF!,$I$1,#REF!,$A$1,#REF!,$A21,#REF!,$J$2)/$A$2</f>
        <v>#REF!</v>
      </c>
      <c r="K21" s="32" t="e">
        <f t="shared" si="1"/>
        <v>#REF!</v>
      </c>
      <c r="L21" s="16"/>
      <c r="M21" s="32" t="e">
        <f t="shared" si="2"/>
        <v>#REF!</v>
      </c>
      <c r="N21" s="32" t="e">
        <f t="shared" si="3"/>
        <v>#REF!</v>
      </c>
      <c r="O21" s="32" t="e">
        <f t="shared" si="4"/>
        <v>#REF!</v>
      </c>
      <c r="P21" s="32" t="e">
        <f t="shared" si="5"/>
        <v>#REF!</v>
      </c>
    </row>
    <row r="22" spans="1:16" s="15" customFormat="1" ht="19.5" hidden="1" customHeight="1" outlineLevel="1" x14ac:dyDescent="0.25">
      <c r="A22" s="12">
        <v>1336</v>
      </c>
      <c r="B22" s="13" t="s">
        <v>83</v>
      </c>
      <c r="C22" s="34">
        <v>0</v>
      </c>
      <c r="D22" s="34">
        <v>0</v>
      </c>
      <c r="E22" s="34">
        <v>0</v>
      </c>
      <c r="F22" s="34">
        <f t="shared" si="0"/>
        <v>0</v>
      </c>
      <c r="G22" s="54"/>
      <c r="H22" s="34" t="e">
        <f>SUMIFS(#REF!,#REF!,$H$1,#REF!,$A$1,#REF!,$A22)/$A$2</f>
        <v>#REF!</v>
      </c>
      <c r="I22" s="34" t="e">
        <f>SUMIFS(#REF!,#REF!,$I$1,#REF!,$A$1,#REF!,$A22,#REF!,$I$2)/$A$2</f>
        <v>#REF!</v>
      </c>
      <c r="J22" s="34" t="e">
        <f>SUMIFS(#REF!,#REF!,$I$1,#REF!,$A$1,#REF!,$A22,#REF!,$J$2)/$A$2</f>
        <v>#REF!</v>
      </c>
      <c r="K22" s="34" t="e">
        <f t="shared" si="1"/>
        <v>#REF!</v>
      </c>
      <c r="L22" s="14"/>
      <c r="M22" s="34" t="e">
        <f t="shared" si="2"/>
        <v>#REF!</v>
      </c>
      <c r="N22" s="34" t="e">
        <f t="shared" si="3"/>
        <v>#REF!</v>
      </c>
      <c r="O22" s="34" t="e">
        <f t="shared" si="4"/>
        <v>#REF!</v>
      </c>
      <c r="P22" s="34" t="e">
        <f t="shared" si="5"/>
        <v>#REF!</v>
      </c>
    </row>
    <row r="23" spans="1:16" s="15" customFormat="1" ht="19.5" hidden="1" customHeight="1" outlineLevel="1" x14ac:dyDescent="0.25">
      <c r="A23" s="9">
        <v>1337</v>
      </c>
      <c r="B23" s="10" t="s">
        <v>84</v>
      </c>
      <c r="C23" s="32">
        <v>0</v>
      </c>
      <c r="D23" s="32">
        <v>0</v>
      </c>
      <c r="E23" s="32">
        <v>0</v>
      </c>
      <c r="F23" s="32">
        <f t="shared" si="0"/>
        <v>0</v>
      </c>
      <c r="G23" s="11"/>
      <c r="H23" s="32" t="e">
        <f>SUMIFS(#REF!,#REF!,$H$1,#REF!,$A$1,#REF!,$A23)/$A$2</f>
        <v>#REF!</v>
      </c>
      <c r="I23" s="32" t="e">
        <f>SUMIFS(#REF!,#REF!,$I$1,#REF!,$A$1,#REF!,$A23,#REF!,$I$2)/$A$2</f>
        <v>#REF!</v>
      </c>
      <c r="J23" s="32" t="e">
        <f>SUMIFS(#REF!,#REF!,$I$1,#REF!,$A$1,#REF!,$A23,#REF!,$J$2)/$A$2</f>
        <v>#REF!</v>
      </c>
      <c r="K23" s="32" t="e">
        <f t="shared" si="1"/>
        <v>#REF!</v>
      </c>
      <c r="L23" s="16"/>
      <c r="M23" s="32" t="e">
        <f t="shared" si="2"/>
        <v>#REF!</v>
      </c>
      <c r="N23" s="32" t="e">
        <f t="shared" si="3"/>
        <v>#REF!</v>
      </c>
      <c r="O23" s="32" t="e">
        <f t="shared" si="4"/>
        <v>#REF!</v>
      </c>
      <c r="P23" s="32" t="e">
        <f t="shared" si="5"/>
        <v>#REF!</v>
      </c>
    </row>
    <row r="24" spans="1:16" s="15" customFormat="1" ht="19.5" hidden="1" customHeight="1" outlineLevel="1" x14ac:dyDescent="0.25">
      <c r="A24" s="12">
        <v>1991</v>
      </c>
      <c r="B24" s="13" t="s">
        <v>89</v>
      </c>
      <c r="C24" s="34">
        <v>0</v>
      </c>
      <c r="D24" s="34">
        <v>0</v>
      </c>
      <c r="E24" s="34">
        <v>0</v>
      </c>
      <c r="F24" s="34">
        <f t="shared" si="0"/>
        <v>0</v>
      </c>
      <c r="G24" s="54"/>
      <c r="H24" s="34" t="e">
        <f>SUMIFS(#REF!,#REF!,$H$1,#REF!,$A$1,#REF!,$A24)/$A$2</f>
        <v>#REF!</v>
      </c>
      <c r="I24" s="34" t="e">
        <f>SUMIFS(#REF!,#REF!,$I$1,#REF!,$A$1,#REF!,$A24,#REF!,$I$2)/$A$2</f>
        <v>#REF!</v>
      </c>
      <c r="J24" s="34" t="e">
        <f>SUMIFS(#REF!,#REF!,$I$1,#REF!,$A$1,#REF!,$A24,#REF!,$J$2)/$A$2</f>
        <v>#REF!</v>
      </c>
      <c r="K24" s="34" t="e">
        <f t="shared" si="1"/>
        <v>#REF!</v>
      </c>
      <c r="L24" s="14"/>
      <c r="M24" s="34" t="e">
        <f t="shared" si="2"/>
        <v>#REF!</v>
      </c>
      <c r="N24" s="34" t="e">
        <f t="shared" si="3"/>
        <v>#REF!</v>
      </c>
      <c r="O24" s="34" t="e">
        <f t="shared" si="4"/>
        <v>#REF!</v>
      </c>
      <c r="P24" s="34" t="e">
        <f t="shared" si="5"/>
        <v>#REF!</v>
      </c>
    </row>
    <row r="25" spans="1:16" ht="19.5" hidden="1" customHeight="1" outlineLevel="1" x14ac:dyDescent="0.25">
      <c r="A25" s="9">
        <v>2003</v>
      </c>
      <c r="B25" s="10" t="s">
        <v>92</v>
      </c>
      <c r="C25" s="33">
        <v>0</v>
      </c>
      <c r="D25" s="33">
        <v>0</v>
      </c>
      <c r="E25" s="33">
        <v>0</v>
      </c>
      <c r="F25" s="33">
        <f t="shared" si="0"/>
        <v>0</v>
      </c>
      <c r="G25" s="11"/>
      <c r="H25" s="33" t="e">
        <f>SUMIFS(#REF!,#REF!,$H$1,#REF!,$A$1,#REF!,$A25)/$A$2</f>
        <v>#REF!</v>
      </c>
      <c r="I25" s="33" t="e">
        <f>SUMIFS(#REF!,#REF!,$I$1,#REF!,$A$1,#REF!,$A25,#REF!,$I$2)/$A$2</f>
        <v>#REF!</v>
      </c>
      <c r="J25" s="33" t="e">
        <f>SUMIFS(#REF!,#REF!,$I$1,#REF!,$A$1,#REF!,$A25,#REF!,$J$2)/$A$2</f>
        <v>#REF!</v>
      </c>
      <c r="K25" s="33" t="e">
        <f t="shared" si="1"/>
        <v>#REF!</v>
      </c>
      <c r="L25" s="16"/>
      <c r="M25" s="33" t="e">
        <f t="shared" si="2"/>
        <v>#REF!</v>
      </c>
      <c r="N25" s="33" t="e">
        <f t="shared" si="3"/>
        <v>#REF!</v>
      </c>
      <c r="O25" s="33" t="e">
        <f t="shared" si="4"/>
        <v>#REF!</v>
      </c>
      <c r="P25" s="33" t="e">
        <f t="shared" si="5"/>
        <v>#REF!</v>
      </c>
    </row>
    <row r="26" spans="1:16" ht="12" customHeight="1" collapsed="1" x14ac:dyDescent="0.25">
      <c r="A26" s="97"/>
      <c r="B26" s="98"/>
      <c r="C26" s="22"/>
      <c r="D26" s="22"/>
      <c r="E26" s="22"/>
      <c r="F26" s="22"/>
      <c r="G26" s="23"/>
      <c r="H26" s="23"/>
      <c r="I26" s="23"/>
      <c r="J26" s="23"/>
      <c r="K26" s="23"/>
      <c r="L26" s="23"/>
      <c r="M26" s="22"/>
      <c r="N26" s="22"/>
      <c r="O26" s="22"/>
      <c r="P26" s="22"/>
    </row>
    <row r="27" spans="1:16" s="28" customFormat="1" ht="19.5" customHeight="1" x14ac:dyDescent="0.25">
      <c r="A27" s="24"/>
      <c r="B27" s="25" t="s">
        <v>93</v>
      </c>
      <c r="C27" s="26">
        <f>SUM(C7:C25)</f>
        <v>0</v>
      </c>
      <c r="D27" s="26">
        <f>SUM(D7:D25)</f>
        <v>0</v>
      </c>
      <c r="E27" s="26">
        <f>SUM(E7:E25)</f>
        <v>0</v>
      </c>
      <c r="F27" s="26">
        <f>C27-D27-E27</f>
        <v>0</v>
      </c>
      <c r="G27" s="27"/>
      <c r="H27" s="26" t="e">
        <f>SUM(H7:H25)</f>
        <v>#REF!</v>
      </c>
      <c r="I27" s="26" t="e">
        <f>SUM(I7:I25)</f>
        <v>#REF!</v>
      </c>
      <c r="J27" s="26" t="e">
        <f>SUM(J7:J25)</f>
        <v>#REF!</v>
      </c>
      <c r="K27" s="27" t="e">
        <f>H27-I27-J27</f>
        <v>#REF!</v>
      </c>
      <c r="L27" s="27"/>
      <c r="M27" s="26" t="e">
        <f>SUM(M7:M25)</f>
        <v>#REF!</v>
      </c>
      <c r="N27" s="26" t="e">
        <f>SUM(N7:N25)</f>
        <v>#REF!</v>
      </c>
      <c r="O27" s="26" t="e">
        <f>SUM(O7:O25)</f>
        <v>#REF!</v>
      </c>
      <c r="P27" s="26" t="e">
        <f>M27-N27-O27</f>
        <v>#REF!</v>
      </c>
    </row>
    <row r="28" spans="1:16" ht="15" customHeight="1" x14ac:dyDescent="0.25">
      <c r="B28" s="6"/>
      <c r="C28" s="5"/>
      <c r="D28" s="5"/>
      <c r="E28" s="5"/>
      <c r="F28" s="5"/>
      <c r="G28" s="29"/>
      <c r="H28" s="5"/>
      <c r="I28" s="5"/>
      <c r="J28" s="5"/>
      <c r="K28" s="30"/>
      <c r="L28" s="29"/>
      <c r="M28" s="5"/>
      <c r="N28" s="5"/>
      <c r="O28" s="5"/>
      <c r="P28" s="30"/>
    </row>
    <row r="29" spans="1:16" ht="15" customHeight="1" x14ac:dyDescent="0.25">
      <c r="A29" s="75" t="e">
        <f>"Data Source for Actuals"&amp;":"&amp;" "&amp;#REF!&amp;" "&amp;"BD-701"</f>
        <v>#REF!</v>
      </c>
      <c r="B29" s="5"/>
      <c r="C29" s="5"/>
      <c r="D29" s="5"/>
      <c r="E29" s="5"/>
      <c r="F29" s="5"/>
      <c r="G29" s="29"/>
      <c r="H29" s="5"/>
      <c r="I29" s="5"/>
      <c r="J29" s="5"/>
      <c r="K29" s="5"/>
      <c r="L29" s="29"/>
      <c r="M29" s="5"/>
      <c r="N29" s="5"/>
      <c r="O29" s="5"/>
      <c r="P29" s="5"/>
    </row>
    <row r="30" spans="1:16" ht="15" customHeight="1" x14ac:dyDescent="0.25">
      <c r="A30" s="75" t="s">
        <v>371</v>
      </c>
      <c r="B30" s="5"/>
      <c r="C30" s="5"/>
      <c r="D30" s="5"/>
      <c r="E30" s="5"/>
      <c r="F30" s="5"/>
      <c r="G30" s="29"/>
      <c r="H30" s="5"/>
      <c r="I30" s="5"/>
      <c r="J30" s="5"/>
      <c r="K30" s="5"/>
      <c r="L30" s="29"/>
      <c r="M30" s="5"/>
      <c r="N30" s="5"/>
      <c r="O30" s="5"/>
      <c r="P30" s="5"/>
    </row>
    <row r="31" spans="1:16" ht="15" customHeight="1" x14ac:dyDescent="0.25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</row>
    <row r="32" spans="1:16" ht="15" customHeight="1" x14ac:dyDescent="0.25">
      <c r="A32" s="75" t="s">
        <v>393</v>
      </c>
    </row>
    <row r="33" spans="1:1" x14ac:dyDescent="0.25">
      <c r="A33" s="89" t="s">
        <v>394</v>
      </c>
    </row>
    <row r="34" spans="1:1" x14ac:dyDescent="0.25">
      <c r="A34" s="89" t="s">
        <v>395</v>
      </c>
    </row>
    <row r="35" spans="1:1" x14ac:dyDescent="0.25">
      <c r="A35" s="89" t="s">
        <v>396</v>
      </c>
    </row>
  </sheetData>
  <mergeCells count="5">
    <mergeCell ref="A4:B4"/>
    <mergeCell ref="C4:P4"/>
    <mergeCell ref="C5:F5"/>
    <mergeCell ref="H5:K5"/>
    <mergeCell ref="M5:P5"/>
  </mergeCells>
  <printOptions horizontalCentered="1"/>
  <pageMargins left="0.17" right="0.17" top="0.49" bottom="0.46" header="0.3" footer="0.2"/>
  <pageSetup scale="82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4" tint="-0.249977111117893"/>
  </sheetPr>
  <dimension ref="A1:G44"/>
  <sheetViews>
    <sheetView zoomScale="70" zoomScaleNormal="70" workbookViewId="0">
      <pane xSplit="1" ySplit="2" topLeftCell="B3" activePane="bottomRight" state="frozen"/>
      <selection activeCell="P36" sqref="P36"/>
      <selection pane="topRight" activeCell="P36" sqref="P36"/>
      <selection pane="bottomLeft" activeCell="P36" sqref="P36"/>
      <selection pane="bottomRight" activeCell="P36" sqref="P36"/>
    </sheetView>
  </sheetViews>
  <sheetFormatPr defaultRowHeight="15" x14ac:dyDescent="0.25"/>
  <cols>
    <col min="1" max="1" width="55.7109375" style="28" bestFit="1" customWidth="1"/>
    <col min="2" max="3" width="15.7109375" customWidth="1"/>
    <col min="9" max="9" width="11.28515625" bestFit="1" customWidth="1"/>
  </cols>
  <sheetData>
    <row r="1" spans="1:7" ht="45" customHeight="1" x14ac:dyDescent="0.25">
      <c r="A1" s="169" t="s">
        <v>467</v>
      </c>
      <c r="B1" s="170"/>
      <c r="C1" s="171"/>
    </row>
    <row r="2" spans="1:7" ht="33" customHeight="1" x14ac:dyDescent="0.25">
      <c r="A2" s="50" t="s">
        <v>260</v>
      </c>
      <c r="B2" s="50" t="s">
        <v>258</v>
      </c>
      <c r="C2" s="50" t="s">
        <v>259</v>
      </c>
    </row>
    <row r="3" spans="1:7" ht="18" customHeight="1" x14ac:dyDescent="0.25">
      <c r="A3" s="73" t="s">
        <v>422</v>
      </c>
      <c r="B3" s="77">
        <v>0.73590076541205562</v>
      </c>
      <c r="C3" s="77">
        <v>0.37376921805257063</v>
      </c>
      <c r="G3" s="160"/>
    </row>
    <row r="4" spans="1:7" ht="18" customHeight="1" x14ac:dyDescent="0.25">
      <c r="A4" s="78" t="s">
        <v>423</v>
      </c>
      <c r="B4" s="79">
        <v>1.0465195284249504</v>
      </c>
      <c r="C4" s="79">
        <v>0.23142227365404752</v>
      </c>
      <c r="G4" s="160"/>
    </row>
    <row r="5" spans="1:7" ht="18" customHeight="1" x14ac:dyDescent="0.25">
      <c r="A5" s="73" t="s">
        <v>424</v>
      </c>
      <c r="B5" s="80">
        <v>36.32179494347826</v>
      </c>
      <c r="C5" s="80">
        <v>0</v>
      </c>
      <c r="G5" s="160"/>
    </row>
    <row r="6" spans="1:7" ht="18" customHeight="1" x14ac:dyDescent="0.25">
      <c r="A6" s="78" t="s">
        <v>425</v>
      </c>
      <c r="B6" s="79">
        <v>10.967988405501421</v>
      </c>
      <c r="C6" s="79">
        <v>0</v>
      </c>
      <c r="G6" s="160"/>
    </row>
    <row r="7" spans="1:7" ht="18" customHeight="1" x14ac:dyDescent="0.25">
      <c r="A7" s="73" t="s">
        <v>426</v>
      </c>
      <c r="B7" s="80">
        <v>2.9810165203319947</v>
      </c>
      <c r="C7" s="80">
        <v>0</v>
      </c>
      <c r="G7" s="160"/>
    </row>
    <row r="8" spans="1:7" ht="18" customHeight="1" x14ac:dyDescent="0.25">
      <c r="A8" s="78" t="s">
        <v>427</v>
      </c>
      <c r="B8" s="79">
        <v>5.5301412742688845</v>
      </c>
      <c r="C8" s="79">
        <v>3.0659390900240622</v>
      </c>
      <c r="G8" s="160"/>
    </row>
    <row r="9" spans="1:7" ht="18" customHeight="1" x14ac:dyDescent="0.25">
      <c r="A9" s="73" t="s">
        <v>428</v>
      </c>
      <c r="B9" s="80">
        <v>15.24316583799556</v>
      </c>
      <c r="C9" s="80">
        <v>19.666307286787532</v>
      </c>
      <c r="G9" s="160"/>
    </row>
    <row r="10" spans="1:7" ht="18" customHeight="1" x14ac:dyDescent="0.25">
      <c r="A10" s="78" t="s">
        <v>429</v>
      </c>
      <c r="B10" s="79">
        <v>9.850609841947005</v>
      </c>
      <c r="C10" s="79">
        <v>4.5767397733325987</v>
      </c>
      <c r="G10" s="160"/>
    </row>
    <row r="11" spans="1:7" ht="18" customHeight="1" x14ac:dyDescent="0.25">
      <c r="A11" s="73" t="s">
        <v>430</v>
      </c>
      <c r="B11" s="80">
        <v>3.0458687958533881</v>
      </c>
      <c r="C11" s="80">
        <v>2.7799947649749273</v>
      </c>
      <c r="G11" s="160"/>
    </row>
    <row r="12" spans="1:7" ht="18" customHeight="1" x14ac:dyDescent="0.25">
      <c r="A12" s="78" t="s">
        <v>448</v>
      </c>
      <c r="B12" s="79">
        <v>3.9436368452531894</v>
      </c>
      <c r="C12" s="79">
        <v>0</v>
      </c>
      <c r="G12" s="160"/>
    </row>
    <row r="13" spans="1:7" ht="18" customHeight="1" x14ac:dyDescent="0.25">
      <c r="A13" s="114" t="s">
        <v>431</v>
      </c>
      <c r="B13" s="115">
        <v>8.2165128496550199</v>
      </c>
      <c r="C13" s="115">
        <v>7.0654469976671993E-3</v>
      </c>
      <c r="G13" s="160"/>
    </row>
    <row r="14" spans="1:7" ht="18" customHeight="1" x14ac:dyDescent="0.25">
      <c r="A14" s="78" t="s">
        <v>432</v>
      </c>
      <c r="B14" s="79">
        <v>3.0907561060461632</v>
      </c>
      <c r="C14" s="79">
        <v>0</v>
      </c>
      <c r="G14" s="160"/>
    </row>
    <row r="15" spans="1:7" ht="18" customHeight="1" x14ac:dyDescent="0.25">
      <c r="A15" s="114" t="s">
        <v>433</v>
      </c>
      <c r="B15" s="115">
        <v>13.907640840004483</v>
      </c>
      <c r="C15" s="115">
        <v>7.6204180672654784</v>
      </c>
      <c r="G15" s="160"/>
    </row>
    <row r="16" spans="1:7" ht="18" customHeight="1" x14ac:dyDescent="0.25">
      <c r="A16" s="78" t="s">
        <v>253</v>
      </c>
      <c r="B16" s="79">
        <v>34.976554182964612</v>
      </c>
      <c r="C16" s="79">
        <v>7.2760091658860055</v>
      </c>
      <c r="G16" s="160"/>
    </row>
    <row r="17" spans="1:7" ht="18" customHeight="1" x14ac:dyDescent="0.25">
      <c r="A17" s="114" t="s">
        <v>254</v>
      </c>
      <c r="B17" s="115">
        <v>20.645423627928999</v>
      </c>
      <c r="C17" s="115">
        <v>12.484741095865248</v>
      </c>
      <c r="G17" s="160"/>
    </row>
    <row r="18" spans="1:7" ht="18" customHeight="1" x14ac:dyDescent="0.25">
      <c r="A18" s="78" t="s">
        <v>434</v>
      </c>
      <c r="B18" s="79">
        <v>4.0798108098874666</v>
      </c>
      <c r="C18" s="79">
        <v>1.3324123362906632</v>
      </c>
      <c r="G18" s="160"/>
    </row>
    <row r="19" spans="1:7" ht="18" customHeight="1" x14ac:dyDescent="0.25">
      <c r="A19" s="114" t="s">
        <v>255</v>
      </c>
      <c r="B19" s="115">
        <v>111.70052655941819</v>
      </c>
      <c r="C19" s="115">
        <v>0</v>
      </c>
      <c r="G19" s="160"/>
    </row>
    <row r="20" spans="1:7" ht="18" customHeight="1" x14ac:dyDescent="0.25">
      <c r="A20" s="78" t="s">
        <v>440</v>
      </c>
      <c r="B20" s="79">
        <v>2.6296143250953818</v>
      </c>
      <c r="C20" s="79">
        <v>0</v>
      </c>
      <c r="G20" s="160"/>
    </row>
    <row r="21" spans="1:7" ht="18" customHeight="1" x14ac:dyDescent="0.25">
      <c r="A21" s="73" t="s">
        <v>435</v>
      </c>
      <c r="B21" s="80">
        <v>1.2678203969056316</v>
      </c>
      <c r="C21" s="80">
        <v>2.2380378758656163</v>
      </c>
      <c r="G21" s="160"/>
    </row>
    <row r="22" spans="1:7" ht="18" customHeight="1" x14ac:dyDescent="0.25">
      <c r="A22" s="78" t="s">
        <v>436</v>
      </c>
      <c r="B22" s="79">
        <v>5.2984544806703022</v>
      </c>
      <c r="C22" s="79">
        <v>0</v>
      </c>
      <c r="G22" s="160"/>
    </row>
    <row r="23" spans="1:7" ht="18" customHeight="1" x14ac:dyDescent="0.25">
      <c r="A23" s="73" t="s">
        <v>437</v>
      </c>
      <c r="B23" s="80">
        <v>17.545653054262118</v>
      </c>
      <c r="C23" s="80">
        <v>0</v>
      </c>
      <c r="G23" s="160"/>
    </row>
    <row r="24" spans="1:7" ht="18" customHeight="1" x14ac:dyDescent="0.25">
      <c r="A24" s="78" t="s">
        <v>441</v>
      </c>
      <c r="B24" s="79">
        <v>39.172536922097528</v>
      </c>
      <c r="C24" s="79">
        <v>27.861183391194139</v>
      </c>
      <c r="G24" s="160"/>
    </row>
    <row r="25" spans="1:7" ht="18" customHeight="1" x14ac:dyDescent="0.25">
      <c r="A25" s="114" t="s">
        <v>439</v>
      </c>
      <c r="B25" s="115">
        <v>6.4661472736135188</v>
      </c>
      <c r="C25" s="115">
        <v>16.394636854576511</v>
      </c>
      <c r="G25" s="160"/>
    </row>
    <row r="26" spans="1:7" ht="18" customHeight="1" x14ac:dyDescent="0.25">
      <c r="A26" s="78" t="s">
        <v>256</v>
      </c>
      <c r="B26" s="79">
        <v>49.190951724715354</v>
      </c>
      <c r="C26" s="79">
        <v>0</v>
      </c>
      <c r="G26" s="160"/>
    </row>
    <row r="27" spans="1:7" ht="18" customHeight="1" x14ac:dyDescent="0.25">
      <c r="A27" s="114" t="s">
        <v>257</v>
      </c>
      <c r="B27" s="116">
        <v>3.7236822541522172</v>
      </c>
      <c r="C27" s="116">
        <v>0.87454850204808854</v>
      </c>
      <c r="G27" s="160"/>
    </row>
    <row r="28" spans="1:7" ht="18" customHeight="1" x14ac:dyDescent="0.25">
      <c r="A28" s="78" t="s">
        <v>443</v>
      </c>
      <c r="B28" s="117">
        <v>411.57872816588372</v>
      </c>
      <c r="C28" s="117">
        <v>106.78322514281514</v>
      </c>
      <c r="G28" s="160"/>
    </row>
    <row r="29" spans="1:7" ht="18" customHeight="1" x14ac:dyDescent="0.25">
      <c r="A29" s="81"/>
      <c r="B29" s="82"/>
      <c r="C29" s="82"/>
    </row>
    <row r="30" spans="1:7" ht="18" customHeight="1" x14ac:dyDescent="0.25">
      <c r="A30" s="81" t="s">
        <v>438</v>
      </c>
      <c r="B30" s="82"/>
      <c r="C30" s="82"/>
    </row>
    <row r="31" spans="1:7" ht="18" customHeight="1" x14ac:dyDescent="0.25">
      <c r="A31" s="81" t="s">
        <v>444</v>
      </c>
      <c r="B31" s="112">
        <v>73.848947780969056</v>
      </c>
      <c r="C31" s="112">
        <v>55.403199702430157</v>
      </c>
    </row>
    <row r="32" spans="1:7" ht="18" customHeight="1" x14ac:dyDescent="0.25">
      <c r="A32" s="81" t="s">
        <v>445</v>
      </c>
      <c r="B32" s="113">
        <v>-17.753319675858314</v>
      </c>
      <c r="C32" s="113">
        <v>-5.0969030693778582E-2</v>
      </c>
    </row>
    <row r="33" spans="1:3" ht="18" customHeight="1" x14ac:dyDescent="0.25">
      <c r="A33" s="118" t="s">
        <v>446</v>
      </c>
      <c r="B33" s="119">
        <v>56.095628105110741</v>
      </c>
      <c r="C33" s="119">
        <v>55.352230671736379</v>
      </c>
    </row>
    <row r="34" spans="1:3" ht="18" customHeight="1" x14ac:dyDescent="0.25">
      <c r="A34" s="149"/>
      <c r="B34" s="150"/>
      <c r="C34" s="150"/>
    </row>
    <row r="35" spans="1:3" ht="18" customHeight="1" x14ac:dyDescent="0.25">
      <c r="A35" s="149" t="s">
        <v>447</v>
      </c>
      <c r="B35" s="151">
        <v>467.67435627099445</v>
      </c>
      <c r="C35" s="151">
        <v>162.13545581455151</v>
      </c>
    </row>
    <row r="36" spans="1:3" ht="18" customHeight="1" x14ac:dyDescent="0.25">
      <c r="A36" s="149"/>
      <c r="B36" s="150"/>
      <c r="C36" s="150"/>
    </row>
    <row r="37" spans="1:3" ht="18" customHeight="1" x14ac:dyDescent="0.25">
      <c r="A37" s="149" t="s">
        <v>468</v>
      </c>
      <c r="B37" s="152">
        <v>2078227</v>
      </c>
      <c r="C37" s="152">
        <v>108882</v>
      </c>
    </row>
    <row r="38" spans="1:3" x14ac:dyDescent="0.25">
      <c r="A38" s="153"/>
      <c r="B38" s="136"/>
      <c r="C38" s="136"/>
    </row>
    <row r="39" spans="1:3" x14ac:dyDescent="0.25">
      <c r="A39" s="154" t="s">
        <v>442</v>
      </c>
      <c r="B39" s="155"/>
      <c r="C39" s="155"/>
    </row>
    <row r="40" spans="1:3" ht="28.15" customHeight="1" x14ac:dyDescent="0.25">
      <c r="A40" s="168" t="s">
        <v>449</v>
      </c>
      <c r="B40" s="168"/>
      <c r="C40" s="168"/>
    </row>
    <row r="41" spans="1:3" ht="28.9" customHeight="1" x14ac:dyDescent="0.25">
      <c r="A41" s="168" t="s">
        <v>457</v>
      </c>
      <c r="B41" s="168"/>
      <c r="C41" s="168"/>
    </row>
    <row r="42" spans="1:3" x14ac:dyDescent="0.25">
      <c r="A42" s="153"/>
      <c r="B42" s="136"/>
      <c r="C42" s="136"/>
    </row>
    <row r="43" spans="1:3" x14ac:dyDescent="0.25">
      <c r="A43" s="153"/>
      <c r="B43" s="136"/>
      <c r="C43" s="136"/>
    </row>
    <row r="44" spans="1:3" ht="32.25" customHeight="1" x14ac:dyDescent="0.25">
      <c r="A44" s="168" t="s">
        <v>459</v>
      </c>
      <c r="B44" s="168"/>
      <c r="C44" s="168"/>
    </row>
  </sheetData>
  <mergeCells count="4">
    <mergeCell ref="A40:C40"/>
    <mergeCell ref="A1:C1"/>
    <mergeCell ref="A41:C41"/>
    <mergeCell ref="A44:C44"/>
  </mergeCells>
  <printOptions horizontalCentered="1"/>
  <pageMargins left="0.25" right="0.25" top="0.17" bottom="0.17" header="0.17" footer="0.17"/>
  <pageSetup scale="86" orientation="portrait" r:id="rId1"/>
  <colBreaks count="1" manualBreakCount="1">
    <brk id="3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9" tint="0.39997558519241921"/>
  </sheetPr>
  <dimension ref="A1:AQ170"/>
  <sheetViews>
    <sheetView zoomScale="85" zoomScaleNormal="85" workbookViewId="0">
      <pane xSplit="2" ySplit="3" topLeftCell="AF4" activePane="bottomRight" state="frozen"/>
      <selection activeCell="AP1" sqref="AP1"/>
      <selection pane="topRight" activeCell="AP1" sqref="AP1"/>
      <selection pane="bottomLeft" activeCell="AP1" sqref="AP1"/>
      <selection pane="bottomRight" activeCell="AP1" sqref="AP1"/>
    </sheetView>
  </sheetViews>
  <sheetFormatPr defaultColWidth="8.85546875" defaultRowHeight="12.75" x14ac:dyDescent="0.2"/>
  <cols>
    <col min="1" max="1" width="6.7109375" style="2" bestFit="1" customWidth="1"/>
    <col min="2" max="2" width="15.28515625" style="2" bestFit="1" customWidth="1"/>
    <col min="3" max="3" width="7.7109375" style="2" bestFit="1" customWidth="1"/>
    <col min="4" max="4" width="11" style="2" bestFit="1" customWidth="1"/>
    <col min="5" max="15" width="13.28515625" style="2" bestFit="1" customWidth="1"/>
    <col min="16" max="16" width="14.28515625" style="2" bestFit="1" customWidth="1"/>
    <col min="17" max="27" width="13.28515625" style="2" bestFit="1" customWidth="1"/>
    <col min="28" max="28" width="14.28515625" style="2" bestFit="1" customWidth="1"/>
    <col min="29" max="39" width="13.28515625" style="2" bestFit="1" customWidth="1"/>
    <col min="40" max="40" width="14.28515625" style="2" bestFit="1" customWidth="1"/>
    <col min="41" max="41" width="1.7109375" style="2" customWidth="1"/>
    <col min="42" max="43" width="13.28515625" style="2" bestFit="1" customWidth="1"/>
    <col min="44" max="16384" width="8.85546875" style="2"/>
  </cols>
  <sheetData>
    <row r="1" spans="1:43" x14ac:dyDescent="0.2">
      <c r="AP1" s="90" t="e">
        <f>#REF!</f>
        <v>#REF!</v>
      </c>
    </row>
    <row r="2" spans="1:43" x14ac:dyDescent="0.2">
      <c r="E2" s="2" t="str">
        <f>IFERROR(VLOOKUP(E$3,#REF!,6,0),"N/A")</f>
        <v>N/A</v>
      </c>
      <c r="F2" s="2" t="str">
        <f>IFERROR(VLOOKUP(F$3,#REF!,6,0),"N/A")</f>
        <v>N/A</v>
      </c>
      <c r="G2" s="2" t="str">
        <f>IFERROR(VLOOKUP(G$3,#REF!,6,0),"N/A")</f>
        <v>N/A</v>
      </c>
      <c r="H2" s="2" t="str">
        <f>IFERROR(VLOOKUP(H$3,#REF!,6,0),"N/A")</f>
        <v>N/A</v>
      </c>
      <c r="I2" s="2" t="str">
        <f>IFERROR(VLOOKUP(I$3,#REF!,6,0),"N/A")</f>
        <v>N/A</v>
      </c>
      <c r="J2" s="2" t="str">
        <f>IFERROR(VLOOKUP(J$3,#REF!,6,0),"N/A")</f>
        <v>N/A</v>
      </c>
      <c r="K2" s="2" t="str">
        <f>IFERROR(VLOOKUP(K$3,#REF!,6,0),"N/A")</f>
        <v>N/A</v>
      </c>
      <c r="L2" s="2" t="str">
        <f>IFERROR(VLOOKUP(L$3,#REF!,6,0),"N/A")</f>
        <v>N/A</v>
      </c>
      <c r="M2" s="2" t="str">
        <f>IFERROR(VLOOKUP(M$3,#REF!,6,0),"N/A")</f>
        <v>N/A</v>
      </c>
      <c r="N2" s="2" t="str">
        <f>IFERROR(VLOOKUP(N$3,#REF!,6,0),"N/A")</f>
        <v>N/A</v>
      </c>
      <c r="O2" s="2" t="str">
        <f>IFERROR(VLOOKUP(O$3,#REF!,6,0),"N/A")</f>
        <v>N/A</v>
      </c>
      <c r="P2" s="2" t="str">
        <f>IFERROR(VLOOKUP(P$3,#REF!,6,0),"N/A")</f>
        <v>N/A</v>
      </c>
      <c r="Q2" s="2" t="str">
        <f>IFERROR(VLOOKUP(Q$3,#REF!,6,0),"N/A")</f>
        <v>N/A</v>
      </c>
      <c r="R2" s="2" t="str">
        <f>IFERROR(VLOOKUP(R$3,#REF!,6,0),"N/A")</f>
        <v>N/A</v>
      </c>
      <c r="S2" s="2" t="str">
        <f>IFERROR(VLOOKUP(S$3,#REF!,6,0),"N/A")</f>
        <v>N/A</v>
      </c>
      <c r="T2" s="2" t="str">
        <f>IFERROR(VLOOKUP(T$3,#REF!,6,0),"N/A")</f>
        <v>N/A</v>
      </c>
      <c r="U2" s="2" t="str">
        <f>IFERROR(VLOOKUP(U$3,#REF!,6,0),"N/A")</f>
        <v>N/A</v>
      </c>
      <c r="V2" s="2" t="str">
        <f>IFERROR(VLOOKUP(V$3,#REF!,6,0),"N/A")</f>
        <v>N/A</v>
      </c>
      <c r="W2" s="2" t="str">
        <f>IFERROR(VLOOKUP(W$3,#REF!,6,0),"N/A")</f>
        <v>N/A</v>
      </c>
      <c r="X2" s="2" t="str">
        <f>IFERROR(VLOOKUP(X$3,#REF!,6,0),"N/A")</f>
        <v>N/A</v>
      </c>
      <c r="Y2" s="2" t="str">
        <f>IFERROR(VLOOKUP(Y$3,#REF!,6,0),"N/A")</f>
        <v>N/A</v>
      </c>
      <c r="Z2" s="2" t="str">
        <f>IFERROR(VLOOKUP(Z$3,#REF!,6,0),"N/A")</f>
        <v>N/A</v>
      </c>
      <c r="AA2" s="2" t="str">
        <f>IFERROR(VLOOKUP(AA$3,#REF!,6,0),"N/A")</f>
        <v>N/A</v>
      </c>
      <c r="AB2" s="2" t="str">
        <f>IFERROR(VLOOKUP(AB$3,#REF!,6,0),"N/A")</f>
        <v>N/A</v>
      </c>
      <c r="AC2" s="2" t="str">
        <f>IFERROR(VLOOKUP(AC$3,#REF!,6,0),"N/A")</f>
        <v>N/A</v>
      </c>
      <c r="AD2" s="2" t="str">
        <f>IFERROR(VLOOKUP(AD$3,#REF!,6,0),"N/A")</f>
        <v>N/A</v>
      </c>
      <c r="AE2" s="2" t="str">
        <f>IFERROR(VLOOKUP(AE$3,#REF!,6,0),"N/A")</f>
        <v>N/A</v>
      </c>
      <c r="AF2" s="2" t="str">
        <f>IFERROR(VLOOKUP(AF$3,#REF!,6,0),"N/A")</f>
        <v>N/A</v>
      </c>
      <c r="AG2" s="2" t="str">
        <f>IFERROR(VLOOKUP(AG$3,#REF!,6,0),"N/A")</f>
        <v>N/A</v>
      </c>
      <c r="AH2" s="2" t="str">
        <f>IFERROR(VLOOKUP(AH$3,#REF!,6,0),"N/A")</f>
        <v>N/A</v>
      </c>
      <c r="AI2" s="2" t="str">
        <f>IFERROR(VLOOKUP(AI$3,#REF!,6,0),"N/A")</f>
        <v>N/A</v>
      </c>
      <c r="AJ2" s="2" t="str">
        <f>IFERROR(VLOOKUP(AJ$3,#REF!,6,0),"N/A")</f>
        <v>N/A</v>
      </c>
      <c r="AK2" s="2" t="str">
        <f>IFERROR(VLOOKUP(AK$3,#REF!,6,0),"N/A")</f>
        <v>N/A</v>
      </c>
      <c r="AL2" s="2" t="str">
        <f>IFERROR(VLOOKUP(AL$3,#REF!,6,0),"N/A")</f>
        <v>N/A</v>
      </c>
      <c r="AM2" s="2" t="str">
        <f>IFERROR(VLOOKUP(AM$3,#REF!,6,0),"N/A")</f>
        <v>N/A</v>
      </c>
      <c r="AN2" s="2" t="str">
        <f>IFERROR(VLOOKUP(AN$3,#REF!,6,0),"N/A")</f>
        <v>N/A</v>
      </c>
    </row>
    <row r="3" spans="1:43" x14ac:dyDescent="0.2">
      <c r="A3" s="2" t="s">
        <v>96</v>
      </c>
      <c r="B3" s="2" t="s">
        <v>97</v>
      </c>
      <c r="C3" s="2" t="s">
        <v>68</v>
      </c>
      <c r="D3" s="1" t="s">
        <v>95</v>
      </c>
      <c r="E3" s="2">
        <v>201607</v>
      </c>
      <c r="F3" s="37">
        <v>201608</v>
      </c>
      <c r="G3" s="37">
        <v>201609</v>
      </c>
      <c r="H3" s="37">
        <v>201610</v>
      </c>
      <c r="I3" s="37">
        <v>201611</v>
      </c>
      <c r="J3" s="37">
        <v>201612</v>
      </c>
      <c r="K3" s="37">
        <v>201701</v>
      </c>
      <c r="L3" s="37">
        <v>201702</v>
      </c>
      <c r="M3" s="37">
        <v>201703</v>
      </c>
      <c r="N3" s="37">
        <v>201704</v>
      </c>
      <c r="O3" s="37">
        <v>201705</v>
      </c>
      <c r="P3" s="37">
        <v>201706</v>
      </c>
      <c r="Q3" s="37">
        <v>201707</v>
      </c>
      <c r="R3" s="37">
        <v>201708</v>
      </c>
      <c r="S3" s="37">
        <v>201709</v>
      </c>
      <c r="T3" s="37">
        <v>201710</v>
      </c>
      <c r="U3" s="37">
        <v>201711</v>
      </c>
      <c r="V3" s="37">
        <v>201712</v>
      </c>
      <c r="W3" s="37">
        <v>201801</v>
      </c>
      <c r="X3" s="37">
        <v>201802</v>
      </c>
      <c r="Y3" s="37">
        <v>201803</v>
      </c>
      <c r="Z3" s="37">
        <v>201804</v>
      </c>
      <c r="AA3" s="37">
        <v>201805</v>
      </c>
      <c r="AB3" s="37">
        <v>201806</v>
      </c>
      <c r="AC3" s="37">
        <v>201807</v>
      </c>
      <c r="AD3" s="37">
        <v>201808</v>
      </c>
      <c r="AE3" s="37">
        <v>201809</v>
      </c>
      <c r="AF3" s="37">
        <v>201810</v>
      </c>
      <c r="AG3" s="37">
        <v>201811</v>
      </c>
      <c r="AH3" s="37">
        <v>201812</v>
      </c>
      <c r="AI3" s="37">
        <v>201901</v>
      </c>
      <c r="AJ3" s="37">
        <v>201902</v>
      </c>
      <c r="AK3" s="37">
        <v>201903</v>
      </c>
      <c r="AL3" s="37">
        <v>201904</v>
      </c>
      <c r="AM3" s="37">
        <v>201905</v>
      </c>
      <c r="AN3" s="37">
        <v>201906</v>
      </c>
      <c r="AO3" s="37"/>
      <c r="AP3" s="90" t="s">
        <v>388</v>
      </c>
      <c r="AQ3" s="90" t="s">
        <v>0</v>
      </c>
    </row>
    <row r="4" spans="1:43" x14ac:dyDescent="0.2">
      <c r="A4" s="1" t="s">
        <v>98</v>
      </c>
      <c r="B4" s="1" t="s">
        <v>100</v>
      </c>
      <c r="C4" s="1">
        <v>1310</v>
      </c>
      <c r="D4" s="1">
        <v>536170001</v>
      </c>
      <c r="E4" s="35">
        <v>3574960.6460548323</v>
      </c>
      <c r="F4" s="35">
        <v>3525139.19741969</v>
      </c>
      <c r="G4" s="35">
        <v>3602825.9396294774</v>
      </c>
      <c r="H4" s="35">
        <v>4321206.3091044286</v>
      </c>
      <c r="I4" s="35">
        <v>4372497.0179649638</v>
      </c>
      <c r="J4" s="35">
        <v>4422637.6532646446</v>
      </c>
      <c r="K4" s="35">
        <v>4471655.2811785424</v>
      </c>
      <c r="L4" s="35">
        <v>4519576.2970618252</v>
      </c>
      <c r="M4" s="35">
        <v>4566426.4427327663</v>
      </c>
      <c r="N4" s="35">
        <v>4612230.8233125461</v>
      </c>
      <c r="O4" s="35">
        <v>4657013.9236316727</v>
      </c>
      <c r="P4" s="35">
        <v>4700799.6242131405</v>
      </c>
      <c r="Q4" s="35">
        <v>4812864.074596555</v>
      </c>
      <c r="R4" s="35">
        <v>4854724.2774866037</v>
      </c>
      <c r="S4" s="35">
        <v>4895655.2500513094</v>
      </c>
      <c r="T4" s="35">
        <v>4989286.1988761611</v>
      </c>
      <c r="U4" s="35">
        <v>5028848.0998711437</v>
      </c>
      <c r="V4" s="35">
        <v>5067534.6325559271</v>
      </c>
      <c r="W4" s="35">
        <v>5105366.0792325502</v>
      </c>
      <c r="X4" s="35">
        <v>5142362.2263482837</v>
      </c>
      <c r="Y4" s="35">
        <v>5178542.3772325255</v>
      </c>
      <c r="Z4" s="35">
        <v>5213925.364498877</v>
      </c>
      <c r="AA4" s="35">
        <v>5248529.5621207524</v>
      </c>
      <c r="AB4" s="35">
        <v>5282372.8971887976</v>
      </c>
      <c r="AC4" s="35">
        <v>5445031.465594992</v>
      </c>
      <c r="AD4" s="35">
        <v>5477405.1262306962</v>
      </c>
      <c r="AE4" s="35">
        <v>5509069.1372581292</v>
      </c>
      <c r="AF4" s="35">
        <v>5534014.5130760996</v>
      </c>
      <c r="AG4" s="35">
        <v>5564274.6393048121</v>
      </c>
      <c r="AH4" s="35">
        <v>5593873.4213623274</v>
      </c>
      <c r="AI4" s="35">
        <v>5622825.9458723078</v>
      </c>
      <c r="AJ4" s="35">
        <v>5651146.936511999</v>
      </c>
      <c r="AK4" s="35">
        <v>5678850.7632403234</v>
      </c>
      <c r="AL4" s="35">
        <v>5705951.4512815662</v>
      </c>
      <c r="AM4" s="35">
        <v>5732462.6898711724</v>
      </c>
      <c r="AN4" s="35">
        <v>5758397.8407699186</v>
      </c>
      <c r="AO4" s="37"/>
      <c r="AP4" s="91">
        <f>SUMIF($E$3:$AN$3,$AP$1,$E4:$AN4)</f>
        <v>0</v>
      </c>
      <c r="AQ4" s="91">
        <f>SUMIF($E$2:$AN$2,"&lt;="&amp;VLOOKUP($AP$1,#REF!,6,0),$E4:$AN4)</f>
        <v>0</v>
      </c>
    </row>
    <row r="5" spans="1:43" x14ac:dyDescent="0.2">
      <c r="A5" s="1" t="s">
        <v>98</v>
      </c>
      <c r="B5" s="1" t="s">
        <v>101</v>
      </c>
      <c r="C5" s="1">
        <v>1310</v>
      </c>
      <c r="D5" s="1">
        <v>536170002</v>
      </c>
      <c r="E5" s="35">
        <v>143166901.09425488</v>
      </c>
      <c r="F5" s="35">
        <v>147294598.35151413</v>
      </c>
      <c r="G5" s="35">
        <v>145196034.35522568</v>
      </c>
      <c r="H5" s="35">
        <v>150279448.8740626</v>
      </c>
      <c r="I5" s="35">
        <v>151397018.2064659</v>
      </c>
      <c r="J5" s="35">
        <v>151629866.86928821</v>
      </c>
      <c r="K5" s="35">
        <v>151827605.46504289</v>
      </c>
      <c r="L5" s="35">
        <v>152037014.35291755</v>
      </c>
      <c r="M5" s="35">
        <v>152259723.77103347</v>
      </c>
      <c r="N5" s="35">
        <v>152506119.24025804</v>
      </c>
      <c r="O5" s="35">
        <v>152727849.25506341</v>
      </c>
      <c r="P5" s="35">
        <v>152949319.16402116</v>
      </c>
      <c r="Q5" s="35">
        <v>153130138.58026958</v>
      </c>
      <c r="R5" s="35">
        <v>153272259.91808227</v>
      </c>
      <c r="S5" s="35">
        <v>153509719.88199753</v>
      </c>
      <c r="T5" s="35">
        <v>155358137.70701024</v>
      </c>
      <c r="U5" s="35">
        <v>155689631.85623667</v>
      </c>
      <c r="V5" s="35">
        <v>155923355.03337881</v>
      </c>
      <c r="W5" s="35">
        <v>156121930.20673347</v>
      </c>
      <c r="X5" s="35">
        <v>156336960.52472562</v>
      </c>
      <c r="Y5" s="35">
        <v>156556978.92206985</v>
      </c>
      <c r="Z5" s="35">
        <v>156789552.13835245</v>
      </c>
      <c r="AA5" s="35">
        <v>156997033.05959225</v>
      </c>
      <c r="AB5" s="35">
        <v>157208171.33914822</v>
      </c>
      <c r="AC5" s="35">
        <v>157376247.92255601</v>
      </c>
      <c r="AD5" s="35">
        <v>157511405.26501772</v>
      </c>
      <c r="AE5" s="35">
        <v>157739217.5028843</v>
      </c>
      <c r="AF5" s="35">
        <v>157776614.67876041</v>
      </c>
      <c r="AG5" s="35">
        <v>158100705.44601583</v>
      </c>
      <c r="AH5" s="35">
        <v>158338145.52973843</v>
      </c>
      <c r="AI5" s="35">
        <v>158543027.2386283</v>
      </c>
      <c r="AJ5" s="35">
        <v>158760297.09976175</v>
      </c>
      <c r="AK5" s="35">
        <v>158985710.44451857</v>
      </c>
      <c r="AL5" s="35">
        <v>159211123.78927538</v>
      </c>
      <c r="AM5" s="35">
        <v>159436537.13403222</v>
      </c>
      <c r="AN5" s="35">
        <v>159661950.47878903</v>
      </c>
      <c r="AO5" s="35"/>
      <c r="AP5" s="91">
        <f t="shared" ref="AP5:AP68" si="0">SUMIF($E$3:$AN$3,$AP$1,$E5:$AN5)</f>
        <v>0</v>
      </c>
      <c r="AQ5" s="91">
        <f>SUMIF($E$2:$AN$2,"&lt;="&amp;VLOOKUP($AP$1,#REF!,6,0),$E5:$AN5)</f>
        <v>0</v>
      </c>
    </row>
    <row r="6" spans="1:43" x14ac:dyDescent="0.2">
      <c r="A6" s="1" t="s">
        <v>98</v>
      </c>
      <c r="B6" s="1" t="s">
        <v>102</v>
      </c>
      <c r="C6" s="1">
        <v>1310</v>
      </c>
      <c r="D6" s="1">
        <v>536170003</v>
      </c>
      <c r="E6" s="35">
        <v>5776360.8015051018</v>
      </c>
      <c r="F6" s="35">
        <v>6067907.7007261412</v>
      </c>
      <c r="G6" s="35">
        <v>5983921.5789964236</v>
      </c>
      <c r="H6" s="35">
        <v>6257973.0652224375</v>
      </c>
      <c r="I6" s="35">
        <v>6300224.5299047651</v>
      </c>
      <c r="J6" s="35">
        <v>6328785.3277685354</v>
      </c>
      <c r="K6" s="35">
        <v>6352605.49313094</v>
      </c>
      <c r="L6" s="35">
        <v>6377463.1736507025</v>
      </c>
      <c r="M6" s="35">
        <v>6398805.0618844796</v>
      </c>
      <c r="N6" s="35">
        <v>6424396.6121923886</v>
      </c>
      <c r="O6" s="35">
        <v>6446460.3428727845</v>
      </c>
      <c r="P6" s="35">
        <v>6468639.8946770644</v>
      </c>
      <c r="Q6" s="35">
        <v>6491045.067469215</v>
      </c>
      <c r="R6" s="35">
        <v>6513800.1312778108</v>
      </c>
      <c r="S6" s="35">
        <v>6542766.0210326174</v>
      </c>
      <c r="T6" s="35">
        <v>6638307.1892017554</v>
      </c>
      <c r="U6" s="35">
        <v>6673369.3919890216</v>
      </c>
      <c r="V6" s="35">
        <v>6698078.0052084951</v>
      </c>
      <c r="W6" s="35">
        <v>6718112.8330483101</v>
      </c>
      <c r="X6" s="35">
        <v>6739683.2945982823</v>
      </c>
      <c r="Y6" s="35">
        <v>6758301.6714352602</v>
      </c>
      <c r="Z6" s="35">
        <v>6779718.9310422484</v>
      </c>
      <c r="AA6" s="35">
        <v>6798130.0385452211</v>
      </c>
      <c r="AB6" s="35">
        <v>6817365.3079390805</v>
      </c>
      <c r="AC6" s="35">
        <v>6835939.6145004435</v>
      </c>
      <c r="AD6" s="35">
        <v>6855316.7360711163</v>
      </c>
      <c r="AE6" s="35">
        <v>6879890.6639912678</v>
      </c>
      <c r="AF6" s="35">
        <v>6894571.5098882867</v>
      </c>
      <c r="AG6" s="35">
        <v>6925697.250263758</v>
      </c>
      <c r="AH6" s="35">
        <v>6948140.4175615218</v>
      </c>
      <c r="AI6" s="35">
        <v>6966363.7303041378</v>
      </c>
      <c r="AJ6" s="35">
        <v>6985490.5590943955</v>
      </c>
      <c r="AK6" s="35">
        <v>7010259.3469609832</v>
      </c>
      <c r="AL6" s="35">
        <v>7035028.1348275701</v>
      </c>
      <c r="AM6" s="35">
        <v>7059796.9226941569</v>
      </c>
      <c r="AN6" s="35">
        <v>7084565.7105607446</v>
      </c>
      <c r="AO6" s="35"/>
      <c r="AP6" s="91">
        <f t="shared" si="0"/>
        <v>0</v>
      </c>
      <c r="AQ6" s="91">
        <f>SUMIF($E$2:$AN$2,"&lt;="&amp;VLOOKUP($AP$1,#REF!,6,0),$E6:$AN6)</f>
        <v>0</v>
      </c>
    </row>
    <row r="7" spans="1:43" x14ac:dyDescent="0.2">
      <c r="A7" s="1" t="s">
        <v>98</v>
      </c>
      <c r="B7" s="1" t="s">
        <v>103</v>
      </c>
      <c r="C7" s="1">
        <v>1310</v>
      </c>
      <c r="D7" s="1">
        <v>536140</v>
      </c>
      <c r="E7" s="35">
        <v>0</v>
      </c>
      <c r="F7" s="35">
        <v>0</v>
      </c>
      <c r="G7" s="35">
        <v>0</v>
      </c>
      <c r="H7" s="35">
        <v>0</v>
      </c>
      <c r="I7" s="35">
        <v>0</v>
      </c>
      <c r="J7" s="35">
        <v>0</v>
      </c>
      <c r="K7" s="35">
        <v>0</v>
      </c>
      <c r="L7" s="35">
        <v>0</v>
      </c>
      <c r="M7" s="35">
        <v>0</v>
      </c>
      <c r="N7" s="35">
        <v>0</v>
      </c>
      <c r="O7" s="35">
        <v>0</v>
      </c>
      <c r="P7" s="35">
        <v>0</v>
      </c>
      <c r="Q7" s="35">
        <v>0</v>
      </c>
      <c r="R7" s="35">
        <v>0</v>
      </c>
      <c r="S7" s="35">
        <v>0</v>
      </c>
      <c r="T7" s="35">
        <v>0</v>
      </c>
      <c r="U7" s="35">
        <v>0</v>
      </c>
      <c r="V7" s="35">
        <v>0</v>
      </c>
      <c r="W7" s="35">
        <v>0</v>
      </c>
      <c r="X7" s="35">
        <v>0</v>
      </c>
      <c r="Y7" s="35">
        <v>0</v>
      </c>
      <c r="Z7" s="35">
        <v>0</v>
      </c>
      <c r="AA7" s="35">
        <v>0</v>
      </c>
      <c r="AB7" s="35">
        <v>0</v>
      </c>
      <c r="AC7" s="35">
        <v>0</v>
      </c>
      <c r="AD7" s="35">
        <v>0</v>
      </c>
      <c r="AE7" s="35">
        <v>0</v>
      </c>
      <c r="AF7" s="35">
        <v>0</v>
      </c>
      <c r="AG7" s="35">
        <v>0</v>
      </c>
      <c r="AH7" s="35">
        <v>0</v>
      </c>
      <c r="AI7" s="35">
        <v>0</v>
      </c>
      <c r="AJ7" s="35">
        <v>0</v>
      </c>
      <c r="AK7" s="35">
        <v>0</v>
      </c>
      <c r="AL7" s="35">
        <v>0</v>
      </c>
      <c r="AM7" s="35">
        <v>0</v>
      </c>
      <c r="AN7" s="35">
        <v>0</v>
      </c>
      <c r="AO7" s="35"/>
      <c r="AP7" s="91">
        <f t="shared" si="0"/>
        <v>0</v>
      </c>
      <c r="AQ7" s="91">
        <f>SUMIF($E$2:$AN$2,"&lt;="&amp;VLOOKUP($AP$1,#REF!,6,0),$E7:$AN7)</f>
        <v>0</v>
      </c>
    </row>
    <row r="8" spans="1:43" x14ac:dyDescent="0.2">
      <c r="A8" s="1" t="s">
        <v>98</v>
      </c>
      <c r="B8" s="1" t="s">
        <v>104</v>
      </c>
      <c r="C8" s="1">
        <v>1310</v>
      </c>
      <c r="D8" s="1">
        <v>536173</v>
      </c>
      <c r="E8" s="35">
        <v>2518346.5523608252</v>
      </c>
      <c r="F8" s="35">
        <v>2503054.6944965655</v>
      </c>
      <c r="G8" s="35">
        <v>2525999.3596917074</v>
      </c>
      <c r="H8" s="35">
        <v>2587531.9808348557</v>
      </c>
      <c r="I8" s="35">
        <v>2592216.5403647469</v>
      </c>
      <c r="J8" s="35">
        <v>2596899.6636185478</v>
      </c>
      <c r="K8" s="35">
        <v>2601562.7136265142</v>
      </c>
      <c r="L8" s="35">
        <v>2606247.1426915689</v>
      </c>
      <c r="M8" s="35">
        <v>2610934.7869743481</v>
      </c>
      <c r="N8" s="35">
        <v>2615616.6681532962</v>
      </c>
      <c r="O8" s="35">
        <v>2620302.435516065</v>
      </c>
      <c r="P8" s="35">
        <v>2624987.2990343091</v>
      </c>
      <c r="Q8" s="35">
        <v>2629671.1443441762</v>
      </c>
      <c r="R8" s="35">
        <v>2634355.0754233608</v>
      </c>
      <c r="S8" s="35">
        <v>2639039.3330157716</v>
      </c>
      <c r="T8" s="35">
        <v>2672445.7406541435</v>
      </c>
      <c r="U8" s="35">
        <v>2677181.0003305888</v>
      </c>
      <c r="V8" s="35">
        <v>2681915.3132248693</v>
      </c>
      <c r="W8" s="35">
        <v>2686639.9923910708</v>
      </c>
      <c r="X8" s="35">
        <v>2691374.8144066804</v>
      </c>
      <c r="Y8" s="35">
        <v>2696111.1511355005</v>
      </c>
      <c r="Z8" s="35">
        <v>2700844.8841958717</v>
      </c>
      <c r="AA8" s="35">
        <v>2705580.3988922383</v>
      </c>
      <c r="AB8" s="35">
        <v>2710315.5905463533</v>
      </c>
      <c r="AC8" s="35">
        <v>2715050.1720071128</v>
      </c>
      <c r="AD8" s="35">
        <v>2719784.918559433</v>
      </c>
      <c r="AE8" s="35">
        <v>2724519.8846763028</v>
      </c>
      <c r="AF8" s="35">
        <v>2726285.3721943195</v>
      </c>
      <c r="AG8" s="35">
        <v>2731015.5058301599</v>
      </c>
      <c r="AH8" s="35">
        <v>2735744.950787819</v>
      </c>
      <c r="AI8" s="35">
        <v>2740469.7728155977</v>
      </c>
      <c r="AJ8" s="35">
        <v>2745199.3533338965</v>
      </c>
      <c r="AK8" s="35">
        <v>2749928.0762791</v>
      </c>
      <c r="AL8" s="35">
        <v>2754656.7992243031</v>
      </c>
      <c r="AM8" s="35">
        <v>2759385.5221695057</v>
      </c>
      <c r="AN8" s="35">
        <v>2764114.2451147083</v>
      </c>
      <c r="AO8" s="35"/>
      <c r="AP8" s="91">
        <f t="shared" si="0"/>
        <v>0</v>
      </c>
      <c r="AQ8" s="91">
        <f>SUMIF($E$2:$AN$2,"&lt;="&amp;VLOOKUP($AP$1,#REF!,6,0),$E8:$AN8)</f>
        <v>0</v>
      </c>
    </row>
    <row r="9" spans="1:43" x14ac:dyDescent="0.2">
      <c r="A9" s="1" t="s">
        <v>98</v>
      </c>
      <c r="B9" s="1" t="s">
        <v>105</v>
      </c>
      <c r="C9" s="1">
        <v>1310</v>
      </c>
      <c r="D9" s="1">
        <v>536175</v>
      </c>
      <c r="E9" s="35">
        <v>20236742.474601846</v>
      </c>
      <c r="F9" s="35">
        <v>20462281.100689124</v>
      </c>
      <c r="G9" s="35">
        <v>20122116.855751798</v>
      </c>
      <c r="H9" s="35">
        <v>20807763.450560879</v>
      </c>
      <c r="I9" s="35">
        <v>20853900.487909377</v>
      </c>
      <c r="J9" s="35">
        <v>21218288.505092371</v>
      </c>
      <c r="K9" s="35">
        <v>21227958.644071106</v>
      </c>
      <c r="L9" s="35">
        <v>21271836.999948166</v>
      </c>
      <c r="M9" s="35">
        <v>21310368.255561367</v>
      </c>
      <c r="N9" s="35">
        <v>21375886.536018256</v>
      </c>
      <c r="O9" s="35">
        <v>21432538.955806471</v>
      </c>
      <c r="P9" s="35">
        <v>21479077.227679368</v>
      </c>
      <c r="Q9" s="35">
        <v>21524798.911125626</v>
      </c>
      <c r="R9" s="35">
        <v>21571224.878411531</v>
      </c>
      <c r="S9" s="35">
        <v>21615390.382607047</v>
      </c>
      <c r="T9" s="35">
        <v>21887361.248508517</v>
      </c>
      <c r="U9" s="35">
        <v>21936605.932944696</v>
      </c>
      <c r="V9" s="35">
        <v>22102719.711540971</v>
      </c>
      <c r="W9" s="35">
        <v>22116764.38968417</v>
      </c>
      <c r="X9" s="35">
        <v>22162884.750645135</v>
      </c>
      <c r="Y9" s="35">
        <v>22203692.415301923</v>
      </c>
      <c r="Z9" s="35">
        <v>22270461.357435815</v>
      </c>
      <c r="AA9" s="35">
        <v>22328557.793108039</v>
      </c>
      <c r="AB9" s="35">
        <v>22376934.966211013</v>
      </c>
      <c r="AC9" s="35">
        <v>22424508.264464278</v>
      </c>
      <c r="AD9" s="35">
        <v>22472725.667809587</v>
      </c>
      <c r="AE9" s="35">
        <v>22518747.415800747</v>
      </c>
      <c r="AF9" s="35">
        <v>22533090.003488835</v>
      </c>
      <c r="AG9" s="35">
        <v>22583388.419855356</v>
      </c>
      <c r="AH9" s="35">
        <v>23935445.518198039</v>
      </c>
      <c r="AI9" s="35">
        <v>23953557.068655919</v>
      </c>
      <c r="AJ9" s="35">
        <v>24003339.253701828</v>
      </c>
      <c r="AK9" s="35">
        <v>24049467.334174365</v>
      </c>
      <c r="AL9" s="35">
        <v>24095595.41464689</v>
      </c>
      <c r="AM9" s="35">
        <v>24141723.495119423</v>
      </c>
      <c r="AN9" s="35">
        <v>24187851.575591963</v>
      </c>
      <c r="AO9" s="35"/>
      <c r="AP9" s="91">
        <f t="shared" si="0"/>
        <v>0</v>
      </c>
      <c r="AQ9" s="91">
        <f>SUMIF($E$2:$AN$2,"&lt;="&amp;VLOOKUP($AP$1,#REF!,6,0),$E9:$AN9)</f>
        <v>0</v>
      </c>
    </row>
    <row r="10" spans="1:43" x14ac:dyDescent="0.2">
      <c r="A10" s="1" t="s">
        <v>98</v>
      </c>
      <c r="B10" s="1" t="s">
        <v>106</v>
      </c>
      <c r="C10" s="1">
        <v>1310</v>
      </c>
      <c r="D10" s="1">
        <v>536190</v>
      </c>
      <c r="E10" s="35">
        <v>0</v>
      </c>
      <c r="F10" s="35">
        <v>0</v>
      </c>
      <c r="G10" s="35">
        <v>0</v>
      </c>
      <c r="H10" s="35">
        <v>0</v>
      </c>
      <c r="I10" s="35">
        <v>0</v>
      </c>
      <c r="J10" s="35">
        <v>0</v>
      </c>
      <c r="K10" s="35">
        <v>0</v>
      </c>
      <c r="L10" s="35">
        <v>0</v>
      </c>
      <c r="M10" s="35">
        <v>0</v>
      </c>
      <c r="N10" s="35">
        <v>0</v>
      </c>
      <c r="O10" s="35">
        <v>0</v>
      </c>
      <c r="P10" s="35">
        <v>0</v>
      </c>
      <c r="Q10" s="35">
        <v>0</v>
      </c>
      <c r="R10" s="35">
        <v>0</v>
      </c>
      <c r="S10" s="35">
        <v>0</v>
      </c>
      <c r="T10" s="35">
        <v>0</v>
      </c>
      <c r="U10" s="35">
        <v>0</v>
      </c>
      <c r="V10" s="35">
        <v>0</v>
      </c>
      <c r="W10" s="35">
        <v>0</v>
      </c>
      <c r="X10" s="35">
        <v>0</v>
      </c>
      <c r="Y10" s="35">
        <v>0</v>
      </c>
      <c r="Z10" s="35">
        <v>0</v>
      </c>
      <c r="AA10" s="35">
        <v>0</v>
      </c>
      <c r="AB10" s="35">
        <v>0</v>
      </c>
      <c r="AC10" s="35">
        <v>0</v>
      </c>
      <c r="AD10" s="35">
        <v>0</v>
      </c>
      <c r="AE10" s="35">
        <v>0</v>
      </c>
      <c r="AF10" s="35">
        <v>0</v>
      </c>
      <c r="AG10" s="35">
        <v>0</v>
      </c>
      <c r="AH10" s="35">
        <v>0</v>
      </c>
      <c r="AI10" s="35">
        <v>0</v>
      </c>
      <c r="AJ10" s="35">
        <v>0</v>
      </c>
      <c r="AK10" s="35">
        <v>0</v>
      </c>
      <c r="AL10" s="35">
        <v>0</v>
      </c>
      <c r="AM10" s="35">
        <v>0</v>
      </c>
      <c r="AN10" s="35">
        <v>0</v>
      </c>
      <c r="AO10" s="35"/>
      <c r="AP10" s="91">
        <f t="shared" si="0"/>
        <v>0</v>
      </c>
      <c r="AQ10" s="91">
        <f>SUMIF($E$2:$AN$2,"&lt;="&amp;VLOOKUP($AP$1,#REF!,6,0),$E10:$AN10)</f>
        <v>0</v>
      </c>
    </row>
    <row r="11" spans="1:43" x14ac:dyDescent="0.2">
      <c r="A11" s="1" t="s">
        <v>98</v>
      </c>
      <c r="B11" s="1" t="s">
        <v>107</v>
      </c>
      <c r="C11" s="1">
        <v>1310</v>
      </c>
      <c r="D11" s="1">
        <v>536195</v>
      </c>
      <c r="E11" s="35">
        <v>3020942.3707584441</v>
      </c>
      <c r="F11" s="35">
        <v>3137614.9739120197</v>
      </c>
      <c r="G11" s="35">
        <v>3057217.7847541473</v>
      </c>
      <c r="H11" s="35">
        <v>3197223.6406893926</v>
      </c>
      <c r="I11" s="35">
        <v>3228474.2360398537</v>
      </c>
      <c r="J11" s="35">
        <v>3301515.8818183867</v>
      </c>
      <c r="K11" s="35">
        <v>3095354.5772794802</v>
      </c>
      <c r="L11" s="35">
        <v>3134713.2282285742</v>
      </c>
      <c r="M11" s="35">
        <v>3208506.5122184493</v>
      </c>
      <c r="N11" s="35">
        <v>3208816.93520898</v>
      </c>
      <c r="O11" s="35">
        <v>3254286.3212826122</v>
      </c>
      <c r="P11" s="35">
        <v>3287374.6487866216</v>
      </c>
      <c r="Q11" s="35">
        <v>3311429.5622471152</v>
      </c>
      <c r="R11" s="35">
        <v>3334366.0280417334</v>
      </c>
      <c r="S11" s="35">
        <v>3358134.9122595214</v>
      </c>
      <c r="T11" s="35">
        <v>3378473.0174427279</v>
      </c>
      <c r="U11" s="35">
        <v>3399386.6460105572</v>
      </c>
      <c r="V11" s="35">
        <v>3435611.289227983</v>
      </c>
      <c r="W11" s="35">
        <v>3345831.7189419954</v>
      </c>
      <c r="X11" s="35">
        <v>3370419.0461371951</v>
      </c>
      <c r="Y11" s="35">
        <v>3411045.1478363317</v>
      </c>
      <c r="Z11" s="35">
        <v>3417448.1853715475</v>
      </c>
      <c r="AA11" s="35">
        <v>3444884.563055472</v>
      </c>
      <c r="AB11" s="35">
        <v>3466552.4260879043</v>
      </c>
      <c r="AC11" s="35">
        <v>3484012.5498705311</v>
      </c>
      <c r="AD11" s="35">
        <v>3500951.8792463201</v>
      </c>
      <c r="AE11" s="35">
        <v>3518278.6175367115</v>
      </c>
      <c r="AF11" s="35">
        <v>3534006.1631572498</v>
      </c>
      <c r="AG11" s="35">
        <v>3550003.7477861508</v>
      </c>
      <c r="AH11" s="35">
        <v>3763072.699597605</v>
      </c>
      <c r="AI11" s="35">
        <v>3725762.1652575093</v>
      </c>
      <c r="AJ11" s="35">
        <v>3744391.6564070764</v>
      </c>
      <c r="AK11" s="35">
        <v>3757637.1482391879</v>
      </c>
      <c r="AL11" s="35">
        <v>3770882.6400712999</v>
      </c>
      <c r="AM11" s="35">
        <v>3784128.1319034114</v>
      </c>
      <c r="AN11" s="35">
        <v>3797373.6237355238</v>
      </c>
      <c r="AO11" s="35"/>
      <c r="AP11" s="91">
        <f t="shared" si="0"/>
        <v>0</v>
      </c>
      <c r="AQ11" s="91">
        <f>SUMIF($E$2:$AN$2,"&lt;="&amp;VLOOKUP($AP$1,#REF!,6,0),$E11:$AN11)</f>
        <v>0</v>
      </c>
    </row>
    <row r="12" spans="1:43" x14ac:dyDescent="0.2">
      <c r="A12" s="1" t="s">
        <v>98</v>
      </c>
      <c r="B12" s="1" t="s">
        <v>108</v>
      </c>
      <c r="C12" s="1">
        <v>1311</v>
      </c>
      <c r="D12" s="2" t="s">
        <v>6</v>
      </c>
      <c r="E12" s="39">
        <v>6381238.5932331858</v>
      </c>
      <c r="F12" s="39">
        <v>6383237.8343592128</v>
      </c>
      <c r="G12" s="39">
        <v>6434291.0974950539</v>
      </c>
      <c r="H12" s="39">
        <v>6518634.5014248304</v>
      </c>
      <c r="I12" s="39">
        <v>6548090.1324435035</v>
      </c>
      <c r="J12" s="39">
        <v>6564975.2985025542</v>
      </c>
      <c r="K12" s="39">
        <v>6577979.8046947271</v>
      </c>
      <c r="L12" s="39">
        <v>6592755.6782739302</v>
      </c>
      <c r="M12" s="39">
        <v>6608542.7034565173</v>
      </c>
      <c r="N12" s="39">
        <v>6626808.1369216712</v>
      </c>
      <c r="O12" s="39">
        <v>6642307.2492508711</v>
      </c>
      <c r="P12" s="39">
        <v>6657924.0076526338</v>
      </c>
      <c r="Q12" s="39">
        <v>6668437.1401770329</v>
      </c>
      <c r="R12" s="39">
        <v>6674957.6618547887</v>
      </c>
      <c r="S12" s="39">
        <v>6692227.265867128</v>
      </c>
      <c r="T12" s="39">
        <v>6775198.8275321182</v>
      </c>
      <c r="U12" s="39">
        <v>6802815.6722267102</v>
      </c>
      <c r="V12" s="39">
        <v>6819883.4720130712</v>
      </c>
      <c r="W12" s="39">
        <v>6833007.9977261554</v>
      </c>
      <c r="X12" s="39">
        <v>6848134.8402783517</v>
      </c>
      <c r="Y12" s="39">
        <v>6863668.3343500849</v>
      </c>
      <c r="Z12" s="39">
        <v>6880557.326078169</v>
      </c>
      <c r="AA12" s="39">
        <v>6894618.3083684165</v>
      </c>
      <c r="AB12" s="39">
        <v>6909139.0495856246</v>
      </c>
      <c r="AC12" s="39">
        <v>6918634.2195191393</v>
      </c>
      <c r="AD12" s="39">
        <v>6924530.5792800775</v>
      </c>
      <c r="AE12" s="39">
        <v>6940886.8643332878</v>
      </c>
      <c r="AF12" s="39">
        <v>6951187.3924279707</v>
      </c>
      <c r="AG12" s="39">
        <v>6978393.6312677208</v>
      </c>
      <c r="AH12" s="39">
        <v>6995959.3888495304</v>
      </c>
      <c r="AI12" s="39">
        <v>7009853.42096096</v>
      </c>
      <c r="AJ12" s="39">
        <v>7025192.1722659469</v>
      </c>
      <c r="AK12" s="39">
        <v>7041048.7699659681</v>
      </c>
      <c r="AL12" s="39">
        <v>7056905.3676659912</v>
      </c>
      <c r="AM12" s="39">
        <v>7072761.9653660115</v>
      </c>
      <c r="AN12" s="39">
        <v>7088618.5630660346</v>
      </c>
      <c r="AO12" s="35"/>
      <c r="AP12" s="91">
        <f t="shared" si="0"/>
        <v>0</v>
      </c>
      <c r="AQ12" s="91">
        <f>SUMIF($E$2:$AN$2,"&lt;="&amp;VLOOKUP($AP$1,#REF!,6,0),$E12:$AN12)</f>
        <v>0</v>
      </c>
    </row>
    <row r="13" spans="1:43" x14ac:dyDescent="0.2">
      <c r="A13" s="1" t="s">
        <v>98</v>
      </c>
      <c r="B13" s="1" t="s">
        <v>109</v>
      </c>
      <c r="C13" s="1">
        <v>1311</v>
      </c>
      <c r="D13" s="2" t="s">
        <v>12</v>
      </c>
      <c r="E13" s="39">
        <v>180075.98161799388</v>
      </c>
      <c r="F13" s="39">
        <v>180461.57258075185</v>
      </c>
      <c r="G13" s="39">
        <v>180847.98919715456</v>
      </c>
      <c r="H13" s="39">
        <v>182842.86059169602</v>
      </c>
      <c r="I13" s="39">
        <v>183234.37618425587</v>
      </c>
      <c r="J13" s="39">
        <v>183626.73011668157</v>
      </c>
      <c r="K13" s="39">
        <v>184019.92418408356</v>
      </c>
      <c r="L13" s="39">
        <v>184413.96018541607</v>
      </c>
      <c r="M13" s="39">
        <v>184808.83992348544</v>
      </c>
      <c r="N13" s="39">
        <v>185204.56520495826</v>
      </c>
      <c r="O13" s="39">
        <v>185601.13784036966</v>
      </c>
      <c r="P13" s="39">
        <v>185998.55964413163</v>
      </c>
      <c r="Q13" s="39">
        <v>186396.83243454137</v>
      </c>
      <c r="R13" s="39">
        <v>186795.95803378944</v>
      </c>
      <c r="S13" s="39">
        <v>187195.93826796825</v>
      </c>
      <c r="T13" s="39">
        <v>189373.95897169472</v>
      </c>
      <c r="U13" s="39">
        <v>189779.45939715448</v>
      </c>
      <c r="V13" s="39">
        <v>190185.82810775723</v>
      </c>
      <c r="W13" s="39">
        <v>190593.06696273427</v>
      </c>
      <c r="X13" s="39">
        <v>191001.17782529813</v>
      </c>
      <c r="Y13" s="39">
        <v>191410.16256265077</v>
      </c>
      <c r="Z13" s="39">
        <v>191820.02304599254</v>
      </c>
      <c r="AA13" s="39">
        <v>192230.76115053028</v>
      </c>
      <c r="AB13" s="39">
        <v>192642.37875548642</v>
      </c>
      <c r="AC13" s="39">
        <v>193054.87774410716</v>
      </c>
      <c r="AD13" s="39">
        <v>193468.26000367122</v>
      </c>
      <c r="AE13" s="39">
        <v>193882.52742549861</v>
      </c>
      <c r="AF13" s="39">
        <v>194118.50545069543</v>
      </c>
      <c r="AG13" s="39">
        <v>194534.16522238363</v>
      </c>
      <c r="AH13" s="39">
        <v>194950.71503309929</v>
      </c>
      <c r="AI13" s="39">
        <v>195368.15678865457</v>
      </c>
      <c r="AJ13" s="39">
        <v>195786.49239894262</v>
      </c>
      <c r="AK13" s="39">
        <v>196205.72377794603</v>
      </c>
      <c r="AL13" s="39">
        <v>196625.85284374584</v>
      </c>
      <c r="AM13" s="39">
        <v>197046.88151853022</v>
      </c>
      <c r="AN13" s="39">
        <v>197468.81172860321</v>
      </c>
      <c r="AO13" s="35"/>
      <c r="AP13" s="91">
        <f t="shared" si="0"/>
        <v>0</v>
      </c>
      <c r="AQ13" s="91">
        <f>SUMIF($E$2:$AN$2,"&lt;="&amp;VLOOKUP($AP$1,#REF!,6,0),$E13:$AN13)</f>
        <v>0</v>
      </c>
    </row>
    <row r="14" spans="1:43" x14ac:dyDescent="0.2">
      <c r="A14" s="1" t="s">
        <v>98</v>
      </c>
      <c r="B14" s="1" t="s">
        <v>110</v>
      </c>
      <c r="C14" s="1">
        <v>1311</v>
      </c>
      <c r="D14" s="2" t="s">
        <v>9</v>
      </c>
      <c r="E14" s="39">
        <v>1152418.0156774609</v>
      </c>
      <c r="F14" s="39">
        <v>1153040.7272761399</v>
      </c>
      <c r="G14" s="39">
        <v>1153663.7753583952</v>
      </c>
      <c r="H14" s="39">
        <v>1164629.6709737722</v>
      </c>
      <c r="I14" s="39">
        <v>1165258.9811671351</v>
      </c>
      <c r="J14" s="39">
        <v>1165888.6314096393</v>
      </c>
      <c r="K14" s="39">
        <v>1166518.621885031</v>
      </c>
      <c r="L14" s="39">
        <v>1167148.9527771559</v>
      </c>
      <c r="M14" s="39">
        <v>1167779.6242699588</v>
      </c>
      <c r="N14" s="39">
        <v>1168410.6365474842</v>
      </c>
      <c r="O14" s="39">
        <v>1169041.9897938755</v>
      </c>
      <c r="P14" s="39">
        <v>1169673.6841933762</v>
      </c>
      <c r="Q14" s="39">
        <v>1170305.7199303294</v>
      </c>
      <c r="R14" s="39">
        <v>1170938.0971891768</v>
      </c>
      <c r="S14" s="39">
        <v>1171570.8161544614</v>
      </c>
      <c r="T14" s="39">
        <v>1183493.582848436</v>
      </c>
      <c r="U14" s="39">
        <v>1184133.0861978943</v>
      </c>
      <c r="V14" s="39">
        <v>1184772.9351043878</v>
      </c>
      <c r="W14" s="39">
        <v>1185413.1297546395</v>
      </c>
      <c r="X14" s="39">
        <v>1186053.6703354726</v>
      </c>
      <c r="Y14" s="39">
        <v>1186694.557033811</v>
      </c>
      <c r="Z14" s="39">
        <v>1187335.7900366809</v>
      </c>
      <c r="AA14" s="39">
        <v>1187977.3695312082</v>
      </c>
      <c r="AB14" s="39">
        <v>1188619.2957046204</v>
      </c>
      <c r="AC14" s="39">
        <v>1189261.5687442461</v>
      </c>
      <c r="AD14" s="39">
        <v>1189904.1888375159</v>
      </c>
      <c r="AE14" s="39">
        <v>1190547.1561719601</v>
      </c>
      <c r="AF14" s="39">
        <v>1190069.567292335</v>
      </c>
      <c r="AG14" s="39">
        <v>1190712.6239893895</v>
      </c>
      <c r="AH14" s="39">
        <v>1191356.0281635388</v>
      </c>
      <c r="AI14" s="39">
        <v>1191999.7800025425</v>
      </c>
      <c r="AJ14" s="39">
        <v>1192643.8796942625</v>
      </c>
      <c r="AK14" s="39">
        <v>1193288.3274266615</v>
      </c>
      <c r="AL14" s="39">
        <v>1193933.123387804</v>
      </c>
      <c r="AM14" s="39">
        <v>1194578.2677658561</v>
      </c>
      <c r="AN14" s="39">
        <v>1195223.7607490863</v>
      </c>
      <c r="AO14" s="35"/>
      <c r="AP14" s="91">
        <f t="shared" si="0"/>
        <v>0</v>
      </c>
      <c r="AQ14" s="91">
        <f>SUMIF($E$2:$AN$2,"&lt;="&amp;VLOOKUP($AP$1,#REF!,6,0),$E14:$AN14)</f>
        <v>0</v>
      </c>
    </row>
    <row r="15" spans="1:43" x14ac:dyDescent="0.2">
      <c r="A15" s="1" t="s">
        <v>98</v>
      </c>
      <c r="B15" s="1" t="s">
        <v>111</v>
      </c>
      <c r="C15" s="1">
        <v>1311</v>
      </c>
      <c r="D15" s="2" t="s">
        <v>8</v>
      </c>
      <c r="E15" s="39">
        <v>1301870.7519801992</v>
      </c>
      <c r="F15" s="39">
        <v>1306859.4566940165</v>
      </c>
      <c r="G15" s="39">
        <v>1311867.2778790223</v>
      </c>
      <c r="H15" s="39">
        <v>1335158.124608851</v>
      </c>
      <c r="I15" s="39">
        <v>1340274.3848979746</v>
      </c>
      <c r="J15" s="39">
        <v>1345410.2504449796</v>
      </c>
      <c r="K15" s="39">
        <v>1350565.7963762514</v>
      </c>
      <c r="L15" s="39">
        <v>1355741.0981060539</v>
      </c>
      <c r="M15" s="39">
        <v>1360936.2313376362</v>
      </c>
      <c r="N15" s="39">
        <v>1366151.2720643382</v>
      </c>
      <c r="O15" s="39">
        <v>1371386.296570702</v>
      </c>
      <c r="P15" s="39">
        <v>1376641.3814335892</v>
      </c>
      <c r="Q15" s="39">
        <v>1381916.6035232993</v>
      </c>
      <c r="R15" s="39">
        <v>1387212.0400046958</v>
      </c>
      <c r="S15" s="39">
        <v>1392527.7683383336</v>
      </c>
      <c r="T15" s="39">
        <v>1412365.6779748446</v>
      </c>
      <c r="U15" s="39">
        <v>1417777.7938124803</v>
      </c>
      <c r="V15" s="39">
        <v>1423210.6486119137</v>
      </c>
      <c r="W15" s="39">
        <v>1428664.3218438271</v>
      </c>
      <c r="X15" s="39">
        <v>1434138.8932834296</v>
      </c>
      <c r="Y15" s="39">
        <v>1439634.4430116261</v>
      </c>
      <c r="Z15" s="39">
        <v>1445151.0514161868</v>
      </c>
      <c r="AA15" s="39">
        <v>1450688.7991929243</v>
      </c>
      <c r="AB15" s="39">
        <v>1456247.7673468734</v>
      </c>
      <c r="AC15" s="39">
        <v>1461828.0371934762</v>
      </c>
      <c r="AD15" s="39">
        <v>1467429.6903597717</v>
      </c>
      <c r="AE15" s="39">
        <v>1473052.8087855894</v>
      </c>
      <c r="AF15" s="39">
        <v>1477230.0676290723</v>
      </c>
      <c r="AG15" s="39">
        <v>1482890.7406187409</v>
      </c>
      <c r="AH15" s="39">
        <v>1488573.1050289932</v>
      </c>
      <c r="AI15" s="39">
        <v>1494277.2439802864</v>
      </c>
      <c r="AJ15" s="39">
        <v>1500003.2409115913</v>
      </c>
      <c r="AK15" s="39">
        <v>1505751.1795816128</v>
      </c>
      <c r="AL15" s="39">
        <v>1511521.1440700146</v>
      </c>
      <c r="AM15" s="39">
        <v>1517313.2187786496</v>
      </c>
      <c r="AN15" s="39">
        <v>1523127.4884327955</v>
      </c>
      <c r="AO15" s="35"/>
      <c r="AP15" s="91">
        <f t="shared" si="0"/>
        <v>0</v>
      </c>
      <c r="AQ15" s="91">
        <f>SUMIF($E$2:$AN$2,"&lt;="&amp;VLOOKUP($AP$1,#REF!,6,0),$E15:$AN15)</f>
        <v>0</v>
      </c>
    </row>
    <row r="16" spans="1:43" x14ac:dyDescent="0.2">
      <c r="A16" s="1" t="s">
        <v>98</v>
      </c>
      <c r="B16" s="1" t="s">
        <v>112</v>
      </c>
      <c r="C16" s="1">
        <v>1311</v>
      </c>
      <c r="D16" s="2" t="s">
        <v>7</v>
      </c>
      <c r="E16" s="39">
        <v>164802.69235517934</v>
      </c>
      <c r="F16" s="39">
        <v>164802.69235517934</v>
      </c>
      <c r="G16" s="39">
        <v>164802.69235517934</v>
      </c>
      <c r="H16" s="39">
        <v>166323.27103498543</v>
      </c>
      <c r="I16" s="39">
        <v>166323.27103498543</v>
      </c>
      <c r="J16" s="39">
        <v>166323.27103498543</v>
      </c>
      <c r="K16" s="39">
        <v>166323.27103498543</v>
      </c>
      <c r="L16" s="39">
        <v>166323.27103498543</v>
      </c>
      <c r="M16" s="39">
        <v>166323.27103498543</v>
      </c>
      <c r="N16" s="39">
        <v>166323.27103498543</v>
      </c>
      <c r="O16" s="39">
        <v>166323.27103498543</v>
      </c>
      <c r="P16" s="39">
        <v>166323.27103498543</v>
      </c>
      <c r="Q16" s="39">
        <v>166323.27103498543</v>
      </c>
      <c r="R16" s="39">
        <v>166323.27103498543</v>
      </c>
      <c r="S16" s="39">
        <v>166323.27103498543</v>
      </c>
      <c r="T16" s="39">
        <v>168109.62202791742</v>
      </c>
      <c r="U16" s="39">
        <v>168109.62202791742</v>
      </c>
      <c r="V16" s="39">
        <v>168109.62202791742</v>
      </c>
      <c r="W16" s="39">
        <v>168109.62202791742</v>
      </c>
      <c r="X16" s="39">
        <v>168109.62202791742</v>
      </c>
      <c r="Y16" s="39">
        <v>168109.62202791742</v>
      </c>
      <c r="Z16" s="39">
        <v>168109.62202791742</v>
      </c>
      <c r="AA16" s="39">
        <v>168109.62202791742</v>
      </c>
      <c r="AB16" s="39">
        <v>168109.62202791742</v>
      </c>
      <c r="AC16" s="39">
        <v>168109.62202791742</v>
      </c>
      <c r="AD16" s="39">
        <v>168109.62202791742</v>
      </c>
      <c r="AE16" s="39">
        <v>168109.62202791742</v>
      </c>
      <c r="AF16" s="39">
        <v>168134.05610636098</v>
      </c>
      <c r="AG16" s="39">
        <v>168134.05610636098</v>
      </c>
      <c r="AH16" s="39">
        <v>168134.05610636098</v>
      </c>
      <c r="AI16" s="39">
        <v>168134.05610636098</v>
      </c>
      <c r="AJ16" s="39">
        <v>168134.05610636098</v>
      </c>
      <c r="AK16" s="39">
        <v>168134.05610636098</v>
      </c>
      <c r="AL16" s="39">
        <v>168134.05610636098</v>
      </c>
      <c r="AM16" s="39">
        <v>168134.05610636098</v>
      </c>
      <c r="AN16" s="39">
        <v>168134.05610636098</v>
      </c>
      <c r="AO16" s="35"/>
      <c r="AP16" s="91">
        <f t="shared" si="0"/>
        <v>0</v>
      </c>
      <c r="AQ16" s="91">
        <f>SUMIF($E$2:$AN$2,"&lt;="&amp;VLOOKUP($AP$1,#REF!,6,0),$E16:$AN16)</f>
        <v>0</v>
      </c>
    </row>
    <row r="17" spans="1:43" x14ac:dyDescent="0.2">
      <c r="A17" s="1" t="s">
        <v>98</v>
      </c>
      <c r="B17" s="1" t="s">
        <v>113</v>
      </c>
      <c r="C17" s="1">
        <v>1311</v>
      </c>
      <c r="D17" s="2" t="s">
        <v>5</v>
      </c>
      <c r="E17" s="35">
        <v>775259.05009893561</v>
      </c>
      <c r="F17" s="35">
        <v>778268.8734546745</v>
      </c>
      <c r="G17" s="35">
        <v>821171.17539882555</v>
      </c>
      <c r="H17" s="35">
        <v>1143814.7878837106</v>
      </c>
      <c r="I17" s="35">
        <v>1146030.1663816436</v>
      </c>
      <c r="J17" s="35">
        <v>1148245.5448795764</v>
      </c>
      <c r="K17" s="35">
        <v>1150460.9233775097</v>
      </c>
      <c r="L17" s="35">
        <v>1152676.3018754427</v>
      </c>
      <c r="M17" s="35">
        <v>1154891.6803733755</v>
      </c>
      <c r="N17" s="35">
        <v>1157107.058871309</v>
      </c>
      <c r="O17" s="35">
        <v>1159322.4373692418</v>
      </c>
      <c r="P17" s="35">
        <v>1161537.8158671746</v>
      </c>
      <c r="Q17" s="35">
        <v>1163753.1943651077</v>
      </c>
      <c r="R17" s="35">
        <v>1165968.5728630405</v>
      </c>
      <c r="S17" s="35">
        <v>1168183.9513609742</v>
      </c>
      <c r="T17" s="35">
        <v>1183098.2620614273</v>
      </c>
      <c r="U17" s="35">
        <v>1185337.6776043503</v>
      </c>
      <c r="V17" s="35">
        <v>1187577.0931472734</v>
      </c>
      <c r="W17" s="35">
        <v>1189816.5086901966</v>
      </c>
      <c r="X17" s="35">
        <v>1192055.9242331197</v>
      </c>
      <c r="Y17" s="35">
        <v>1194295.3397760426</v>
      </c>
      <c r="Z17" s="35">
        <v>1196534.7553189655</v>
      </c>
      <c r="AA17" s="35">
        <v>1198774.1708618887</v>
      </c>
      <c r="AB17" s="35">
        <v>1201013.5864048123</v>
      </c>
      <c r="AC17" s="35">
        <v>1203253.0019477352</v>
      </c>
      <c r="AD17" s="35">
        <v>1205492.4174906584</v>
      </c>
      <c r="AE17" s="35">
        <v>1207731.8330335813</v>
      </c>
      <c r="AF17" s="35">
        <v>1208654.0087824927</v>
      </c>
      <c r="AG17" s="35">
        <v>1210890.9863771822</v>
      </c>
      <c r="AH17" s="35">
        <v>1213127.9639718712</v>
      </c>
      <c r="AI17" s="35">
        <v>1215364.9415665607</v>
      </c>
      <c r="AJ17" s="35">
        <v>1217601.9191612497</v>
      </c>
      <c r="AK17" s="35">
        <v>1219838.8967559391</v>
      </c>
      <c r="AL17" s="35">
        <v>1222075.8743506286</v>
      </c>
      <c r="AM17" s="35">
        <v>1224312.851945318</v>
      </c>
      <c r="AN17" s="35">
        <v>1226549.8295400073</v>
      </c>
      <c r="AO17" s="35"/>
      <c r="AP17" s="91">
        <f t="shared" si="0"/>
        <v>0</v>
      </c>
      <c r="AQ17" s="91">
        <f>SUMIF($E$2:$AN$2,"&lt;="&amp;VLOOKUP($AP$1,#REF!,6,0),$E17:$AN17)</f>
        <v>0</v>
      </c>
    </row>
    <row r="18" spans="1:43" x14ac:dyDescent="0.2">
      <c r="A18" s="1" t="s">
        <v>98</v>
      </c>
      <c r="B18" s="1" t="s">
        <v>114</v>
      </c>
      <c r="C18" s="1">
        <v>1311</v>
      </c>
      <c r="D18" s="2" t="s">
        <v>4</v>
      </c>
      <c r="E18" s="35">
        <v>1726401.109480191</v>
      </c>
      <c r="F18" s="35">
        <v>1725081.1163433969</v>
      </c>
      <c r="G18" s="35">
        <v>1826415.806235783</v>
      </c>
      <c r="H18" s="35">
        <v>2181899.9229619373</v>
      </c>
      <c r="I18" s="35">
        <v>2196263.7712696367</v>
      </c>
      <c r="J18" s="35">
        <v>2203055.6152298637</v>
      </c>
      <c r="K18" s="35">
        <v>2207509.8866756726</v>
      </c>
      <c r="L18" s="35">
        <v>2213031.1673052036</v>
      </c>
      <c r="M18" s="35">
        <v>2219161.5299664154</v>
      </c>
      <c r="N18" s="35">
        <v>2226784.7982878932</v>
      </c>
      <c r="O18" s="35">
        <v>2232741.7324097026</v>
      </c>
      <c r="P18" s="35">
        <v>2238769.5323726544</v>
      </c>
      <c r="Q18" s="35">
        <v>2241723.0882678339</v>
      </c>
      <c r="R18" s="35">
        <v>2242271.636330313</v>
      </c>
      <c r="S18" s="35">
        <v>2249295.0521427323</v>
      </c>
      <c r="T18" s="35">
        <v>2276662.3320128713</v>
      </c>
      <c r="U18" s="35">
        <v>2289877.3392455149</v>
      </c>
      <c r="V18" s="35">
        <v>2296741.4091933458</v>
      </c>
      <c r="W18" s="35">
        <v>2301231.4740483887</v>
      </c>
      <c r="X18" s="35">
        <v>2306927.0118898628</v>
      </c>
      <c r="Y18" s="35">
        <v>2312867.3698377828</v>
      </c>
      <c r="Z18" s="35">
        <v>2319623.7903468269</v>
      </c>
      <c r="AA18" s="35">
        <v>2324677.6386574563</v>
      </c>
      <c r="AB18" s="35">
        <v>2330008.2798092072</v>
      </c>
      <c r="AC18" s="35">
        <v>2332313.3306520013</v>
      </c>
      <c r="AD18" s="35">
        <v>2332451.7571316627</v>
      </c>
      <c r="AE18" s="35">
        <v>2338887.4674045877</v>
      </c>
      <c r="AF18" s="35">
        <v>2342174.4295912739</v>
      </c>
      <c r="AG18" s="35">
        <v>2355140.6438205503</v>
      </c>
      <c r="AH18" s="35">
        <v>2362304.6003600541</v>
      </c>
      <c r="AI18" s="35">
        <v>2367258.6778722322</v>
      </c>
      <c r="AJ18" s="35">
        <v>2373082.2797189425</v>
      </c>
      <c r="AK18" s="35">
        <v>2379217.5546188247</v>
      </c>
      <c r="AL18" s="35">
        <v>2385352.829518707</v>
      </c>
      <c r="AM18" s="35">
        <v>2391488.1044185902</v>
      </c>
      <c r="AN18" s="35">
        <v>2397623.3793184725</v>
      </c>
      <c r="AO18" s="35"/>
      <c r="AP18" s="91">
        <f t="shared" si="0"/>
        <v>0</v>
      </c>
      <c r="AQ18" s="91">
        <f>SUMIF($E$2:$AN$2,"&lt;="&amp;VLOOKUP($AP$1,#REF!,6,0),$E18:$AN18)</f>
        <v>0</v>
      </c>
    </row>
    <row r="19" spans="1:43" x14ac:dyDescent="0.2">
      <c r="A19" s="1" t="s">
        <v>99</v>
      </c>
      <c r="B19" s="1" t="s">
        <v>115</v>
      </c>
      <c r="C19" s="1">
        <v>1310</v>
      </c>
      <c r="D19" s="1">
        <v>536101</v>
      </c>
      <c r="E19" s="35">
        <v>55686589.725797072</v>
      </c>
      <c r="F19" s="35">
        <v>63630490.373713627</v>
      </c>
      <c r="G19" s="35">
        <v>50547692.528785847</v>
      </c>
      <c r="H19" s="35">
        <v>49726028.479500711</v>
      </c>
      <c r="I19" s="35">
        <v>60896297.424188949</v>
      </c>
      <c r="J19" s="35">
        <v>39663664.510776319</v>
      </c>
      <c r="K19" s="35">
        <v>72975687.853523687</v>
      </c>
      <c r="L19" s="35">
        <v>50077583.657010473</v>
      </c>
      <c r="M19" s="35">
        <v>50224393.783839226</v>
      </c>
      <c r="N19" s="35">
        <v>50315115.456642374</v>
      </c>
      <c r="O19" s="35">
        <v>61594281.936351813</v>
      </c>
      <c r="P19" s="35">
        <v>40123334.966851853</v>
      </c>
      <c r="Q19" s="35">
        <v>63405667.346178122</v>
      </c>
      <c r="R19" s="35">
        <v>63427749.309648737</v>
      </c>
      <c r="S19" s="35">
        <v>52040594.362785071</v>
      </c>
      <c r="T19" s="35">
        <v>64272981.108379863</v>
      </c>
      <c r="U19" s="35">
        <v>52779985.804955281</v>
      </c>
      <c r="V19" s="35">
        <v>42001454.95660565</v>
      </c>
      <c r="W19" s="35">
        <v>77196020.097287148</v>
      </c>
      <c r="X19" s="35">
        <v>53001652.905382678</v>
      </c>
      <c r="Y19" s="35">
        <v>53154551.079951108</v>
      </c>
      <c r="Z19" s="35">
        <v>53240854.573955491</v>
      </c>
      <c r="AA19" s="35">
        <v>65148359.086171582</v>
      </c>
      <c r="AB19" s="35">
        <v>42460115.081630029</v>
      </c>
      <c r="AC19" s="35">
        <v>78016827.526886538</v>
      </c>
      <c r="AD19" s="35">
        <v>53599647.348606765</v>
      </c>
      <c r="AE19" s="35">
        <v>53687268.748881891</v>
      </c>
      <c r="AF19" s="35">
        <v>65512442.903593495</v>
      </c>
      <c r="AG19" s="35">
        <v>53799514.664983407</v>
      </c>
      <c r="AH19" s="35">
        <v>42826935.92441652</v>
      </c>
      <c r="AI19" s="35">
        <v>78665152.311338469</v>
      </c>
      <c r="AJ19" s="35">
        <v>54024222.855663687</v>
      </c>
      <c r="AK19" s="35">
        <v>54112635.471433833</v>
      </c>
      <c r="AL19" s="35">
        <v>66144354.131359786</v>
      </c>
      <c r="AM19" s="35">
        <v>54289460.702974163</v>
      </c>
      <c r="AN19" s="35">
        <v>43203359.634818688</v>
      </c>
      <c r="AO19" s="35"/>
      <c r="AP19" s="91">
        <f t="shared" si="0"/>
        <v>0</v>
      </c>
      <c r="AQ19" s="91">
        <f>SUMIF($E$2:$AN$2,"&lt;="&amp;VLOOKUP($AP$1,#REF!,6,0),$E19:$AN19)</f>
        <v>0</v>
      </c>
    </row>
    <row r="20" spans="1:43" x14ac:dyDescent="0.2">
      <c r="A20" s="1" t="s">
        <v>99</v>
      </c>
      <c r="B20" s="1" t="s">
        <v>116</v>
      </c>
      <c r="C20" s="1">
        <v>1310</v>
      </c>
      <c r="D20" s="1">
        <v>536102</v>
      </c>
      <c r="E20" s="35">
        <v>933014.88097340264</v>
      </c>
      <c r="F20" s="35">
        <v>1162915.3912582197</v>
      </c>
      <c r="G20" s="35">
        <v>1335652.8672669285</v>
      </c>
      <c r="H20" s="35">
        <v>1017887.6201727281</v>
      </c>
      <c r="I20" s="35">
        <v>1134294.2698983187</v>
      </c>
      <c r="J20" s="35">
        <v>916175.39549452066</v>
      </c>
      <c r="K20" s="35">
        <v>1257383.2160835916</v>
      </c>
      <c r="L20" s="35">
        <v>1027711.9157118927</v>
      </c>
      <c r="M20" s="35">
        <v>1030024.1089830805</v>
      </c>
      <c r="N20" s="35">
        <v>1032573.8363673522</v>
      </c>
      <c r="O20" s="35">
        <v>1149263.4588582483</v>
      </c>
      <c r="P20" s="35">
        <v>928379.89052021923</v>
      </c>
      <c r="Q20" s="35">
        <v>1154165.9381118244</v>
      </c>
      <c r="R20" s="35">
        <v>1156171.2730113759</v>
      </c>
      <c r="S20" s="35">
        <v>1043970.3286032719</v>
      </c>
      <c r="T20" s="35">
        <v>1174064.4409814323</v>
      </c>
      <c r="U20" s="35">
        <v>1060897.9189689516</v>
      </c>
      <c r="V20" s="35">
        <v>951796.43063552829</v>
      </c>
      <c r="W20" s="35">
        <v>1304913.6729133255</v>
      </c>
      <c r="X20" s="35">
        <v>1067226.3448299067</v>
      </c>
      <c r="Y20" s="35">
        <v>1069443.8112096637</v>
      </c>
      <c r="Z20" s="35">
        <v>1071811.5794366864</v>
      </c>
      <c r="AA20" s="35">
        <v>1192279.1416164541</v>
      </c>
      <c r="AB20" s="35">
        <v>963405.61021582724</v>
      </c>
      <c r="AC20" s="35">
        <v>1320901.028827291</v>
      </c>
      <c r="AD20" s="35">
        <v>1080021.6811184459</v>
      </c>
      <c r="AE20" s="35">
        <v>1082418.3079132843</v>
      </c>
      <c r="AF20" s="35">
        <v>1202659.7422706787</v>
      </c>
      <c r="AG20" s="35">
        <v>1086657.956805984</v>
      </c>
      <c r="AH20" s="35">
        <v>974891.32949482067</v>
      </c>
      <c r="AI20" s="35">
        <v>1336420.8728739531</v>
      </c>
      <c r="AJ20" s="35">
        <v>1093148.9827301754</v>
      </c>
      <c r="AK20" s="35">
        <v>1095518.7715963668</v>
      </c>
      <c r="AL20" s="35">
        <v>1218631.463148447</v>
      </c>
      <c r="AM20" s="35">
        <v>1100258.349328751</v>
      </c>
      <c r="AN20" s="35">
        <v>987083.88348643598</v>
      </c>
      <c r="AO20" s="35"/>
      <c r="AP20" s="91">
        <f t="shared" si="0"/>
        <v>0</v>
      </c>
      <c r="AQ20" s="91">
        <f>SUMIF($E$2:$AN$2,"&lt;="&amp;VLOOKUP($AP$1,#REF!,6,0),$E20:$AN20)</f>
        <v>0</v>
      </c>
    </row>
    <row r="21" spans="1:43" x14ac:dyDescent="0.2">
      <c r="A21" s="1" t="s">
        <v>99</v>
      </c>
      <c r="B21" s="1" t="s">
        <v>117</v>
      </c>
      <c r="C21" s="1">
        <v>1310</v>
      </c>
      <c r="D21" s="1">
        <v>536103</v>
      </c>
      <c r="E21" s="35">
        <v>0</v>
      </c>
      <c r="F21" s="35">
        <v>0</v>
      </c>
      <c r="G21" s="35">
        <v>0</v>
      </c>
      <c r="H21" s="35">
        <v>3.5157858529192443</v>
      </c>
      <c r="I21" s="35">
        <v>3.520940673547535</v>
      </c>
      <c r="J21" s="35">
        <v>3.525449376861248</v>
      </c>
      <c r="K21" s="35">
        <v>3.5299310901786196</v>
      </c>
      <c r="L21" s="35">
        <v>3.5342240306351833</v>
      </c>
      <c r="M21" s="35">
        <v>3.5387306018928451</v>
      </c>
      <c r="N21" s="35">
        <v>3.5433242271097667</v>
      </c>
      <c r="O21" s="35">
        <v>3.5479087031933441</v>
      </c>
      <c r="P21" s="35">
        <v>3.5524303574285905</v>
      </c>
      <c r="Q21" s="35">
        <v>3.5571697482499856</v>
      </c>
      <c r="R21" s="35">
        <v>3.5617454737928784</v>
      </c>
      <c r="S21" s="35">
        <v>3.5663336147918248</v>
      </c>
      <c r="T21" s="35">
        <v>3.6097698596312231</v>
      </c>
      <c r="U21" s="35">
        <v>3.6144801936257096</v>
      </c>
      <c r="V21" s="35">
        <v>3.6189755689957646</v>
      </c>
      <c r="W21" s="35">
        <v>3.6234582174644689</v>
      </c>
      <c r="X21" s="35">
        <v>3.627879814124058</v>
      </c>
      <c r="Y21" s="35">
        <v>3.6323689617859269</v>
      </c>
      <c r="Z21" s="35">
        <v>3.6368856848119715</v>
      </c>
      <c r="AA21" s="35">
        <v>3.6413992521462166</v>
      </c>
      <c r="AB21" s="35">
        <v>3.6458930566550096</v>
      </c>
      <c r="AC21" s="35">
        <v>3.6504551849803333</v>
      </c>
      <c r="AD21" s="35">
        <v>3.6549658070294564</v>
      </c>
      <c r="AE21" s="35">
        <v>3.6594804260231859</v>
      </c>
      <c r="AF21" s="35">
        <v>3.6600248221912803</v>
      </c>
      <c r="AG21" s="35">
        <v>3.664557299586511</v>
      </c>
      <c r="AH21" s="35">
        <v>3.6690224418624569</v>
      </c>
      <c r="AI21" s="35">
        <v>3.6734832183812136</v>
      </c>
      <c r="AJ21" s="35">
        <v>3.6779252187215459</v>
      </c>
      <c r="AK21" s="35">
        <v>3.6825044689205471</v>
      </c>
      <c r="AL21" s="35">
        <v>3.6870837191195482</v>
      </c>
      <c r="AM21" s="35">
        <v>3.6916629693185499</v>
      </c>
      <c r="AN21" s="35">
        <v>3.6962422195175511</v>
      </c>
      <c r="AO21" s="35"/>
      <c r="AP21" s="91">
        <f t="shared" si="0"/>
        <v>0</v>
      </c>
      <c r="AQ21" s="91">
        <f>SUMIF($E$2:$AN$2,"&lt;="&amp;VLOOKUP($AP$1,#REF!,6,0),$E21:$AN21)</f>
        <v>0</v>
      </c>
    </row>
    <row r="22" spans="1:43" x14ac:dyDescent="0.2">
      <c r="A22" s="1" t="s">
        <v>99</v>
      </c>
      <c r="B22" s="1" t="s">
        <v>118</v>
      </c>
      <c r="C22" s="1">
        <v>1310</v>
      </c>
      <c r="D22" s="1">
        <v>536105</v>
      </c>
      <c r="E22" s="35">
        <v>0</v>
      </c>
      <c r="F22" s="35">
        <v>0</v>
      </c>
      <c r="G22" s="35">
        <v>0</v>
      </c>
      <c r="H22" s="35">
        <v>75.378762736978985</v>
      </c>
      <c r="I22" s="35">
        <v>114.62939536372883</v>
      </c>
      <c r="J22" s="35">
        <v>363.40146198052201</v>
      </c>
      <c r="K22" s="35">
        <v>481.77998019406937</v>
      </c>
      <c r="L22" s="35">
        <v>75.990126960158193</v>
      </c>
      <c r="M22" s="35">
        <v>76.098881320681102</v>
      </c>
      <c r="N22" s="35">
        <v>76.186127657649834</v>
      </c>
      <c r="O22" s="35">
        <v>115.5946307559975</v>
      </c>
      <c r="P22" s="35">
        <v>365.27702761655098</v>
      </c>
      <c r="Q22" s="35">
        <v>115.43190817398073</v>
      </c>
      <c r="R22" s="35">
        <v>115.02385311107707</v>
      </c>
      <c r="S22" s="35">
        <v>76.209720538350751</v>
      </c>
      <c r="T22" s="35">
        <v>116.43031814015401</v>
      </c>
      <c r="U22" s="35">
        <v>77.352714981003643</v>
      </c>
      <c r="V22" s="35">
        <v>369.50986922507451</v>
      </c>
      <c r="W22" s="35">
        <v>489.68296350880831</v>
      </c>
      <c r="X22" s="35">
        <v>77.730810792915577</v>
      </c>
      <c r="Y22" s="35">
        <v>77.840769422015526</v>
      </c>
      <c r="Z22" s="35">
        <v>77.928973150793283</v>
      </c>
      <c r="AA22" s="35">
        <v>117.9350750770778</v>
      </c>
      <c r="AB22" s="35">
        <v>371.40603303306466</v>
      </c>
      <c r="AC22" s="35">
        <v>489.64563829059068</v>
      </c>
      <c r="AD22" s="35">
        <v>77.883208450734585</v>
      </c>
      <c r="AE22" s="35">
        <v>77.952829067370473</v>
      </c>
      <c r="AF22" s="35">
        <v>117.38704601678799</v>
      </c>
      <c r="AG22" s="35">
        <v>78.182697493377248</v>
      </c>
      <c r="AH22" s="35">
        <v>371.265993134491</v>
      </c>
      <c r="AI22" s="35">
        <v>491.81612478075027</v>
      </c>
      <c r="AJ22" s="35">
        <v>78.560381993668287</v>
      </c>
      <c r="AK22" s="35">
        <v>78.639743301785231</v>
      </c>
      <c r="AL22" s="35">
        <v>118.7814828657183</v>
      </c>
      <c r="AM22" s="35">
        <v>78.79846591801909</v>
      </c>
      <c r="AN22" s="35">
        <v>373.61893608965227</v>
      </c>
      <c r="AO22" s="35"/>
      <c r="AP22" s="91">
        <f t="shared" si="0"/>
        <v>0</v>
      </c>
      <c r="AQ22" s="91">
        <f>SUMIF($E$2:$AN$2,"&lt;="&amp;VLOOKUP($AP$1,#REF!,6,0),$E22:$AN22)</f>
        <v>0</v>
      </c>
    </row>
    <row r="23" spans="1:43" x14ac:dyDescent="0.2">
      <c r="A23" s="1" t="s">
        <v>99</v>
      </c>
      <c r="B23" s="1" t="s">
        <v>119</v>
      </c>
      <c r="C23" s="1">
        <v>1310</v>
      </c>
      <c r="D23" s="1">
        <v>536106</v>
      </c>
      <c r="E23" s="35">
        <v>0</v>
      </c>
      <c r="F23" s="35">
        <v>0</v>
      </c>
      <c r="G23" s="35">
        <v>0</v>
      </c>
      <c r="H23" s="35">
        <v>0</v>
      </c>
      <c r="I23" s="35">
        <v>0</v>
      </c>
      <c r="J23" s="35">
        <v>0</v>
      </c>
      <c r="K23" s="35">
        <v>0</v>
      </c>
      <c r="L23" s="35">
        <v>0</v>
      </c>
      <c r="M23" s="35">
        <v>0</v>
      </c>
      <c r="N23" s="35">
        <v>0</v>
      </c>
      <c r="O23" s="35">
        <v>0</v>
      </c>
      <c r="P23" s="35">
        <v>0</v>
      </c>
      <c r="Q23" s="35">
        <v>0</v>
      </c>
      <c r="R23" s="35">
        <v>0</v>
      </c>
      <c r="S23" s="35">
        <v>0</v>
      </c>
      <c r="T23" s="35">
        <v>0</v>
      </c>
      <c r="U23" s="35">
        <v>0</v>
      </c>
      <c r="V23" s="35">
        <v>0</v>
      </c>
      <c r="W23" s="35">
        <v>0</v>
      </c>
      <c r="X23" s="35">
        <v>0</v>
      </c>
      <c r="Y23" s="35">
        <v>0</v>
      </c>
      <c r="Z23" s="35">
        <v>0</v>
      </c>
      <c r="AA23" s="35">
        <v>0</v>
      </c>
      <c r="AB23" s="35">
        <v>0</v>
      </c>
      <c r="AC23" s="35">
        <v>0</v>
      </c>
      <c r="AD23" s="35">
        <v>0</v>
      </c>
      <c r="AE23" s="35">
        <v>0</v>
      </c>
      <c r="AF23" s="35">
        <v>0</v>
      </c>
      <c r="AG23" s="35">
        <v>0</v>
      </c>
      <c r="AH23" s="35">
        <v>0</v>
      </c>
      <c r="AI23" s="35">
        <v>0</v>
      </c>
      <c r="AJ23" s="35">
        <v>0</v>
      </c>
      <c r="AK23" s="35">
        <v>0</v>
      </c>
      <c r="AL23" s="35">
        <v>0</v>
      </c>
      <c r="AM23" s="35">
        <v>0</v>
      </c>
      <c r="AN23" s="35">
        <v>0</v>
      </c>
      <c r="AO23" s="35"/>
      <c r="AP23" s="91">
        <f t="shared" si="0"/>
        <v>0</v>
      </c>
      <c r="AQ23" s="91">
        <f>SUMIF($E$2:$AN$2,"&lt;="&amp;VLOOKUP($AP$1,#REF!,6,0),$E23:$AN23)</f>
        <v>0</v>
      </c>
    </row>
    <row r="24" spans="1:43" x14ac:dyDescent="0.2">
      <c r="A24" s="1" t="s">
        <v>99</v>
      </c>
      <c r="B24" s="1" t="s">
        <v>120</v>
      </c>
      <c r="C24" s="1">
        <v>1310</v>
      </c>
      <c r="D24" s="1">
        <v>536109</v>
      </c>
      <c r="E24" s="35">
        <v>69748449.209186018</v>
      </c>
      <c r="F24" s="35">
        <v>75283668.128503829</v>
      </c>
      <c r="G24" s="35">
        <v>62578667.11128895</v>
      </c>
      <c r="H24" s="35">
        <v>67837783.164556339</v>
      </c>
      <c r="I24" s="35">
        <v>74672475.156838149</v>
      </c>
      <c r="J24" s="35">
        <v>61105398.71172861</v>
      </c>
      <c r="K24" s="35">
        <v>81551378.736472577</v>
      </c>
      <c r="L24" s="35">
        <v>67976059.360592008</v>
      </c>
      <c r="M24" s="35">
        <v>68009827.67354247</v>
      </c>
      <c r="N24" s="35">
        <v>68043269.783265099</v>
      </c>
      <c r="O24" s="35">
        <v>74890835.501035452</v>
      </c>
      <c r="P24" s="35">
        <v>61292390.972456105</v>
      </c>
      <c r="Q24" s="35">
        <v>75264028.491173446</v>
      </c>
      <c r="R24" s="35">
        <v>75298582.55026108</v>
      </c>
      <c r="S24" s="35">
        <v>68481553.581127048</v>
      </c>
      <c r="T24" s="35">
        <v>76182346.481067955</v>
      </c>
      <c r="U24" s="35">
        <v>69286367.381057292</v>
      </c>
      <c r="V24" s="35">
        <v>62385692.227561034</v>
      </c>
      <c r="W24" s="35">
        <v>83216808.777301803</v>
      </c>
      <c r="X24" s="35">
        <v>69379255.175551593</v>
      </c>
      <c r="Y24" s="35">
        <v>69409565.099652305</v>
      </c>
      <c r="Z24" s="35">
        <v>69439547.073360309</v>
      </c>
      <c r="AA24" s="35">
        <v>76411446.553940043</v>
      </c>
      <c r="AB24" s="35">
        <v>62554326.750554644</v>
      </c>
      <c r="AC24" s="35">
        <v>83419717.434346899</v>
      </c>
      <c r="AD24" s="35">
        <v>69556169.221156299</v>
      </c>
      <c r="AE24" s="35">
        <v>69584498.896329775</v>
      </c>
      <c r="AF24" s="35">
        <v>76481126.591029525</v>
      </c>
      <c r="AG24" s="35">
        <v>69564686.295327038</v>
      </c>
      <c r="AH24" s="35">
        <v>62644421.716005608</v>
      </c>
      <c r="AI24" s="35">
        <v>83517483.575361505</v>
      </c>
      <c r="AJ24" s="35">
        <v>69645611.34464474</v>
      </c>
      <c r="AK24" s="35">
        <v>69671925.717974216</v>
      </c>
      <c r="AL24" s="35">
        <v>76652027.428145826</v>
      </c>
      <c r="AM24" s="35">
        <v>69723565.048255697</v>
      </c>
      <c r="AN24" s="35">
        <v>62791715.901721753</v>
      </c>
      <c r="AO24" s="35"/>
      <c r="AP24" s="91">
        <f t="shared" si="0"/>
        <v>0</v>
      </c>
      <c r="AQ24" s="91">
        <f>SUMIF($E$2:$AN$2,"&lt;="&amp;VLOOKUP($AP$1,#REF!,6,0),$E24:$AN24)</f>
        <v>0</v>
      </c>
    </row>
    <row r="25" spans="1:43" x14ac:dyDescent="0.2">
      <c r="A25" s="1" t="s">
        <v>99</v>
      </c>
      <c r="B25" s="1" t="s">
        <v>121</v>
      </c>
      <c r="C25" s="1">
        <v>1310</v>
      </c>
      <c r="D25" s="1">
        <v>536110</v>
      </c>
      <c r="E25" s="35">
        <v>34201.02829678214</v>
      </c>
      <c r="F25" s="35">
        <v>17653.940265138528</v>
      </c>
      <c r="G25" s="35">
        <v>9613.9845412355589</v>
      </c>
      <c r="H25" s="35">
        <v>20448.286675248153</v>
      </c>
      <c r="I25" s="35">
        <v>20488.739901218571</v>
      </c>
      <c r="J25" s="35">
        <v>20529.017387175216</v>
      </c>
      <c r="K25" s="35">
        <v>20569.216002881541</v>
      </c>
      <c r="L25" s="35">
        <v>20609.457233078261</v>
      </c>
      <c r="M25" s="35">
        <v>20649.728090646422</v>
      </c>
      <c r="N25" s="35">
        <v>20690.07856368538</v>
      </c>
      <c r="O25" s="35">
        <v>20730.417275139298</v>
      </c>
      <c r="P25" s="35">
        <v>20770.770574369115</v>
      </c>
      <c r="Q25" s="35">
        <v>20811.06712991809</v>
      </c>
      <c r="R25" s="35">
        <v>20851.384853281685</v>
      </c>
      <c r="S25" s="35">
        <v>20891.73782080759</v>
      </c>
      <c r="T25" s="35">
        <v>21159.465471095118</v>
      </c>
      <c r="U25" s="35">
        <v>21200.301413346522</v>
      </c>
      <c r="V25" s="35">
        <v>21241.00861646024</v>
      </c>
      <c r="W25" s="35">
        <v>21281.638703130913</v>
      </c>
      <c r="X25" s="35">
        <v>21322.313501559463</v>
      </c>
      <c r="Y25" s="35">
        <v>21363.004134590206</v>
      </c>
      <c r="Z25" s="35">
        <v>21403.748948638571</v>
      </c>
      <c r="AA25" s="35">
        <v>21444.480493894072</v>
      </c>
      <c r="AB25" s="35">
        <v>21485.235669130052</v>
      </c>
      <c r="AC25" s="35">
        <v>21525.938456316992</v>
      </c>
      <c r="AD25" s="35">
        <v>21566.671656661903</v>
      </c>
      <c r="AE25" s="35">
        <v>21607.431019725485</v>
      </c>
      <c r="AF25" s="35">
        <v>21624.6067101314</v>
      </c>
      <c r="AG25" s="35">
        <v>21665.385161849827</v>
      </c>
      <c r="AH25" s="35">
        <v>21706.055628815528</v>
      </c>
      <c r="AI25" s="35">
        <v>21746.657290966043</v>
      </c>
      <c r="AJ25" s="35">
        <v>21787.287812518116</v>
      </c>
      <c r="AK25" s="35">
        <v>21827.987489653882</v>
      </c>
      <c r="AL25" s="35">
        <v>21868.687166789648</v>
      </c>
      <c r="AM25" s="35">
        <v>21909.386843925404</v>
      </c>
      <c r="AN25" s="35">
        <v>21950.086521061166</v>
      </c>
      <c r="AO25" s="35"/>
      <c r="AP25" s="91">
        <f t="shared" si="0"/>
        <v>0</v>
      </c>
      <c r="AQ25" s="91">
        <f>SUMIF($E$2:$AN$2,"&lt;="&amp;VLOOKUP($AP$1,#REF!,6,0),$E25:$AN25)</f>
        <v>0</v>
      </c>
    </row>
    <row r="26" spans="1:43" x14ac:dyDescent="0.2">
      <c r="A26" s="1" t="s">
        <v>99</v>
      </c>
      <c r="B26" s="1" t="s">
        <v>122</v>
      </c>
      <c r="C26" s="1">
        <v>1310</v>
      </c>
      <c r="D26" s="1">
        <v>536113</v>
      </c>
      <c r="E26" s="35">
        <v>82967.475960755895</v>
      </c>
      <c r="F26" s="35">
        <v>90315.439256139391</v>
      </c>
      <c r="G26" s="35">
        <v>69299.111323490724</v>
      </c>
      <c r="H26" s="35">
        <v>90988.41321841153</v>
      </c>
      <c r="I26" s="35">
        <v>92269.853886417477</v>
      </c>
      <c r="J26" s="35">
        <v>90330.625767834572</v>
      </c>
      <c r="K26" s="35">
        <v>93715.650974640128</v>
      </c>
      <c r="L26" s="35">
        <v>91760.684333793644</v>
      </c>
      <c r="M26" s="35">
        <v>91940.991437873832</v>
      </c>
      <c r="N26" s="35">
        <v>92115.863024256629</v>
      </c>
      <c r="O26" s="35">
        <v>93350.810557496094</v>
      </c>
      <c r="P26" s="35">
        <v>91369.150875890788</v>
      </c>
      <c r="Q26" s="35">
        <v>93651.950390748025</v>
      </c>
      <c r="R26" s="35">
        <v>93762.058372687476</v>
      </c>
      <c r="S26" s="35">
        <v>92872.45350926643</v>
      </c>
      <c r="T26" s="35">
        <v>95125.003709180441</v>
      </c>
      <c r="U26" s="35">
        <v>94274.363284765859</v>
      </c>
      <c r="V26" s="35">
        <v>93383.746560635162</v>
      </c>
      <c r="W26" s="35">
        <v>96819.34754858083</v>
      </c>
      <c r="X26" s="35">
        <v>94833.874108041666</v>
      </c>
      <c r="Y26" s="35">
        <v>95015.987544365751</v>
      </c>
      <c r="Z26" s="35">
        <v>95192.386808392432</v>
      </c>
      <c r="AA26" s="35">
        <v>96444.983972689472</v>
      </c>
      <c r="AB26" s="35">
        <v>94432.253370749357</v>
      </c>
      <c r="AC26" s="35">
        <v>97832.387473294206</v>
      </c>
      <c r="AD26" s="35">
        <v>95784.522783653811</v>
      </c>
      <c r="AE26" s="35">
        <v>95955.774712344879</v>
      </c>
      <c r="AF26" s="35">
        <v>97097.985759495103</v>
      </c>
      <c r="AG26" s="35">
        <v>96243.547463252966</v>
      </c>
      <c r="AH26" s="35">
        <v>95349.348759988468</v>
      </c>
      <c r="AI26" s="35">
        <v>98795.174382382538</v>
      </c>
      <c r="AJ26" s="35">
        <v>96802.635726799635</v>
      </c>
      <c r="AK26" s="35">
        <v>96976.515847762406</v>
      </c>
      <c r="AL26" s="35">
        <v>98241.809621455453</v>
      </c>
      <c r="AM26" s="35">
        <v>97324.276089687934</v>
      </c>
      <c r="AN26" s="35">
        <v>96405.636718769543</v>
      </c>
      <c r="AO26" s="35"/>
      <c r="AP26" s="91">
        <f t="shared" si="0"/>
        <v>0</v>
      </c>
      <c r="AQ26" s="91">
        <f>SUMIF($E$2:$AN$2,"&lt;="&amp;VLOOKUP($AP$1,#REF!,6,0),$E26:$AN26)</f>
        <v>0</v>
      </c>
    </row>
    <row r="27" spans="1:43" x14ac:dyDescent="0.2">
      <c r="A27" s="1" t="s">
        <v>99</v>
      </c>
      <c r="B27" s="1" t="s">
        <v>123</v>
      </c>
      <c r="C27" s="1">
        <v>1310</v>
      </c>
      <c r="D27" s="1">
        <v>536114</v>
      </c>
      <c r="E27" s="35">
        <v>0</v>
      </c>
      <c r="F27" s="35">
        <v>0</v>
      </c>
      <c r="G27" s="35">
        <v>0</v>
      </c>
      <c r="H27" s="35">
        <v>1.6512628885241527</v>
      </c>
      <c r="I27" s="35">
        <v>36.288434916362426</v>
      </c>
      <c r="J27" s="35">
        <v>10.483415727019652</v>
      </c>
      <c r="K27" s="35">
        <v>116.94569332940242</v>
      </c>
      <c r="L27" s="35">
        <v>1.6778971428103358</v>
      </c>
      <c r="M27" s="35">
        <v>1.6835447090167337</v>
      </c>
      <c r="N27" s="35">
        <v>1.692850166546491</v>
      </c>
      <c r="O27" s="35">
        <v>37.052051197292478</v>
      </c>
      <c r="P27" s="35">
        <v>10.732864121610724</v>
      </c>
      <c r="Q27" s="35">
        <v>37.390792807589044</v>
      </c>
      <c r="R27" s="35">
        <v>37.553379993496506</v>
      </c>
      <c r="S27" s="35">
        <v>1.7350617782590072</v>
      </c>
      <c r="T27" s="35">
        <v>38.272531879130547</v>
      </c>
      <c r="U27" s="35">
        <v>1.7709803997224116</v>
      </c>
      <c r="V27" s="35">
        <v>11.144149103570049</v>
      </c>
      <c r="W27" s="35">
        <v>123.98828332727895</v>
      </c>
      <c r="X27" s="35">
        <v>1.7828336793082415</v>
      </c>
      <c r="Y27" s="35">
        <v>1.7876974982448568</v>
      </c>
      <c r="Z27" s="35">
        <v>1.7950482288586289</v>
      </c>
      <c r="AA27" s="35">
        <v>39.163750479640576</v>
      </c>
      <c r="AB27" s="35">
        <v>11.351167540717867</v>
      </c>
      <c r="AC27" s="35">
        <v>126.42343202978246</v>
      </c>
      <c r="AD27" s="35">
        <v>1.8218409401896556</v>
      </c>
      <c r="AE27" s="35">
        <v>1.8298533060290256</v>
      </c>
      <c r="AF27" s="35">
        <v>40.321839585536601</v>
      </c>
      <c r="AG27" s="35">
        <v>1.8673788052328533</v>
      </c>
      <c r="AH27" s="35">
        <v>11.751317611020507</v>
      </c>
      <c r="AI27" s="35">
        <v>130.56348860919329</v>
      </c>
      <c r="AJ27" s="35">
        <v>1.8803956009389164</v>
      </c>
      <c r="AK27" s="35">
        <v>1.8878016729837783</v>
      </c>
      <c r="AL27" s="35">
        <v>41.138243303088373</v>
      </c>
      <c r="AM27" s="35">
        <v>1.9026138170735019</v>
      </c>
      <c r="AN27" s="35">
        <v>11.981002663662421</v>
      </c>
      <c r="AO27" s="35"/>
      <c r="AP27" s="91">
        <f t="shared" si="0"/>
        <v>0</v>
      </c>
      <c r="AQ27" s="91">
        <f>SUMIF($E$2:$AN$2,"&lt;="&amp;VLOOKUP($AP$1,#REF!,6,0),$E27:$AN27)</f>
        <v>0</v>
      </c>
    </row>
    <row r="28" spans="1:43" x14ac:dyDescent="0.2">
      <c r="A28" s="1" t="s">
        <v>99</v>
      </c>
      <c r="B28" s="1" t="s">
        <v>124</v>
      </c>
      <c r="C28" s="1">
        <v>1310</v>
      </c>
      <c r="D28" s="1">
        <v>536115</v>
      </c>
      <c r="E28" s="35">
        <v>60936631.725470997</v>
      </c>
      <c r="F28" s="35">
        <v>49152435.132235155</v>
      </c>
      <c r="G28" s="35">
        <v>47832719.181527652</v>
      </c>
      <c r="H28" s="35">
        <v>56680560.049947858</v>
      </c>
      <c r="I28" s="35">
        <v>59309799.697248846</v>
      </c>
      <c r="J28" s="35">
        <v>54571572.362489499</v>
      </c>
      <c r="K28" s="35">
        <v>61954087.741008595</v>
      </c>
      <c r="L28" s="35">
        <v>57170834.660255782</v>
      </c>
      <c r="M28" s="35">
        <v>57305097.538516</v>
      </c>
      <c r="N28" s="35">
        <v>57447772.322583936</v>
      </c>
      <c r="O28" s="35">
        <v>60032145.613388255</v>
      </c>
      <c r="P28" s="35">
        <v>55255881.768581547</v>
      </c>
      <c r="Q28" s="35">
        <v>60271254.218951032</v>
      </c>
      <c r="R28" s="35">
        <v>60325889.961387649</v>
      </c>
      <c r="S28" s="35">
        <v>58002063.411982745</v>
      </c>
      <c r="T28" s="35">
        <v>61174243.355875351</v>
      </c>
      <c r="U28" s="35">
        <v>58873919.076463774</v>
      </c>
      <c r="V28" s="35">
        <v>56489246.875659145</v>
      </c>
      <c r="W28" s="35">
        <v>64097964.359631516</v>
      </c>
      <c r="X28" s="35">
        <v>59169881.640016571</v>
      </c>
      <c r="Y28" s="35">
        <v>59307138.542635672</v>
      </c>
      <c r="Z28" s="35">
        <v>59439439.063050851</v>
      </c>
      <c r="AA28" s="35">
        <v>62090166.329690665</v>
      </c>
      <c r="AB28" s="35">
        <v>57157574.540669374</v>
      </c>
      <c r="AC28" s="35">
        <v>64844123.489242479</v>
      </c>
      <c r="AD28" s="35">
        <v>59831282.757659785</v>
      </c>
      <c r="AE28" s="35">
        <v>59960747.570080154</v>
      </c>
      <c r="AF28" s="35">
        <v>62525425.190814532</v>
      </c>
      <c r="AG28" s="35">
        <v>60171967.826421455</v>
      </c>
      <c r="AH28" s="35">
        <v>57744726.341977775</v>
      </c>
      <c r="AI28" s="35">
        <v>65494714.647455119</v>
      </c>
      <c r="AJ28" s="35">
        <v>60473949.364887781</v>
      </c>
      <c r="AK28" s="35">
        <v>60590221.437625006</v>
      </c>
      <c r="AL28" s="35">
        <v>63264225.628320508</v>
      </c>
      <c r="AM28" s="35">
        <v>60822457.480517231</v>
      </c>
      <c r="AN28" s="35">
        <v>58372959.746987209</v>
      </c>
      <c r="AO28" s="35"/>
      <c r="AP28" s="91">
        <f t="shared" si="0"/>
        <v>0</v>
      </c>
      <c r="AQ28" s="91">
        <f>SUMIF($E$2:$AN$2,"&lt;="&amp;VLOOKUP($AP$1,#REF!,6,0),$E28:$AN28)</f>
        <v>0</v>
      </c>
    </row>
    <row r="29" spans="1:43" x14ac:dyDescent="0.2">
      <c r="A29" s="1" t="s">
        <v>99</v>
      </c>
      <c r="B29" s="1" t="s">
        <v>125</v>
      </c>
      <c r="C29" s="1">
        <v>1310</v>
      </c>
      <c r="D29" s="1">
        <v>536116</v>
      </c>
      <c r="E29" s="35">
        <v>22057944.280359335</v>
      </c>
      <c r="F29" s="35">
        <v>25651965.025993977</v>
      </c>
      <c r="G29" s="35">
        <v>19114522.333945457</v>
      </c>
      <c r="H29" s="35">
        <v>21985505.714532357</v>
      </c>
      <c r="I29" s="35">
        <v>22710078.51740266</v>
      </c>
      <c r="J29" s="35">
        <v>19469663.76558603</v>
      </c>
      <c r="K29" s="35">
        <v>20636310.566480227</v>
      </c>
      <c r="L29" s="35">
        <v>20260451.421666779</v>
      </c>
      <c r="M29" s="35">
        <v>24269548.631787904</v>
      </c>
      <c r="N29" s="35">
        <v>21322185.070095353</v>
      </c>
      <c r="O29" s="35">
        <v>21003462.249969088</v>
      </c>
      <c r="P29" s="35">
        <v>18141843.372489713</v>
      </c>
      <c r="Q29" s="35">
        <v>21804247.042021234</v>
      </c>
      <c r="R29" s="35">
        <v>27835035.15171469</v>
      </c>
      <c r="S29" s="35">
        <v>18957442.026610255</v>
      </c>
      <c r="T29" s="35">
        <v>23825485.361056</v>
      </c>
      <c r="U29" s="35">
        <v>22930169.550046332</v>
      </c>
      <c r="V29" s="35">
        <v>20384688.083368823</v>
      </c>
      <c r="W29" s="35">
        <v>21558098.566934939</v>
      </c>
      <c r="X29" s="35">
        <v>21199689.992071975</v>
      </c>
      <c r="Y29" s="35">
        <v>25368044.717679996</v>
      </c>
      <c r="Z29" s="35">
        <v>22271761.775759868</v>
      </c>
      <c r="AA29" s="35">
        <v>21952794.541636143</v>
      </c>
      <c r="AB29" s="35">
        <v>18952805.182515658</v>
      </c>
      <c r="AC29" s="35">
        <v>23419689.169588309</v>
      </c>
      <c r="AD29" s="35">
        <v>27959526.301697735</v>
      </c>
      <c r="AE29" s="35">
        <v>19690191.792142149</v>
      </c>
      <c r="AF29" s="35">
        <v>24490907.860214431</v>
      </c>
      <c r="AG29" s="35">
        <v>23562156.056092482</v>
      </c>
      <c r="AH29" s="35">
        <v>20960381.579206917</v>
      </c>
      <c r="AI29" s="35">
        <v>22136588.34701116</v>
      </c>
      <c r="AJ29" s="35">
        <v>21792577.880458295</v>
      </c>
      <c r="AK29" s="35">
        <v>26086149.83792901</v>
      </c>
      <c r="AL29" s="35">
        <v>23695778.969675813</v>
      </c>
      <c r="AM29" s="35">
        <v>21809649.033854231</v>
      </c>
      <c r="AN29" s="35">
        <v>19488427.980654452</v>
      </c>
      <c r="AO29" s="35"/>
      <c r="AP29" s="91">
        <f t="shared" si="0"/>
        <v>0</v>
      </c>
      <c r="AQ29" s="91">
        <f>SUMIF($E$2:$AN$2,"&lt;="&amp;VLOOKUP($AP$1,#REF!,6,0),$E29:$AN29)</f>
        <v>0</v>
      </c>
    </row>
    <row r="30" spans="1:43" x14ac:dyDescent="0.2">
      <c r="A30" s="1" t="s">
        <v>99</v>
      </c>
      <c r="B30" s="1" t="s">
        <v>126</v>
      </c>
      <c r="C30" s="1">
        <v>1310</v>
      </c>
      <c r="D30" s="1">
        <v>536117</v>
      </c>
      <c r="E30" s="35">
        <v>419982.04129419121</v>
      </c>
      <c r="F30" s="35">
        <v>517264.72528624249</v>
      </c>
      <c r="G30" s="35">
        <v>383014.29544381052</v>
      </c>
      <c r="H30" s="35">
        <v>429112.71714240377</v>
      </c>
      <c r="I30" s="35">
        <v>452070.384435218</v>
      </c>
      <c r="J30" s="35">
        <v>414163.52858377277</v>
      </c>
      <c r="K30" s="35">
        <v>475023.44732705381</v>
      </c>
      <c r="L30" s="35">
        <v>435860.506233102</v>
      </c>
      <c r="M30" s="35">
        <v>437145.71679734829</v>
      </c>
      <c r="N30" s="35">
        <v>438722.55193677248</v>
      </c>
      <c r="O30" s="35">
        <v>460257.83459557552</v>
      </c>
      <c r="P30" s="35">
        <v>421227.51355909935</v>
      </c>
      <c r="Q30" s="35">
        <v>462300.48291601153</v>
      </c>
      <c r="R30" s="35">
        <v>462459.12746720714</v>
      </c>
      <c r="S30" s="35">
        <v>443464.45445259032</v>
      </c>
      <c r="T30" s="35">
        <v>469775.91405396815</v>
      </c>
      <c r="U30" s="35">
        <v>451793.31413563335</v>
      </c>
      <c r="V30" s="35">
        <v>432636.23065917316</v>
      </c>
      <c r="W30" s="35">
        <v>496905.8692288248</v>
      </c>
      <c r="X30" s="35">
        <v>455472.65962419228</v>
      </c>
      <c r="Y30" s="35">
        <v>456705.47068208241</v>
      </c>
      <c r="Z30" s="35">
        <v>458090.57228165993</v>
      </c>
      <c r="AA30" s="35">
        <v>480555.74467432674</v>
      </c>
      <c r="AB30" s="35">
        <v>439138.62706926389</v>
      </c>
      <c r="AC30" s="35">
        <v>504255.13679004472</v>
      </c>
      <c r="AD30" s="35">
        <v>460759.67394570244</v>
      </c>
      <c r="AE30" s="35">
        <v>462115.36445524223</v>
      </c>
      <c r="AF30" s="35">
        <v>484660.97460407397</v>
      </c>
      <c r="AG30" s="35">
        <v>465716.46352996974</v>
      </c>
      <c r="AH30" s="35">
        <v>445732.6188066082</v>
      </c>
      <c r="AI30" s="35">
        <v>512888.49424407433</v>
      </c>
      <c r="AJ30" s="35">
        <v>469599.24866750278</v>
      </c>
      <c r="AK30" s="35">
        <v>470913.88275978772</v>
      </c>
      <c r="AL30" s="35">
        <v>494520.08671258634</v>
      </c>
      <c r="AM30" s="35">
        <v>473543.15094435809</v>
      </c>
      <c r="AN30" s="35">
        <v>452817.09676416003</v>
      </c>
      <c r="AO30" s="35"/>
      <c r="AP30" s="91">
        <f t="shared" si="0"/>
        <v>0</v>
      </c>
      <c r="AQ30" s="91">
        <f>SUMIF($E$2:$AN$2,"&lt;="&amp;VLOOKUP($AP$1,#REF!,6,0),$E30:$AN30)</f>
        <v>0</v>
      </c>
    </row>
    <row r="31" spans="1:43" x14ac:dyDescent="0.2">
      <c r="A31" s="1" t="s">
        <v>99</v>
      </c>
      <c r="B31" s="1" t="s">
        <v>127</v>
      </c>
      <c r="C31" s="1">
        <v>1310</v>
      </c>
      <c r="D31" s="1">
        <v>536118</v>
      </c>
      <c r="E31" s="35">
        <v>70883.380959603746</v>
      </c>
      <c r="F31" s="35">
        <v>65021.88636248056</v>
      </c>
      <c r="G31" s="35">
        <v>58121.091419978264</v>
      </c>
      <c r="H31" s="35">
        <v>64193.428484719392</v>
      </c>
      <c r="I31" s="35">
        <v>77472.943977681585</v>
      </c>
      <c r="J31" s="35">
        <v>52771.182706219668</v>
      </c>
      <c r="K31" s="35">
        <v>91937.765543332149</v>
      </c>
      <c r="L31" s="35">
        <v>64942.727821211098</v>
      </c>
      <c r="M31" s="35">
        <v>65095.603362708243</v>
      </c>
      <c r="N31" s="35">
        <v>65268.796298290297</v>
      </c>
      <c r="O31" s="35">
        <v>78554.024004110499</v>
      </c>
      <c r="P31" s="35">
        <v>53462.184990769922</v>
      </c>
      <c r="Q31" s="35">
        <v>78801.331055780975</v>
      </c>
      <c r="R31" s="35">
        <v>78812.337008212256</v>
      </c>
      <c r="S31" s="35">
        <v>65756.388838963627</v>
      </c>
      <c r="T31" s="35">
        <v>79952.143867580176</v>
      </c>
      <c r="U31" s="35">
        <v>66842.903198316562</v>
      </c>
      <c r="V31" s="35">
        <v>54654.021494435612</v>
      </c>
      <c r="W31" s="35">
        <v>95326.155148862177</v>
      </c>
      <c r="X31" s="35">
        <v>67288.331966977639</v>
      </c>
      <c r="Y31" s="35">
        <v>67440.593930126852</v>
      </c>
      <c r="Z31" s="35">
        <v>67601.880256585791</v>
      </c>
      <c r="AA31" s="35">
        <v>81370.965974316336</v>
      </c>
      <c r="AB31" s="35">
        <v>55324.019037435544</v>
      </c>
      <c r="AC31" s="35">
        <v>96446.51240882292</v>
      </c>
      <c r="AD31" s="35">
        <v>67896.895207054404</v>
      </c>
      <c r="AE31" s="35">
        <v>68045.109456798586</v>
      </c>
      <c r="AF31" s="35">
        <v>81856.385655068982</v>
      </c>
      <c r="AG31" s="35">
        <v>68401.830816761314</v>
      </c>
      <c r="AH31" s="35">
        <v>55907.925896568348</v>
      </c>
      <c r="AI31" s="35">
        <v>97615.720279592089</v>
      </c>
      <c r="AJ31" s="35">
        <v>68862.376586481405</v>
      </c>
      <c r="AK31" s="35">
        <v>69005.797614541501</v>
      </c>
      <c r="AL31" s="35">
        <v>83107.808335419759</v>
      </c>
      <c r="AM31" s="35">
        <v>69292.639670661665</v>
      </c>
      <c r="AN31" s="35">
        <v>56604.209090891825</v>
      </c>
      <c r="AO31" s="35"/>
      <c r="AP31" s="91">
        <f t="shared" si="0"/>
        <v>0</v>
      </c>
      <c r="AQ31" s="91">
        <f>SUMIF($E$2:$AN$2,"&lt;="&amp;VLOOKUP($AP$1,#REF!,6,0),$E31:$AN31)</f>
        <v>0</v>
      </c>
    </row>
    <row r="32" spans="1:43" x14ac:dyDescent="0.2">
      <c r="A32" s="1" t="s">
        <v>99</v>
      </c>
      <c r="B32" s="1" t="s">
        <v>128</v>
      </c>
      <c r="C32" s="1">
        <v>1310</v>
      </c>
      <c r="D32" s="1">
        <v>536119</v>
      </c>
      <c r="E32" s="35">
        <v>1017829.0585379053</v>
      </c>
      <c r="F32" s="35">
        <v>1045775.2964934955</v>
      </c>
      <c r="G32" s="35">
        <v>807312.44409305626</v>
      </c>
      <c r="H32" s="35">
        <v>956196.06325675081</v>
      </c>
      <c r="I32" s="35">
        <v>1171003.0068345424</v>
      </c>
      <c r="J32" s="35">
        <v>755540.57186634932</v>
      </c>
      <c r="K32" s="35">
        <v>1387288.346885354</v>
      </c>
      <c r="L32" s="35">
        <v>969647.52512295719</v>
      </c>
      <c r="M32" s="35">
        <v>972279.73510757159</v>
      </c>
      <c r="N32" s="35">
        <v>975492.76565677149</v>
      </c>
      <c r="O32" s="35">
        <v>1190520.8201889333</v>
      </c>
      <c r="P32" s="35">
        <v>767833.75469344109</v>
      </c>
      <c r="Q32" s="35">
        <v>1195779.0922308962</v>
      </c>
      <c r="R32" s="35">
        <v>1196647.418397109</v>
      </c>
      <c r="S32" s="35">
        <v>986372.82178952347</v>
      </c>
      <c r="T32" s="35">
        <v>1215420.9750939622</v>
      </c>
      <c r="U32" s="35">
        <v>1004133.8873016908</v>
      </c>
      <c r="V32" s="35">
        <v>788523.79022632353</v>
      </c>
      <c r="W32" s="35">
        <v>1447553.4266513027</v>
      </c>
      <c r="X32" s="35">
        <v>1011803.6187800845</v>
      </c>
      <c r="Y32" s="35">
        <v>1014345.8667818831</v>
      </c>
      <c r="Z32" s="35">
        <v>1017220.7886495159</v>
      </c>
      <c r="AA32" s="35">
        <v>1240770.3433253278</v>
      </c>
      <c r="AB32" s="35">
        <v>800124.33027391194</v>
      </c>
      <c r="AC32" s="35">
        <v>1467455.8718273682</v>
      </c>
      <c r="AD32" s="35">
        <v>1023959.4075142368</v>
      </c>
      <c r="AE32" s="35">
        <v>1026875.2423742237</v>
      </c>
      <c r="AF32" s="35">
        <v>1251641.2497706376</v>
      </c>
      <c r="AG32" s="35">
        <v>1033949.579841348</v>
      </c>
      <c r="AH32" s="35">
        <v>812134.85134197481</v>
      </c>
      <c r="AI32" s="35">
        <v>1490440.859129492</v>
      </c>
      <c r="AJ32" s="35">
        <v>1041996.8969242099</v>
      </c>
      <c r="AK32" s="35">
        <v>1044771.0569891054</v>
      </c>
      <c r="AL32" s="35">
        <v>1274766.1667053893</v>
      </c>
      <c r="AM32" s="35">
        <v>1050319.3771188967</v>
      </c>
      <c r="AN32" s="35">
        <v>824678.53293371701</v>
      </c>
      <c r="AO32" s="35"/>
      <c r="AP32" s="91">
        <f t="shared" si="0"/>
        <v>0</v>
      </c>
      <c r="AQ32" s="91">
        <f>SUMIF($E$2:$AN$2,"&lt;="&amp;VLOOKUP($AP$1,#REF!,6,0),$E32:$AN32)</f>
        <v>0</v>
      </c>
    </row>
    <row r="33" spans="1:43" x14ac:dyDescent="0.2">
      <c r="A33" s="1" t="s">
        <v>99</v>
      </c>
      <c r="B33" s="1" t="s">
        <v>129</v>
      </c>
      <c r="C33" s="1">
        <v>1310</v>
      </c>
      <c r="D33" s="1">
        <v>536120</v>
      </c>
      <c r="E33" s="35">
        <v>308692.00984378566</v>
      </c>
      <c r="F33" s="35">
        <v>89974.138960214797</v>
      </c>
      <c r="G33" s="35">
        <v>152123.78191226837</v>
      </c>
      <c r="H33" s="35">
        <v>255774.13713071489</v>
      </c>
      <c r="I33" s="35">
        <v>299870.89486054156</v>
      </c>
      <c r="J33" s="35">
        <v>215002.43452487394</v>
      </c>
      <c r="K33" s="35">
        <v>345825.18675373617</v>
      </c>
      <c r="L33" s="35">
        <v>258188.68069184848</v>
      </c>
      <c r="M33" s="35">
        <v>258734.17473153278</v>
      </c>
      <c r="N33" s="35">
        <v>259324.38207572722</v>
      </c>
      <c r="O33" s="35">
        <v>303679.14562268759</v>
      </c>
      <c r="P33" s="35">
        <v>217736.0169595007</v>
      </c>
      <c r="Q33" s="35">
        <v>304842.73544186063</v>
      </c>
      <c r="R33" s="35">
        <v>305279.12256508524</v>
      </c>
      <c r="S33" s="35">
        <v>261822.91521885927</v>
      </c>
      <c r="T33" s="35">
        <v>309790.14715346764</v>
      </c>
      <c r="U33" s="35">
        <v>265878.18653138622</v>
      </c>
      <c r="V33" s="35">
        <v>222801.85086785853</v>
      </c>
      <c r="W33" s="35">
        <v>358274.33077743446</v>
      </c>
      <c r="X33" s="35">
        <v>267509.88684016961</v>
      </c>
      <c r="Y33" s="35">
        <v>268054.3855056818</v>
      </c>
      <c r="Z33" s="35">
        <v>268623.36433061823</v>
      </c>
      <c r="AA33" s="35">
        <v>314496.25716186455</v>
      </c>
      <c r="AB33" s="35">
        <v>225499.2837813833</v>
      </c>
      <c r="AC33" s="35">
        <v>362416.05975289259</v>
      </c>
      <c r="AD33" s="35">
        <v>270481.82091282529</v>
      </c>
      <c r="AE33" s="35">
        <v>271049.75697208755</v>
      </c>
      <c r="AF33" s="35">
        <v>317042.84055560129</v>
      </c>
      <c r="AG33" s="35">
        <v>272092.81865258818</v>
      </c>
      <c r="AH33" s="35">
        <v>228024.07803450979</v>
      </c>
      <c r="AI33" s="35">
        <v>366622.43665004888</v>
      </c>
      <c r="AJ33" s="35">
        <v>273757.46785165381</v>
      </c>
      <c r="AK33" s="35">
        <v>274313.78708456521</v>
      </c>
      <c r="AL33" s="35">
        <v>321196.04442820413</v>
      </c>
      <c r="AM33" s="35">
        <v>275426.42555038806</v>
      </c>
      <c r="AN33" s="35">
        <v>230784.17581199121</v>
      </c>
      <c r="AO33" s="35"/>
      <c r="AP33" s="91">
        <f t="shared" si="0"/>
        <v>0</v>
      </c>
      <c r="AQ33" s="91">
        <f>SUMIF($E$2:$AN$2,"&lt;="&amp;VLOOKUP($AP$1,#REF!,6,0),$E33:$AN33)</f>
        <v>0</v>
      </c>
    </row>
    <row r="34" spans="1:43" x14ac:dyDescent="0.2">
      <c r="A34" s="1" t="s">
        <v>99</v>
      </c>
      <c r="B34" s="1" t="s">
        <v>130</v>
      </c>
      <c r="C34" s="1">
        <v>1310</v>
      </c>
      <c r="D34" s="1">
        <v>536121</v>
      </c>
      <c r="E34" s="35">
        <v>33235440.649853691</v>
      </c>
      <c r="F34" s="35">
        <v>25838021.48797667</v>
      </c>
      <c r="G34" s="35">
        <v>27442069.865583085</v>
      </c>
      <c r="H34" s="35">
        <v>29591504.421618462</v>
      </c>
      <c r="I34" s="35">
        <v>34567607.833040521</v>
      </c>
      <c r="J34" s="35">
        <v>25267458.94480468</v>
      </c>
      <c r="K34" s="35">
        <v>39701477.687743276</v>
      </c>
      <c r="L34" s="35">
        <v>30317575.069479577</v>
      </c>
      <c r="M34" s="35">
        <v>30467663.549249638</v>
      </c>
      <c r="N34" s="35">
        <v>30638550.051732186</v>
      </c>
      <c r="O34" s="35">
        <v>35606846.308923773</v>
      </c>
      <c r="P34" s="35">
        <v>26137844.508941282</v>
      </c>
      <c r="Q34" s="35">
        <v>35933345.901739545</v>
      </c>
      <c r="R34" s="35">
        <v>36076737.892303847</v>
      </c>
      <c r="S34" s="35">
        <v>31400397.028168097</v>
      </c>
      <c r="T34" s="35">
        <v>36782618.268624879</v>
      </c>
      <c r="U34" s="35">
        <v>32060554.399396174</v>
      </c>
      <c r="V34" s="35">
        <v>27289136.747181192</v>
      </c>
      <c r="W34" s="35">
        <v>42271336.313088931</v>
      </c>
      <c r="X34" s="35">
        <v>32528074.201410368</v>
      </c>
      <c r="Y34" s="35">
        <v>32690002.474277258</v>
      </c>
      <c r="Z34" s="35">
        <v>32858945.399134781</v>
      </c>
      <c r="AA34" s="35">
        <v>38008233.330404855</v>
      </c>
      <c r="AB34" s="35">
        <v>28192147.099936575</v>
      </c>
      <c r="AC34" s="35">
        <v>43352713.97322537</v>
      </c>
      <c r="AD34" s="35">
        <v>33463845.539684884</v>
      </c>
      <c r="AE34" s="35">
        <v>33631731.431919068</v>
      </c>
      <c r="AF34" s="35">
        <v>38776598.163973384</v>
      </c>
      <c r="AG34" s="35">
        <v>33938583.284815826</v>
      </c>
      <c r="AH34" s="35">
        <v>29065270.848581642</v>
      </c>
      <c r="AI34" s="35">
        <v>44398641.219000369</v>
      </c>
      <c r="AJ34" s="35">
        <v>34420516.350550756</v>
      </c>
      <c r="AK34" s="35">
        <v>34585919.599926107</v>
      </c>
      <c r="AL34" s="35">
        <v>39844881.517811805</v>
      </c>
      <c r="AM34" s="35">
        <v>34917864.50105501</v>
      </c>
      <c r="AN34" s="35">
        <v>29989381.303955782</v>
      </c>
      <c r="AO34" s="35"/>
      <c r="AP34" s="91">
        <f t="shared" si="0"/>
        <v>0</v>
      </c>
      <c r="AQ34" s="91">
        <f>SUMIF($E$2:$AN$2,"&lt;="&amp;VLOOKUP($AP$1,#REF!,6,0),$E34:$AN34)</f>
        <v>0</v>
      </c>
    </row>
    <row r="35" spans="1:43" x14ac:dyDescent="0.2">
      <c r="A35" s="1" t="s">
        <v>99</v>
      </c>
      <c r="B35" s="1" t="s">
        <v>131</v>
      </c>
      <c r="C35" s="1">
        <v>1310</v>
      </c>
      <c r="D35" s="1">
        <v>536122</v>
      </c>
      <c r="E35" s="35">
        <v>307184.59153650742</v>
      </c>
      <c r="F35" s="35">
        <v>329029.33114110777</v>
      </c>
      <c r="G35" s="35">
        <v>229387.79189250522</v>
      </c>
      <c r="H35" s="35">
        <v>261973.62539626428</v>
      </c>
      <c r="I35" s="35">
        <v>320344.95633394318</v>
      </c>
      <c r="J35" s="35">
        <v>203240.13233647906</v>
      </c>
      <c r="K35" s="35">
        <v>375774.72376334446</v>
      </c>
      <c r="L35" s="35">
        <v>265086.13154457032</v>
      </c>
      <c r="M35" s="35">
        <v>265739.74023795867</v>
      </c>
      <c r="N35" s="35">
        <v>266523.90975491481</v>
      </c>
      <c r="O35" s="35">
        <v>325221.7043482908</v>
      </c>
      <c r="P35" s="35">
        <v>206176.39376941216</v>
      </c>
      <c r="Q35" s="35">
        <v>326681.90569974016</v>
      </c>
      <c r="R35" s="35">
        <v>327109.1980647883</v>
      </c>
      <c r="S35" s="35">
        <v>269505.35377093917</v>
      </c>
      <c r="T35" s="35">
        <v>332260.62992179825</v>
      </c>
      <c r="U35" s="35">
        <v>274125.83635870204</v>
      </c>
      <c r="V35" s="35">
        <v>211390.89375644783</v>
      </c>
      <c r="W35" s="35">
        <v>391436.66016973107</v>
      </c>
      <c r="X35" s="35">
        <v>275971.3617170506</v>
      </c>
      <c r="Y35" s="35">
        <v>276602.43152567436</v>
      </c>
      <c r="Z35" s="35">
        <v>277309.24898106459</v>
      </c>
      <c r="AA35" s="35">
        <v>338381.2602499905</v>
      </c>
      <c r="AB35" s="35">
        <v>214173.82680291805</v>
      </c>
      <c r="AC35" s="35">
        <v>396635.69244236947</v>
      </c>
      <c r="AD35" s="35">
        <v>279294.48660088464</v>
      </c>
      <c r="AE35" s="35">
        <v>280000.03751258127</v>
      </c>
      <c r="AF35" s="35">
        <v>341390.08893739304</v>
      </c>
      <c r="AG35" s="35">
        <v>281504.92532327346</v>
      </c>
      <c r="AH35" s="35">
        <v>216910.08322475714</v>
      </c>
      <c r="AI35" s="35">
        <v>402194.20637617825</v>
      </c>
      <c r="AJ35" s="35">
        <v>283418.03083190834</v>
      </c>
      <c r="AK35" s="35">
        <v>284103.18079320301</v>
      </c>
      <c r="AL35" s="35">
        <v>346871.47998246172</v>
      </c>
      <c r="AM35" s="35">
        <v>285473.48071579263</v>
      </c>
      <c r="AN35" s="35">
        <v>219837.28644808714</v>
      </c>
      <c r="AO35" s="35"/>
      <c r="AP35" s="91">
        <f t="shared" si="0"/>
        <v>0</v>
      </c>
      <c r="AQ35" s="91">
        <f>SUMIF($E$2:$AN$2,"&lt;="&amp;VLOOKUP($AP$1,#REF!,6,0),$E35:$AN35)</f>
        <v>0</v>
      </c>
    </row>
    <row r="36" spans="1:43" x14ac:dyDescent="0.2">
      <c r="A36" s="1" t="s">
        <v>99</v>
      </c>
      <c r="B36" s="1" t="s">
        <v>132</v>
      </c>
      <c r="C36" s="1">
        <v>1310</v>
      </c>
      <c r="D36" s="1">
        <v>536123</v>
      </c>
      <c r="E36" s="35">
        <v>0</v>
      </c>
      <c r="F36" s="35">
        <v>-2836.4470365503298</v>
      </c>
      <c r="G36" s="35">
        <v>0</v>
      </c>
      <c r="H36" s="35">
        <v>9.0613570027598483E-2</v>
      </c>
      <c r="I36" s="35">
        <v>0.10800302078184593</v>
      </c>
      <c r="J36" s="35">
        <v>9.0845719246785903E-2</v>
      </c>
      <c r="K36" s="35">
        <v>0.15017584792313612</v>
      </c>
      <c r="L36" s="35">
        <v>9.1079232376620717E-2</v>
      </c>
      <c r="M36" s="35">
        <v>9.1196127217286357E-2</v>
      </c>
      <c r="N36" s="35">
        <v>9.1313058978532022E-2</v>
      </c>
      <c r="O36" s="35">
        <v>0.10903120099237516</v>
      </c>
      <c r="P36" s="35">
        <v>9.1546942016740226E-2</v>
      </c>
      <c r="Q36" s="35">
        <v>0.10940618550380388</v>
      </c>
      <c r="R36" s="35">
        <v>0.1095911052730302</v>
      </c>
      <c r="S36" s="35">
        <v>9.1897830224328209E-2</v>
      </c>
      <c r="T36" s="35">
        <v>0.11102569184702558</v>
      </c>
      <c r="U36" s="35">
        <v>9.301497662746723E-2</v>
      </c>
      <c r="V36" s="35">
        <v>9.3133044751912711E-2</v>
      </c>
      <c r="W36" s="35">
        <v>0.15539139529660687</v>
      </c>
      <c r="X36" s="35">
        <v>9.3369176129637493E-2</v>
      </c>
      <c r="Y36" s="35">
        <v>9.3487249954410087E-2</v>
      </c>
      <c r="Z36" s="35">
        <v>9.3605329541477045E-2</v>
      </c>
      <c r="AA36" s="35">
        <v>0.11223483199653372</v>
      </c>
      <c r="AB36" s="35">
        <v>9.3841491250899217E-2</v>
      </c>
      <c r="AC36" s="35">
        <v>0.15711387746186412</v>
      </c>
      <c r="AD36" s="35">
        <v>9.4077669854848708E-2</v>
      </c>
      <c r="AE36" s="35">
        <v>9.4195759165550105E-2</v>
      </c>
      <c r="AF36" s="35">
        <v>0.11329555806692733</v>
      </c>
      <c r="AG36" s="35">
        <v>9.4568505576181447E-2</v>
      </c>
      <c r="AH36" s="35">
        <v>9.4686765462786857E-2</v>
      </c>
      <c r="AI36" s="35">
        <v>0.15916210850189469</v>
      </c>
      <c r="AJ36" s="35">
        <v>9.4923287667355749E-2</v>
      </c>
      <c r="AK36" s="35">
        <v>9.5040576715087477E-2</v>
      </c>
      <c r="AL36" s="35">
        <v>0.11434820250181099</v>
      </c>
      <c r="AM36" s="35">
        <v>9.5275154810551002E-2</v>
      </c>
      <c r="AN36" s="35">
        <v>9.5392443858282772E-2</v>
      </c>
      <c r="AO36" s="35"/>
      <c r="AP36" s="91">
        <f t="shared" si="0"/>
        <v>0</v>
      </c>
      <c r="AQ36" s="91">
        <f>SUMIF($E$2:$AN$2,"&lt;="&amp;VLOOKUP($AP$1,#REF!,6,0),$E36:$AN36)</f>
        <v>0</v>
      </c>
    </row>
    <row r="37" spans="1:43" x14ac:dyDescent="0.2">
      <c r="A37" s="1" t="s">
        <v>99</v>
      </c>
      <c r="B37" s="1" t="s">
        <v>133</v>
      </c>
      <c r="C37" s="1">
        <v>1310</v>
      </c>
      <c r="D37" s="1">
        <v>536124</v>
      </c>
      <c r="E37" s="35">
        <v>2007907.3565572263</v>
      </c>
      <c r="F37" s="35">
        <v>2228840.5595779894</v>
      </c>
      <c r="G37" s="35">
        <v>1682347.2685686948</v>
      </c>
      <c r="H37" s="35">
        <v>1825109.9594378821</v>
      </c>
      <c r="I37" s="35">
        <v>1793913.8780522658</v>
      </c>
      <c r="J37" s="35">
        <v>1973960.2221810354</v>
      </c>
      <c r="K37" s="35">
        <v>1913298.5158269668</v>
      </c>
      <c r="L37" s="35">
        <v>2090122.3785281307</v>
      </c>
      <c r="M37" s="35">
        <v>2604921.6126353005</v>
      </c>
      <c r="N37" s="35">
        <v>2069881.5014496313</v>
      </c>
      <c r="O37" s="35">
        <v>2132180.4452220541</v>
      </c>
      <c r="P37" s="35">
        <v>1946561.0684179468</v>
      </c>
      <c r="Q37" s="35">
        <v>1933501.4954078149</v>
      </c>
      <c r="R37" s="35">
        <v>2364743.1445966945</v>
      </c>
      <c r="S37" s="35">
        <v>1868391.624049691</v>
      </c>
      <c r="T37" s="35">
        <v>1904290.5989757224</v>
      </c>
      <c r="U37" s="35">
        <v>1874273.1891261323</v>
      </c>
      <c r="V37" s="35">
        <v>2062019.8644217702</v>
      </c>
      <c r="W37" s="35">
        <v>1995978.1131288919</v>
      </c>
      <c r="X37" s="35">
        <v>2187990.6410917076</v>
      </c>
      <c r="Y37" s="35">
        <v>2725149.1903754286</v>
      </c>
      <c r="Z37" s="35">
        <v>2161573.4255660153</v>
      </c>
      <c r="AA37" s="35">
        <v>2228286.9166835956</v>
      </c>
      <c r="AB37" s="35">
        <v>2033508.3416348821</v>
      </c>
      <c r="AC37" s="35">
        <v>2023569.3732769974</v>
      </c>
      <c r="AD37" s="35">
        <v>2463999.4676876273</v>
      </c>
      <c r="AE37" s="35">
        <v>1949349.7196963136</v>
      </c>
      <c r="AF37" s="35">
        <v>1961405.6796570122</v>
      </c>
      <c r="AG37" s="35">
        <v>1932237.0818618354</v>
      </c>
      <c r="AH37" s="35">
        <v>2126235.2174688904</v>
      </c>
      <c r="AI37" s="35">
        <v>2055927.6368649381</v>
      </c>
      <c r="AJ37" s="35">
        <v>2259389.3018448073</v>
      </c>
      <c r="AK37" s="35">
        <v>2819721.6625226038</v>
      </c>
      <c r="AL37" s="35">
        <v>2231899.0787442946</v>
      </c>
      <c r="AM37" s="35">
        <v>2308947.1626113304</v>
      </c>
      <c r="AN37" s="35">
        <v>2109958.1417416069</v>
      </c>
      <c r="AO37" s="35"/>
      <c r="AP37" s="91">
        <f t="shared" si="0"/>
        <v>0</v>
      </c>
      <c r="AQ37" s="91">
        <f>SUMIF($E$2:$AN$2,"&lt;="&amp;VLOOKUP($AP$1,#REF!,6,0),$E37:$AN37)</f>
        <v>0</v>
      </c>
    </row>
    <row r="38" spans="1:43" x14ac:dyDescent="0.2">
      <c r="A38" s="1" t="s">
        <v>99</v>
      </c>
      <c r="B38" s="1" t="s">
        <v>134</v>
      </c>
      <c r="C38" s="1">
        <v>1310</v>
      </c>
      <c r="D38" s="1">
        <v>536125</v>
      </c>
      <c r="E38" s="35">
        <v>2753302.5080110789</v>
      </c>
      <c r="F38" s="35">
        <v>-1741863.5432945504</v>
      </c>
      <c r="G38" s="35">
        <v>1554460.0337591844</v>
      </c>
      <c r="H38" s="35">
        <v>2436869.372266362</v>
      </c>
      <c r="I38" s="35">
        <v>2747052.1714168699</v>
      </c>
      <c r="J38" s="35">
        <v>2206889.1396279484</v>
      </c>
      <c r="K38" s="35">
        <v>3137689.6499811313</v>
      </c>
      <c r="L38" s="35">
        <v>2550666.8672218034</v>
      </c>
      <c r="M38" s="35">
        <v>2571676.1364404829</v>
      </c>
      <c r="N38" s="35">
        <v>2616676.0474350485</v>
      </c>
      <c r="O38" s="35">
        <v>2948957.8291947087</v>
      </c>
      <c r="P38" s="35">
        <v>2387311.100315562</v>
      </c>
      <c r="Q38" s="35">
        <v>3027662.9395388383</v>
      </c>
      <c r="R38" s="35">
        <v>3074336.4020295958</v>
      </c>
      <c r="S38" s="35">
        <v>2777115.3734401572</v>
      </c>
      <c r="T38" s="35">
        <v>3167784.9393258039</v>
      </c>
      <c r="U38" s="35">
        <v>2865128.9835753157</v>
      </c>
      <c r="V38" s="35">
        <v>2603878.7824223689</v>
      </c>
      <c r="W38" s="35">
        <v>3599642.1827189531</v>
      </c>
      <c r="X38" s="35">
        <v>2969450.6808527857</v>
      </c>
      <c r="Y38" s="35">
        <v>2998559.7250836287</v>
      </c>
      <c r="Z38" s="35">
        <v>3038770.8478876329</v>
      </c>
      <c r="AA38" s="35">
        <v>3397327.3568819771</v>
      </c>
      <c r="AB38" s="35">
        <v>2794085.2841301067</v>
      </c>
      <c r="AC38" s="35">
        <v>3820564.6643410819</v>
      </c>
      <c r="AD38" s="35">
        <v>3189155.1928327829</v>
      </c>
      <c r="AE38" s="35">
        <v>3212030.104767479</v>
      </c>
      <c r="AF38" s="35">
        <v>3581563.6228122069</v>
      </c>
      <c r="AG38" s="35">
        <v>3269995.6982320976</v>
      </c>
      <c r="AH38" s="35">
        <v>2990464.7166300234</v>
      </c>
      <c r="AI38" s="35">
        <v>4038624.6964726076</v>
      </c>
      <c r="AJ38" s="35">
        <v>3374121.7027141214</v>
      </c>
      <c r="AK38" s="35">
        <v>3401251.6493394813</v>
      </c>
      <c r="AL38" s="35">
        <v>3786501.6070507225</v>
      </c>
      <c r="AM38" s="35">
        <v>3470929.3542016335</v>
      </c>
      <c r="AN38" s="35">
        <v>3176775.0805121548</v>
      </c>
      <c r="AO38" s="35"/>
      <c r="AP38" s="91">
        <f t="shared" si="0"/>
        <v>0</v>
      </c>
      <c r="AQ38" s="91">
        <f>SUMIF($E$2:$AN$2,"&lt;="&amp;VLOOKUP($AP$1,#REF!,6,0),$E38:$AN38)</f>
        <v>0</v>
      </c>
    </row>
    <row r="39" spans="1:43" x14ac:dyDescent="0.2">
      <c r="A39" s="1" t="s">
        <v>99</v>
      </c>
      <c r="B39" s="1" t="s">
        <v>135</v>
      </c>
      <c r="C39" s="1">
        <v>1310</v>
      </c>
      <c r="D39" s="1">
        <v>536126</v>
      </c>
      <c r="E39" s="35">
        <v>851215.00647034973</v>
      </c>
      <c r="F39" s="35">
        <v>741518.35090935929</v>
      </c>
      <c r="G39" s="35">
        <v>772560.14740400738</v>
      </c>
      <c r="H39" s="35">
        <v>780967.53189083177</v>
      </c>
      <c r="I39" s="35">
        <v>912243.47322028957</v>
      </c>
      <c r="J39" s="35">
        <v>661480.54902532976</v>
      </c>
      <c r="K39" s="35">
        <v>1047403.8723532235</v>
      </c>
      <c r="L39" s="35">
        <v>789519.73455305852</v>
      </c>
      <c r="M39" s="35">
        <v>791405.15640581911</v>
      </c>
      <c r="N39" s="35">
        <v>793674.10683750594</v>
      </c>
      <c r="O39" s="35">
        <v>925062.03251458774</v>
      </c>
      <c r="P39" s="35">
        <v>670858.52414390107</v>
      </c>
      <c r="Q39" s="35">
        <v>975132.87467444548</v>
      </c>
      <c r="R39" s="35">
        <v>976099.78868235904</v>
      </c>
      <c r="S39" s="35">
        <v>841649.33635841263</v>
      </c>
      <c r="T39" s="35">
        <v>990704.30574021151</v>
      </c>
      <c r="U39" s="35">
        <v>855446.87602348486</v>
      </c>
      <c r="V39" s="35">
        <v>721432.37140340405</v>
      </c>
      <c r="W39" s="35">
        <v>1141649.0116191199</v>
      </c>
      <c r="X39" s="35">
        <v>860817.65452453191</v>
      </c>
      <c r="Y39" s="35">
        <v>862773.15382929821</v>
      </c>
      <c r="Z39" s="35">
        <v>864964.18503199646</v>
      </c>
      <c r="AA39" s="35">
        <v>1007698.9022646527</v>
      </c>
      <c r="AB39" s="35">
        <v>730828.03746399179</v>
      </c>
      <c r="AC39" s="35">
        <v>1156067.6150710385</v>
      </c>
      <c r="AD39" s="35">
        <v>870462.67926569958</v>
      </c>
      <c r="AE39" s="35">
        <v>872532.3319282108</v>
      </c>
      <c r="AF39" s="35">
        <v>1015353.7864002883</v>
      </c>
      <c r="AG39" s="35">
        <v>876673.30123411817</v>
      </c>
      <c r="AH39" s="35">
        <v>739443.96181371261</v>
      </c>
      <c r="AI39" s="35">
        <v>1169741.4124288096</v>
      </c>
      <c r="AJ39" s="35">
        <v>882184.09955351835</v>
      </c>
      <c r="AK39" s="35">
        <v>884132.63116221805</v>
      </c>
      <c r="AL39" s="35">
        <v>1029944.8118961161</v>
      </c>
      <c r="AM39" s="35">
        <v>888029.69437961804</v>
      </c>
      <c r="AN39" s="35">
        <v>749046.43151121691</v>
      </c>
      <c r="AO39" s="35"/>
      <c r="AP39" s="91">
        <f t="shared" si="0"/>
        <v>0</v>
      </c>
      <c r="AQ39" s="91">
        <f>SUMIF($E$2:$AN$2,"&lt;="&amp;VLOOKUP($AP$1,#REF!,6,0),$E39:$AN39)</f>
        <v>0</v>
      </c>
    </row>
    <row r="40" spans="1:43" x14ac:dyDescent="0.2">
      <c r="A40" s="1" t="s">
        <v>99</v>
      </c>
      <c r="B40" s="1" t="s">
        <v>136</v>
      </c>
      <c r="C40" s="1">
        <v>1310</v>
      </c>
      <c r="D40" s="1">
        <v>536128</v>
      </c>
      <c r="E40" s="35">
        <v>7793528.7084169826</v>
      </c>
      <c r="F40" s="35">
        <v>5146683.62339749</v>
      </c>
      <c r="G40" s="35">
        <v>3979777.6252155495</v>
      </c>
      <c r="H40" s="35">
        <v>6960699.5731556006</v>
      </c>
      <c r="I40" s="35">
        <v>7068522.4413675983</v>
      </c>
      <c r="J40" s="35">
        <v>6995800.4210611237</v>
      </c>
      <c r="K40" s="35">
        <v>7206915.0566702075</v>
      </c>
      <c r="L40" s="35">
        <v>7139669.931536139</v>
      </c>
      <c r="M40" s="35">
        <v>7183795.6655057454</v>
      </c>
      <c r="N40" s="35">
        <v>7234102.8993951902</v>
      </c>
      <c r="O40" s="35">
        <v>7338937.7682043426</v>
      </c>
      <c r="P40" s="35">
        <v>7270994.0453471653</v>
      </c>
      <c r="Q40" s="35">
        <v>7437273.9382334026</v>
      </c>
      <c r="R40" s="35">
        <v>7478678.7550670654</v>
      </c>
      <c r="S40" s="35">
        <v>7471265.4573928332</v>
      </c>
      <c r="T40" s="35">
        <v>7655288.2836091081</v>
      </c>
      <c r="U40" s="35">
        <v>7646981.5122822411</v>
      </c>
      <c r="V40" s="35">
        <v>7630035.8066064622</v>
      </c>
      <c r="W40" s="35">
        <v>7848458.8807791509</v>
      </c>
      <c r="X40" s="35">
        <v>7778350.1966272732</v>
      </c>
      <c r="Y40" s="35">
        <v>7824044.488286403</v>
      </c>
      <c r="Z40" s="35">
        <v>7874221.6727342401</v>
      </c>
      <c r="AA40" s="35">
        <v>7981340.4924766235</v>
      </c>
      <c r="AB40" s="35">
        <v>7908972.4320684243</v>
      </c>
      <c r="AC40" s="35">
        <v>8136632.1100432882</v>
      </c>
      <c r="AD40" s="35">
        <v>8061891.7454630435</v>
      </c>
      <c r="AE40" s="35">
        <v>8112582.3672197964</v>
      </c>
      <c r="AF40" s="35">
        <v>8210401.990631301</v>
      </c>
      <c r="AG40" s="35">
        <v>8200170.8565170858</v>
      </c>
      <c r="AH40" s="35">
        <v>8182389.1755920304</v>
      </c>
      <c r="AI40" s="35">
        <v>8405657.3400571439</v>
      </c>
      <c r="AJ40" s="35">
        <v>8333193.5635937937</v>
      </c>
      <c r="AK40" s="35">
        <v>8380464.2882111399</v>
      </c>
      <c r="AL40" s="35">
        <v>8487411.2274915352</v>
      </c>
      <c r="AM40" s="35">
        <v>8475074.8627842348</v>
      </c>
      <c r="AN40" s="35">
        <v>8462585.6403776873</v>
      </c>
      <c r="AO40" s="35"/>
      <c r="AP40" s="91">
        <f t="shared" si="0"/>
        <v>0</v>
      </c>
      <c r="AQ40" s="91">
        <f>SUMIF($E$2:$AN$2,"&lt;="&amp;VLOOKUP($AP$1,#REF!,6,0),$E40:$AN40)</f>
        <v>0</v>
      </c>
    </row>
    <row r="41" spans="1:43" x14ac:dyDescent="0.2">
      <c r="A41" s="1" t="s">
        <v>99</v>
      </c>
      <c r="B41" s="1" t="s">
        <v>137</v>
      </c>
      <c r="C41" s="1">
        <v>1310</v>
      </c>
      <c r="D41" s="1">
        <v>536129</v>
      </c>
      <c r="E41" s="35">
        <v>8910065.4648947436</v>
      </c>
      <c r="F41" s="35">
        <v>8340253.1294240234</v>
      </c>
      <c r="G41" s="35">
        <v>7078607.1135314079</v>
      </c>
      <c r="H41" s="35">
        <v>7535421.4524855018</v>
      </c>
      <c r="I41" s="35">
        <v>8169680.9440214839</v>
      </c>
      <c r="J41" s="35">
        <v>6950851.7767714392</v>
      </c>
      <c r="K41" s="35">
        <v>8823414.5650636014</v>
      </c>
      <c r="L41" s="35">
        <v>7597556.6792768762</v>
      </c>
      <c r="M41" s="35">
        <v>7612628.0825180756</v>
      </c>
      <c r="N41" s="35">
        <v>7627965.7472909372</v>
      </c>
      <c r="O41" s="35">
        <v>8267543.2237683944</v>
      </c>
      <c r="P41" s="35">
        <v>7033487.9980341056</v>
      </c>
      <c r="Q41" s="35">
        <v>8299237.6862712298</v>
      </c>
      <c r="R41" s="35">
        <v>8314018.6437838515</v>
      </c>
      <c r="S41" s="35">
        <v>7701072.1693949839</v>
      </c>
      <c r="T41" s="35">
        <v>8437119.9953276813</v>
      </c>
      <c r="U41" s="35">
        <v>7816521.1879130509</v>
      </c>
      <c r="V41" s="35">
        <v>7193325.5320139881</v>
      </c>
      <c r="W41" s="35">
        <v>9131252.1529929582</v>
      </c>
      <c r="X41" s="35">
        <v>7862039.2389307162</v>
      </c>
      <c r="Y41" s="35">
        <v>7877193.9265930802</v>
      </c>
      <c r="Z41" s="35">
        <v>7892478.5431751236</v>
      </c>
      <c r="AA41" s="35">
        <v>8553742.1157892086</v>
      </c>
      <c r="AB41" s="35">
        <v>7276226.4783026827</v>
      </c>
      <c r="AC41" s="35">
        <v>9235742.790621005</v>
      </c>
      <c r="AD41" s="35">
        <v>7950296.1810650537</v>
      </c>
      <c r="AE41" s="35">
        <v>7965534.9749497911</v>
      </c>
      <c r="AF41" s="35">
        <v>8623708.754902225</v>
      </c>
      <c r="AG41" s="35">
        <v>7988796.0651493492</v>
      </c>
      <c r="AH41" s="35">
        <v>7351443.0630086437</v>
      </c>
      <c r="AI41" s="35">
        <v>9332086.0027225111</v>
      </c>
      <c r="AJ41" s="35">
        <v>8034410.4221722558</v>
      </c>
      <c r="AK41" s="35">
        <v>8049609.3160581198</v>
      </c>
      <c r="AL41" s="35">
        <v>8724178.8541642521</v>
      </c>
      <c r="AM41" s="35">
        <v>8080007.1038298486</v>
      </c>
      <c r="AN41" s="35">
        <v>7434898.6336473497</v>
      </c>
      <c r="AO41" s="35"/>
      <c r="AP41" s="91">
        <f t="shared" si="0"/>
        <v>0</v>
      </c>
      <c r="AQ41" s="91">
        <f>SUMIF($E$2:$AN$2,"&lt;="&amp;VLOOKUP($AP$1,#REF!,6,0),$E41:$AN41)</f>
        <v>0</v>
      </c>
    </row>
    <row r="42" spans="1:43" x14ac:dyDescent="0.2">
      <c r="A42" s="1" t="s">
        <v>99</v>
      </c>
      <c r="B42" s="1" t="s">
        <v>138</v>
      </c>
      <c r="C42" s="1">
        <v>1310</v>
      </c>
      <c r="D42" s="1">
        <v>536132</v>
      </c>
      <c r="E42" s="35">
        <v>416798.4108872973</v>
      </c>
      <c r="F42" s="35">
        <v>578495.74136608804</v>
      </c>
      <c r="G42" s="35">
        <v>425798.32809349656</v>
      </c>
      <c r="H42" s="35">
        <v>422469.32896256377</v>
      </c>
      <c r="I42" s="35">
        <v>610997.75051997136</v>
      </c>
      <c r="J42" s="35">
        <v>263158.21790366183</v>
      </c>
      <c r="K42" s="35">
        <v>836980.40351502586</v>
      </c>
      <c r="L42" s="35">
        <v>416944.55355634319</v>
      </c>
      <c r="M42" s="35">
        <v>420711.38265424024</v>
      </c>
      <c r="N42" s="35">
        <v>420540.32300604001</v>
      </c>
      <c r="O42" s="35">
        <v>616989.34389894886</v>
      </c>
      <c r="P42" s="35">
        <v>266069.74458724394</v>
      </c>
      <c r="Q42" s="35">
        <v>627546.91157009057</v>
      </c>
      <c r="R42" s="35">
        <v>629363.97316074779</v>
      </c>
      <c r="S42" s="35">
        <v>433304.9536255055</v>
      </c>
      <c r="T42" s="35">
        <v>626316.57422986184</v>
      </c>
      <c r="U42" s="35">
        <v>429001.43585912796</v>
      </c>
      <c r="V42" s="35">
        <v>268705.78666692344</v>
      </c>
      <c r="W42" s="35">
        <v>854012.66374140955</v>
      </c>
      <c r="X42" s="35">
        <v>425610.1328740397</v>
      </c>
      <c r="Y42" s="35">
        <v>429524.73478012171</v>
      </c>
      <c r="Z42" s="35">
        <v>429241.94968079403</v>
      </c>
      <c r="AA42" s="35">
        <v>629729.59522693069</v>
      </c>
      <c r="AB42" s="35">
        <v>271558.89553098858</v>
      </c>
      <c r="AC42" s="35">
        <v>873137.64981351513</v>
      </c>
      <c r="AD42" s="35">
        <v>441411.13323796756</v>
      </c>
      <c r="AE42" s="35">
        <v>441628.43364824145</v>
      </c>
      <c r="AF42" s="35">
        <v>638391.20141610375</v>
      </c>
      <c r="AG42" s="35">
        <v>437086.34695331339</v>
      </c>
      <c r="AH42" s="35">
        <v>273917.70697876089</v>
      </c>
      <c r="AI42" s="35">
        <v>870079.87490772945</v>
      </c>
      <c r="AJ42" s="35">
        <v>433605.66632779321</v>
      </c>
      <c r="AK42" s="35">
        <v>433933.18393755669</v>
      </c>
      <c r="AL42" s="35">
        <v>629712.08428598952</v>
      </c>
      <c r="AM42" s="35">
        <v>434588.21915708372</v>
      </c>
      <c r="AN42" s="35">
        <v>272929.70870176615</v>
      </c>
      <c r="AO42" s="35"/>
      <c r="AP42" s="91">
        <f t="shared" si="0"/>
        <v>0</v>
      </c>
      <c r="AQ42" s="91">
        <f>SUMIF($E$2:$AN$2,"&lt;="&amp;VLOOKUP($AP$1,#REF!,6,0),$E42:$AN42)</f>
        <v>0</v>
      </c>
    </row>
    <row r="43" spans="1:43" x14ac:dyDescent="0.2">
      <c r="A43" s="1" t="s">
        <v>99</v>
      </c>
      <c r="B43" s="1" t="s">
        <v>139</v>
      </c>
      <c r="C43" s="1">
        <v>1310</v>
      </c>
      <c r="D43" s="1">
        <v>536138</v>
      </c>
      <c r="E43" s="35">
        <v>76501.041083120974</v>
      </c>
      <c r="F43" s="35">
        <v>116065.78103693048</v>
      </c>
      <c r="G43" s="35">
        <v>95218.590417138359</v>
      </c>
      <c r="H43" s="35">
        <v>94096.744749936435</v>
      </c>
      <c r="I43" s="35">
        <v>107921.57346509266</v>
      </c>
      <c r="J43" s="35">
        <v>81296.687338791628</v>
      </c>
      <c r="K43" s="35">
        <v>122535.93643455255</v>
      </c>
      <c r="L43" s="35">
        <v>94826.682551669699</v>
      </c>
      <c r="M43" s="35">
        <v>95007.994885430191</v>
      </c>
      <c r="N43" s="35">
        <v>95190.521496964939</v>
      </c>
      <c r="O43" s="35">
        <v>109174.49921297996</v>
      </c>
      <c r="P43" s="35">
        <v>82232.322270780438</v>
      </c>
      <c r="Q43" s="35">
        <v>109593.62968858829</v>
      </c>
      <c r="R43" s="35">
        <v>109802.68265121464</v>
      </c>
      <c r="S43" s="35">
        <v>96103.013186951532</v>
      </c>
      <c r="T43" s="35">
        <v>111421.16392682018</v>
      </c>
      <c r="U43" s="35">
        <v>97518.604623045539</v>
      </c>
      <c r="V43" s="35">
        <v>84077.304109287012</v>
      </c>
      <c r="W43" s="35">
        <v>126747.45523670736</v>
      </c>
      <c r="X43" s="35">
        <v>98069.808258959398</v>
      </c>
      <c r="Y43" s="35">
        <v>98252.86780226737</v>
      </c>
      <c r="Z43" s="35">
        <v>98437.025677797574</v>
      </c>
      <c r="AA43" s="35">
        <v>112900.12150226608</v>
      </c>
      <c r="AB43" s="35">
        <v>85021.853276432244</v>
      </c>
      <c r="AC43" s="35">
        <v>128183.56157978949</v>
      </c>
      <c r="AD43" s="35">
        <v>99172.944333962092</v>
      </c>
      <c r="AE43" s="35">
        <v>99358.596888374421</v>
      </c>
      <c r="AF43" s="35">
        <v>113836.82100202447</v>
      </c>
      <c r="AG43" s="35">
        <v>99622.02165004173</v>
      </c>
      <c r="AH43" s="35">
        <v>85880.051718369621</v>
      </c>
      <c r="AI43" s="35">
        <v>129485.89210369665</v>
      </c>
      <c r="AJ43" s="35">
        <v>100172.66395506819</v>
      </c>
      <c r="AK43" s="35">
        <v>100356.95169428662</v>
      </c>
      <c r="AL43" s="35">
        <v>115105.65179611002</v>
      </c>
      <c r="AM43" s="35">
        <v>100725.52717272352</v>
      </c>
      <c r="AN43" s="35">
        <v>86826.888715835346</v>
      </c>
      <c r="AO43" s="35"/>
      <c r="AP43" s="91">
        <f t="shared" si="0"/>
        <v>0</v>
      </c>
      <c r="AQ43" s="91">
        <f>SUMIF($E$2:$AN$2,"&lt;="&amp;VLOOKUP($AP$1,#REF!,6,0),$E43:$AN43)</f>
        <v>0</v>
      </c>
    </row>
    <row r="44" spans="1:43" x14ac:dyDescent="0.2">
      <c r="A44" s="1" t="s">
        <v>99</v>
      </c>
      <c r="B44" s="1" t="s">
        <v>140</v>
      </c>
      <c r="C44" s="1">
        <v>1310</v>
      </c>
      <c r="D44" s="1">
        <v>536139</v>
      </c>
      <c r="E44" s="35">
        <v>5826586.0367989475</v>
      </c>
      <c r="F44" s="35">
        <v>8429945.5738883205</v>
      </c>
      <c r="G44" s="35">
        <v>5687496.0695347777</v>
      </c>
      <c r="H44" s="35">
        <v>6920739.3126110751</v>
      </c>
      <c r="I44" s="35">
        <v>5283770.6403449113</v>
      </c>
      <c r="J44" s="35">
        <v>5755567.6361993616</v>
      </c>
      <c r="K44" s="35">
        <v>3597502.1399435187</v>
      </c>
      <c r="L44" s="35">
        <v>5958956.6541537568</v>
      </c>
      <c r="M44" s="35">
        <v>5138671.0083864145</v>
      </c>
      <c r="N44" s="35">
        <v>5527512.3027391573</v>
      </c>
      <c r="O44" s="35">
        <v>5114592.6333885854</v>
      </c>
      <c r="P44" s="35">
        <v>5114278.0879144371</v>
      </c>
      <c r="Q44" s="35">
        <v>5617613.5001173289</v>
      </c>
      <c r="R44" s="35">
        <v>10751634.253790386</v>
      </c>
      <c r="S44" s="35">
        <v>6032351.0978423059</v>
      </c>
      <c r="T44" s="35">
        <v>7178029.2869139593</v>
      </c>
      <c r="U44" s="35">
        <v>5468693.4817436086</v>
      </c>
      <c r="V44" s="35">
        <v>5961884.854524239</v>
      </c>
      <c r="W44" s="35">
        <v>3720485.4586460702</v>
      </c>
      <c r="X44" s="35">
        <v>6177207.8195921322</v>
      </c>
      <c r="Y44" s="35">
        <v>5312693.6831551744</v>
      </c>
      <c r="Z44" s="35">
        <v>5724414.1776848864</v>
      </c>
      <c r="AA44" s="35">
        <v>5286894.9528576573</v>
      </c>
      <c r="AB44" s="35">
        <v>5294084.1104418254</v>
      </c>
      <c r="AC44" s="35">
        <v>5813461.8977834443</v>
      </c>
      <c r="AD44" s="35">
        <v>11129822.910522429</v>
      </c>
      <c r="AE44" s="35">
        <v>6243874.0682767099</v>
      </c>
      <c r="AF44" s="35">
        <v>7344210.9471399197</v>
      </c>
      <c r="AG44" s="35">
        <v>5583815.0946230711</v>
      </c>
      <c r="AH44" s="35">
        <v>6096103.3345992221</v>
      </c>
      <c r="AI44" s="35">
        <v>3797297.522995533</v>
      </c>
      <c r="AJ44" s="35">
        <v>6322108.9097115472</v>
      </c>
      <c r="AK44" s="35">
        <v>5421147.8528547315</v>
      </c>
      <c r="AL44" s="35">
        <v>5852621.1955720903</v>
      </c>
      <c r="AM44" s="35">
        <v>5401806.8938853992</v>
      </c>
      <c r="AN44" s="35">
        <v>5422752.1916726436</v>
      </c>
      <c r="AO44" s="35"/>
      <c r="AP44" s="91">
        <f t="shared" si="0"/>
        <v>0</v>
      </c>
      <c r="AQ44" s="91">
        <f>SUMIF($E$2:$AN$2,"&lt;="&amp;VLOOKUP($AP$1,#REF!,6,0),$E44:$AN44)</f>
        <v>0</v>
      </c>
    </row>
    <row r="45" spans="1:43" x14ac:dyDescent="0.2">
      <c r="A45" s="1" t="s">
        <v>99</v>
      </c>
      <c r="B45" s="1" t="s">
        <v>141</v>
      </c>
      <c r="C45" s="1">
        <v>1310</v>
      </c>
      <c r="D45" s="1">
        <v>536142</v>
      </c>
      <c r="E45" s="35">
        <v>1798098.2943617271</v>
      </c>
      <c r="F45" s="35">
        <v>-447202.78615958977</v>
      </c>
      <c r="G45" s="35">
        <v>1205733.5859883716</v>
      </c>
      <c r="H45" s="35">
        <v>1431867.5102972246</v>
      </c>
      <c r="I45" s="35">
        <v>1826415.8414070597</v>
      </c>
      <c r="J45" s="35">
        <v>1068822.5374013691</v>
      </c>
      <c r="K45" s="35">
        <v>2245833.8480619099</v>
      </c>
      <c r="L45" s="35">
        <v>1444552.5911566236</v>
      </c>
      <c r="M45" s="35">
        <v>1447680.7311311802</v>
      </c>
      <c r="N45" s="35">
        <v>1451032.9662353389</v>
      </c>
      <c r="O45" s="35">
        <v>1849236.25420267</v>
      </c>
      <c r="P45" s="35">
        <v>1082180.758828768</v>
      </c>
      <c r="Q45" s="35">
        <v>1856763.5148449822</v>
      </c>
      <c r="R45" s="35">
        <v>1859534.5631851503</v>
      </c>
      <c r="S45" s="35">
        <v>1465578.0946036361</v>
      </c>
      <c r="T45" s="35">
        <v>1887147.6665626059</v>
      </c>
      <c r="U45" s="35">
        <v>1488231.1644964863</v>
      </c>
      <c r="V45" s="35">
        <v>1107301.624701408</v>
      </c>
      <c r="W45" s="35">
        <v>2326750.6128654461</v>
      </c>
      <c r="X45" s="35">
        <v>1496556.4003433108</v>
      </c>
      <c r="Y45" s="35">
        <v>1499663.1756172178</v>
      </c>
      <c r="Z45" s="35">
        <v>1502832.8957377505</v>
      </c>
      <c r="AA45" s="35">
        <v>1914916.6777570616</v>
      </c>
      <c r="AB45" s="35">
        <v>1120315.9210220878</v>
      </c>
      <c r="AC45" s="35">
        <v>2354102.1626990349</v>
      </c>
      <c r="AD45" s="35">
        <v>1513557.3093258417</v>
      </c>
      <c r="AE45" s="35">
        <v>1516739.2411514251</v>
      </c>
      <c r="AF45" s="35">
        <v>1930312.6680017586</v>
      </c>
      <c r="AG45" s="35">
        <v>1522054.2024852699</v>
      </c>
      <c r="AH45" s="35">
        <v>1132359.9022913431</v>
      </c>
      <c r="AI45" s="35">
        <v>2379667.2452060203</v>
      </c>
      <c r="AJ45" s="35">
        <v>1530504.146620014</v>
      </c>
      <c r="AK45" s="35">
        <v>1533543.4528780596</v>
      </c>
      <c r="AL45" s="35">
        <v>1953984.4703806569</v>
      </c>
      <c r="AM45" s="35">
        <v>1539622.0653941499</v>
      </c>
      <c r="AN45" s="35">
        <v>1145377.5838286781</v>
      </c>
      <c r="AO45" s="35"/>
      <c r="AP45" s="91">
        <f t="shared" si="0"/>
        <v>0</v>
      </c>
      <c r="AQ45" s="91">
        <f>SUMIF($E$2:$AN$2,"&lt;="&amp;VLOOKUP($AP$1,#REF!,6,0),$E45:$AN45)</f>
        <v>0</v>
      </c>
    </row>
    <row r="46" spans="1:43" x14ac:dyDescent="0.2">
      <c r="A46" s="1" t="s">
        <v>99</v>
      </c>
      <c r="B46" s="1" t="s">
        <v>142</v>
      </c>
      <c r="C46" s="1">
        <v>1310</v>
      </c>
      <c r="D46" s="1">
        <v>536143</v>
      </c>
      <c r="E46" s="35">
        <v>63644.736376097484</v>
      </c>
      <c r="F46" s="35">
        <v>28265.302211714628</v>
      </c>
      <c r="G46" s="35">
        <v>33055.82349925366</v>
      </c>
      <c r="H46" s="35">
        <v>46783.25058167192</v>
      </c>
      <c r="I46" s="35">
        <v>50056.298775575182</v>
      </c>
      <c r="J46" s="35">
        <v>44264.151771599267</v>
      </c>
      <c r="K46" s="35">
        <v>53428.427047224301</v>
      </c>
      <c r="L46" s="35">
        <v>47387.851539533382</v>
      </c>
      <c r="M46" s="35">
        <v>47504.435960568335</v>
      </c>
      <c r="N46" s="35">
        <v>47636.192052130988</v>
      </c>
      <c r="O46" s="35">
        <v>50820.750831238198</v>
      </c>
      <c r="P46" s="35">
        <v>44838.923402206608</v>
      </c>
      <c r="Q46" s="35">
        <v>51023.810062538425</v>
      </c>
      <c r="R46" s="35">
        <v>51060.333223898582</v>
      </c>
      <c r="S46" s="35">
        <v>48012.860612762452</v>
      </c>
      <c r="T46" s="35">
        <v>51846.160153425568</v>
      </c>
      <c r="U46" s="35">
        <v>48849.941495296407</v>
      </c>
      <c r="V46" s="35">
        <v>45840.516234164861</v>
      </c>
      <c r="W46" s="35">
        <v>55703.626443745976</v>
      </c>
      <c r="X46" s="35">
        <v>49195.75191544366</v>
      </c>
      <c r="Y46" s="35">
        <v>49308.500707037412</v>
      </c>
      <c r="Z46" s="35">
        <v>49427.208992754757</v>
      </c>
      <c r="AA46" s="35">
        <v>52822.580451406924</v>
      </c>
      <c r="AB46" s="35">
        <v>46386.67874610635</v>
      </c>
      <c r="AC46" s="35">
        <v>56459.233625209286</v>
      </c>
      <c r="AD46" s="35">
        <v>49640.796249940788</v>
      </c>
      <c r="AE46" s="35">
        <v>49753.810514571487</v>
      </c>
      <c r="AF46" s="35">
        <v>53227.678764214601</v>
      </c>
      <c r="AG46" s="35">
        <v>50048.504644129753</v>
      </c>
      <c r="AH46" s="35">
        <v>46866.349995262397</v>
      </c>
      <c r="AI46" s="35">
        <v>57274.087314585428</v>
      </c>
      <c r="AJ46" s="35">
        <v>50405.721373284323</v>
      </c>
      <c r="AK46" s="35">
        <v>50518.644971596092</v>
      </c>
      <c r="AL46" s="35">
        <v>54107.952133011211</v>
      </c>
      <c r="AM46" s="35">
        <v>50744.4921682196</v>
      </c>
      <c r="AN46" s="35">
        <v>47456.6853513604</v>
      </c>
      <c r="AO46" s="35"/>
      <c r="AP46" s="91">
        <f t="shared" si="0"/>
        <v>0</v>
      </c>
      <c r="AQ46" s="91">
        <f>SUMIF($E$2:$AN$2,"&lt;="&amp;VLOOKUP($AP$1,#REF!,6,0),$E46:$AN46)</f>
        <v>0</v>
      </c>
    </row>
    <row r="47" spans="1:43" x14ac:dyDescent="0.2">
      <c r="A47" s="1" t="s">
        <v>99</v>
      </c>
      <c r="B47" s="1" t="s">
        <v>143</v>
      </c>
      <c r="C47" s="1">
        <v>1310</v>
      </c>
      <c r="D47" s="1">
        <v>536144</v>
      </c>
      <c r="E47" s="35">
        <v>27074710.710012455</v>
      </c>
      <c r="F47" s="35">
        <v>27642489.804671861</v>
      </c>
      <c r="G47" s="35">
        <v>21773660.771313038</v>
      </c>
      <c r="H47" s="35">
        <v>22239971.514777783</v>
      </c>
      <c r="I47" s="35">
        <v>26708205.087331224</v>
      </c>
      <c r="J47" s="35">
        <v>17997136.908672523</v>
      </c>
      <c r="K47" s="35">
        <v>31359197.827175453</v>
      </c>
      <c r="L47" s="35">
        <v>22408452.634280607</v>
      </c>
      <c r="M47" s="35">
        <v>22450429.861776471</v>
      </c>
      <c r="N47" s="35">
        <v>22492528.536456205</v>
      </c>
      <c r="O47" s="35">
        <v>27010836.466931991</v>
      </c>
      <c r="P47" s="35">
        <v>18200359.91002968</v>
      </c>
      <c r="Q47" s="35">
        <v>27111961.119534094</v>
      </c>
      <c r="R47" s="35">
        <v>27162513.500486765</v>
      </c>
      <c r="S47" s="35">
        <v>22703312.219516862</v>
      </c>
      <c r="T47" s="35">
        <v>27559956.253928706</v>
      </c>
      <c r="U47" s="35">
        <v>23035353.033638194</v>
      </c>
      <c r="V47" s="35">
        <v>18604290.72650497</v>
      </c>
      <c r="W47" s="35">
        <v>32417023.68140303</v>
      </c>
      <c r="X47" s="35">
        <v>23162882.275178682</v>
      </c>
      <c r="Y47" s="35">
        <v>23205287.794260815</v>
      </c>
      <c r="Z47" s="35">
        <v>23247809.165084682</v>
      </c>
      <c r="AA47" s="35">
        <v>27916984.009850547</v>
      </c>
      <c r="AB47" s="35">
        <v>18809605.923862256</v>
      </c>
      <c r="AC47" s="35">
        <v>32775094.999927182</v>
      </c>
      <c r="AD47" s="35">
        <v>23418084.133010104</v>
      </c>
      <c r="AE47" s="35">
        <v>23460810.131812748</v>
      </c>
      <c r="AF47" s="35">
        <v>28142117.991307829</v>
      </c>
      <c r="AG47" s="35">
        <v>23520712.578891836</v>
      </c>
      <c r="AH47" s="35">
        <v>18995222.909085471</v>
      </c>
      <c r="AI47" s="35">
        <v>33098131.690245867</v>
      </c>
      <c r="AJ47" s="35">
        <v>23648113.353583205</v>
      </c>
      <c r="AK47" s="35">
        <v>23690665.902168315</v>
      </c>
      <c r="AL47" s="35">
        <v>28448182.947968461</v>
      </c>
      <c r="AM47" s="35">
        <v>23775770.999338526</v>
      </c>
      <c r="AN47" s="35">
        <v>19200762.765793409</v>
      </c>
      <c r="AO47" s="35"/>
      <c r="AP47" s="91">
        <f t="shared" si="0"/>
        <v>0</v>
      </c>
      <c r="AQ47" s="91">
        <f>SUMIF($E$2:$AN$2,"&lt;="&amp;VLOOKUP($AP$1,#REF!,6,0),$E47:$AN47)</f>
        <v>0</v>
      </c>
    </row>
    <row r="48" spans="1:43" x14ac:dyDescent="0.2">
      <c r="A48" s="1" t="s">
        <v>99</v>
      </c>
      <c r="B48" s="1" t="s">
        <v>144</v>
      </c>
      <c r="C48" s="1">
        <v>1310</v>
      </c>
      <c r="D48" s="1">
        <v>536152</v>
      </c>
      <c r="E48" s="35">
        <v>276049.59593570413</v>
      </c>
      <c r="F48" s="35">
        <v>344372.05162684427</v>
      </c>
      <c r="G48" s="35">
        <v>512196.14067780925</v>
      </c>
      <c r="H48" s="35">
        <v>557321.78085528815</v>
      </c>
      <c r="I48" s="35">
        <v>356989.50988406211</v>
      </c>
      <c r="J48" s="35">
        <v>761041.98130289163</v>
      </c>
      <c r="K48" s="35">
        <v>156211.41201058219</v>
      </c>
      <c r="L48" s="35">
        <v>561354.36272323853</v>
      </c>
      <c r="M48" s="35">
        <v>562362.50819701049</v>
      </c>
      <c r="N48" s="35">
        <v>563370.65367109806</v>
      </c>
      <c r="O48" s="35">
        <v>360857.42414182413</v>
      </c>
      <c r="P48" s="35">
        <v>769271.81271900597</v>
      </c>
      <c r="Q48" s="35">
        <v>362146.7288985604</v>
      </c>
      <c r="R48" s="35">
        <v>362791.38127694995</v>
      </c>
      <c r="S48" s="35">
        <v>568411.3810425133</v>
      </c>
      <c r="T48" s="35">
        <v>368036.22443775804</v>
      </c>
      <c r="U48" s="35">
        <v>576625.05803723168</v>
      </c>
      <c r="V48" s="35">
        <v>785948.77613765805</v>
      </c>
      <c r="W48" s="35">
        <v>161319.13103917352</v>
      </c>
      <c r="X48" s="35">
        <v>579682.3533150428</v>
      </c>
      <c r="Y48" s="35">
        <v>580701.4517409798</v>
      </c>
      <c r="Z48" s="35">
        <v>581720.55016691692</v>
      </c>
      <c r="AA48" s="35">
        <v>372597.81766598299</v>
      </c>
      <c r="AB48" s="35">
        <v>794268.02019613876</v>
      </c>
      <c r="AC48" s="35">
        <v>163024.41458908081</v>
      </c>
      <c r="AD48" s="35">
        <v>585796.94387066562</v>
      </c>
      <c r="AE48" s="35">
        <v>586816.04229660262</v>
      </c>
      <c r="AF48" s="35">
        <v>375447.19813270308</v>
      </c>
      <c r="AG48" s="35">
        <v>588213.61434261326</v>
      </c>
      <c r="AH48" s="35">
        <v>801714.11555979913</v>
      </c>
      <c r="AI48" s="35">
        <v>164550.48582484579</v>
      </c>
      <c r="AJ48" s="35">
        <v>591267.58353552374</v>
      </c>
      <c r="AK48" s="35">
        <v>592285.57325314044</v>
      </c>
      <c r="AL48" s="35">
        <v>379352.88146998972</v>
      </c>
      <c r="AM48" s="35">
        <v>594321.55268837418</v>
      </c>
      <c r="AN48" s="35">
        <v>810024.30891403428</v>
      </c>
      <c r="AO48" s="35"/>
      <c r="AP48" s="91">
        <f t="shared" si="0"/>
        <v>0</v>
      </c>
      <c r="AQ48" s="91">
        <f>SUMIF($E$2:$AN$2,"&lt;="&amp;VLOOKUP($AP$1,#REF!,6,0),$E48:$AN48)</f>
        <v>0</v>
      </c>
    </row>
    <row r="49" spans="1:43" x14ac:dyDescent="0.2">
      <c r="A49" s="1" t="s">
        <v>99</v>
      </c>
      <c r="B49" s="1" t="s">
        <v>145</v>
      </c>
      <c r="C49" s="1">
        <v>1310</v>
      </c>
      <c r="D49" s="1">
        <v>536153</v>
      </c>
      <c r="E49" s="35">
        <v>3669.2944940161337</v>
      </c>
      <c r="F49" s="35">
        <v>894.19473880765872</v>
      </c>
      <c r="G49" s="35">
        <v>-250.24972013195162</v>
      </c>
      <c r="H49" s="35">
        <v>1972.3452680440944</v>
      </c>
      <c r="I49" s="35">
        <v>6178.4939571686973</v>
      </c>
      <c r="J49" s="35">
        <v>86.171264816639692</v>
      </c>
      <c r="K49" s="35">
        <v>10733.312957142687</v>
      </c>
      <c r="L49" s="35">
        <v>1983.2151738980265</v>
      </c>
      <c r="M49" s="35">
        <v>1985.7166638349217</v>
      </c>
      <c r="N49" s="35">
        <v>1988.3668986223515</v>
      </c>
      <c r="O49" s="35">
        <v>6249.334167514693</v>
      </c>
      <c r="P49" s="35">
        <v>86.112800168760401</v>
      </c>
      <c r="Q49" s="35">
        <v>6275.9123398767069</v>
      </c>
      <c r="R49" s="35">
        <v>6288.2154455489472</v>
      </c>
      <c r="S49" s="35">
        <v>2002.5421610792785</v>
      </c>
      <c r="T49" s="35">
        <v>6386.842329872331</v>
      </c>
      <c r="U49" s="35">
        <v>2030.8471744778317</v>
      </c>
      <c r="V49" s="35">
        <v>88.121229272844545</v>
      </c>
      <c r="W49" s="35">
        <v>11138.216496443179</v>
      </c>
      <c r="X49" s="35">
        <v>2038.9768062322476</v>
      </c>
      <c r="Y49" s="35">
        <v>2041.470177878002</v>
      </c>
      <c r="Z49" s="35">
        <v>2044.1327073745201</v>
      </c>
      <c r="AA49" s="35">
        <v>6471.0676870722555</v>
      </c>
      <c r="AB49" s="35">
        <v>87.975828995386479</v>
      </c>
      <c r="AC49" s="35">
        <v>11263.931546909831</v>
      </c>
      <c r="AD49" s="35">
        <v>2055.4573024681831</v>
      </c>
      <c r="AE49" s="35">
        <v>2058.5120377566614</v>
      </c>
      <c r="AF49" s="35">
        <v>6524.5765958812526</v>
      </c>
      <c r="AG49" s="35">
        <v>2061.8520631134529</v>
      </c>
      <c r="AH49" s="35">
        <v>89.018951895848716</v>
      </c>
      <c r="AI49" s="35">
        <v>11388.015591305446</v>
      </c>
      <c r="AJ49" s="35">
        <v>2069.9478613679162</v>
      </c>
      <c r="AK49" s="35">
        <v>2072.7491538522081</v>
      </c>
      <c r="AL49" s="35">
        <v>6599.3455969641709</v>
      </c>
      <c r="AM49" s="35">
        <v>2078.3517388207924</v>
      </c>
      <c r="AN49" s="35">
        <v>89.738002459895569</v>
      </c>
      <c r="AO49" s="35"/>
      <c r="AP49" s="91">
        <f t="shared" si="0"/>
        <v>0</v>
      </c>
      <c r="AQ49" s="91">
        <f>SUMIF($E$2:$AN$2,"&lt;="&amp;VLOOKUP($AP$1,#REF!,6,0),$E49:$AN49)</f>
        <v>0</v>
      </c>
    </row>
    <row r="50" spans="1:43" x14ac:dyDescent="0.2">
      <c r="A50" s="1" t="s">
        <v>99</v>
      </c>
      <c r="B50" s="1" t="s">
        <v>146</v>
      </c>
      <c r="C50" s="1">
        <v>1310</v>
      </c>
      <c r="D50" s="1">
        <v>536154</v>
      </c>
      <c r="E50" s="35">
        <v>22799131.86441027</v>
      </c>
      <c r="F50" s="35">
        <v>22784511.912268944</v>
      </c>
      <c r="G50" s="35">
        <v>20284814.105564453</v>
      </c>
      <c r="H50" s="35">
        <v>20589537.624938309</v>
      </c>
      <c r="I50" s="35">
        <v>23422246.172416147</v>
      </c>
      <c r="J50" s="35">
        <v>19923634.117483553</v>
      </c>
      <c r="K50" s="35">
        <v>26954922.458556533</v>
      </c>
      <c r="L50" s="35">
        <v>21119940.55839581</v>
      </c>
      <c r="M50" s="35">
        <v>23313414.024738997</v>
      </c>
      <c r="N50" s="35">
        <v>21276451.770589318</v>
      </c>
      <c r="O50" s="35">
        <v>23954980.128001526</v>
      </c>
      <c r="P50" s="35">
        <v>17776399.303717718</v>
      </c>
      <c r="Q50" s="35">
        <v>24125019.042261634</v>
      </c>
      <c r="R50" s="35">
        <v>24187932.564136744</v>
      </c>
      <c r="S50" s="35">
        <v>20475855.647089075</v>
      </c>
      <c r="T50" s="35">
        <v>24258622.959774077</v>
      </c>
      <c r="U50" s="35">
        <v>21425964.12895925</v>
      </c>
      <c r="V50" s="35">
        <v>20710198.453787323</v>
      </c>
      <c r="W50" s="35">
        <v>27936856.562773891</v>
      </c>
      <c r="X50" s="35">
        <v>21919214.272018511</v>
      </c>
      <c r="Y50" s="35">
        <v>24221354.689799223</v>
      </c>
      <c r="Z50" s="35">
        <v>22081319.076053616</v>
      </c>
      <c r="AA50" s="35">
        <v>24842079.726875745</v>
      </c>
      <c r="AB50" s="35">
        <v>18456366.186441176</v>
      </c>
      <c r="AC50" s="35">
        <v>27979889.083679497</v>
      </c>
      <c r="AD50" s="35">
        <v>22149414.69710505</v>
      </c>
      <c r="AE50" s="35">
        <v>21234512.961636532</v>
      </c>
      <c r="AF50" s="35">
        <v>24846999.942636009</v>
      </c>
      <c r="AG50" s="35">
        <v>21950449.203169819</v>
      </c>
      <c r="AH50" s="35">
        <v>21239444.939939536</v>
      </c>
      <c r="AI50" s="35">
        <v>28586031.347254455</v>
      </c>
      <c r="AJ50" s="35">
        <v>22452567.006525598</v>
      </c>
      <c r="AK50" s="35">
        <v>24828429.946769658</v>
      </c>
      <c r="AL50" s="35">
        <v>25567359.678014826</v>
      </c>
      <c r="AM50" s="35">
        <v>22475072.348563358</v>
      </c>
      <c r="AN50" s="35">
        <v>18920044.883319542</v>
      </c>
      <c r="AO50" s="35"/>
      <c r="AP50" s="91">
        <f t="shared" si="0"/>
        <v>0</v>
      </c>
      <c r="AQ50" s="91">
        <f>SUMIF($E$2:$AN$2,"&lt;="&amp;VLOOKUP($AP$1,#REF!,6,0),$E50:$AN50)</f>
        <v>0</v>
      </c>
    </row>
    <row r="51" spans="1:43" x14ac:dyDescent="0.2">
      <c r="A51" s="1" t="s">
        <v>99</v>
      </c>
      <c r="B51" s="1" t="s">
        <v>147</v>
      </c>
      <c r="C51" s="1">
        <v>1310</v>
      </c>
      <c r="D51" s="1">
        <v>536155</v>
      </c>
      <c r="E51" s="35">
        <v>56327.487032355268</v>
      </c>
      <c r="F51" s="35">
        <v>61828.695203566524</v>
      </c>
      <c r="G51" s="35">
        <v>45068.749111495257</v>
      </c>
      <c r="H51" s="35">
        <v>51104.489305785413</v>
      </c>
      <c r="I51" s="35">
        <v>57865.397551469869</v>
      </c>
      <c r="J51" s="35">
        <v>44618.779875582317</v>
      </c>
      <c r="K51" s="35">
        <v>64772.114428540197</v>
      </c>
      <c r="L51" s="35">
        <v>51488.060056415001</v>
      </c>
      <c r="M51" s="35">
        <v>51583.95292928152</v>
      </c>
      <c r="N51" s="35">
        <v>51679.845860983958</v>
      </c>
      <c r="O51" s="35">
        <v>58515.628238715508</v>
      </c>
      <c r="P51" s="35">
        <v>45119.263536386177</v>
      </c>
      <c r="Q51" s="35">
        <v>58732.37225248295</v>
      </c>
      <c r="R51" s="35">
        <v>58840.744323264022</v>
      </c>
      <c r="S51" s="35">
        <v>52159.31123717397</v>
      </c>
      <c r="T51" s="35">
        <v>59699.116033877785</v>
      </c>
      <c r="U51" s="35">
        <v>52919.863831462921</v>
      </c>
      <c r="V51" s="35">
        <v>46115.382606600782</v>
      </c>
      <c r="W51" s="35">
        <v>66941.795728743862</v>
      </c>
      <c r="X51" s="35">
        <v>53210.66919541551</v>
      </c>
      <c r="Y51" s="35">
        <v>53307.604376945754</v>
      </c>
      <c r="Z51" s="35">
        <v>53404.539587101521</v>
      </c>
      <c r="AA51" s="35">
        <v>60465.963778859601</v>
      </c>
      <c r="AB51" s="35">
        <v>46621.306609525556</v>
      </c>
      <c r="AC51" s="35">
        <v>67674.781401717584</v>
      </c>
      <c r="AD51" s="35">
        <v>53792.280703121003</v>
      </c>
      <c r="AE51" s="35">
        <v>53889.216049278024</v>
      </c>
      <c r="AF51" s="35">
        <v>60947.335130734675</v>
      </c>
      <c r="AG51" s="35">
        <v>54024.248886846173</v>
      </c>
      <c r="AH51" s="35">
        <v>47075.961061093563</v>
      </c>
      <c r="AI51" s="35">
        <v>68333.346044698759</v>
      </c>
      <c r="AJ51" s="35">
        <v>54314.738870169342</v>
      </c>
      <c r="AK51" s="35">
        <v>54411.568374921197</v>
      </c>
      <c r="AL51" s="35">
        <v>61603.918889939479</v>
      </c>
      <c r="AM51" s="35">
        <v>54605.227384424943</v>
      </c>
      <c r="AN51" s="35">
        <v>47581.3342705912</v>
      </c>
      <c r="AO51" s="35"/>
      <c r="AP51" s="91">
        <f t="shared" si="0"/>
        <v>0</v>
      </c>
      <c r="AQ51" s="91">
        <f>SUMIF($E$2:$AN$2,"&lt;="&amp;VLOOKUP($AP$1,#REF!,6,0),$E51:$AN51)</f>
        <v>0</v>
      </c>
    </row>
    <row r="52" spans="1:43" x14ac:dyDescent="0.2">
      <c r="A52" s="1" t="s">
        <v>99</v>
      </c>
      <c r="B52" s="1" t="s">
        <v>148</v>
      </c>
      <c r="C52" s="1">
        <v>1310</v>
      </c>
      <c r="D52" s="1">
        <v>536157</v>
      </c>
      <c r="E52" s="35">
        <v>439864.13141217717</v>
      </c>
      <c r="F52" s="35">
        <v>443782.36861853895</v>
      </c>
      <c r="G52" s="35">
        <v>279574.69668743329</v>
      </c>
      <c r="H52" s="35">
        <v>357541.8561703469</v>
      </c>
      <c r="I52" s="35">
        <v>388609.88883773156</v>
      </c>
      <c r="J52" s="35">
        <v>328655.37566842913</v>
      </c>
      <c r="K52" s="35">
        <v>420531.73451603513</v>
      </c>
      <c r="L52" s="35">
        <v>360354.7387978987</v>
      </c>
      <c r="M52" s="35">
        <v>361050.61738749995</v>
      </c>
      <c r="N52" s="35">
        <v>361773.15597103536</v>
      </c>
      <c r="O52" s="35">
        <v>393164.2122534982</v>
      </c>
      <c r="P52" s="35">
        <v>332512.33608227916</v>
      </c>
      <c r="Q52" s="35">
        <v>394712.57956000086</v>
      </c>
      <c r="R52" s="35">
        <v>395484.32678266661</v>
      </c>
      <c r="S52" s="35">
        <v>365354.39954353415</v>
      </c>
      <c r="T52" s="35">
        <v>401351.38168496807</v>
      </c>
      <c r="U52" s="35">
        <v>370787.21086494118</v>
      </c>
      <c r="V52" s="35">
        <v>340088.60967334179</v>
      </c>
      <c r="W52" s="35">
        <v>435153.05925690109</v>
      </c>
      <c r="X52" s="35">
        <v>372859.20386436983</v>
      </c>
      <c r="Y52" s="35">
        <v>373556.52808343782</v>
      </c>
      <c r="Z52" s="35">
        <v>374271.9986305671</v>
      </c>
      <c r="AA52" s="35">
        <v>406719.56711965479</v>
      </c>
      <c r="AB52" s="35">
        <v>343935.3348760354</v>
      </c>
      <c r="AC52" s="35">
        <v>440120.01506176114</v>
      </c>
      <c r="AD52" s="35">
        <v>377114.83470819535</v>
      </c>
      <c r="AE52" s="35">
        <v>377835.13305264513</v>
      </c>
      <c r="AF52" s="35">
        <v>410138.99673713092</v>
      </c>
      <c r="AG52" s="35">
        <v>378873.53753903002</v>
      </c>
      <c r="AH52" s="35">
        <v>347481.35868834046</v>
      </c>
      <c r="AI52" s="35">
        <v>444637.02930843097</v>
      </c>
      <c r="AJ52" s="35">
        <v>380950.73737336305</v>
      </c>
      <c r="AK52" s="35">
        <v>381665.20157738682</v>
      </c>
      <c r="AL52" s="35">
        <v>414750.89839736372</v>
      </c>
      <c r="AM52" s="35">
        <v>383094.12998543435</v>
      </c>
      <c r="AN52" s="35">
        <v>351347.16458726546</v>
      </c>
      <c r="AO52" s="35"/>
      <c r="AP52" s="91">
        <f t="shared" si="0"/>
        <v>0</v>
      </c>
      <c r="AQ52" s="91">
        <f>SUMIF($E$2:$AN$2,"&lt;="&amp;VLOOKUP($AP$1,#REF!,6,0),$E52:$AN52)</f>
        <v>0</v>
      </c>
    </row>
    <row r="53" spans="1:43" x14ac:dyDescent="0.2">
      <c r="A53" s="1" t="s">
        <v>99</v>
      </c>
      <c r="B53" s="1" t="s">
        <v>149</v>
      </c>
      <c r="C53" s="1">
        <v>1310</v>
      </c>
      <c r="D53" s="1">
        <v>536159</v>
      </c>
      <c r="E53" s="35">
        <v>14958170.356738307</v>
      </c>
      <c r="F53" s="35">
        <v>16127500.593793534</v>
      </c>
      <c r="G53" s="35">
        <v>12495859.208203055</v>
      </c>
      <c r="H53" s="35">
        <v>12818567.918392537</v>
      </c>
      <c r="I53" s="35">
        <v>15534403.568962215</v>
      </c>
      <c r="J53" s="35">
        <v>10260278.532020176</v>
      </c>
      <c r="K53" s="35">
        <v>18385907.526637215</v>
      </c>
      <c r="L53" s="35">
        <v>12913469.783332584</v>
      </c>
      <c r="M53" s="35">
        <v>12937195.329887334</v>
      </c>
      <c r="N53" s="35">
        <v>12960920.85495141</v>
      </c>
      <c r="O53" s="35">
        <v>15707240.165284296</v>
      </c>
      <c r="P53" s="35">
        <v>10373182.300434077</v>
      </c>
      <c r="Q53" s="35">
        <v>15742005.49534956</v>
      </c>
      <c r="R53" s="35">
        <v>15770811.624164075</v>
      </c>
      <c r="S53" s="35">
        <v>13056701.602989716</v>
      </c>
      <c r="T53" s="35">
        <v>16000008.659623174</v>
      </c>
      <c r="U53" s="35">
        <v>13246205.541758958</v>
      </c>
      <c r="V53" s="35">
        <v>10576663.817647038</v>
      </c>
      <c r="W53" s="35">
        <v>18975261.081328165</v>
      </c>
      <c r="X53" s="35">
        <v>13318153.673127735</v>
      </c>
      <c r="Y53" s="35">
        <v>13342136.403622592</v>
      </c>
      <c r="Z53" s="35">
        <v>13366119.123951752</v>
      </c>
      <c r="AA53" s="35">
        <v>16203837.415465806</v>
      </c>
      <c r="AB53" s="35">
        <v>10690791.545510892</v>
      </c>
      <c r="AC53" s="35">
        <v>19181830.931874603</v>
      </c>
      <c r="AD53" s="35">
        <v>13462050.021028602</v>
      </c>
      <c r="AE53" s="35">
        <v>13486032.743753599</v>
      </c>
      <c r="AF53" s="35">
        <v>16331684.045039671</v>
      </c>
      <c r="AG53" s="35">
        <v>13519308.63255313</v>
      </c>
      <c r="AH53" s="35">
        <v>10793191.833630092</v>
      </c>
      <c r="AI53" s="35">
        <v>19367356.971087836</v>
      </c>
      <c r="AJ53" s="35">
        <v>13591178.688274212</v>
      </c>
      <c r="AK53" s="35">
        <v>13615135.290100247</v>
      </c>
      <c r="AL53" s="35">
        <v>16506204.60317581</v>
      </c>
      <c r="AM53" s="35">
        <v>13663048.493752318</v>
      </c>
      <c r="AN53" s="35">
        <v>10907195.35297052</v>
      </c>
      <c r="AO53" s="35"/>
      <c r="AP53" s="91">
        <f t="shared" si="0"/>
        <v>0</v>
      </c>
      <c r="AQ53" s="91">
        <f>SUMIF($E$2:$AN$2,"&lt;="&amp;VLOOKUP($AP$1,#REF!,6,0),$E53:$AN53)</f>
        <v>0</v>
      </c>
    </row>
    <row r="54" spans="1:43" x14ac:dyDescent="0.2">
      <c r="A54" s="1" t="s">
        <v>99</v>
      </c>
      <c r="B54" s="1" t="s">
        <v>150</v>
      </c>
      <c r="C54" s="1">
        <v>1310</v>
      </c>
      <c r="D54" s="1">
        <v>536160</v>
      </c>
      <c r="E54" s="35">
        <v>9154.9042063412653</v>
      </c>
      <c r="F54" s="35">
        <v>3581.8158342889774</v>
      </c>
      <c r="G54" s="35">
        <v>3992.6034559803115</v>
      </c>
      <c r="H54" s="35">
        <v>6604.9104147769349</v>
      </c>
      <c r="I54" s="35">
        <v>350.79698271812396</v>
      </c>
      <c r="J54" s="35">
        <v>13920.142757100421</v>
      </c>
      <c r="K54" s="35">
        <v>352.07121811140246</v>
      </c>
      <c r="L54" s="35">
        <v>6657.2925464481932</v>
      </c>
      <c r="M54" s="35">
        <v>6670.3880793660073</v>
      </c>
      <c r="N54" s="35">
        <v>6683.483612283826</v>
      </c>
      <c r="O54" s="35">
        <v>354.61968889795929</v>
      </c>
      <c r="P54" s="35">
        <v>14085.481603762355</v>
      </c>
      <c r="Q54" s="35">
        <v>355.89392429123762</v>
      </c>
      <c r="R54" s="35">
        <v>356.53104198787685</v>
      </c>
      <c r="S54" s="35">
        <v>6748.9612768728975</v>
      </c>
      <c r="T54" s="35">
        <v>361.69263688725852</v>
      </c>
      <c r="U54" s="35">
        <v>6848.7606836963751</v>
      </c>
      <c r="V54" s="35">
        <v>14405.647854740942</v>
      </c>
      <c r="W54" s="35">
        <v>363.62475578772529</v>
      </c>
      <c r="X54" s="35">
        <v>6888.4741099528819</v>
      </c>
      <c r="Y54" s="35">
        <v>6901.7119187050466</v>
      </c>
      <c r="Z54" s="35">
        <v>6914.9497274572159</v>
      </c>
      <c r="AA54" s="35">
        <v>366.20091432168113</v>
      </c>
      <c r="AB54" s="35">
        <v>14572.783017941314</v>
      </c>
      <c r="AC54" s="35">
        <v>367.48899358865913</v>
      </c>
      <c r="AD54" s="35">
        <v>6967.9009624658893</v>
      </c>
      <c r="AE54" s="35">
        <v>6981.1387712180567</v>
      </c>
      <c r="AF54" s="35">
        <v>369.01921281219978</v>
      </c>
      <c r="AG54" s="35">
        <v>6999.9906827033346</v>
      </c>
      <c r="AH54" s="35">
        <v>14723.882366851032</v>
      </c>
      <c r="AI54" s="35">
        <v>370.94922972678751</v>
      </c>
      <c r="AJ54" s="35">
        <v>7039.6609040301719</v>
      </c>
      <c r="AK54" s="35">
        <v>7052.8843111391207</v>
      </c>
      <c r="AL54" s="35">
        <v>372.87924664137552</v>
      </c>
      <c r="AM54" s="35">
        <v>7079.3311253570118</v>
      </c>
      <c r="AN54" s="35">
        <v>14890.83570078983</v>
      </c>
      <c r="AO54" s="35"/>
      <c r="AP54" s="91">
        <f t="shared" si="0"/>
        <v>0</v>
      </c>
      <c r="AQ54" s="91">
        <f>SUMIF($E$2:$AN$2,"&lt;="&amp;VLOOKUP($AP$1,#REF!,6,0),$E54:$AN54)</f>
        <v>0</v>
      </c>
    </row>
    <row r="55" spans="1:43" x14ac:dyDescent="0.2">
      <c r="A55" s="1" t="s">
        <v>99</v>
      </c>
      <c r="B55" s="1" t="s">
        <v>151</v>
      </c>
      <c r="C55" s="1">
        <v>1310</v>
      </c>
      <c r="D55" s="1">
        <v>536161</v>
      </c>
      <c r="E55" s="35">
        <v>7487814.2917991383</v>
      </c>
      <c r="F55" s="35">
        <v>7731807.9964019898</v>
      </c>
      <c r="G55" s="35">
        <v>5727246.385497476</v>
      </c>
      <c r="H55" s="35">
        <v>6594772.576535956</v>
      </c>
      <c r="I55" s="35">
        <v>7809229.0386539735</v>
      </c>
      <c r="J55" s="35">
        <v>5416882.2006763481</v>
      </c>
      <c r="K55" s="35">
        <v>9044854.3515159339</v>
      </c>
      <c r="L55" s="35">
        <v>6645179.8092555171</v>
      </c>
      <c r="M55" s="35">
        <v>6706807.9357650205</v>
      </c>
      <c r="N55" s="35">
        <v>6775174.353478929</v>
      </c>
      <c r="O55" s="35">
        <v>8090564.0167225879</v>
      </c>
      <c r="P55" s="35">
        <v>5652351.1671639234</v>
      </c>
      <c r="Q55" s="35">
        <v>8222042.8626884809</v>
      </c>
      <c r="R55" s="35">
        <v>8304534.813640398</v>
      </c>
      <c r="S55" s="35">
        <v>7087146.8439793997</v>
      </c>
      <c r="T55" s="35">
        <v>8562471.5654995851</v>
      </c>
      <c r="U55" s="35">
        <v>7305272.4926311839</v>
      </c>
      <c r="V55" s="35">
        <v>6020448.6098378655</v>
      </c>
      <c r="W55" s="35">
        <v>10184336.675826935</v>
      </c>
      <c r="X55" s="35">
        <v>7517232.0851349179</v>
      </c>
      <c r="Y55" s="35">
        <v>7588400.1529478552</v>
      </c>
      <c r="Z55" s="35">
        <v>7659985.5012191925</v>
      </c>
      <c r="AA55" s="35">
        <v>9155896.1837881543</v>
      </c>
      <c r="AB55" s="35">
        <v>6365712.3530664323</v>
      </c>
      <c r="AC55" s="35">
        <v>10779956.100847457</v>
      </c>
      <c r="AD55" s="35">
        <v>7948332.1367001496</v>
      </c>
      <c r="AE55" s="35">
        <v>8021072.3932868941</v>
      </c>
      <c r="AF55" s="35">
        <v>9577672.580575671</v>
      </c>
      <c r="AG55" s="35">
        <v>8158445.1317279069</v>
      </c>
      <c r="AH55" s="35">
        <v>6710700.26549167</v>
      </c>
      <c r="AI55" s="35">
        <v>11374771.192206068</v>
      </c>
      <c r="AJ55" s="35">
        <v>8378189.2116359221</v>
      </c>
      <c r="AK55" s="35">
        <v>8452130.6344042458</v>
      </c>
      <c r="AL55" s="35">
        <v>10104136.50557241</v>
      </c>
      <c r="AM55" s="35">
        <v>8600674.9143086672</v>
      </c>
      <c r="AN55" s="35">
        <v>7068622.8414390478</v>
      </c>
      <c r="AO55" s="35"/>
      <c r="AP55" s="91">
        <f t="shared" si="0"/>
        <v>0</v>
      </c>
      <c r="AQ55" s="91">
        <f>SUMIF($E$2:$AN$2,"&lt;="&amp;VLOOKUP($AP$1,#REF!,6,0),$E55:$AN55)</f>
        <v>0</v>
      </c>
    </row>
    <row r="56" spans="1:43" x14ac:dyDescent="0.2">
      <c r="A56" s="1" t="s">
        <v>99</v>
      </c>
      <c r="B56" s="1" t="s">
        <v>152</v>
      </c>
      <c r="C56" s="1">
        <v>1310</v>
      </c>
      <c r="D56" s="1">
        <v>536162</v>
      </c>
      <c r="E56" s="35">
        <v>0</v>
      </c>
      <c r="F56" s="35">
        <v>0</v>
      </c>
      <c r="G56" s="35">
        <v>19.671227406702137</v>
      </c>
      <c r="H56" s="35">
        <v>9.4191518395554414</v>
      </c>
      <c r="I56" s="35">
        <v>9.4398639718162034</v>
      </c>
      <c r="J56" s="35">
        <v>9.4532863835773675</v>
      </c>
      <c r="K56" s="35">
        <v>9.4795500378347093</v>
      </c>
      <c r="L56" s="35">
        <v>9.4873097754001883</v>
      </c>
      <c r="M56" s="35">
        <v>9.5043349639127648</v>
      </c>
      <c r="N56" s="35">
        <v>9.5213702416260428</v>
      </c>
      <c r="O56" s="35">
        <v>9.5420472183405778</v>
      </c>
      <c r="P56" s="35">
        <v>9.5554311310090601</v>
      </c>
      <c r="Q56" s="35">
        <v>9.5761528891634242</v>
      </c>
      <c r="R56" s="35">
        <v>9.5931971814448787</v>
      </c>
      <c r="S56" s="35">
        <v>9.6065512864583322</v>
      </c>
      <c r="T56" s="35">
        <v>9.7318745212050679</v>
      </c>
      <c r="U56" s="35">
        <v>9.7453751579083239</v>
      </c>
      <c r="V56" s="35">
        <v>9.7625780426907021</v>
      </c>
      <c r="W56" s="35">
        <v>9.7893480015502483</v>
      </c>
      <c r="X56" s="35">
        <v>9.7969737185686299</v>
      </c>
      <c r="Y56" s="35">
        <v>9.8141758858628769</v>
      </c>
      <c r="Z56" s="35">
        <v>9.8313812504681142</v>
      </c>
      <c r="AA56" s="35">
        <v>9.8523632484458616</v>
      </c>
      <c r="AB56" s="35">
        <v>9.8657889056804358</v>
      </c>
      <c r="AC56" s="35">
        <v>9.8928537195656592</v>
      </c>
      <c r="AD56" s="35">
        <v>9.9002043300511122</v>
      </c>
      <c r="AE56" s="35">
        <v>9.9174094311843071</v>
      </c>
      <c r="AF56" s="35">
        <v>9.9276184312277902</v>
      </c>
      <c r="AG56" s="35">
        <v>9.9409974061887088</v>
      </c>
      <c r="AH56" s="35">
        <v>9.9581785772108127</v>
      </c>
      <c r="AI56" s="35">
        <v>9.9851285663634428</v>
      </c>
      <c r="AJ56" s="35">
        <v>9.9925377874783852</v>
      </c>
      <c r="AK56" s="35">
        <v>10.009736657228469</v>
      </c>
      <c r="AL56" s="35">
        <v>10.030721921820307</v>
      </c>
      <c r="AM56" s="35">
        <v>10.044134396728639</v>
      </c>
      <c r="AN56" s="35">
        <v>10.061333266478725</v>
      </c>
      <c r="AO56" s="35"/>
      <c r="AP56" s="91">
        <f t="shared" si="0"/>
        <v>0</v>
      </c>
      <c r="AQ56" s="91">
        <f>SUMIF($E$2:$AN$2,"&lt;="&amp;VLOOKUP($AP$1,#REF!,6,0),$E56:$AN56)</f>
        <v>0</v>
      </c>
    </row>
    <row r="57" spans="1:43" x14ac:dyDescent="0.2">
      <c r="A57" s="1" t="s">
        <v>99</v>
      </c>
      <c r="B57" s="1" t="s">
        <v>153</v>
      </c>
      <c r="C57" s="1">
        <v>1310</v>
      </c>
      <c r="D57" s="1">
        <v>536163</v>
      </c>
      <c r="E57" s="35">
        <v>2071729.0926717101</v>
      </c>
      <c r="F57" s="35">
        <v>252073.51982989546</v>
      </c>
      <c r="G57" s="35">
        <v>90647.502630797899</v>
      </c>
      <c r="H57" s="35">
        <v>825017.8441718457</v>
      </c>
      <c r="I57" s="35">
        <v>2134681.1321510226</v>
      </c>
      <c r="J57" s="35">
        <v>857699.67574984697</v>
      </c>
      <c r="K57" s="35">
        <v>1812629.1886822928</v>
      </c>
      <c r="L57" s="35">
        <v>1386669.7266174403</v>
      </c>
      <c r="M57" s="35">
        <v>1575862.1558956609</v>
      </c>
      <c r="N57" s="35">
        <v>919860.89335920243</v>
      </c>
      <c r="O57" s="35">
        <v>1717042.6520804993</v>
      </c>
      <c r="P57" s="35">
        <v>1601394.0194899684</v>
      </c>
      <c r="Q57" s="35">
        <v>1912918.8343220565</v>
      </c>
      <c r="R57" s="35">
        <v>449160.54117325635</v>
      </c>
      <c r="S57" s="35">
        <v>79525.804018680981</v>
      </c>
      <c r="T57" s="35">
        <v>861764.50666182255</v>
      </c>
      <c r="U57" s="35">
        <v>2223108.0193428239</v>
      </c>
      <c r="V57" s="35">
        <v>893846.46359347214</v>
      </c>
      <c r="W57" s="35">
        <v>1888928.8835354268</v>
      </c>
      <c r="X57" s="35">
        <v>1443776.2079442856</v>
      </c>
      <c r="Y57" s="35">
        <v>1643255.9311126827</v>
      </c>
      <c r="Z57" s="35">
        <v>957205.2757551095</v>
      </c>
      <c r="AA57" s="35">
        <v>1788155.6962100654</v>
      </c>
      <c r="AB57" s="35">
        <v>1665392.9655323876</v>
      </c>
      <c r="AC57" s="35">
        <v>1990602.6044957687</v>
      </c>
      <c r="AD57" s="35">
        <v>467386.33400820347</v>
      </c>
      <c r="AE57" s="35">
        <v>82511.473424084077</v>
      </c>
      <c r="AF57" s="35">
        <v>887715.30668322928</v>
      </c>
      <c r="AG57" s="35">
        <v>2284723.2561349622</v>
      </c>
      <c r="AH57" s="35">
        <v>919080.50267033675</v>
      </c>
      <c r="AI57" s="35">
        <v>1942767.9304824371</v>
      </c>
      <c r="AJ57" s="35">
        <v>1484095.8148586934</v>
      </c>
      <c r="AK57" s="35">
        <v>1691553.6133594618</v>
      </c>
      <c r="AL57" s="35">
        <v>983244.97451684356</v>
      </c>
      <c r="AM57" s="35">
        <v>1840675.0220169979</v>
      </c>
      <c r="AN57" s="35">
        <v>1712370.8094839836</v>
      </c>
      <c r="AO57" s="35"/>
      <c r="AP57" s="91">
        <f t="shared" si="0"/>
        <v>0</v>
      </c>
      <c r="AQ57" s="91">
        <f>SUMIF($E$2:$AN$2,"&lt;="&amp;VLOOKUP($AP$1,#REF!,6,0),$E57:$AN57)</f>
        <v>0</v>
      </c>
    </row>
    <row r="58" spans="1:43" x14ac:dyDescent="0.2">
      <c r="A58" s="1" t="s">
        <v>99</v>
      </c>
      <c r="B58" s="1" t="s">
        <v>154</v>
      </c>
      <c r="C58" s="1">
        <v>1310</v>
      </c>
      <c r="D58" s="1">
        <v>536165</v>
      </c>
      <c r="E58" s="35">
        <v>12566928.953350578</v>
      </c>
      <c r="F58" s="35">
        <v>12888428.545068389</v>
      </c>
      <c r="G58" s="35">
        <v>9619926.6782920565</v>
      </c>
      <c r="H58" s="35">
        <v>11209164.977948904</v>
      </c>
      <c r="I58" s="35">
        <v>13530261.353634981</v>
      </c>
      <c r="J58" s="35">
        <v>9168766.8957048487</v>
      </c>
      <c r="K58" s="35">
        <v>16080020.789949263</v>
      </c>
      <c r="L58" s="35">
        <v>11310930.79244232</v>
      </c>
      <c r="M58" s="35">
        <v>11334394.315168208</v>
      </c>
      <c r="N58" s="35">
        <v>11359535.958791414</v>
      </c>
      <c r="O58" s="35">
        <v>13699342.955286629</v>
      </c>
      <c r="P58" s="35">
        <v>9283167.5485584866</v>
      </c>
      <c r="Q58" s="35">
        <v>13751899.898774294</v>
      </c>
      <c r="R58" s="35">
        <v>13773151.90606506</v>
      </c>
      <c r="S58" s="35">
        <v>11468851.506228695</v>
      </c>
      <c r="T58" s="35">
        <v>13978203.389634525</v>
      </c>
      <c r="U58" s="35">
        <v>11646250.503808748</v>
      </c>
      <c r="V58" s="35">
        <v>9498802.2208486106</v>
      </c>
      <c r="W58" s="35">
        <v>16653921.334695516</v>
      </c>
      <c r="X58" s="35">
        <v>11716201.596852757</v>
      </c>
      <c r="Y58" s="35">
        <v>11739615.026480354</v>
      </c>
      <c r="Z58" s="35">
        <v>11764001.974622164</v>
      </c>
      <c r="AA58" s="35">
        <v>14184105.205774667</v>
      </c>
      <c r="AB58" s="35">
        <v>9611795.0790655501</v>
      </c>
      <c r="AC58" s="35">
        <v>16846902.19942724</v>
      </c>
      <c r="AD58" s="35">
        <v>11846439.109164003</v>
      </c>
      <c r="AE58" s="35">
        <v>11870750.357608138</v>
      </c>
      <c r="AF58" s="35">
        <v>14298499.651869189</v>
      </c>
      <c r="AG58" s="35">
        <v>11912757.9709806</v>
      </c>
      <c r="AH58" s="35">
        <v>9716344.0883705597</v>
      </c>
      <c r="AI58" s="35">
        <v>17032477.666019436</v>
      </c>
      <c r="AJ58" s="35">
        <v>11983528.915976346</v>
      </c>
      <c r="AK58" s="35">
        <v>12007342.38545228</v>
      </c>
      <c r="AL58" s="35">
        <v>14477900.482192256</v>
      </c>
      <c r="AM58" s="35">
        <v>12054969.32440415</v>
      </c>
      <c r="AN58" s="35">
        <v>9831548.4289445151</v>
      </c>
      <c r="AO58" s="35"/>
      <c r="AP58" s="91">
        <f t="shared" si="0"/>
        <v>0</v>
      </c>
      <c r="AQ58" s="91">
        <f>SUMIF($E$2:$AN$2,"&lt;="&amp;VLOOKUP($AP$1,#REF!,6,0),$E58:$AN58)</f>
        <v>0</v>
      </c>
    </row>
    <row r="59" spans="1:43" x14ac:dyDescent="0.2">
      <c r="A59" s="1" t="s">
        <v>99</v>
      </c>
      <c r="B59" s="1" t="s">
        <v>155</v>
      </c>
      <c r="C59" s="1">
        <v>1310</v>
      </c>
      <c r="D59" s="1">
        <v>536169</v>
      </c>
      <c r="E59" s="35">
        <v>7696109.9456107831</v>
      </c>
      <c r="F59" s="35">
        <v>8113244.3016002849</v>
      </c>
      <c r="G59" s="35">
        <v>6315067.6563556744</v>
      </c>
      <c r="H59" s="35">
        <v>6663836.3432093114</v>
      </c>
      <c r="I59" s="35">
        <v>8023958.4801058397</v>
      </c>
      <c r="J59" s="35">
        <v>5486881.0225468371</v>
      </c>
      <c r="K59" s="35">
        <v>9481590.1413313486</v>
      </c>
      <c r="L59" s="35">
        <v>6756482.4886916364</v>
      </c>
      <c r="M59" s="35">
        <v>6774853.5167948259</v>
      </c>
      <c r="N59" s="35">
        <v>6796279.7540468443</v>
      </c>
      <c r="O59" s="35">
        <v>8156183.2798966775</v>
      </c>
      <c r="P59" s="35">
        <v>5573640.785295167</v>
      </c>
      <c r="Q59" s="35">
        <v>8190060.1563252211</v>
      </c>
      <c r="R59" s="35">
        <v>8194912.7041658387</v>
      </c>
      <c r="S59" s="35">
        <v>6866041.6892156675</v>
      </c>
      <c r="T59" s="35">
        <v>8320887.2947882153</v>
      </c>
      <c r="U59" s="35">
        <v>6987588.5587986922</v>
      </c>
      <c r="V59" s="35">
        <v>5717961.4588869223</v>
      </c>
      <c r="W59" s="35">
        <v>9884017.3279975038</v>
      </c>
      <c r="X59" s="35">
        <v>7041320.0545174284</v>
      </c>
      <c r="Y59" s="35">
        <v>7059205.3049087459</v>
      </c>
      <c r="Z59" s="35">
        <v>7078582.3606071481</v>
      </c>
      <c r="AA59" s="35">
        <v>8492638.7072977163</v>
      </c>
      <c r="AB59" s="35">
        <v>5800037.4959567953</v>
      </c>
      <c r="AC59" s="35">
        <v>10018932.593408726</v>
      </c>
      <c r="AD59" s="35">
        <v>7121719.5913649555</v>
      </c>
      <c r="AE59" s="35">
        <v>7140639.6018766388</v>
      </c>
      <c r="AF59" s="35">
        <v>8562118.4903260041</v>
      </c>
      <c r="AG59" s="35">
        <v>7187498.1713595707</v>
      </c>
      <c r="AH59" s="35">
        <v>5880763.1541558523</v>
      </c>
      <c r="AI59" s="35">
        <v>10171062.21013514</v>
      </c>
      <c r="AJ59" s="35">
        <v>7243656.8709383123</v>
      </c>
      <c r="AK59" s="35">
        <v>7262239.5072475495</v>
      </c>
      <c r="AL59" s="35">
        <v>8717695.4329481311</v>
      </c>
      <c r="AM59" s="35">
        <v>7299404.7798660295</v>
      </c>
      <c r="AN59" s="35">
        <v>5968687.1780854082</v>
      </c>
      <c r="AO59" s="35"/>
      <c r="AP59" s="91">
        <f t="shared" si="0"/>
        <v>0</v>
      </c>
      <c r="AQ59" s="91">
        <f>SUMIF($E$2:$AN$2,"&lt;="&amp;VLOOKUP($AP$1,#REF!,6,0),$E59:$AN59)</f>
        <v>0</v>
      </c>
    </row>
    <row r="60" spans="1:43" x14ac:dyDescent="0.2">
      <c r="A60" s="1" t="s">
        <v>99</v>
      </c>
      <c r="B60" s="1" t="s">
        <v>156</v>
      </c>
      <c r="C60" s="1">
        <v>1310</v>
      </c>
      <c r="D60" s="1">
        <v>536171</v>
      </c>
      <c r="E60" s="35">
        <v>531107.04839342122</v>
      </c>
      <c r="F60" s="35">
        <v>583730.63193637494</v>
      </c>
      <c r="G60" s="35">
        <v>378086.36549025733</v>
      </c>
      <c r="H60" s="35">
        <v>408732.19032298774</v>
      </c>
      <c r="I60" s="35">
        <v>483089.79026725813</v>
      </c>
      <c r="J60" s="35">
        <v>344421.02079239942</v>
      </c>
      <c r="K60" s="35">
        <v>566130.1145095661</v>
      </c>
      <c r="L60" s="35">
        <v>412136.12349965941</v>
      </c>
      <c r="M60" s="35">
        <v>412955.75143568573</v>
      </c>
      <c r="N60" s="35">
        <v>413799.32217117387</v>
      </c>
      <c r="O60" s="35">
        <v>489024.35219443683</v>
      </c>
      <c r="P60" s="35">
        <v>348415.35575664759</v>
      </c>
      <c r="Q60" s="35">
        <v>490970.19447134936</v>
      </c>
      <c r="R60" s="35">
        <v>491875.1178996223</v>
      </c>
      <c r="S60" s="35">
        <v>417763.58761885419</v>
      </c>
      <c r="T60" s="35">
        <v>499212.35200209694</v>
      </c>
      <c r="U60" s="35">
        <v>424041.28584121336</v>
      </c>
      <c r="V60" s="35">
        <v>356194.42850588198</v>
      </c>
      <c r="W60" s="35">
        <v>586704.21172911162</v>
      </c>
      <c r="X60" s="35">
        <v>426502.80316754885</v>
      </c>
      <c r="Y60" s="35">
        <v>427325.44354338507</v>
      </c>
      <c r="Z60" s="35">
        <v>428160.48549546365</v>
      </c>
      <c r="AA60" s="35">
        <v>506303.62840370624</v>
      </c>
      <c r="AB60" s="35">
        <v>360193.7732342832</v>
      </c>
      <c r="AC60" s="35">
        <v>593786.44794738723</v>
      </c>
      <c r="AD60" s="35">
        <v>431268.68004711712</v>
      </c>
      <c r="AE60" s="35">
        <v>432099.61578534939</v>
      </c>
      <c r="AF60" s="35">
        <v>510595.25888129609</v>
      </c>
      <c r="AG60" s="35">
        <v>433393.71314430912</v>
      </c>
      <c r="AH60" s="35">
        <v>363790.71823841077</v>
      </c>
      <c r="AI60" s="35">
        <v>600393.03658932995</v>
      </c>
      <c r="AJ60" s="35">
        <v>435866.60494815803</v>
      </c>
      <c r="AK60" s="35">
        <v>436694.6290376067</v>
      </c>
      <c r="AL60" s="35">
        <v>516722.06565172109</v>
      </c>
      <c r="AM60" s="35">
        <v>438350.67721650383</v>
      </c>
      <c r="AN60" s="35">
        <v>367822.28597648081</v>
      </c>
      <c r="AO60" s="35"/>
      <c r="AP60" s="91">
        <f t="shared" si="0"/>
        <v>0</v>
      </c>
      <c r="AQ60" s="91">
        <f>SUMIF($E$2:$AN$2,"&lt;="&amp;VLOOKUP($AP$1,#REF!,6,0),$E60:$AN60)</f>
        <v>0</v>
      </c>
    </row>
    <row r="61" spans="1:43" x14ac:dyDescent="0.2">
      <c r="A61" s="1" t="s">
        <v>99</v>
      </c>
      <c r="B61" s="1" t="s">
        <v>157</v>
      </c>
      <c r="C61" s="1">
        <v>1310</v>
      </c>
      <c r="D61" s="1">
        <v>536172</v>
      </c>
      <c r="E61" s="35">
        <v>4200619.55774826</v>
      </c>
      <c r="F61" s="35">
        <v>4232198.6575088045</v>
      </c>
      <c r="G61" s="35">
        <v>3935491.1560495831</v>
      </c>
      <c r="H61" s="35">
        <v>3859990.2099728738</v>
      </c>
      <c r="I61" s="35">
        <v>4408275.3750040708</v>
      </c>
      <c r="J61" s="35">
        <v>3332729.1249140552</v>
      </c>
      <c r="K61" s="35">
        <v>4967738.4701837804</v>
      </c>
      <c r="L61" s="35">
        <v>3889029.1056113439</v>
      </c>
      <c r="M61" s="35">
        <v>3896263.6213504118</v>
      </c>
      <c r="N61" s="35">
        <v>3903509.4605109147</v>
      </c>
      <c r="O61" s="35">
        <v>4457729.6705636801</v>
      </c>
      <c r="P61" s="35">
        <v>3370041.1498266119</v>
      </c>
      <c r="Q61" s="35">
        <v>4474158.1151874317</v>
      </c>
      <c r="R61" s="35">
        <v>4482315.128059444</v>
      </c>
      <c r="S61" s="35">
        <v>3939529.955699244</v>
      </c>
      <c r="T61" s="35">
        <v>4547523.2831367357</v>
      </c>
      <c r="U61" s="35">
        <v>3996908.9995373329</v>
      </c>
      <c r="V61" s="35">
        <v>3444291.2359336698</v>
      </c>
      <c r="W61" s="35">
        <v>5133716.6513692318</v>
      </c>
      <c r="X61" s="35">
        <v>4018843.7625941182</v>
      </c>
      <c r="Y61" s="35">
        <v>4026153.6850189967</v>
      </c>
      <c r="Z61" s="35">
        <v>4033468.0851066415</v>
      </c>
      <c r="AA61" s="35">
        <v>4605925.4622575799</v>
      </c>
      <c r="AB61" s="35">
        <v>3481968.6587582361</v>
      </c>
      <c r="AC61" s="35">
        <v>5189743.8957419768</v>
      </c>
      <c r="AD61" s="35">
        <v>4062531.9993802295</v>
      </c>
      <c r="AE61" s="35">
        <v>4069842.4685437586</v>
      </c>
      <c r="AF61" s="35">
        <v>4642381.61228415</v>
      </c>
      <c r="AG61" s="35">
        <v>4080124.7668876108</v>
      </c>
      <c r="AH61" s="35">
        <v>3515884.8252826887</v>
      </c>
      <c r="AI61" s="35">
        <v>5240190.6937744729</v>
      </c>
      <c r="AJ61" s="35">
        <v>4102046.4435657053</v>
      </c>
      <c r="AK61" s="35">
        <v>4109348.0590627291</v>
      </c>
      <c r="AL61" s="35">
        <v>4692423.5512951836</v>
      </c>
      <c r="AM61" s="35">
        <v>4123951.2900567739</v>
      </c>
      <c r="AN61" s="35">
        <v>3553575.5128760142</v>
      </c>
      <c r="AO61" s="35"/>
      <c r="AP61" s="91">
        <f t="shared" si="0"/>
        <v>0</v>
      </c>
      <c r="AQ61" s="91">
        <f>SUMIF($E$2:$AN$2,"&lt;="&amp;VLOOKUP($AP$1,#REF!,6,0),$E61:$AN61)</f>
        <v>0</v>
      </c>
    </row>
    <row r="62" spans="1:43" x14ac:dyDescent="0.2">
      <c r="A62" s="1" t="s">
        <v>99</v>
      </c>
      <c r="B62" s="1" t="s">
        <v>158</v>
      </c>
      <c r="C62" s="1">
        <v>1310</v>
      </c>
      <c r="D62" s="1">
        <v>536177</v>
      </c>
      <c r="E62" s="35">
        <v>2468350.4409430567</v>
      </c>
      <c r="F62" s="35">
        <v>2398393.6474013301</v>
      </c>
      <c r="G62" s="35">
        <v>1924296.2490234468</v>
      </c>
      <c r="H62" s="35">
        <v>2032450.6088649391</v>
      </c>
      <c r="I62" s="35">
        <v>2475975.0175681021</v>
      </c>
      <c r="J62" s="35">
        <v>1630190.0227372975</v>
      </c>
      <c r="K62" s="35">
        <v>2943137.4993515564</v>
      </c>
      <c r="L62" s="35">
        <v>2053529.0468223051</v>
      </c>
      <c r="M62" s="35">
        <v>2058001.7609320064</v>
      </c>
      <c r="N62" s="35">
        <v>2063331.541800177</v>
      </c>
      <c r="O62" s="35">
        <v>2508296.8259860887</v>
      </c>
      <c r="P62" s="35">
        <v>1651335.5791797156</v>
      </c>
      <c r="Q62" s="35">
        <v>2645042.1273679817</v>
      </c>
      <c r="R62" s="35">
        <v>2647991.6290585557</v>
      </c>
      <c r="S62" s="35">
        <v>2189410.8518094355</v>
      </c>
      <c r="T62" s="35">
        <v>2688824.4615909955</v>
      </c>
      <c r="U62" s="35">
        <v>2225658.8389657596</v>
      </c>
      <c r="V62" s="35">
        <v>1777152.3014891054</v>
      </c>
      <c r="W62" s="35">
        <v>3208482.6915420345</v>
      </c>
      <c r="X62" s="35">
        <v>2238546.3779970631</v>
      </c>
      <c r="Y62" s="35">
        <v>2243097.3892236338</v>
      </c>
      <c r="Z62" s="35">
        <v>2248185.5345523381</v>
      </c>
      <c r="AA62" s="35">
        <v>2732192.1292379829</v>
      </c>
      <c r="AB62" s="35">
        <v>1798211.187486578</v>
      </c>
      <c r="AC62" s="35">
        <v>3246184.3827746166</v>
      </c>
      <c r="AD62" s="35">
        <v>2263554.7696066438</v>
      </c>
      <c r="AE62" s="35">
        <v>2269595.8057200648</v>
      </c>
      <c r="AF62" s="35">
        <v>2756539.3315606629</v>
      </c>
      <c r="AG62" s="35">
        <v>2281291.9750817963</v>
      </c>
      <c r="AH62" s="35">
        <v>1821522.9669522827</v>
      </c>
      <c r="AI62" s="35">
        <v>3288845.6024072557</v>
      </c>
      <c r="AJ62" s="35">
        <v>2294474.6952287699</v>
      </c>
      <c r="AK62" s="35">
        <v>2299540.6939050741</v>
      </c>
      <c r="AL62" s="35">
        <v>2795494.1938163815</v>
      </c>
      <c r="AM62" s="35">
        <v>2309672.691257684</v>
      </c>
      <c r="AN62" s="35">
        <v>1844090.4075243147</v>
      </c>
      <c r="AO62" s="35"/>
      <c r="AP62" s="91">
        <f t="shared" si="0"/>
        <v>0</v>
      </c>
      <c r="AQ62" s="91">
        <f>SUMIF($E$2:$AN$2,"&lt;="&amp;VLOOKUP($AP$1,#REF!,6,0),$E62:$AN62)</f>
        <v>0</v>
      </c>
    </row>
    <row r="63" spans="1:43" x14ac:dyDescent="0.2">
      <c r="A63" s="1" t="s">
        <v>99</v>
      </c>
      <c r="B63" s="1" t="s">
        <v>159</v>
      </c>
      <c r="C63" s="1">
        <v>1310</v>
      </c>
      <c r="D63" s="1">
        <v>536187</v>
      </c>
      <c r="E63" s="35">
        <v>1021559.9985078536</v>
      </c>
      <c r="F63" s="35">
        <v>1010751.3679273542</v>
      </c>
      <c r="G63" s="35">
        <v>666880.5738721051</v>
      </c>
      <c r="H63" s="35">
        <v>919431.39327481715</v>
      </c>
      <c r="I63" s="35">
        <v>1106584.6165918834</v>
      </c>
      <c r="J63" s="35">
        <v>742450.08311306324</v>
      </c>
      <c r="K63" s="35">
        <v>1295513.4900326161</v>
      </c>
      <c r="L63" s="35">
        <v>929723.3134275527</v>
      </c>
      <c r="M63" s="35">
        <v>931817.39449428197</v>
      </c>
      <c r="N63" s="35">
        <v>934332.12261375668</v>
      </c>
      <c r="O63" s="35">
        <v>1122019.801555427</v>
      </c>
      <c r="P63" s="35">
        <v>752549.21273178922</v>
      </c>
      <c r="Q63" s="35">
        <v>1126462.0343717674</v>
      </c>
      <c r="R63" s="35">
        <v>1127595.0342221067</v>
      </c>
      <c r="S63" s="35">
        <v>943539.97856672248</v>
      </c>
      <c r="T63" s="35">
        <v>1144741.2368490356</v>
      </c>
      <c r="U63" s="35">
        <v>959260.82040248276</v>
      </c>
      <c r="V63" s="35">
        <v>770969.95454571838</v>
      </c>
      <c r="W63" s="35">
        <v>1345607.87818038</v>
      </c>
      <c r="X63" s="35">
        <v>965498.48820847133</v>
      </c>
      <c r="Y63" s="35">
        <v>967550.45683516958</v>
      </c>
      <c r="Z63" s="35">
        <v>969874.69136124873</v>
      </c>
      <c r="AA63" s="35">
        <v>1164454.0373694152</v>
      </c>
      <c r="AB63" s="35">
        <v>780680.04005270393</v>
      </c>
      <c r="AC63" s="35">
        <v>1362060.1144712083</v>
      </c>
      <c r="AD63" s="35">
        <v>976022.50385377754</v>
      </c>
      <c r="AE63" s="35">
        <v>978435.44536374137</v>
      </c>
      <c r="AF63" s="35">
        <v>1173951.5569651523</v>
      </c>
      <c r="AG63" s="35">
        <v>983530.33004754351</v>
      </c>
      <c r="AH63" s="35">
        <v>790409.93857132725</v>
      </c>
      <c r="AI63" s="35">
        <v>1379885.2102654567</v>
      </c>
      <c r="AJ63" s="35">
        <v>989963.98879917606</v>
      </c>
      <c r="AK63" s="35">
        <v>992185.52061551868</v>
      </c>
      <c r="AL63" s="35">
        <v>1191669.8069897136</v>
      </c>
      <c r="AM63" s="35">
        <v>996628.58424820437</v>
      </c>
      <c r="AN63" s="35">
        <v>800762.42759929574</v>
      </c>
      <c r="AO63" s="35"/>
      <c r="AP63" s="91">
        <f t="shared" si="0"/>
        <v>0</v>
      </c>
      <c r="AQ63" s="91">
        <f>SUMIF($E$2:$AN$2,"&lt;="&amp;VLOOKUP($AP$1,#REF!,6,0),$E63:$AN63)</f>
        <v>0</v>
      </c>
    </row>
    <row r="64" spans="1:43" x14ac:dyDescent="0.2">
      <c r="A64" s="1" t="s">
        <v>99</v>
      </c>
      <c r="B64" s="1" t="s">
        <v>160</v>
      </c>
      <c r="C64" s="1">
        <v>1310</v>
      </c>
      <c r="D64" s="1">
        <v>536130050</v>
      </c>
      <c r="E64" s="35">
        <v>18674053.847386017</v>
      </c>
      <c r="F64" s="35">
        <v>22414967.299238797</v>
      </c>
      <c r="G64" s="35">
        <v>18938521.548523512</v>
      </c>
      <c r="H64" s="35">
        <v>14925690.33878484</v>
      </c>
      <c r="I64" s="35">
        <v>18955184.12424054</v>
      </c>
      <c r="J64" s="35">
        <v>11390830.107649559</v>
      </c>
      <c r="K64" s="35">
        <v>22184610.889910329</v>
      </c>
      <c r="L64" s="35">
        <v>15480738.862626627</v>
      </c>
      <c r="M64" s="35">
        <v>17110225.559115797</v>
      </c>
      <c r="N64" s="35">
        <v>15985830.506945979</v>
      </c>
      <c r="O64" s="35">
        <v>19475023.682325732</v>
      </c>
      <c r="P64" s="35">
        <v>11056074.427989194</v>
      </c>
      <c r="Q64" s="35">
        <v>18703978.487848662</v>
      </c>
      <c r="R64" s="35">
        <v>18922580.41800686</v>
      </c>
      <c r="S64" s="35">
        <v>16679932.180637585</v>
      </c>
      <c r="T64" s="35">
        <v>20311171.779317684</v>
      </c>
      <c r="U64" s="35">
        <v>17297790.387955476</v>
      </c>
      <c r="V64" s="35">
        <v>16698027.40855472</v>
      </c>
      <c r="W64" s="35">
        <v>20584998.337284721</v>
      </c>
      <c r="X64" s="35">
        <v>17251681.415455692</v>
      </c>
      <c r="Y64" s="35">
        <v>18934217.193069052</v>
      </c>
      <c r="Z64" s="35">
        <v>17770248.098955542</v>
      </c>
      <c r="AA64" s="35">
        <v>21380900.686254021</v>
      </c>
      <c r="AB64" s="35">
        <v>12668683.605767323</v>
      </c>
      <c r="AC64" s="35">
        <v>19621469.849240419</v>
      </c>
      <c r="AD64" s="35">
        <v>16172599.664014623</v>
      </c>
      <c r="AE64" s="35">
        <v>17520837.327645913</v>
      </c>
      <c r="AF64" s="35">
        <v>21049677.148178633</v>
      </c>
      <c r="AG64" s="35">
        <v>17963189.378166411</v>
      </c>
      <c r="AH64" s="35">
        <v>13650219.129127448</v>
      </c>
      <c r="AI64" s="35">
        <v>25028654.02548299</v>
      </c>
      <c r="AJ64" s="35">
        <v>17910883.091094378</v>
      </c>
      <c r="AK64" s="35">
        <v>19631618.311798014</v>
      </c>
      <c r="AL64" s="35">
        <v>22168225.443979267</v>
      </c>
      <c r="AM64" s="35">
        <v>18402206.764229342</v>
      </c>
      <c r="AN64" s="35">
        <v>13222808.89356545</v>
      </c>
      <c r="AO64" s="35"/>
      <c r="AP64" s="91">
        <f t="shared" si="0"/>
        <v>0</v>
      </c>
      <c r="AQ64" s="91">
        <f>SUMIF($E$2:$AN$2,"&lt;="&amp;VLOOKUP($AP$1,#REF!,6,0),$E64:$AN64)</f>
        <v>0</v>
      </c>
    </row>
    <row r="65" spans="1:43" x14ac:dyDescent="0.2">
      <c r="A65" s="1" t="s">
        <v>99</v>
      </c>
      <c r="B65" s="1" t="s">
        <v>161</v>
      </c>
      <c r="C65" s="1">
        <v>1310</v>
      </c>
      <c r="D65" s="1">
        <v>536130051</v>
      </c>
      <c r="E65" s="35">
        <v>95641475.695184469</v>
      </c>
      <c r="F65" s="35">
        <v>94388636.982361481</v>
      </c>
      <c r="G65" s="35">
        <v>79923706.949707076</v>
      </c>
      <c r="H65" s="35">
        <v>85725255.560932741</v>
      </c>
      <c r="I65" s="35">
        <v>108154745.82855465</v>
      </c>
      <c r="J65" s="35">
        <v>67269532.809394136</v>
      </c>
      <c r="K65" s="35">
        <v>127095786.80537134</v>
      </c>
      <c r="L65" s="35">
        <v>90629403.931828469</v>
      </c>
      <c r="M65" s="35">
        <v>100169422.19522919</v>
      </c>
      <c r="N65" s="35">
        <v>94390923.290737703</v>
      </c>
      <c r="O65" s="35">
        <v>114492485.49967638</v>
      </c>
      <c r="P65" s="35">
        <v>67484073.657603666</v>
      </c>
      <c r="Q65" s="35">
        <v>106240320.09536549</v>
      </c>
      <c r="R65" s="35">
        <v>108011366.62926108</v>
      </c>
      <c r="S65" s="35">
        <v>95674896.459154487</v>
      </c>
      <c r="T65" s="35">
        <v>117123755.05815089</v>
      </c>
      <c r="U65" s="35">
        <v>100225418.78383435</v>
      </c>
      <c r="V65" s="35">
        <v>97210097.114276335</v>
      </c>
      <c r="W65" s="35">
        <v>120403186.74438128</v>
      </c>
      <c r="X65" s="35">
        <v>101377540.51608358</v>
      </c>
      <c r="Y65" s="35">
        <v>111779803.56742787</v>
      </c>
      <c r="Z65" s="35">
        <v>105389630.7389458</v>
      </c>
      <c r="AA65" s="35">
        <v>127380154.77381358</v>
      </c>
      <c r="AB65" s="35">
        <v>75816174.700648353</v>
      </c>
      <c r="AC65" s="35">
        <v>117950549.63187009</v>
      </c>
      <c r="AD65" s="35">
        <v>97649494.683209673</v>
      </c>
      <c r="AE65" s="35">
        <v>106255313.52084567</v>
      </c>
      <c r="AF65" s="35">
        <v>128206145.5633633</v>
      </c>
      <c r="AG65" s="35">
        <v>109880581.48087712</v>
      </c>
      <c r="AH65" s="35">
        <v>83856314.060075402</v>
      </c>
      <c r="AI65" s="35">
        <v>154410575.62827218</v>
      </c>
      <c r="AJ65" s="35">
        <v>110964716.18824559</v>
      </c>
      <c r="AK65" s="35">
        <v>122134266.50145867</v>
      </c>
      <c r="AL65" s="35">
        <v>138487708.68264273</v>
      </c>
      <c r="AM65" s="35">
        <v>115434234.20396273</v>
      </c>
      <c r="AN65" s="35">
        <v>83283428.563035578</v>
      </c>
      <c r="AO65" s="35"/>
      <c r="AP65" s="91">
        <f t="shared" si="0"/>
        <v>0</v>
      </c>
      <c r="AQ65" s="91">
        <f>SUMIF($E$2:$AN$2,"&lt;="&amp;VLOOKUP($AP$1,#REF!,6,0),$E65:$AN65)</f>
        <v>0</v>
      </c>
    </row>
    <row r="66" spans="1:43" x14ac:dyDescent="0.2">
      <c r="A66" s="1" t="s">
        <v>99</v>
      </c>
      <c r="B66" s="1" t="s">
        <v>162</v>
      </c>
      <c r="C66" s="1">
        <v>1310</v>
      </c>
      <c r="D66" s="1">
        <v>536130052</v>
      </c>
      <c r="E66" s="35">
        <v>618666.89586571674</v>
      </c>
      <c r="F66" s="35">
        <v>117252.07124726249</v>
      </c>
      <c r="G66" s="35">
        <v>9704.2076213836735</v>
      </c>
      <c r="H66" s="35">
        <v>475200.4680942808</v>
      </c>
      <c r="I66" s="35">
        <v>602063.28249640809</v>
      </c>
      <c r="J66" s="35">
        <v>363910.47949605784</v>
      </c>
      <c r="K66" s="35">
        <v>703737.13787675474</v>
      </c>
      <c r="L66" s="35">
        <v>492675.37229154643</v>
      </c>
      <c r="M66" s="35">
        <v>543977.4165070242</v>
      </c>
      <c r="N66" s="35">
        <v>508577.45601249317</v>
      </c>
      <c r="O66" s="35">
        <v>618429.68306371581</v>
      </c>
      <c r="P66" s="35">
        <v>353371.17855158239</v>
      </c>
      <c r="Q66" s="35">
        <v>588867.85234661377</v>
      </c>
      <c r="R66" s="35">
        <v>595750.21960418473</v>
      </c>
      <c r="S66" s="35">
        <v>525143.66646007542</v>
      </c>
      <c r="T66" s="35">
        <v>639684.73548764398</v>
      </c>
      <c r="U66" s="35">
        <v>544780.60591793794</v>
      </c>
      <c r="V66" s="35">
        <v>525891.53211157466</v>
      </c>
      <c r="W66" s="35">
        <v>648308.6923526536</v>
      </c>
      <c r="X66" s="35">
        <v>543328.43928778975</v>
      </c>
      <c r="Y66" s="35">
        <v>596318.60969967407</v>
      </c>
      <c r="Z66" s="35">
        <v>559660.29819634813</v>
      </c>
      <c r="AA66" s="35">
        <v>673375.02476843528</v>
      </c>
      <c r="AB66" s="35">
        <v>398990.44768967823</v>
      </c>
      <c r="AC66" s="35">
        <v>617963.1035945965</v>
      </c>
      <c r="AD66" s="35">
        <v>509343.58936184854</v>
      </c>
      <c r="AE66" s="35">
        <v>551805.2977558797</v>
      </c>
      <c r="AF66" s="35">
        <v>662921.59985098266</v>
      </c>
      <c r="AG66" s="35">
        <v>565718.23677735752</v>
      </c>
      <c r="AH66" s="35">
        <v>429889.02108556277</v>
      </c>
      <c r="AI66" s="35">
        <v>788232.29695594544</v>
      </c>
      <c r="AJ66" s="35">
        <v>564070.94464722369</v>
      </c>
      <c r="AK66" s="35">
        <v>618262.39553736185</v>
      </c>
      <c r="AL66" s="35">
        <v>698148.26012434019</v>
      </c>
      <c r="AM66" s="35">
        <v>579544.29719066026</v>
      </c>
      <c r="AN66" s="35">
        <v>416428.50693340338</v>
      </c>
      <c r="AO66" s="35"/>
      <c r="AP66" s="91">
        <f t="shared" si="0"/>
        <v>0</v>
      </c>
      <c r="AQ66" s="91">
        <f>SUMIF($E$2:$AN$2,"&lt;="&amp;VLOOKUP($AP$1,#REF!,6,0),$E66:$AN66)</f>
        <v>0</v>
      </c>
    </row>
    <row r="67" spans="1:43" x14ac:dyDescent="0.2">
      <c r="A67" s="1" t="s">
        <v>99</v>
      </c>
      <c r="B67" s="1" t="s">
        <v>163</v>
      </c>
      <c r="C67" s="1">
        <v>1310</v>
      </c>
      <c r="D67" s="1">
        <v>536188</v>
      </c>
      <c r="E67" s="35">
        <v>3820904.076834084</v>
      </c>
      <c r="F67" s="35">
        <v>3231684.0011965954</v>
      </c>
      <c r="G67" s="35">
        <v>2976950.1813307512</v>
      </c>
      <c r="H67" s="35">
        <v>3402349.2650151001</v>
      </c>
      <c r="I67" s="35">
        <v>3420039.1487092921</v>
      </c>
      <c r="J67" s="35">
        <v>3437729.0324034919</v>
      </c>
      <c r="K67" s="35">
        <v>3455418.9160976904</v>
      </c>
      <c r="L67" s="35">
        <v>3473108.7997918832</v>
      </c>
      <c r="M67" s="35">
        <v>3490798.6834860821</v>
      </c>
      <c r="N67" s="35">
        <v>3508488.5671802745</v>
      </c>
      <c r="O67" s="35">
        <v>3526178.4508744734</v>
      </c>
      <c r="P67" s="35">
        <v>3543868.3345686723</v>
      </c>
      <c r="Q67" s="35">
        <v>3840320.4374670428</v>
      </c>
      <c r="R67" s="35">
        <v>3858010.3211612417</v>
      </c>
      <c r="S67" s="35">
        <v>3875700.2048554411</v>
      </c>
      <c r="T67" s="35">
        <v>3935645.8740340117</v>
      </c>
      <c r="U67" s="35">
        <v>3953527.7497746344</v>
      </c>
      <c r="V67" s="35">
        <v>3971409.625515257</v>
      </c>
      <c r="W67" s="35">
        <v>3989291.5012558731</v>
      </c>
      <c r="X67" s="35">
        <v>4007173.3769964953</v>
      </c>
      <c r="Y67" s="35">
        <v>4025055.2527371114</v>
      </c>
      <c r="Z67" s="35">
        <v>4042937.1284777336</v>
      </c>
      <c r="AA67" s="35">
        <v>4060819.0042183562</v>
      </c>
      <c r="AB67" s="35">
        <v>4078700.8799589723</v>
      </c>
      <c r="AC67" s="35">
        <v>4096582.7556995945</v>
      </c>
      <c r="AD67" s="35">
        <v>4114464.6314402176</v>
      </c>
      <c r="AE67" s="35">
        <v>4132346.5071808328</v>
      </c>
      <c r="AF67" s="35">
        <v>4145717.8997394671</v>
      </c>
      <c r="AG67" s="35">
        <v>4163580.3413930107</v>
      </c>
      <c r="AH67" s="35">
        <v>4181442.7830465478</v>
      </c>
      <c r="AI67" s="35">
        <v>4199305.2247000914</v>
      </c>
      <c r="AJ67" s="35">
        <v>4217167.666353629</v>
      </c>
      <c r="AK67" s="35">
        <v>4235030.1080071721</v>
      </c>
      <c r="AL67" s="35">
        <v>4252892.5496607162</v>
      </c>
      <c r="AM67" s="35">
        <v>4270754.9913142528</v>
      </c>
      <c r="AN67" s="35">
        <v>4288617.4329677969</v>
      </c>
      <c r="AO67" s="35"/>
      <c r="AP67" s="91">
        <f t="shared" si="0"/>
        <v>0</v>
      </c>
      <c r="AQ67" s="91">
        <f>SUMIF($E$2:$AN$2,"&lt;="&amp;VLOOKUP($AP$1,#REF!,6,0),$E67:$AN67)</f>
        <v>0</v>
      </c>
    </row>
    <row r="68" spans="1:43" x14ac:dyDescent="0.2">
      <c r="A68" s="1">
        <v>1320</v>
      </c>
      <c r="B68" s="1" t="s">
        <v>164</v>
      </c>
      <c r="C68" s="1">
        <v>1320</v>
      </c>
      <c r="D68" s="1" t="s">
        <v>13</v>
      </c>
      <c r="E68" s="35">
        <v>-404085.28576138098</v>
      </c>
      <c r="F68" s="35">
        <v>14784272.830877393</v>
      </c>
      <c r="G68" s="35">
        <v>17497564.992465917</v>
      </c>
      <c r="H68" s="35">
        <v>0</v>
      </c>
      <c r="I68" s="35">
        <v>0</v>
      </c>
      <c r="J68" s="35">
        <v>0</v>
      </c>
      <c r="K68" s="35">
        <v>0</v>
      </c>
      <c r="L68" s="35">
        <v>0</v>
      </c>
      <c r="M68" s="35">
        <v>16551714.82943812</v>
      </c>
      <c r="N68" s="35">
        <v>3349580.8943668883</v>
      </c>
      <c r="O68" s="35">
        <v>0</v>
      </c>
      <c r="P68" s="35">
        <v>13202133.935071232</v>
      </c>
      <c r="Q68" s="35">
        <v>0</v>
      </c>
      <c r="R68" s="35">
        <v>0</v>
      </c>
      <c r="S68" s="35">
        <v>13202133.935071232</v>
      </c>
      <c r="T68" s="35">
        <v>0</v>
      </c>
      <c r="U68" s="35">
        <v>0</v>
      </c>
      <c r="V68" s="35">
        <v>13354292.686920729</v>
      </c>
      <c r="W68" s="35">
        <v>0</v>
      </c>
      <c r="X68" s="35">
        <v>0</v>
      </c>
      <c r="Y68" s="35">
        <v>16742478.556105502</v>
      </c>
      <c r="Z68" s="35">
        <v>3388185.8691847743</v>
      </c>
      <c r="AA68" s="35">
        <v>0</v>
      </c>
      <c r="AB68" s="35">
        <v>13354292.686920729</v>
      </c>
      <c r="AC68" s="35">
        <v>0</v>
      </c>
      <c r="AD68" s="35">
        <v>0</v>
      </c>
      <c r="AE68" s="35">
        <v>13354292.686920729</v>
      </c>
      <c r="AF68" s="35">
        <v>0</v>
      </c>
      <c r="AG68" s="35">
        <v>0</v>
      </c>
      <c r="AH68" s="35">
        <v>13360797.864937508</v>
      </c>
      <c r="AI68" s="35">
        <v>0</v>
      </c>
      <c r="AJ68" s="35">
        <v>0</v>
      </c>
      <c r="AK68" s="35">
        <v>16750634.196093554</v>
      </c>
      <c r="AL68" s="35">
        <v>3389836.3311560452</v>
      </c>
      <c r="AM68" s="35">
        <v>0</v>
      </c>
      <c r="AN68" s="35">
        <v>13360797.864937508</v>
      </c>
      <c r="AO68" s="35"/>
      <c r="AP68" s="91">
        <f t="shared" si="0"/>
        <v>0</v>
      </c>
      <c r="AQ68" s="91">
        <f>SUMIF($E$2:$AN$2,"&lt;="&amp;VLOOKUP($AP$1,#REF!,6,0),$E68:$AN68)</f>
        <v>0</v>
      </c>
    </row>
    <row r="69" spans="1:43" x14ac:dyDescent="0.2">
      <c r="A69" s="1">
        <v>1320</v>
      </c>
      <c r="B69" s="1" t="s">
        <v>165</v>
      </c>
      <c r="C69" s="1">
        <v>1320</v>
      </c>
      <c r="D69" s="1" t="s">
        <v>56</v>
      </c>
      <c r="E69" s="35">
        <v>0</v>
      </c>
      <c r="F69" s="35">
        <v>0</v>
      </c>
      <c r="G69" s="35">
        <v>0</v>
      </c>
      <c r="H69" s="35">
        <v>8744.2445125129325</v>
      </c>
      <c r="I69" s="35">
        <v>8744.2445125129325</v>
      </c>
      <c r="J69" s="35">
        <v>8744.2445125129325</v>
      </c>
      <c r="K69" s="35">
        <v>8744.2445125129325</v>
      </c>
      <c r="L69" s="35">
        <v>8744.2445125129325</v>
      </c>
      <c r="M69" s="35">
        <v>8744.2445125129325</v>
      </c>
      <c r="N69" s="35">
        <v>8744.2445125129325</v>
      </c>
      <c r="O69" s="35">
        <v>8744.2445125129325</v>
      </c>
      <c r="P69" s="35">
        <v>8744.2445125129325</v>
      </c>
      <c r="Q69" s="35">
        <v>8744.2445125129325</v>
      </c>
      <c r="R69" s="35">
        <v>8744.2445125129325</v>
      </c>
      <c r="S69" s="35">
        <v>8744.2445125129325</v>
      </c>
      <c r="T69" s="35">
        <v>8758.6401062608547</v>
      </c>
      <c r="U69" s="35">
        <v>8758.6401062608547</v>
      </c>
      <c r="V69" s="35">
        <v>8758.6401062608547</v>
      </c>
      <c r="W69" s="35">
        <v>8758.6401062608547</v>
      </c>
      <c r="X69" s="35">
        <v>8758.6401062608547</v>
      </c>
      <c r="Y69" s="35">
        <v>8758.6401062608547</v>
      </c>
      <c r="Z69" s="35">
        <v>8758.6401062608547</v>
      </c>
      <c r="AA69" s="35">
        <v>8758.6401062608547</v>
      </c>
      <c r="AB69" s="35">
        <v>8758.6401062608547</v>
      </c>
      <c r="AC69" s="35">
        <v>8758.6401062608547</v>
      </c>
      <c r="AD69" s="35">
        <v>8758.6401062608547</v>
      </c>
      <c r="AE69" s="35">
        <v>8758.6401062608547</v>
      </c>
      <c r="AF69" s="35">
        <v>8807.4388431507086</v>
      </c>
      <c r="AG69" s="35">
        <v>8807.4388431507086</v>
      </c>
      <c r="AH69" s="35">
        <v>8807.4388431507086</v>
      </c>
      <c r="AI69" s="35">
        <v>8807.4388431507086</v>
      </c>
      <c r="AJ69" s="35">
        <v>8807.4388431507086</v>
      </c>
      <c r="AK69" s="35">
        <v>8807.4388431507086</v>
      </c>
      <c r="AL69" s="35">
        <v>8807.4388431507086</v>
      </c>
      <c r="AM69" s="35">
        <v>8807.4388431507086</v>
      </c>
      <c r="AN69" s="35">
        <v>8807.4388431507086</v>
      </c>
      <c r="AO69" s="35"/>
      <c r="AP69" s="91">
        <f t="shared" ref="AP69:AP132" si="1">SUMIF($E$3:$AN$3,$AP$1,$E69:$AN69)</f>
        <v>0</v>
      </c>
      <c r="AQ69" s="91">
        <f>SUMIF($E$2:$AN$2,"&lt;="&amp;VLOOKUP($AP$1,#REF!,6,0),$E69:$AN69)</f>
        <v>0</v>
      </c>
    </row>
    <row r="70" spans="1:43" x14ac:dyDescent="0.2">
      <c r="A70" s="1">
        <v>1320</v>
      </c>
      <c r="B70" s="1" t="s">
        <v>166</v>
      </c>
      <c r="C70" s="1">
        <v>1320</v>
      </c>
      <c r="D70" s="2" t="s">
        <v>20</v>
      </c>
      <c r="E70" s="35">
        <v>17923.721338872929</v>
      </c>
      <c r="F70" s="35">
        <v>-18628.731064813939</v>
      </c>
      <c r="G70" s="35">
        <v>-18768.409922076014</v>
      </c>
      <c r="H70" s="35">
        <v>-5058.00312748954</v>
      </c>
      <c r="I70" s="35">
        <v>-5058.00312748954</v>
      </c>
      <c r="J70" s="35">
        <v>-5058.00312748954</v>
      </c>
      <c r="K70" s="35">
        <v>-5058.00312748954</v>
      </c>
      <c r="L70" s="35">
        <v>-5058.00312748954</v>
      </c>
      <c r="M70" s="35">
        <v>-5058.00312748954</v>
      </c>
      <c r="N70" s="35">
        <v>-5058.00312748954</v>
      </c>
      <c r="O70" s="35">
        <v>-5058.00312748954</v>
      </c>
      <c r="P70" s="35">
        <v>-5058.00312748954</v>
      </c>
      <c r="Q70" s="35">
        <v>-5058.00312748954</v>
      </c>
      <c r="R70" s="35">
        <v>-5058.00312748954</v>
      </c>
      <c r="S70" s="35">
        <v>-5058.00312748954</v>
      </c>
      <c r="T70" s="35">
        <v>-5112.9555772785925</v>
      </c>
      <c r="U70" s="35">
        <v>-5112.9555772785925</v>
      </c>
      <c r="V70" s="35">
        <v>-5112.9555772785925</v>
      </c>
      <c r="W70" s="35">
        <v>-5112.9555772785925</v>
      </c>
      <c r="X70" s="35">
        <v>-5112.9555772785925</v>
      </c>
      <c r="Y70" s="35">
        <v>-5112.9555772785925</v>
      </c>
      <c r="Z70" s="35">
        <v>-5112.9555772785925</v>
      </c>
      <c r="AA70" s="35">
        <v>-5112.9555772785925</v>
      </c>
      <c r="AB70" s="35">
        <v>-5112.9555772785925</v>
      </c>
      <c r="AC70" s="35">
        <v>-5112.9555772785925</v>
      </c>
      <c r="AD70" s="35">
        <v>-5112.9555772785925</v>
      </c>
      <c r="AE70" s="35">
        <v>-5112.9555772785925</v>
      </c>
      <c r="AF70" s="35">
        <v>-5107.3931036538424</v>
      </c>
      <c r="AG70" s="35">
        <v>-5107.3931036538424</v>
      </c>
      <c r="AH70" s="35">
        <v>-5107.3931036538424</v>
      </c>
      <c r="AI70" s="35">
        <v>-5107.3931036538424</v>
      </c>
      <c r="AJ70" s="35">
        <v>-5107.3931036538424</v>
      </c>
      <c r="AK70" s="35">
        <v>-5107.3931036538424</v>
      </c>
      <c r="AL70" s="35">
        <v>-5107.3931036538424</v>
      </c>
      <c r="AM70" s="35">
        <v>-5107.3931036538424</v>
      </c>
      <c r="AN70" s="35">
        <v>-5107.3931036538424</v>
      </c>
      <c r="AO70" s="35"/>
      <c r="AP70" s="91">
        <f t="shared" si="1"/>
        <v>0</v>
      </c>
      <c r="AQ70" s="91">
        <f>SUMIF($E$2:$AN$2,"&lt;="&amp;VLOOKUP($AP$1,#REF!,6,0),$E70:$AN70)</f>
        <v>0</v>
      </c>
    </row>
    <row r="71" spans="1:43" x14ac:dyDescent="0.2">
      <c r="A71" s="1">
        <v>1320</v>
      </c>
      <c r="B71" s="1" t="s">
        <v>167</v>
      </c>
      <c r="C71" s="1">
        <v>1320</v>
      </c>
      <c r="D71" s="2" t="s">
        <v>27</v>
      </c>
      <c r="E71" s="35">
        <v>979007.02784828679</v>
      </c>
      <c r="F71" s="35">
        <v>-487240.19897254952</v>
      </c>
      <c r="G71" s="35">
        <v>-1454657.7605319731</v>
      </c>
      <c r="H71" s="35">
        <v>0</v>
      </c>
      <c r="I71" s="35">
        <v>-10010164.14257033</v>
      </c>
      <c r="J71" s="35">
        <v>0</v>
      </c>
      <c r="K71" s="35">
        <v>0</v>
      </c>
      <c r="L71" s="35">
        <v>-10010164.14257033</v>
      </c>
      <c r="M71" s="35">
        <v>0</v>
      </c>
      <c r="N71" s="35">
        <v>0</v>
      </c>
      <c r="O71" s="35">
        <v>-10010164.14257033</v>
      </c>
      <c r="P71" s="35">
        <v>0</v>
      </c>
      <c r="Q71" s="35">
        <v>0</v>
      </c>
      <c r="R71" s="35">
        <v>0</v>
      </c>
      <c r="S71" s="35">
        <v>0</v>
      </c>
      <c r="T71" s="35">
        <v>0</v>
      </c>
      <c r="U71" s="35">
        <v>-10115148.844986077</v>
      </c>
      <c r="V71" s="35">
        <v>0</v>
      </c>
      <c r="W71" s="35">
        <v>0</v>
      </c>
      <c r="X71" s="35">
        <v>-10115148.844986077</v>
      </c>
      <c r="Y71" s="35">
        <v>0</v>
      </c>
      <c r="Z71" s="35">
        <v>0</v>
      </c>
      <c r="AA71" s="35">
        <v>-10115148.844986077</v>
      </c>
      <c r="AB71" s="35">
        <v>0</v>
      </c>
      <c r="AC71" s="35">
        <v>0</v>
      </c>
      <c r="AD71" s="35">
        <v>0</v>
      </c>
      <c r="AE71" s="35">
        <v>0</v>
      </c>
      <c r="AF71" s="35">
        <v>0</v>
      </c>
      <c r="AG71" s="35">
        <v>-10129255.885079833</v>
      </c>
      <c r="AH71" s="35">
        <v>0</v>
      </c>
      <c r="AI71" s="35">
        <v>0</v>
      </c>
      <c r="AJ71" s="35">
        <v>-10129255.885079833</v>
      </c>
      <c r="AK71" s="35">
        <v>0</v>
      </c>
      <c r="AL71" s="35">
        <v>0</v>
      </c>
      <c r="AM71" s="35">
        <v>-10129255.885079833</v>
      </c>
      <c r="AN71" s="35">
        <v>0</v>
      </c>
      <c r="AO71" s="35"/>
      <c r="AP71" s="91">
        <f t="shared" si="1"/>
        <v>0</v>
      </c>
      <c r="AQ71" s="91">
        <f>SUMIF($E$2:$AN$2,"&lt;="&amp;VLOOKUP($AP$1,#REF!,6,0),$E71:$AN71)</f>
        <v>0</v>
      </c>
    </row>
    <row r="72" spans="1:43" x14ac:dyDescent="0.2">
      <c r="A72" s="1">
        <v>1320</v>
      </c>
      <c r="B72" s="1" t="s">
        <v>168</v>
      </c>
      <c r="C72" s="1">
        <v>1320</v>
      </c>
      <c r="D72" s="2" t="s">
        <v>30</v>
      </c>
      <c r="E72" s="35">
        <v>-4008413.7653644257</v>
      </c>
      <c r="F72" s="35">
        <v>8682782.8687228933</v>
      </c>
      <c r="G72" s="35">
        <v>3353869.8017508308</v>
      </c>
      <c r="H72" s="35">
        <v>20922169.367325675</v>
      </c>
      <c r="I72" s="35">
        <v>20922169.367325675</v>
      </c>
      <c r="J72" s="35">
        <v>0</v>
      </c>
      <c r="K72" s="35">
        <v>0</v>
      </c>
      <c r="L72" s="35">
        <v>20922169.367325675</v>
      </c>
      <c r="M72" s="35">
        <v>20922169.367325675</v>
      </c>
      <c r="N72" s="35">
        <v>20922169.367325675</v>
      </c>
      <c r="O72" s="35">
        <v>20922169.367325675</v>
      </c>
      <c r="P72" s="35">
        <v>0</v>
      </c>
      <c r="Q72" s="35">
        <v>0</v>
      </c>
      <c r="R72" s="35">
        <v>0</v>
      </c>
      <c r="S72" s="35">
        <v>0</v>
      </c>
      <c r="T72" s="35">
        <v>0</v>
      </c>
      <c r="U72" s="35">
        <v>0</v>
      </c>
      <c r="V72" s="35">
        <v>0</v>
      </c>
      <c r="W72" s="35">
        <v>0</v>
      </c>
      <c r="X72" s="35">
        <v>21062047.873678144</v>
      </c>
      <c r="Y72" s="35">
        <v>21062047.873678144</v>
      </c>
      <c r="Z72" s="35">
        <v>21062047.873678144</v>
      </c>
      <c r="AA72" s="35">
        <v>21062047.873678144</v>
      </c>
      <c r="AB72" s="35">
        <v>0</v>
      </c>
      <c r="AC72" s="35">
        <v>0</v>
      </c>
      <c r="AD72" s="35">
        <v>0</v>
      </c>
      <c r="AE72" s="35">
        <v>0</v>
      </c>
      <c r="AF72" s="35">
        <v>0</v>
      </c>
      <c r="AG72" s="35">
        <v>0</v>
      </c>
      <c r="AH72" s="35">
        <v>0</v>
      </c>
      <c r="AI72" s="35">
        <v>0</v>
      </c>
      <c r="AJ72" s="35">
        <v>21270189.574207231</v>
      </c>
      <c r="AK72" s="35">
        <v>21270189.574207231</v>
      </c>
      <c r="AL72" s="35">
        <v>21270189.574207231</v>
      </c>
      <c r="AM72" s="35">
        <v>21270189.574207231</v>
      </c>
      <c r="AN72" s="35">
        <v>0</v>
      </c>
      <c r="AO72" s="35"/>
      <c r="AP72" s="91">
        <f t="shared" si="1"/>
        <v>0</v>
      </c>
      <c r="AQ72" s="91">
        <f>SUMIF($E$2:$AN$2,"&lt;="&amp;VLOOKUP($AP$1,#REF!,6,0),$E72:$AN72)</f>
        <v>0</v>
      </c>
    </row>
    <row r="73" spans="1:43" x14ac:dyDescent="0.2">
      <c r="A73" s="1">
        <v>1320</v>
      </c>
      <c r="B73" s="1" t="s">
        <v>169</v>
      </c>
      <c r="C73" s="1">
        <v>1320</v>
      </c>
      <c r="D73" s="2" t="s">
        <v>57</v>
      </c>
      <c r="E73" s="35">
        <v>-449781.8306405429</v>
      </c>
      <c r="F73" s="35">
        <v>1955243.6068560951</v>
      </c>
      <c r="G73" s="35">
        <v>702473.07603267417</v>
      </c>
      <c r="H73" s="35">
        <v>503410.57037597842</v>
      </c>
      <c r="I73" s="35">
        <v>503410.57037597842</v>
      </c>
      <c r="J73" s="35">
        <v>503410.57037597842</v>
      </c>
      <c r="K73" s="35">
        <v>503410.57037597842</v>
      </c>
      <c r="L73" s="35">
        <v>503410.57037597842</v>
      </c>
      <c r="M73" s="35">
        <v>503410.57037597842</v>
      </c>
      <c r="N73" s="35">
        <v>503410.57037597842</v>
      </c>
      <c r="O73" s="35">
        <v>503410.57037597842</v>
      </c>
      <c r="P73" s="35">
        <v>503410.57037597842</v>
      </c>
      <c r="Q73" s="35">
        <v>503410.57037597842</v>
      </c>
      <c r="R73" s="35">
        <v>503410.57037597842</v>
      </c>
      <c r="S73" s="35">
        <v>503410.57037597842</v>
      </c>
      <c r="T73" s="35">
        <v>503410.57037597842</v>
      </c>
      <c r="U73" s="35">
        <v>503410.57037597842</v>
      </c>
      <c r="V73" s="35">
        <v>503410.57037597842</v>
      </c>
      <c r="W73" s="35">
        <v>503410.57037597842</v>
      </c>
      <c r="X73" s="35">
        <v>503410.57037597842</v>
      </c>
      <c r="Y73" s="35">
        <v>503410.57037597842</v>
      </c>
      <c r="Z73" s="35">
        <v>503410.57037597842</v>
      </c>
      <c r="AA73" s="35">
        <v>503410.57037597842</v>
      </c>
      <c r="AB73" s="35">
        <v>503410.57037597842</v>
      </c>
      <c r="AC73" s="35">
        <v>503410.57037597842</v>
      </c>
      <c r="AD73" s="35">
        <v>503410.57037597842</v>
      </c>
      <c r="AE73" s="35">
        <v>503410.57037597842</v>
      </c>
      <c r="AF73" s="35">
        <v>503410.57037597842</v>
      </c>
      <c r="AG73" s="35">
        <v>503410.57037597842</v>
      </c>
      <c r="AH73" s="35">
        <v>503410.57037597842</v>
      </c>
      <c r="AI73" s="35">
        <v>503410.57037597842</v>
      </c>
      <c r="AJ73" s="35">
        <v>503410.57037597842</v>
      </c>
      <c r="AK73" s="35">
        <v>503410.57037597842</v>
      </c>
      <c r="AL73" s="35">
        <v>503410.57037597842</v>
      </c>
      <c r="AM73" s="35">
        <v>503410.57037597842</v>
      </c>
      <c r="AN73" s="35">
        <v>503410.57037597842</v>
      </c>
      <c r="AO73" s="35"/>
      <c r="AP73" s="91">
        <f t="shared" si="1"/>
        <v>0</v>
      </c>
      <c r="AQ73" s="91">
        <f>SUMIF($E$2:$AN$2,"&lt;="&amp;VLOOKUP($AP$1,#REF!,6,0),$E73:$AN73)</f>
        <v>0</v>
      </c>
    </row>
    <row r="74" spans="1:43" x14ac:dyDescent="0.2">
      <c r="A74" s="1">
        <v>1320</v>
      </c>
      <c r="B74" s="1" t="s">
        <v>170</v>
      </c>
      <c r="C74" s="1">
        <v>1320</v>
      </c>
      <c r="D74" s="2" t="s">
        <v>47</v>
      </c>
      <c r="E74" s="35">
        <v>0</v>
      </c>
      <c r="F74" s="35">
        <v>0</v>
      </c>
      <c r="G74" s="35">
        <v>0</v>
      </c>
      <c r="H74" s="35">
        <v>0</v>
      </c>
      <c r="I74" s="35">
        <v>0</v>
      </c>
      <c r="J74" s="35">
        <v>0</v>
      </c>
      <c r="K74" s="35">
        <v>0</v>
      </c>
      <c r="L74" s="35">
        <v>0</v>
      </c>
      <c r="M74" s="35">
        <v>0</v>
      </c>
      <c r="N74" s="35">
        <v>0</v>
      </c>
      <c r="O74" s="35">
        <v>0</v>
      </c>
      <c r="P74" s="35">
        <v>0</v>
      </c>
      <c r="Q74" s="35">
        <v>0</v>
      </c>
      <c r="R74" s="35">
        <v>0</v>
      </c>
      <c r="S74" s="35">
        <v>0</v>
      </c>
      <c r="T74" s="35">
        <v>0</v>
      </c>
      <c r="U74" s="35">
        <v>0</v>
      </c>
      <c r="V74" s="35">
        <v>0</v>
      </c>
      <c r="W74" s="35">
        <v>0</v>
      </c>
      <c r="X74" s="35">
        <v>0</v>
      </c>
      <c r="Y74" s="35">
        <v>0</v>
      </c>
      <c r="Z74" s="35">
        <v>0</v>
      </c>
      <c r="AA74" s="35">
        <v>0</v>
      </c>
      <c r="AB74" s="35">
        <v>0</v>
      </c>
      <c r="AC74" s="35">
        <v>0</v>
      </c>
      <c r="AD74" s="35">
        <v>0</v>
      </c>
      <c r="AE74" s="35">
        <v>0</v>
      </c>
      <c r="AF74" s="35">
        <v>0</v>
      </c>
      <c r="AG74" s="35">
        <v>0</v>
      </c>
      <c r="AH74" s="35">
        <v>0</v>
      </c>
      <c r="AI74" s="35">
        <v>0</v>
      </c>
      <c r="AJ74" s="35">
        <v>0</v>
      </c>
      <c r="AK74" s="35">
        <v>0</v>
      </c>
      <c r="AL74" s="35">
        <v>0</v>
      </c>
      <c r="AM74" s="35">
        <v>0</v>
      </c>
      <c r="AN74" s="35">
        <v>0</v>
      </c>
      <c r="AO74" s="35"/>
      <c r="AP74" s="91">
        <f t="shared" si="1"/>
        <v>0</v>
      </c>
      <c r="AQ74" s="91">
        <f>SUMIF($E$2:$AN$2,"&lt;="&amp;VLOOKUP($AP$1,#REF!,6,0),$E74:$AN74)</f>
        <v>0</v>
      </c>
    </row>
    <row r="75" spans="1:43" x14ac:dyDescent="0.2">
      <c r="A75" s="1">
        <v>1320</v>
      </c>
      <c r="B75" s="1" t="s">
        <v>171</v>
      </c>
      <c r="C75" s="1">
        <v>1320</v>
      </c>
      <c r="D75" s="2" t="s">
        <v>48</v>
      </c>
      <c r="E75" s="35">
        <v>-40656.076534759522</v>
      </c>
      <c r="F75" s="35">
        <v>-52776.50181340683</v>
      </c>
      <c r="G75" s="35">
        <v>-83204.719210504365</v>
      </c>
      <c r="H75" s="35">
        <v>2983864.3691387619</v>
      </c>
      <c r="I75" s="35">
        <v>2983864.3691387619</v>
      </c>
      <c r="J75" s="35">
        <v>2983864.3691387619</v>
      </c>
      <c r="K75" s="35">
        <v>2983864.3691387619</v>
      </c>
      <c r="L75" s="35">
        <v>2983864.3691387619</v>
      </c>
      <c r="M75" s="35">
        <v>2983864.3691387619</v>
      </c>
      <c r="N75" s="35">
        <v>2983864.3691387619</v>
      </c>
      <c r="O75" s="35">
        <v>2983864.3691387619</v>
      </c>
      <c r="P75" s="35">
        <v>2983864.3691387619</v>
      </c>
      <c r="Q75" s="35">
        <v>2983864.3691387619</v>
      </c>
      <c r="R75" s="35">
        <v>2983864.3691387619</v>
      </c>
      <c r="S75" s="35">
        <v>2983864.3691387619</v>
      </c>
      <c r="T75" s="35">
        <v>3000607.3810734572</v>
      </c>
      <c r="U75" s="35">
        <v>3000607.3810734572</v>
      </c>
      <c r="V75" s="35">
        <v>3000607.3810734572</v>
      </c>
      <c r="W75" s="35">
        <v>3000607.3810734572</v>
      </c>
      <c r="X75" s="35">
        <v>3000607.3810734572</v>
      </c>
      <c r="Y75" s="35">
        <v>3000607.3810734572</v>
      </c>
      <c r="Z75" s="35">
        <v>3000607.3810734572</v>
      </c>
      <c r="AA75" s="35">
        <v>3000607.3810734572</v>
      </c>
      <c r="AB75" s="35">
        <v>3000607.3810734572</v>
      </c>
      <c r="AC75" s="35">
        <v>3000607.3810734572</v>
      </c>
      <c r="AD75" s="35">
        <v>3000607.3810734572</v>
      </c>
      <c r="AE75" s="35">
        <v>3000607.3810734572</v>
      </c>
      <c r="AF75" s="35">
        <v>3030065.295821412</v>
      </c>
      <c r="AG75" s="35">
        <v>3030065.295821412</v>
      </c>
      <c r="AH75" s="35">
        <v>3030065.295821412</v>
      </c>
      <c r="AI75" s="35">
        <v>3030065.295821412</v>
      </c>
      <c r="AJ75" s="35">
        <v>3030065.295821412</v>
      </c>
      <c r="AK75" s="35">
        <v>3030065.295821412</v>
      </c>
      <c r="AL75" s="35">
        <v>3030065.295821412</v>
      </c>
      <c r="AM75" s="35">
        <v>3030065.295821412</v>
      </c>
      <c r="AN75" s="35">
        <v>3030065.295821412</v>
      </c>
      <c r="AO75" s="35"/>
      <c r="AP75" s="91">
        <f t="shared" si="1"/>
        <v>0</v>
      </c>
      <c r="AQ75" s="91">
        <f>SUMIF($E$2:$AN$2,"&lt;="&amp;VLOOKUP($AP$1,#REF!,6,0),$E75:$AN75)</f>
        <v>0</v>
      </c>
    </row>
    <row r="76" spans="1:43" x14ac:dyDescent="0.2">
      <c r="A76" s="1">
        <v>1320</v>
      </c>
      <c r="B76" s="1" t="s">
        <v>172</v>
      </c>
      <c r="C76" s="1">
        <v>1320</v>
      </c>
      <c r="D76" s="2" t="s">
        <v>15</v>
      </c>
      <c r="E76" s="35">
        <v>-928.90979699109062</v>
      </c>
      <c r="F76" s="35">
        <v>0</v>
      </c>
      <c r="G76" s="35">
        <v>0</v>
      </c>
      <c r="H76" s="35">
        <v>46940.411834532184</v>
      </c>
      <c r="I76" s="35">
        <v>46940.411834532184</v>
      </c>
      <c r="J76" s="35">
        <v>46940.411834532184</v>
      </c>
      <c r="K76" s="35">
        <v>46940.411834532184</v>
      </c>
      <c r="L76" s="35">
        <v>46940.411834532184</v>
      </c>
      <c r="M76" s="35">
        <v>46940.411834532184</v>
      </c>
      <c r="N76" s="35">
        <v>46940.411834532184</v>
      </c>
      <c r="O76" s="35">
        <v>46940.411834532184</v>
      </c>
      <c r="P76" s="35">
        <v>46940.411834532184</v>
      </c>
      <c r="Q76" s="35">
        <v>46940.411834532184</v>
      </c>
      <c r="R76" s="35">
        <v>46940.411834532184</v>
      </c>
      <c r="S76" s="35">
        <v>46940.411834532184</v>
      </c>
      <c r="T76" s="35">
        <v>46940.411834532184</v>
      </c>
      <c r="U76" s="35">
        <v>46940.411834532184</v>
      </c>
      <c r="V76" s="35">
        <v>46940.411834532184</v>
      </c>
      <c r="W76" s="35">
        <v>46940.411834532184</v>
      </c>
      <c r="X76" s="35">
        <v>46940.411834532184</v>
      </c>
      <c r="Y76" s="35">
        <v>46940.411834532184</v>
      </c>
      <c r="Z76" s="35">
        <v>46940.411834532184</v>
      </c>
      <c r="AA76" s="35">
        <v>46940.411834532184</v>
      </c>
      <c r="AB76" s="35">
        <v>46940.411834532184</v>
      </c>
      <c r="AC76" s="35">
        <v>46940.411834532184</v>
      </c>
      <c r="AD76" s="35">
        <v>46940.411834532184</v>
      </c>
      <c r="AE76" s="35">
        <v>46940.411834532184</v>
      </c>
      <c r="AF76" s="35">
        <v>46940.411834532184</v>
      </c>
      <c r="AG76" s="35">
        <v>46940.411834532184</v>
      </c>
      <c r="AH76" s="35">
        <v>46940.411834532184</v>
      </c>
      <c r="AI76" s="35">
        <v>46940.411834532184</v>
      </c>
      <c r="AJ76" s="35">
        <v>46940.411834532184</v>
      </c>
      <c r="AK76" s="35">
        <v>46940.411834532184</v>
      </c>
      <c r="AL76" s="35">
        <v>46940.411834532184</v>
      </c>
      <c r="AM76" s="35">
        <v>46940.411834532184</v>
      </c>
      <c r="AN76" s="35">
        <v>46940.411834532184</v>
      </c>
      <c r="AO76" s="35"/>
      <c r="AP76" s="91">
        <f t="shared" si="1"/>
        <v>0</v>
      </c>
      <c r="AQ76" s="91">
        <f>SUMIF($E$2:$AN$2,"&lt;="&amp;VLOOKUP($AP$1,#REF!,6,0),$E76:$AN76)</f>
        <v>0</v>
      </c>
    </row>
    <row r="77" spans="1:43" x14ac:dyDescent="0.2">
      <c r="A77" s="1">
        <v>1320</v>
      </c>
      <c r="B77" s="1" t="s">
        <v>173</v>
      </c>
      <c r="C77" s="1">
        <v>1320</v>
      </c>
      <c r="D77" s="2" t="s">
        <v>17</v>
      </c>
      <c r="E77" s="35">
        <v>0</v>
      </c>
      <c r="F77" s="35">
        <v>0</v>
      </c>
      <c r="G77" s="35">
        <v>0</v>
      </c>
      <c r="H77" s="35">
        <v>0</v>
      </c>
      <c r="I77" s="35">
        <v>0</v>
      </c>
      <c r="J77" s="35">
        <v>0</v>
      </c>
      <c r="K77" s="35">
        <v>0</v>
      </c>
      <c r="L77" s="35">
        <v>0</v>
      </c>
      <c r="M77" s="35">
        <v>0</v>
      </c>
      <c r="N77" s="35">
        <v>0</v>
      </c>
      <c r="O77" s="35">
        <v>0</v>
      </c>
      <c r="P77" s="35">
        <v>0</v>
      </c>
      <c r="Q77" s="35">
        <v>0</v>
      </c>
      <c r="R77" s="35">
        <v>0</v>
      </c>
      <c r="S77" s="35">
        <v>0</v>
      </c>
      <c r="T77" s="35">
        <v>0</v>
      </c>
      <c r="U77" s="35">
        <v>0</v>
      </c>
      <c r="V77" s="35">
        <v>0</v>
      </c>
      <c r="W77" s="35">
        <v>0</v>
      </c>
      <c r="X77" s="35">
        <v>0</v>
      </c>
      <c r="Y77" s="35">
        <v>0</v>
      </c>
      <c r="Z77" s="35">
        <v>0</v>
      </c>
      <c r="AA77" s="35">
        <v>0</v>
      </c>
      <c r="AB77" s="35">
        <v>0</v>
      </c>
      <c r="AC77" s="35">
        <v>0</v>
      </c>
      <c r="AD77" s="35">
        <v>0</v>
      </c>
      <c r="AE77" s="35">
        <v>0</v>
      </c>
      <c r="AF77" s="35">
        <v>0</v>
      </c>
      <c r="AG77" s="35">
        <v>0</v>
      </c>
      <c r="AH77" s="35">
        <v>0</v>
      </c>
      <c r="AI77" s="35">
        <v>0</v>
      </c>
      <c r="AJ77" s="35">
        <v>0</v>
      </c>
      <c r="AK77" s="35">
        <v>0</v>
      </c>
      <c r="AL77" s="35">
        <v>0</v>
      </c>
      <c r="AM77" s="35">
        <v>0</v>
      </c>
      <c r="AN77" s="35">
        <v>0</v>
      </c>
      <c r="AO77" s="35"/>
      <c r="AP77" s="91">
        <f t="shared" si="1"/>
        <v>0</v>
      </c>
      <c r="AQ77" s="91">
        <f>SUMIF($E$2:$AN$2,"&lt;="&amp;VLOOKUP($AP$1,#REF!,6,0),$E77:$AN77)</f>
        <v>0</v>
      </c>
    </row>
    <row r="78" spans="1:43" x14ac:dyDescent="0.2">
      <c r="A78" s="1">
        <v>1320</v>
      </c>
      <c r="B78" s="1" t="s">
        <v>174</v>
      </c>
      <c r="C78" s="1">
        <v>1320</v>
      </c>
      <c r="D78" s="2" t="s">
        <v>18</v>
      </c>
      <c r="E78" s="35">
        <v>-5605.258064852821</v>
      </c>
      <c r="F78" s="35">
        <v>60630.404979370003</v>
      </c>
      <c r="G78" s="35">
        <v>-21157.154273970729</v>
      </c>
      <c r="H78" s="35">
        <v>249529.53835823157</v>
      </c>
      <c r="I78" s="35">
        <v>249529.53835823157</v>
      </c>
      <c r="J78" s="35">
        <v>249529.53835823157</v>
      </c>
      <c r="K78" s="35">
        <v>249529.53835823157</v>
      </c>
      <c r="L78" s="35">
        <v>249529.53835823157</v>
      </c>
      <c r="M78" s="35">
        <v>249529.53835823157</v>
      </c>
      <c r="N78" s="35">
        <v>249529.53835823157</v>
      </c>
      <c r="O78" s="35">
        <v>249529.53835823157</v>
      </c>
      <c r="P78" s="35">
        <v>249529.53835823157</v>
      </c>
      <c r="Q78" s="35">
        <v>249529.53835823157</v>
      </c>
      <c r="R78" s="35">
        <v>249529.53835823157</v>
      </c>
      <c r="S78" s="35">
        <v>249529.53835823157</v>
      </c>
      <c r="T78" s="35">
        <v>251222.14990322187</v>
      </c>
      <c r="U78" s="35">
        <v>251222.14990322187</v>
      </c>
      <c r="V78" s="35">
        <v>251222.14990322187</v>
      </c>
      <c r="W78" s="35">
        <v>251222.14990322187</v>
      </c>
      <c r="X78" s="35">
        <v>251222.14990322187</v>
      </c>
      <c r="Y78" s="35">
        <v>251222.14990322187</v>
      </c>
      <c r="Z78" s="35">
        <v>251222.14990322187</v>
      </c>
      <c r="AA78" s="35">
        <v>251222.14990322187</v>
      </c>
      <c r="AB78" s="35">
        <v>251222.14990322187</v>
      </c>
      <c r="AC78" s="35">
        <v>251222.14990322187</v>
      </c>
      <c r="AD78" s="35">
        <v>251222.14990322187</v>
      </c>
      <c r="AE78" s="35">
        <v>251222.14990322187</v>
      </c>
      <c r="AF78" s="35">
        <v>251145.21672869555</v>
      </c>
      <c r="AG78" s="35">
        <v>251145.21672869555</v>
      </c>
      <c r="AH78" s="35">
        <v>251145.21672869555</v>
      </c>
      <c r="AI78" s="35">
        <v>251145.21672869555</v>
      </c>
      <c r="AJ78" s="35">
        <v>251145.21672869555</v>
      </c>
      <c r="AK78" s="35">
        <v>251145.21672869555</v>
      </c>
      <c r="AL78" s="35">
        <v>251145.21672869555</v>
      </c>
      <c r="AM78" s="35">
        <v>251145.21672869555</v>
      </c>
      <c r="AN78" s="35">
        <v>251145.21672869555</v>
      </c>
      <c r="AO78" s="35"/>
      <c r="AP78" s="91">
        <f t="shared" si="1"/>
        <v>0</v>
      </c>
      <c r="AQ78" s="91">
        <f>SUMIF($E$2:$AN$2,"&lt;="&amp;VLOOKUP($AP$1,#REF!,6,0),$E78:$AN78)</f>
        <v>0</v>
      </c>
    </row>
    <row r="79" spans="1:43" x14ac:dyDescent="0.2">
      <c r="A79" s="1">
        <v>1320</v>
      </c>
      <c r="B79" s="1" t="s">
        <v>175</v>
      </c>
      <c r="C79" s="1">
        <v>1320</v>
      </c>
      <c r="D79" s="2" t="s">
        <v>21</v>
      </c>
      <c r="E79" s="35">
        <v>0</v>
      </c>
      <c r="F79" s="35">
        <v>0</v>
      </c>
      <c r="G79" s="35">
        <v>0</v>
      </c>
      <c r="H79" s="35">
        <v>-62875.51839316103</v>
      </c>
      <c r="I79" s="35">
        <v>-62875.51839316103</v>
      </c>
      <c r="J79" s="35">
        <v>-62875.51839316103</v>
      </c>
      <c r="K79" s="35">
        <v>-62875.51839316103</v>
      </c>
      <c r="L79" s="35">
        <v>-62875.51839316103</v>
      </c>
      <c r="M79" s="35">
        <v>-62875.51839316103</v>
      </c>
      <c r="N79" s="35">
        <v>-62875.51839316103</v>
      </c>
      <c r="O79" s="35">
        <v>-62875.51839316103</v>
      </c>
      <c r="P79" s="35">
        <v>-62875.51839316103</v>
      </c>
      <c r="Q79" s="35">
        <v>-62875.51839316103</v>
      </c>
      <c r="R79" s="35">
        <v>-62875.51839316103</v>
      </c>
      <c r="S79" s="35">
        <v>-62875.51839316103</v>
      </c>
      <c r="T79" s="35">
        <v>-62971.102945294129</v>
      </c>
      <c r="U79" s="35">
        <v>-62971.102945294129</v>
      </c>
      <c r="V79" s="35">
        <v>-62971.102945294129</v>
      </c>
      <c r="W79" s="35">
        <v>-62971.102945294129</v>
      </c>
      <c r="X79" s="35">
        <v>-62971.102945294129</v>
      </c>
      <c r="Y79" s="35">
        <v>-62971.102945294129</v>
      </c>
      <c r="Z79" s="35">
        <v>-62971.102945294129</v>
      </c>
      <c r="AA79" s="35">
        <v>-62971.102945294129</v>
      </c>
      <c r="AB79" s="35">
        <v>-62971.102945294129</v>
      </c>
      <c r="AC79" s="35">
        <v>-62971.102945294129</v>
      </c>
      <c r="AD79" s="35">
        <v>-62971.102945294129</v>
      </c>
      <c r="AE79" s="35">
        <v>-62971.102945294129</v>
      </c>
      <c r="AF79" s="35">
        <v>-63315.207332973339</v>
      </c>
      <c r="AG79" s="35">
        <v>-63315.207332973339</v>
      </c>
      <c r="AH79" s="35">
        <v>-63315.207332973339</v>
      </c>
      <c r="AI79" s="35">
        <v>-63315.207332973339</v>
      </c>
      <c r="AJ79" s="35">
        <v>-63315.207332973339</v>
      </c>
      <c r="AK79" s="35">
        <v>-63315.207332973339</v>
      </c>
      <c r="AL79" s="35">
        <v>-63315.207332973339</v>
      </c>
      <c r="AM79" s="35">
        <v>-63315.207332973339</v>
      </c>
      <c r="AN79" s="35">
        <v>-63315.207332973339</v>
      </c>
      <c r="AO79" s="35"/>
      <c r="AP79" s="91">
        <f t="shared" si="1"/>
        <v>0</v>
      </c>
      <c r="AQ79" s="91">
        <f>SUMIF($E$2:$AN$2,"&lt;="&amp;VLOOKUP($AP$1,#REF!,6,0),$E79:$AN79)</f>
        <v>0</v>
      </c>
    </row>
    <row r="80" spans="1:43" x14ac:dyDescent="0.2">
      <c r="A80" s="1">
        <v>1320</v>
      </c>
      <c r="B80" s="1" t="s">
        <v>176</v>
      </c>
      <c r="C80" s="1">
        <v>1320</v>
      </c>
      <c r="D80" s="2" t="s">
        <v>23</v>
      </c>
      <c r="E80" s="35">
        <v>0</v>
      </c>
      <c r="F80" s="35">
        <v>0</v>
      </c>
      <c r="G80" s="35">
        <v>0</v>
      </c>
      <c r="H80" s="35">
        <v>160585.17588563272</v>
      </c>
      <c r="I80" s="35">
        <v>160585.17588563272</v>
      </c>
      <c r="J80" s="35">
        <v>160585.17588563272</v>
      </c>
      <c r="K80" s="35">
        <v>160585.17588563272</v>
      </c>
      <c r="L80" s="35">
        <v>160585.17588563272</v>
      </c>
      <c r="M80" s="35">
        <v>160585.17588563272</v>
      </c>
      <c r="N80" s="35">
        <v>160585.17588563272</v>
      </c>
      <c r="O80" s="35">
        <v>160585.17588563272</v>
      </c>
      <c r="P80" s="35">
        <v>160585.17588563272</v>
      </c>
      <c r="Q80" s="35">
        <v>160585.17588563272</v>
      </c>
      <c r="R80" s="35">
        <v>160585.17588563272</v>
      </c>
      <c r="S80" s="35">
        <v>160585.17588563272</v>
      </c>
      <c r="T80" s="35">
        <v>162136.72347873059</v>
      </c>
      <c r="U80" s="35">
        <v>162136.72347873059</v>
      </c>
      <c r="V80" s="35">
        <v>162136.72347873059</v>
      </c>
      <c r="W80" s="35">
        <v>162136.72347873059</v>
      </c>
      <c r="X80" s="35">
        <v>162136.72347873059</v>
      </c>
      <c r="Y80" s="35">
        <v>162136.72347873059</v>
      </c>
      <c r="Z80" s="35">
        <v>162136.72347873059</v>
      </c>
      <c r="AA80" s="35">
        <v>162136.72347873059</v>
      </c>
      <c r="AB80" s="35">
        <v>162136.72347873059</v>
      </c>
      <c r="AC80" s="35">
        <v>162136.72347873059</v>
      </c>
      <c r="AD80" s="35">
        <v>162136.72347873059</v>
      </c>
      <c r="AE80" s="35">
        <v>162136.72347873059</v>
      </c>
      <c r="AF80" s="35">
        <v>163898.25069240565</v>
      </c>
      <c r="AG80" s="35">
        <v>163898.25069240565</v>
      </c>
      <c r="AH80" s="35">
        <v>163898.25069240565</v>
      </c>
      <c r="AI80" s="35">
        <v>163898.25069240565</v>
      </c>
      <c r="AJ80" s="35">
        <v>163898.25069240565</v>
      </c>
      <c r="AK80" s="35">
        <v>163898.25069240565</v>
      </c>
      <c r="AL80" s="35">
        <v>163898.25069240565</v>
      </c>
      <c r="AM80" s="35">
        <v>163898.25069240565</v>
      </c>
      <c r="AN80" s="35">
        <v>163898.25069240565</v>
      </c>
      <c r="AO80" s="35"/>
      <c r="AP80" s="91">
        <f t="shared" si="1"/>
        <v>0</v>
      </c>
      <c r="AQ80" s="91">
        <f>SUMIF($E$2:$AN$2,"&lt;="&amp;VLOOKUP($AP$1,#REF!,6,0),$E80:$AN80)</f>
        <v>0</v>
      </c>
    </row>
    <row r="81" spans="1:43" x14ac:dyDescent="0.2">
      <c r="A81" s="1">
        <v>1320</v>
      </c>
      <c r="B81" s="1" t="s">
        <v>177</v>
      </c>
      <c r="C81" s="1">
        <v>1320</v>
      </c>
      <c r="D81" s="2" t="s">
        <v>32</v>
      </c>
      <c r="E81" s="35">
        <v>0</v>
      </c>
      <c r="F81" s="35">
        <v>1831558.8669417221</v>
      </c>
      <c r="G81" s="35">
        <v>134676.83922464028</v>
      </c>
      <c r="H81" s="35">
        <v>17971.411893637876</v>
      </c>
      <c r="I81" s="35">
        <v>17971.411893637876</v>
      </c>
      <c r="J81" s="35">
        <v>17971.411893637876</v>
      </c>
      <c r="K81" s="35">
        <v>17971.411893637876</v>
      </c>
      <c r="L81" s="35">
        <v>17971.411893637876</v>
      </c>
      <c r="M81" s="35">
        <v>17971.411893637876</v>
      </c>
      <c r="N81" s="35">
        <v>17971.411893637876</v>
      </c>
      <c r="O81" s="35">
        <v>17971.411893637876</v>
      </c>
      <c r="P81" s="35">
        <v>17971.411893637876</v>
      </c>
      <c r="Q81" s="35">
        <v>17971.411893637876</v>
      </c>
      <c r="R81" s="35">
        <v>17971.411893637876</v>
      </c>
      <c r="S81" s="35">
        <v>17971.411893637876</v>
      </c>
      <c r="T81" s="35">
        <v>18166.661498043257</v>
      </c>
      <c r="U81" s="35">
        <v>18166.661498043257</v>
      </c>
      <c r="V81" s="35">
        <v>18166.661498043257</v>
      </c>
      <c r="W81" s="35">
        <v>18166.661498043257</v>
      </c>
      <c r="X81" s="35">
        <v>18166.661498043257</v>
      </c>
      <c r="Y81" s="35">
        <v>18166.661498043257</v>
      </c>
      <c r="Z81" s="35">
        <v>18166.661498043257</v>
      </c>
      <c r="AA81" s="35">
        <v>18166.661498043257</v>
      </c>
      <c r="AB81" s="35">
        <v>18166.661498043257</v>
      </c>
      <c r="AC81" s="35">
        <v>18166.661498043257</v>
      </c>
      <c r="AD81" s="35">
        <v>18166.661498043257</v>
      </c>
      <c r="AE81" s="35">
        <v>18166.661498043257</v>
      </c>
      <c r="AF81" s="35">
        <v>18146.8976698806</v>
      </c>
      <c r="AG81" s="35">
        <v>18146.8976698806</v>
      </c>
      <c r="AH81" s="35">
        <v>18146.8976698806</v>
      </c>
      <c r="AI81" s="35">
        <v>18146.8976698806</v>
      </c>
      <c r="AJ81" s="35">
        <v>18146.8976698806</v>
      </c>
      <c r="AK81" s="35">
        <v>18146.8976698806</v>
      </c>
      <c r="AL81" s="35">
        <v>18146.8976698806</v>
      </c>
      <c r="AM81" s="35">
        <v>18146.8976698806</v>
      </c>
      <c r="AN81" s="35">
        <v>18146.8976698806</v>
      </c>
      <c r="AO81" s="35"/>
      <c r="AP81" s="91">
        <f t="shared" si="1"/>
        <v>0</v>
      </c>
      <c r="AQ81" s="91">
        <f>SUMIF($E$2:$AN$2,"&lt;="&amp;VLOOKUP($AP$1,#REF!,6,0),$E81:$AN81)</f>
        <v>0</v>
      </c>
    </row>
    <row r="82" spans="1:43" x14ac:dyDescent="0.2">
      <c r="A82" s="1">
        <v>1320</v>
      </c>
      <c r="B82" s="1" t="s">
        <v>178</v>
      </c>
      <c r="C82" s="1">
        <v>1320</v>
      </c>
      <c r="D82" s="2" t="s">
        <v>38</v>
      </c>
      <c r="E82" s="35">
        <v>-319732.10518249212</v>
      </c>
      <c r="F82" s="35">
        <v>-1034.0062562409269</v>
      </c>
      <c r="G82" s="35">
        <v>-185956.68064005987</v>
      </c>
      <c r="H82" s="35">
        <v>0</v>
      </c>
      <c r="I82" s="35">
        <v>0</v>
      </c>
      <c r="J82" s="35">
        <v>16525609.710398287</v>
      </c>
      <c r="K82" s="35">
        <v>16525609.710398287</v>
      </c>
      <c r="L82" s="35">
        <v>0</v>
      </c>
      <c r="M82" s="35">
        <v>0</v>
      </c>
      <c r="N82" s="35">
        <v>0</v>
      </c>
      <c r="O82" s="35">
        <v>0</v>
      </c>
      <c r="P82" s="35">
        <v>0</v>
      </c>
      <c r="Q82" s="35">
        <v>0</v>
      </c>
      <c r="R82" s="35">
        <v>0</v>
      </c>
      <c r="S82" s="35">
        <v>0</v>
      </c>
      <c r="T82" s="35">
        <v>0</v>
      </c>
      <c r="U82" s="35">
        <v>0</v>
      </c>
      <c r="V82" s="35">
        <v>16667987.544174736</v>
      </c>
      <c r="W82" s="35">
        <v>16667987.544174736</v>
      </c>
      <c r="X82" s="35">
        <v>0</v>
      </c>
      <c r="Y82" s="35">
        <v>0</v>
      </c>
      <c r="Z82" s="35">
        <v>0</v>
      </c>
      <c r="AA82" s="35">
        <v>0</v>
      </c>
      <c r="AB82" s="35">
        <v>0</v>
      </c>
      <c r="AC82" s="35">
        <v>0</v>
      </c>
      <c r="AD82" s="35">
        <v>0</v>
      </c>
      <c r="AE82" s="35">
        <v>0</v>
      </c>
      <c r="AF82" s="35">
        <v>0</v>
      </c>
      <c r="AG82" s="35">
        <v>0</v>
      </c>
      <c r="AH82" s="35">
        <v>16844095.20862231</v>
      </c>
      <c r="AI82" s="35">
        <v>16844095.20862231</v>
      </c>
      <c r="AJ82" s="35">
        <v>0</v>
      </c>
      <c r="AK82" s="35">
        <v>0</v>
      </c>
      <c r="AL82" s="35">
        <v>0</v>
      </c>
      <c r="AM82" s="35">
        <v>0</v>
      </c>
      <c r="AN82" s="35">
        <v>0</v>
      </c>
      <c r="AO82" s="35"/>
      <c r="AP82" s="91">
        <f t="shared" si="1"/>
        <v>0</v>
      </c>
      <c r="AQ82" s="91">
        <f>SUMIF($E$2:$AN$2,"&lt;="&amp;VLOOKUP($AP$1,#REF!,6,0),$E82:$AN82)</f>
        <v>0</v>
      </c>
    </row>
    <row r="83" spans="1:43" x14ac:dyDescent="0.2">
      <c r="A83" s="1">
        <v>1320</v>
      </c>
      <c r="B83" s="1" t="s">
        <v>179</v>
      </c>
      <c r="C83" s="1">
        <v>1320</v>
      </c>
      <c r="D83" s="2" t="s">
        <v>39</v>
      </c>
      <c r="E83" s="35">
        <v>0</v>
      </c>
      <c r="F83" s="35">
        <v>0</v>
      </c>
      <c r="G83" s="35">
        <v>0</v>
      </c>
      <c r="H83" s="35">
        <v>0</v>
      </c>
      <c r="I83" s="35">
        <v>0</v>
      </c>
      <c r="J83" s="35">
        <v>0</v>
      </c>
      <c r="K83" s="35">
        <v>0</v>
      </c>
      <c r="L83" s="35">
        <v>0</v>
      </c>
      <c r="M83" s="35">
        <v>0</v>
      </c>
      <c r="N83" s="35">
        <v>0</v>
      </c>
      <c r="O83" s="35">
        <v>0</v>
      </c>
      <c r="P83" s="35">
        <v>0</v>
      </c>
      <c r="Q83" s="35">
        <v>0</v>
      </c>
      <c r="R83" s="35">
        <v>0</v>
      </c>
      <c r="S83" s="35">
        <v>0</v>
      </c>
      <c r="T83" s="35">
        <v>0</v>
      </c>
      <c r="U83" s="35">
        <v>0</v>
      </c>
      <c r="V83" s="35">
        <v>0</v>
      </c>
      <c r="W83" s="35">
        <v>0</v>
      </c>
      <c r="X83" s="35">
        <v>0</v>
      </c>
      <c r="Y83" s="35">
        <v>0</v>
      </c>
      <c r="Z83" s="35">
        <v>0</v>
      </c>
      <c r="AA83" s="35">
        <v>0</v>
      </c>
      <c r="AB83" s="35">
        <v>0</v>
      </c>
      <c r="AC83" s="35">
        <v>0</v>
      </c>
      <c r="AD83" s="35">
        <v>0</v>
      </c>
      <c r="AE83" s="35">
        <v>0</v>
      </c>
      <c r="AF83" s="35">
        <v>0</v>
      </c>
      <c r="AG83" s="35">
        <v>0</v>
      </c>
      <c r="AH83" s="35">
        <v>0</v>
      </c>
      <c r="AI83" s="35">
        <v>0</v>
      </c>
      <c r="AJ83" s="35">
        <v>0</v>
      </c>
      <c r="AK83" s="35">
        <v>0</v>
      </c>
      <c r="AL83" s="35">
        <v>0</v>
      </c>
      <c r="AM83" s="35">
        <v>0</v>
      </c>
      <c r="AN83" s="35">
        <v>0</v>
      </c>
      <c r="AO83" s="35"/>
      <c r="AP83" s="91">
        <f t="shared" si="1"/>
        <v>0</v>
      </c>
      <c r="AQ83" s="91">
        <f>SUMIF($E$2:$AN$2,"&lt;="&amp;VLOOKUP($AP$1,#REF!,6,0),$E83:$AN83)</f>
        <v>0</v>
      </c>
    </row>
    <row r="84" spans="1:43" x14ac:dyDescent="0.2">
      <c r="A84" s="1">
        <v>1320</v>
      </c>
      <c r="B84" s="1" t="s">
        <v>180</v>
      </c>
      <c r="C84" s="1">
        <v>1320</v>
      </c>
      <c r="D84" s="2" t="s">
        <v>54</v>
      </c>
      <c r="E84" s="35">
        <v>-415303.48784171545</v>
      </c>
      <c r="F84" s="35">
        <v>1024889.6197295347</v>
      </c>
      <c r="G84" s="35">
        <v>-8907.9848954762856</v>
      </c>
      <c r="H84" s="35">
        <v>227551.7916998057</v>
      </c>
      <c r="I84" s="35">
        <v>227551.7916998057</v>
      </c>
      <c r="J84" s="35">
        <v>227551.7916998057</v>
      </c>
      <c r="K84" s="35">
        <v>227551.7916998057</v>
      </c>
      <c r="L84" s="35">
        <v>227551.7916998057</v>
      </c>
      <c r="M84" s="35">
        <v>227551.7916998057</v>
      </c>
      <c r="N84" s="35">
        <v>227551.7916998057</v>
      </c>
      <c r="O84" s="35">
        <v>227551.7916998057</v>
      </c>
      <c r="P84" s="35">
        <v>227551.7916998057</v>
      </c>
      <c r="Q84" s="35">
        <v>227551.7916998057</v>
      </c>
      <c r="R84" s="35">
        <v>227551.7916998057</v>
      </c>
      <c r="S84" s="35">
        <v>227551.7916998057</v>
      </c>
      <c r="T84" s="35">
        <v>230151.87711716542</v>
      </c>
      <c r="U84" s="35">
        <v>230151.87711716542</v>
      </c>
      <c r="V84" s="35">
        <v>230151.87711716542</v>
      </c>
      <c r="W84" s="35">
        <v>230151.87711716542</v>
      </c>
      <c r="X84" s="35">
        <v>230151.87711716542</v>
      </c>
      <c r="Y84" s="35">
        <v>230151.87711716542</v>
      </c>
      <c r="Z84" s="35">
        <v>230151.87711716542</v>
      </c>
      <c r="AA84" s="35">
        <v>230151.87711716542</v>
      </c>
      <c r="AB84" s="35">
        <v>230151.87711716542</v>
      </c>
      <c r="AC84" s="35">
        <v>230151.87711716542</v>
      </c>
      <c r="AD84" s="35">
        <v>230151.87711716542</v>
      </c>
      <c r="AE84" s="35">
        <v>230151.87711716542</v>
      </c>
      <c r="AF84" s="35">
        <v>229888.6876395047</v>
      </c>
      <c r="AG84" s="35">
        <v>229888.6876395047</v>
      </c>
      <c r="AH84" s="35">
        <v>229888.6876395047</v>
      </c>
      <c r="AI84" s="35">
        <v>229888.6876395047</v>
      </c>
      <c r="AJ84" s="35">
        <v>229888.6876395047</v>
      </c>
      <c r="AK84" s="35">
        <v>229888.6876395047</v>
      </c>
      <c r="AL84" s="35">
        <v>229888.6876395047</v>
      </c>
      <c r="AM84" s="35">
        <v>229888.6876395047</v>
      </c>
      <c r="AN84" s="35">
        <v>229888.6876395047</v>
      </c>
      <c r="AO84" s="35"/>
      <c r="AP84" s="91">
        <f t="shared" si="1"/>
        <v>0</v>
      </c>
      <c r="AQ84" s="91">
        <f>SUMIF($E$2:$AN$2,"&lt;="&amp;VLOOKUP($AP$1,#REF!,6,0),$E84:$AN84)</f>
        <v>0</v>
      </c>
    </row>
    <row r="85" spans="1:43" x14ac:dyDescent="0.2">
      <c r="A85" s="1">
        <v>1320</v>
      </c>
      <c r="B85" s="1" t="s">
        <v>181</v>
      </c>
      <c r="C85" s="1">
        <v>1320</v>
      </c>
      <c r="D85" s="2" t="s">
        <v>22</v>
      </c>
      <c r="E85" s="35">
        <v>0</v>
      </c>
      <c r="F85" s="35">
        <v>0</v>
      </c>
      <c r="G85" s="35">
        <v>0</v>
      </c>
      <c r="H85" s="35">
        <v>0</v>
      </c>
      <c r="I85" s="35">
        <v>0</v>
      </c>
      <c r="J85" s="35">
        <v>0</v>
      </c>
      <c r="K85" s="35">
        <v>0</v>
      </c>
      <c r="L85" s="35">
        <v>0</v>
      </c>
      <c r="M85" s="35">
        <v>0</v>
      </c>
      <c r="N85" s="35">
        <v>0</v>
      </c>
      <c r="O85" s="35">
        <v>0</v>
      </c>
      <c r="P85" s="35">
        <v>0</v>
      </c>
      <c r="Q85" s="35">
        <v>0</v>
      </c>
      <c r="R85" s="35">
        <v>0</v>
      </c>
      <c r="S85" s="35">
        <v>0</v>
      </c>
      <c r="T85" s="35">
        <v>0</v>
      </c>
      <c r="U85" s="35">
        <v>0</v>
      </c>
      <c r="V85" s="35">
        <v>0</v>
      </c>
      <c r="W85" s="35">
        <v>0</v>
      </c>
      <c r="X85" s="35">
        <v>0</v>
      </c>
      <c r="Y85" s="35">
        <v>0</v>
      </c>
      <c r="Z85" s="35">
        <v>0</v>
      </c>
      <c r="AA85" s="35">
        <v>0</v>
      </c>
      <c r="AB85" s="35">
        <v>0</v>
      </c>
      <c r="AC85" s="35">
        <v>0</v>
      </c>
      <c r="AD85" s="35">
        <v>0</v>
      </c>
      <c r="AE85" s="35">
        <v>0</v>
      </c>
      <c r="AF85" s="35">
        <v>0</v>
      </c>
      <c r="AG85" s="35">
        <v>0</v>
      </c>
      <c r="AH85" s="35">
        <v>0</v>
      </c>
      <c r="AI85" s="35">
        <v>0</v>
      </c>
      <c r="AJ85" s="35">
        <v>0</v>
      </c>
      <c r="AK85" s="35">
        <v>0</v>
      </c>
      <c r="AL85" s="35">
        <v>0</v>
      </c>
      <c r="AM85" s="35">
        <v>0</v>
      </c>
      <c r="AN85" s="35">
        <v>0</v>
      </c>
      <c r="AO85" s="35"/>
      <c r="AP85" s="91">
        <f t="shared" si="1"/>
        <v>0</v>
      </c>
      <c r="AQ85" s="91">
        <f>SUMIF($E$2:$AN$2,"&lt;="&amp;VLOOKUP($AP$1,#REF!,6,0),$E85:$AN85)</f>
        <v>0</v>
      </c>
    </row>
    <row r="86" spans="1:43" x14ac:dyDescent="0.2">
      <c r="A86" s="1">
        <v>1330</v>
      </c>
      <c r="B86" s="1" t="s">
        <v>182</v>
      </c>
      <c r="C86" s="1">
        <v>1330</v>
      </c>
      <c r="D86" s="40" t="s">
        <v>13</v>
      </c>
      <c r="E86" s="35">
        <v>-2570691.6901124269</v>
      </c>
      <c r="F86" s="35">
        <v>-2283746.0062038298</v>
      </c>
      <c r="G86" s="35">
        <v>-1314016.7966795738</v>
      </c>
      <c r="H86" s="35">
        <v>-1841661.0188970915</v>
      </c>
      <c r="I86" s="35">
        <v>-1841661.0188970915</v>
      </c>
      <c r="J86" s="35">
        <v>-1841661.0188970915</v>
      </c>
      <c r="K86" s="35">
        <v>-1841661.0188970915</v>
      </c>
      <c r="L86" s="35">
        <v>-1841661.0188970915</v>
      </c>
      <c r="M86" s="35">
        <v>-1841661.0188970915</v>
      </c>
      <c r="N86" s="35">
        <v>-1841661.0188970915</v>
      </c>
      <c r="O86" s="35">
        <v>-1841661.0188970915</v>
      </c>
      <c r="P86" s="35">
        <v>-1841661.0188970915</v>
      </c>
      <c r="Q86" s="35">
        <v>-1841661.0188970915</v>
      </c>
      <c r="R86" s="35">
        <v>-1841661.0188970915</v>
      </c>
      <c r="S86" s="35">
        <v>-1841661.0188970915</v>
      </c>
      <c r="T86" s="35">
        <v>-1853101.4487225208</v>
      </c>
      <c r="U86" s="35">
        <v>-1853101.4487225208</v>
      </c>
      <c r="V86" s="35">
        <v>-1853101.4487225208</v>
      </c>
      <c r="W86" s="35">
        <v>-1853101.4487225208</v>
      </c>
      <c r="X86" s="35">
        <v>-1853101.4487225208</v>
      </c>
      <c r="Y86" s="35">
        <v>-1853101.4487225208</v>
      </c>
      <c r="Z86" s="35">
        <v>-1853101.4487225208</v>
      </c>
      <c r="AA86" s="35">
        <v>-1853101.4487225208</v>
      </c>
      <c r="AB86" s="35">
        <v>-1853101.4487225208</v>
      </c>
      <c r="AC86" s="35">
        <v>-1853101.4487225208</v>
      </c>
      <c r="AD86" s="35">
        <v>-1853101.4487225208</v>
      </c>
      <c r="AE86" s="35">
        <v>-1853101.4487225208</v>
      </c>
      <c r="AF86" s="35">
        <v>-1868430.4172329118</v>
      </c>
      <c r="AG86" s="35">
        <v>-1868430.4172329118</v>
      </c>
      <c r="AH86" s="35">
        <v>-1868430.4172329118</v>
      </c>
      <c r="AI86" s="35">
        <v>-1868430.4172329118</v>
      </c>
      <c r="AJ86" s="35">
        <v>-1868430.4172329118</v>
      </c>
      <c r="AK86" s="35">
        <v>-1868430.4172329118</v>
      </c>
      <c r="AL86" s="35">
        <v>-1868430.4172329118</v>
      </c>
      <c r="AM86" s="35">
        <v>-1868430.4172329118</v>
      </c>
      <c r="AN86" s="35">
        <v>-1868430.4172329118</v>
      </c>
      <c r="AO86" s="35"/>
      <c r="AP86" s="91">
        <f t="shared" si="1"/>
        <v>0</v>
      </c>
      <c r="AQ86" s="91">
        <f>SUMIF($E$2:$AN$2,"&lt;="&amp;VLOOKUP($AP$1,#REF!,6,0),$E86:$AN86)</f>
        <v>0</v>
      </c>
    </row>
    <row r="87" spans="1:43" x14ac:dyDescent="0.2">
      <c r="A87" s="1">
        <v>1330</v>
      </c>
      <c r="B87" s="1" t="s">
        <v>183</v>
      </c>
      <c r="C87" s="1">
        <v>1330</v>
      </c>
      <c r="D87" s="40" t="s">
        <v>18</v>
      </c>
      <c r="E87" s="35">
        <v>-81751.052754577133</v>
      </c>
      <c r="F87" s="35">
        <v>-8633.4691507504194</v>
      </c>
      <c r="G87" s="35">
        <v>-793.32549132416489</v>
      </c>
      <c r="H87" s="35">
        <v>-6312.0296973067198</v>
      </c>
      <c r="I87" s="35">
        <v>-6312.0296973067198</v>
      </c>
      <c r="J87" s="35">
        <v>-6312.0296973067198</v>
      </c>
      <c r="K87" s="35">
        <v>-6312.0296973067198</v>
      </c>
      <c r="L87" s="35">
        <v>-6312.0296973067198</v>
      </c>
      <c r="M87" s="35">
        <v>-6312.0296973067198</v>
      </c>
      <c r="N87" s="35">
        <v>-6312.0296973067198</v>
      </c>
      <c r="O87" s="35">
        <v>-6312.0296973067198</v>
      </c>
      <c r="P87" s="35">
        <v>-6312.0296973067198</v>
      </c>
      <c r="Q87" s="35">
        <v>-6312.0296973067198</v>
      </c>
      <c r="R87" s="35">
        <v>-6312.0296973067198</v>
      </c>
      <c r="S87" s="35">
        <v>-6312.0296973067198</v>
      </c>
      <c r="T87" s="35">
        <v>-6367.6331430023947</v>
      </c>
      <c r="U87" s="35">
        <v>-6367.6331430023947</v>
      </c>
      <c r="V87" s="35">
        <v>-6367.6331430023947</v>
      </c>
      <c r="W87" s="35">
        <v>-6367.6331430023947</v>
      </c>
      <c r="X87" s="35">
        <v>-6367.6331430023947</v>
      </c>
      <c r="Y87" s="35">
        <v>-6367.6331430023947</v>
      </c>
      <c r="Z87" s="35">
        <v>-6367.6331430023947</v>
      </c>
      <c r="AA87" s="35">
        <v>-6367.6331430023947</v>
      </c>
      <c r="AB87" s="35">
        <v>-6367.6331430023947</v>
      </c>
      <c r="AC87" s="35">
        <v>-6367.6331430023947</v>
      </c>
      <c r="AD87" s="35">
        <v>-6367.6331430023947</v>
      </c>
      <c r="AE87" s="35">
        <v>-6367.6331430023947</v>
      </c>
      <c r="AF87" s="35">
        <v>-6398.7161525345746</v>
      </c>
      <c r="AG87" s="35">
        <v>-6398.7161525345746</v>
      </c>
      <c r="AH87" s="35">
        <v>-6398.7161525345746</v>
      </c>
      <c r="AI87" s="35">
        <v>-6398.7161525345746</v>
      </c>
      <c r="AJ87" s="35">
        <v>-6398.7161525345746</v>
      </c>
      <c r="AK87" s="35">
        <v>-6398.7161525345746</v>
      </c>
      <c r="AL87" s="35">
        <v>-6398.7161525345746</v>
      </c>
      <c r="AM87" s="35">
        <v>-6398.7161525345746</v>
      </c>
      <c r="AN87" s="35">
        <v>-6398.7161525345746</v>
      </c>
      <c r="AO87" s="35"/>
      <c r="AP87" s="91">
        <f t="shared" si="1"/>
        <v>0</v>
      </c>
      <c r="AQ87" s="91">
        <f>SUMIF($E$2:$AN$2,"&lt;="&amp;VLOOKUP($AP$1,#REF!,6,0),$E87:$AN87)</f>
        <v>0</v>
      </c>
    </row>
    <row r="88" spans="1:43" x14ac:dyDescent="0.2">
      <c r="A88" s="1">
        <v>1330</v>
      </c>
      <c r="B88" s="1" t="s">
        <v>184</v>
      </c>
      <c r="C88" s="1">
        <v>1330</v>
      </c>
      <c r="D88" s="40" t="s">
        <v>22</v>
      </c>
      <c r="E88" s="35">
        <v>808562.43793909415</v>
      </c>
      <c r="F88" s="35">
        <v>-1301503.0932381724</v>
      </c>
      <c r="G88" s="35">
        <v>-26883.317310784219</v>
      </c>
      <c r="H88" s="35">
        <v>-587004.00489349477</v>
      </c>
      <c r="I88" s="35">
        <v>-587004.00489349477</v>
      </c>
      <c r="J88" s="35">
        <v>-587004.00489349477</v>
      </c>
      <c r="K88" s="35">
        <v>-587004.00489349477</v>
      </c>
      <c r="L88" s="35">
        <v>-587004.00489349477</v>
      </c>
      <c r="M88" s="35">
        <v>-587004.00489349477</v>
      </c>
      <c r="N88" s="35">
        <v>-587004.00489349477</v>
      </c>
      <c r="O88" s="35">
        <v>-587004.00489349477</v>
      </c>
      <c r="P88" s="35">
        <v>-587004.00489349477</v>
      </c>
      <c r="Q88" s="35">
        <v>-587004.00489349477</v>
      </c>
      <c r="R88" s="35">
        <v>-587004.00489349477</v>
      </c>
      <c r="S88" s="35">
        <v>-587004.00489349477</v>
      </c>
      <c r="T88" s="35">
        <v>-590727.07180681452</v>
      </c>
      <c r="U88" s="35">
        <v>-590727.07180681452</v>
      </c>
      <c r="V88" s="35">
        <v>-590727.07180681452</v>
      </c>
      <c r="W88" s="35">
        <v>-590727.07180681452</v>
      </c>
      <c r="X88" s="35">
        <v>-590727.07180681452</v>
      </c>
      <c r="Y88" s="35">
        <v>-590727.07180681452</v>
      </c>
      <c r="Z88" s="35">
        <v>-590727.07180681452</v>
      </c>
      <c r="AA88" s="35">
        <v>-590727.07180681452</v>
      </c>
      <c r="AB88" s="35">
        <v>-590727.07180681452</v>
      </c>
      <c r="AC88" s="35">
        <v>-590727.07180681452</v>
      </c>
      <c r="AD88" s="35">
        <v>-590727.07180681452</v>
      </c>
      <c r="AE88" s="35">
        <v>-590727.07180681452</v>
      </c>
      <c r="AF88" s="35">
        <v>-595811.84062761546</v>
      </c>
      <c r="AG88" s="35">
        <v>-595811.84062761546</v>
      </c>
      <c r="AH88" s="35">
        <v>-595811.84062761546</v>
      </c>
      <c r="AI88" s="35">
        <v>-595811.84062761546</v>
      </c>
      <c r="AJ88" s="35">
        <v>-595811.84062761546</v>
      </c>
      <c r="AK88" s="35">
        <v>-595811.84062761546</v>
      </c>
      <c r="AL88" s="35">
        <v>-595811.84062761546</v>
      </c>
      <c r="AM88" s="35">
        <v>-595811.84062761546</v>
      </c>
      <c r="AN88" s="35">
        <v>-595811.84062761546</v>
      </c>
      <c r="AO88" s="35"/>
      <c r="AP88" s="91">
        <f t="shared" si="1"/>
        <v>0</v>
      </c>
      <c r="AQ88" s="91">
        <f>SUMIF($E$2:$AN$2,"&lt;="&amp;VLOOKUP($AP$1,#REF!,6,0),$E88:$AN88)</f>
        <v>0</v>
      </c>
    </row>
    <row r="89" spans="1:43" x14ac:dyDescent="0.2">
      <c r="A89" s="1">
        <v>1330</v>
      </c>
      <c r="B89" s="1" t="s">
        <v>185</v>
      </c>
      <c r="C89" s="1">
        <v>1330</v>
      </c>
      <c r="D89" s="40" t="s">
        <v>23</v>
      </c>
      <c r="E89" s="35">
        <v>-1096717.8825451171</v>
      </c>
      <c r="F89" s="35">
        <v>-114618.71170963183</v>
      </c>
      <c r="G89" s="35">
        <v>-21559.083651457189</v>
      </c>
      <c r="H89" s="35">
        <v>-64760.896041556371</v>
      </c>
      <c r="I89" s="35">
        <v>-64760.896041556371</v>
      </c>
      <c r="J89" s="35">
        <v>-64760.896041556371</v>
      </c>
      <c r="K89" s="35">
        <v>-64760.896041556371</v>
      </c>
      <c r="L89" s="35">
        <v>-64760.896041556371</v>
      </c>
      <c r="M89" s="35">
        <v>-64760.896041556371</v>
      </c>
      <c r="N89" s="35">
        <v>-64760.896041556371</v>
      </c>
      <c r="O89" s="35">
        <v>-64760.896041556371</v>
      </c>
      <c r="P89" s="35">
        <v>-64760.896041556371</v>
      </c>
      <c r="Q89" s="35">
        <v>-64760.896041556371</v>
      </c>
      <c r="R89" s="35">
        <v>-64760.896041556371</v>
      </c>
      <c r="S89" s="35">
        <v>-64760.896041556371</v>
      </c>
      <c r="T89" s="35">
        <v>-65150.437099264658</v>
      </c>
      <c r="U89" s="35">
        <v>-65150.437099264658</v>
      </c>
      <c r="V89" s="35">
        <v>-65150.437099264658</v>
      </c>
      <c r="W89" s="35">
        <v>-65150.437099264658</v>
      </c>
      <c r="X89" s="35">
        <v>-65150.437099264658</v>
      </c>
      <c r="Y89" s="35">
        <v>-65150.437099264658</v>
      </c>
      <c r="Z89" s="35">
        <v>-65150.437099264658</v>
      </c>
      <c r="AA89" s="35">
        <v>-65150.437099264658</v>
      </c>
      <c r="AB89" s="35">
        <v>-65150.437099264658</v>
      </c>
      <c r="AC89" s="35">
        <v>-65150.437099264658</v>
      </c>
      <c r="AD89" s="35">
        <v>-65150.437099264658</v>
      </c>
      <c r="AE89" s="35">
        <v>-65150.437099264658</v>
      </c>
      <c r="AF89" s="35">
        <v>-65621.840466094509</v>
      </c>
      <c r="AG89" s="35">
        <v>-65621.840466094509</v>
      </c>
      <c r="AH89" s="35">
        <v>-65621.840466094509</v>
      </c>
      <c r="AI89" s="35">
        <v>-65621.840466094509</v>
      </c>
      <c r="AJ89" s="35">
        <v>-65621.840466094509</v>
      </c>
      <c r="AK89" s="35">
        <v>-65621.840466094509</v>
      </c>
      <c r="AL89" s="35">
        <v>-65621.840466094509</v>
      </c>
      <c r="AM89" s="35">
        <v>-65621.840466094509</v>
      </c>
      <c r="AN89" s="35">
        <v>-65621.840466094509</v>
      </c>
      <c r="AO89" s="35"/>
      <c r="AP89" s="91">
        <f t="shared" si="1"/>
        <v>0</v>
      </c>
      <c r="AQ89" s="91">
        <f>SUMIF($E$2:$AN$2,"&lt;="&amp;VLOOKUP($AP$1,#REF!,6,0),$E89:$AN89)</f>
        <v>0</v>
      </c>
    </row>
    <row r="90" spans="1:43" x14ac:dyDescent="0.2">
      <c r="A90" s="1">
        <v>1330</v>
      </c>
      <c r="B90" s="1" t="s">
        <v>186</v>
      </c>
      <c r="C90" s="1">
        <v>1330</v>
      </c>
      <c r="D90" s="40" t="s">
        <v>27</v>
      </c>
      <c r="E90" s="35">
        <v>-16680.146800402938</v>
      </c>
      <c r="F90" s="35">
        <v>-624399.60074971116</v>
      </c>
      <c r="G90" s="35">
        <v>-1677.3577267791234</v>
      </c>
      <c r="H90" s="35">
        <v>-313657.7226694338</v>
      </c>
      <c r="I90" s="35">
        <v>-313657.7226694338</v>
      </c>
      <c r="J90" s="35">
        <v>-313657.7226694338</v>
      </c>
      <c r="K90" s="35">
        <v>-313657.7226694338</v>
      </c>
      <c r="L90" s="35">
        <v>-313657.7226694338</v>
      </c>
      <c r="M90" s="35">
        <v>-313657.7226694338</v>
      </c>
      <c r="N90" s="35">
        <v>-313657.7226694338</v>
      </c>
      <c r="O90" s="35">
        <v>-313657.7226694338</v>
      </c>
      <c r="P90" s="35">
        <v>-313657.7226694338</v>
      </c>
      <c r="Q90" s="35">
        <v>-313657.7226694338</v>
      </c>
      <c r="R90" s="35">
        <v>-313657.7226694338</v>
      </c>
      <c r="S90" s="35">
        <v>-313657.7226694338</v>
      </c>
      <c r="T90" s="35">
        <v>-315971.3952490362</v>
      </c>
      <c r="U90" s="35">
        <v>-315971.3952490362</v>
      </c>
      <c r="V90" s="35">
        <v>-315971.3952490362</v>
      </c>
      <c r="W90" s="35">
        <v>-315971.3952490362</v>
      </c>
      <c r="X90" s="35">
        <v>-315971.3952490362</v>
      </c>
      <c r="Y90" s="35">
        <v>-315971.3952490362</v>
      </c>
      <c r="Z90" s="35">
        <v>-315971.3952490362</v>
      </c>
      <c r="AA90" s="35">
        <v>-315971.3952490362</v>
      </c>
      <c r="AB90" s="35">
        <v>-315971.3952490362</v>
      </c>
      <c r="AC90" s="35">
        <v>-315971.3952490362</v>
      </c>
      <c r="AD90" s="35">
        <v>-315971.3952490362</v>
      </c>
      <c r="AE90" s="35">
        <v>-315971.3952490362</v>
      </c>
      <c r="AF90" s="35">
        <v>-318404.55119541619</v>
      </c>
      <c r="AG90" s="35">
        <v>-318404.55119541619</v>
      </c>
      <c r="AH90" s="35">
        <v>-318404.55119541619</v>
      </c>
      <c r="AI90" s="35">
        <v>-318404.55119541619</v>
      </c>
      <c r="AJ90" s="35">
        <v>-318404.55119541619</v>
      </c>
      <c r="AK90" s="35">
        <v>-318404.55119541619</v>
      </c>
      <c r="AL90" s="35">
        <v>-318404.55119541619</v>
      </c>
      <c r="AM90" s="35">
        <v>-318404.55119541619</v>
      </c>
      <c r="AN90" s="35">
        <v>-318404.55119541619</v>
      </c>
      <c r="AO90" s="35"/>
      <c r="AP90" s="91">
        <f t="shared" si="1"/>
        <v>0</v>
      </c>
      <c r="AQ90" s="91">
        <f>SUMIF($E$2:$AN$2,"&lt;="&amp;VLOOKUP($AP$1,#REF!,6,0),$E90:$AN90)</f>
        <v>0</v>
      </c>
    </row>
    <row r="91" spans="1:43" x14ac:dyDescent="0.2">
      <c r="A91" s="1">
        <v>1330</v>
      </c>
      <c r="B91" s="1" t="s">
        <v>187</v>
      </c>
      <c r="C91" s="1">
        <v>1330</v>
      </c>
      <c r="D91" s="40" t="s">
        <v>29</v>
      </c>
      <c r="E91" s="35">
        <v>-23030.605906596858</v>
      </c>
      <c r="F91" s="35">
        <v>-17505.876468864466</v>
      </c>
      <c r="G91" s="35">
        <v>-163809.32166262789</v>
      </c>
      <c r="H91" s="35">
        <v>-21666.306600636417</v>
      </c>
      <c r="I91" s="35">
        <v>-21666.306600636417</v>
      </c>
      <c r="J91" s="35">
        <v>-21666.306600636417</v>
      </c>
      <c r="K91" s="35">
        <v>-21666.306600636417</v>
      </c>
      <c r="L91" s="35">
        <v>-21666.306600636417</v>
      </c>
      <c r="M91" s="35">
        <v>-21666.306600636417</v>
      </c>
      <c r="N91" s="35">
        <v>-21666.306600636417</v>
      </c>
      <c r="O91" s="35">
        <v>-21666.306600636417</v>
      </c>
      <c r="P91" s="35">
        <v>-21666.306600636417</v>
      </c>
      <c r="Q91" s="35">
        <v>-21666.306600636417</v>
      </c>
      <c r="R91" s="35">
        <v>-21666.306600636417</v>
      </c>
      <c r="S91" s="35">
        <v>-21666.306600636417</v>
      </c>
      <c r="T91" s="35">
        <v>-21779.411219107304</v>
      </c>
      <c r="U91" s="35">
        <v>-21779.411219107304</v>
      </c>
      <c r="V91" s="35">
        <v>-21779.411219107304</v>
      </c>
      <c r="W91" s="35">
        <v>-21779.411219107304</v>
      </c>
      <c r="X91" s="35">
        <v>-21779.411219107304</v>
      </c>
      <c r="Y91" s="35">
        <v>-21779.411219107304</v>
      </c>
      <c r="Z91" s="35">
        <v>-21779.411219107304</v>
      </c>
      <c r="AA91" s="35">
        <v>-21779.411219107304</v>
      </c>
      <c r="AB91" s="35">
        <v>-21779.411219107304</v>
      </c>
      <c r="AC91" s="35">
        <v>-21779.411219107304</v>
      </c>
      <c r="AD91" s="35">
        <v>-21779.411219107304</v>
      </c>
      <c r="AE91" s="35">
        <v>-21779.411219107304</v>
      </c>
      <c r="AF91" s="35">
        <v>-21975.298901204394</v>
      </c>
      <c r="AG91" s="35">
        <v>-21975.298901204394</v>
      </c>
      <c r="AH91" s="35">
        <v>-21975.298901204394</v>
      </c>
      <c r="AI91" s="35">
        <v>-21975.298901204394</v>
      </c>
      <c r="AJ91" s="35">
        <v>-21975.298901204394</v>
      </c>
      <c r="AK91" s="35">
        <v>-21975.298901204394</v>
      </c>
      <c r="AL91" s="35">
        <v>-21975.298901204394</v>
      </c>
      <c r="AM91" s="35">
        <v>-21975.298901204394</v>
      </c>
      <c r="AN91" s="35">
        <v>-21975.298901204394</v>
      </c>
      <c r="AO91" s="35"/>
      <c r="AP91" s="91">
        <f t="shared" si="1"/>
        <v>0</v>
      </c>
      <c r="AQ91" s="91">
        <f>SUMIF($E$2:$AN$2,"&lt;="&amp;VLOOKUP($AP$1,#REF!,6,0),$E91:$AN91)</f>
        <v>0</v>
      </c>
    </row>
    <row r="92" spans="1:43" x14ac:dyDescent="0.2">
      <c r="A92" s="1">
        <v>1330</v>
      </c>
      <c r="B92" s="1" t="s">
        <v>188</v>
      </c>
      <c r="C92" s="1">
        <v>1330</v>
      </c>
      <c r="D92" s="40" t="s">
        <v>31</v>
      </c>
      <c r="E92" s="35">
        <v>0</v>
      </c>
      <c r="F92" s="35">
        <v>0</v>
      </c>
      <c r="G92" s="35">
        <v>0</v>
      </c>
      <c r="H92" s="35">
        <v>0</v>
      </c>
      <c r="I92" s="35">
        <v>0</v>
      </c>
      <c r="J92" s="35">
        <v>0</v>
      </c>
      <c r="K92" s="35">
        <v>0</v>
      </c>
      <c r="L92" s="35">
        <v>0</v>
      </c>
      <c r="M92" s="35">
        <v>0</v>
      </c>
      <c r="N92" s="35">
        <v>0</v>
      </c>
      <c r="O92" s="35">
        <v>0</v>
      </c>
      <c r="P92" s="35">
        <v>0</v>
      </c>
      <c r="Q92" s="35">
        <v>0</v>
      </c>
      <c r="R92" s="35">
        <v>0</v>
      </c>
      <c r="S92" s="35">
        <v>0</v>
      </c>
      <c r="T92" s="35">
        <v>0</v>
      </c>
      <c r="U92" s="35">
        <v>0</v>
      </c>
      <c r="V92" s="35">
        <v>0</v>
      </c>
      <c r="W92" s="35">
        <v>0</v>
      </c>
      <c r="X92" s="35">
        <v>0</v>
      </c>
      <c r="Y92" s="35">
        <v>0</v>
      </c>
      <c r="Z92" s="35">
        <v>0</v>
      </c>
      <c r="AA92" s="35">
        <v>0</v>
      </c>
      <c r="AB92" s="35">
        <v>0</v>
      </c>
      <c r="AC92" s="35">
        <v>0</v>
      </c>
      <c r="AD92" s="35">
        <v>0</v>
      </c>
      <c r="AE92" s="35">
        <v>0</v>
      </c>
      <c r="AF92" s="35">
        <v>0</v>
      </c>
      <c r="AG92" s="35">
        <v>0</v>
      </c>
      <c r="AH92" s="35">
        <v>0</v>
      </c>
      <c r="AI92" s="35">
        <v>0</v>
      </c>
      <c r="AJ92" s="35">
        <v>0</v>
      </c>
      <c r="AK92" s="35">
        <v>0</v>
      </c>
      <c r="AL92" s="35">
        <v>0</v>
      </c>
      <c r="AM92" s="35">
        <v>0</v>
      </c>
      <c r="AN92" s="35">
        <v>0</v>
      </c>
      <c r="AO92" s="35"/>
      <c r="AP92" s="91">
        <f t="shared" si="1"/>
        <v>0</v>
      </c>
      <c r="AQ92" s="91">
        <f>SUMIF($E$2:$AN$2,"&lt;="&amp;VLOOKUP($AP$1,#REF!,6,0),$E92:$AN92)</f>
        <v>0</v>
      </c>
    </row>
    <row r="93" spans="1:43" x14ac:dyDescent="0.2">
      <c r="A93" s="1">
        <v>1330</v>
      </c>
      <c r="B93" s="1" t="s">
        <v>189</v>
      </c>
      <c r="C93" s="1">
        <v>1330</v>
      </c>
      <c r="D93" s="40" t="s">
        <v>34</v>
      </c>
      <c r="E93" s="35">
        <v>-8652.5176127266514</v>
      </c>
      <c r="F93" s="35">
        <v>-463678.88422627316</v>
      </c>
      <c r="G93" s="35">
        <v>-1629.1957261860546</v>
      </c>
      <c r="H93" s="35">
        <v>-47331.298968349736</v>
      </c>
      <c r="I93" s="35">
        <v>-47331.298968349736</v>
      </c>
      <c r="J93" s="35">
        <v>-47331.298968349736</v>
      </c>
      <c r="K93" s="35">
        <v>-47331.298968349736</v>
      </c>
      <c r="L93" s="35">
        <v>-47331.298968349736</v>
      </c>
      <c r="M93" s="35">
        <v>-47331.298968349736</v>
      </c>
      <c r="N93" s="35">
        <v>-47331.298968349736</v>
      </c>
      <c r="O93" s="35">
        <v>-47331.298968349736</v>
      </c>
      <c r="P93" s="35">
        <v>-47331.298968349736</v>
      </c>
      <c r="Q93" s="35">
        <v>-47331.298968349736</v>
      </c>
      <c r="R93" s="35">
        <v>-47331.298968349736</v>
      </c>
      <c r="S93" s="35">
        <v>-47331.298968349736</v>
      </c>
      <c r="T93" s="35">
        <v>-47746.577384747485</v>
      </c>
      <c r="U93" s="35">
        <v>-47746.577384747485</v>
      </c>
      <c r="V93" s="35">
        <v>-47746.577384747485</v>
      </c>
      <c r="W93" s="35">
        <v>-47746.577384747485</v>
      </c>
      <c r="X93" s="35">
        <v>-47746.577384747485</v>
      </c>
      <c r="Y93" s="35">
        <v>-47746.577384747485</v>
      </c>
      <c r="Z93" s="35">
        <v>-47746.577384747485</v>
      </c>
      <c r="AA93" s="35">
        <v>-47746.577384747485</v>
      </c>
      <c r="AB93" s="35">
        <v>-47746.577384747485</v>
      </c>
      <c r="AC93" s="35">
        <v>-47746.577384747485</v>
      </c>
      <c r="AD93" s="35">
        <v>-47746.577384747485</v>
      </c>
      <c r="AE93" s="35">
        <v>-47746.577384747485</v>
      </c>
      <c r="AF93" s="35">
        <v>-48048.078495926893</v>
      </c>
      <c r="AG93" s="35">
        <v>-48048.078495926893</v>
      </c>
      <c r="AH93" s="35">
        <v>-48048.078495926893</v>
      </c>
      <c r="AI93" s="35">
        <v>-48048.078495926893</v>
      </c>
      <c r="AJ93" s="35">
        <v>-48048.078495926893</v>
      </c>
      <c r="AK93" s="35">
        <v>-48048.078495926893</v>
      </c>
      <c r="AL93" s="35">
        <v>-48048.078495926893</v>
      </c>
      <c r="AM93" s="35">
        <v>-48048.078495926893</v>
      </c>
      <c r="AN93" s="35">
        <v>-48048.078495926893</v>
      </c>
      <c r="AO93" s="35"/>
      <c r="AP93" s="91">
        <f t="shared" si="1"/>
        <v>0</v>
      </c>
      <c r="AQ93" s="91">
        <f>SUMIF($E$2:$AN$2,"&lt;="&amp;VLOOKUP($AP$1,#REF!,6,0),$E93:$AN93)</f>
        <v>0</v>
      </c>
    </row>
    <row r="94" spans="1:43" x14ac:dyDescent="0.2">
      <c r="A94" s="1">
        <v>1330</v>
      </c>
      <c r="B94" s="1" t="s">
        <v>190</v>
      </c>
      <c r="C94" s="1">
        <v>1330</v>
      </c>
      <c r="D94" s="40" t="s">
        <v>35</v>
      </c>
      <c r="E94" s="35">
        <v>30922.353996708396</v>
      </c>
      <c r="F94" s="35">
        <v>-2195593.379802289</v>
      </c>
      <c r="G94" s="35">
        <v>-70650.921513554349</v>
      </c>
      <c r="H94" s="35">
        <v>-1568191.7480196124</v>
      </c>
      <c r="I94" s="35">
        <v>-1568191.7480196124</v>
      </c>
      <c r="J94" s="35">
        <v>-1568191.7480196124</v>
      </c>
      <c r="K94" s="35">
        <v>-1568191.7480196124</v>
      </c>
      <c r="L94" s="35">
        <v>-1568191.7480196124</v>
      </c>
      <c r="M94" s="35">
        <v>-1568191.7480196124</v>
      </c>
      <c r="N94" s="35">
        <v>-1568191.7480196124</v>
      </c>
      <c r="O94" s="35">
        <v>-1568191.7480196124</v>
      </c>
      <c r="P94" s="35">
        <v>-1568191.7480196124</v>
      </c>
      <c r="Q94" s="35">
        <v>-1568191.7480196124</v>
      </c>
      <c r="R94" s="35">
        <v>-1568191.7480196124</v>
      </c>
      <c r="S94" s="35">
        <v>-1568191.7480196124</v>
      </c>
      <c r="T94" s="35">
        <v>-1578528.4705411422</v>
      </c>
      <c r="U94" s="35">
        <v>-1578528.4705411422</v>
      </c>
      <c r="V94" s="35">
        <v>-1578528.4705411422</v>
      </c>
      <c r="W94" s="35">
        <v>-1578528.4705411422</v>
      </c>
      <c r="X94" s="35">
        <v>-1578528.4705411422</v>
      </c>
      <c r="Y94" s="35">
        <v>-1578528.4705411422</v>
      </c>
      <c r="Z94" s="35">
        <v>-1578528.4705411422</v>
      </c>
      <c r="AA94" s="35">
        <v>-1578528.4705411422</v>
      </c>
      <c r="AB94" s="35">
        <v>-1578528.4705411422</v>
      </c>
      <c r="AC94" s="35">
        <v>-1578528.4705411422</v>
      </c>
      <c r="AD94" s="35">
        <v>-1578528.4705411422</v>
      </c>
      <c r="AE94" s="35">
        <v>-1578528.4705411422</v>
      </c>
      <c r="AF94" s="35">
        <v>-1592839.0318056457</v>
      </c>
      <c r="AG94" s="35">
        <v>-1592839.0318056457</v>
      </c>
      <c r="AH94" s="35">
        <v>-1592839.0318056457</v>
      </c>
      <c r="AI94" s="35">
        <v>-1592839.0318056457</v>
      </c>
      <c r="AJ94" s="35">
        <v>-1592839.0318056457</v>
      </c>
      <c r="AK94" s="35">
        <v>-1592839.0318056457</v>
      </c>
      <c r="AL94" s="35">
        <v>-1592839.0318056457</v>
      </c>
      <c r="AM94" s="35">
        <v>-1592839.0318056457</v>
      </c>
      <c r="AN94" s="35">
        <v>-1592839.0318056457</v>
      </c>
      <c r="AO94" s="35"/>
      <c r="AP94" s="91">
        <f t="shared" si="1"/>
        <v>0</v>
      </c>
      <c r="AQ94" s="91">
        <f>SUMIF($E$2:$AN$2,"&lt;="&amp;VLOOKUP($AP$1,#REF!,6,0),$E94:$AN94)</f>
        <v>0</v>
      </c>
    </row>
    <row r="95" spans="1:43" x14ac:dyDescent="0.2">
      <c r="A95" s="1">
        <v>1330</v>
      </c>
      <c r="B95" s="1" t="s">
        <v>191</v>
      </c>
      <c r="C95" s="1">
        <v>1330</v>
      </c>
      <c r="D95" s="40" t="s">
        <v>37</v>
      </c>
      <c r="E95" s="35">
        <v>-7305.5350331254267</v>
      </c>
      <c r="F95" s="35">
        <v>-1643.7871809909113</v>
      </c>
      <c r="G95" s="35">
        <v>-815.36592333904207</v>
      </c>
      <c r="H95" s="35">
        <v>-2530.8777302404851</v>
      </c>
      <c r="I95" s="35">
        <v>-2530.8777302404851</v>
      </c>
      <c r="J95" s="35">
        <v>-2530.8777302404851</v>
      </c>
      <c r="K95" s="35">
        <v>-2530.8777302404851</v>
      </c>
      <c r="L95" s="35">
        <v>-2530.8777302404851</v>
      </c>
      <c r="M95" s="35">
        <v>-2530.8777302404851</v>
      </c>
      <c r="N95" s="35">
        <v>-2530.8777302404851</v>
      </c>
      <c r="O95" s="35">
        <v>-2530.8777302404851</v>
      </c>
      <c r="P95" s="35">
        <v>-2530.8777302404851</v>
      </c>
      <c r="Q95" s="35">
        <v>-2530.8777302404851</v>
      </c>
      <c r="R95" s="35">
        <v>-2530.8777302404851</v>
      </c>
      <c r="S95" s="35">
        <v>-2530.8777302404851</v>
      </c>
      <c r="T95" s="35">
        <v>-2553.6072383623841</v>
      </c>
      <c r="U95" s="35">
        <v>-2553.6072383623841</v>
      </c>
      <c r="V95" s="35">
        <v>-2553.6072383623841</v>
      </c>
      <c r="W95" s="35">
        <v>-2553.6072383623841</v>
      </c>
      <c r="X95" s="35">
        <v>-2553.6072383623841</v>
      </c>
      <c r="Y95" s="35">
        <v>-2553.6072383623841</v>
      </c>
      <c r="Z95" s="35">
        <v>-2553.6072383623841</v>
      </c>
      <c r="AA95" s="35">
        <v>-2553.6072383623841</v>
      </c>
      <c r="AB95" s="35">
        <v>-2553.6072383623841</v>
      </c>
      <c r="AC95" s="35">
        <v>-2553.6072383623841</v>
      </c>
      <c r="AD95" s="35">
        <v>-2553.6072383623841</v>
      </c>
      <c r="AE95" s="35">
        <v>-2553.6072383623841</v>
      </c>
      <c r="AF95" s="35">
        <v>-2570.0568416088513</v>
      </c>
      <c r="AG95" s="35">
        <v>-2570.0568416088513</v>
      </c>
      <c r="AH95" s="35">
        <v>-2570.0568416088513</v>
      </c>
      <c r="AI95" s="35">
        <v>-2570.0568416088513</v>
      </c>
      <c r="AJ95" s="35">
        <v>-2570.0568416088513</v>
      </c>
      <c r="AK95" s="35">
        <v>-2570.0568416088513</v>
      </c>
      <c r="AL95" s="35">
        <v>-2570.0568416088513</v>
      </c>
      <c r="AM95" s="35">
        <v>-2570.0568416088513</v>
      </c>
      <c r="AN95" s="35">
        <v>-2570.0568416088513</v>
      </c>
      <c r="AO95" s="35"/>
      <c r="AP95" s="91">
        <f t="shared" si="1"/>
        <v>0</v>
      </c>
      <c r="AQ95" s="91">
        <f>SUMIF($E$2:$AN$2,"&lt;="&amp;VLOOKUP($AP$1,#REF!,6,0),$E95:$AN95)</f>
        <v>0</v>
      </c>
    </row>
    <row r="96" spans="1:43" x14ac:dyDescent="0.2">
      <c r="A96" s="1">
        <v>1330</v>
      </c>
      <c r="B96" s="1" t="s">
        <v>192</v>
      </c>
      <c r="C96" s="1">
        <v>1330</v>
      </c>
      <c r="D96" s="40" t="s">
        <v>38</v>
      </c>
      <c r="E96" s="35">
        <v>0</v>
      </c>
      <c r="F96" s="35">
        <v>-353.35801660452069</v>
      </c>
      <c r="G96" s="35">
        <v>0</v>
      </c>
      <c r="H96" s="35">
        <v>-1119.0456024844163</v>
      </c>
      <c r="I96" s="35">
        <v>-1119.0456024844163</v>
      </c>
      <c r="J96" s="35">
        <v>-1119.0456024844163</v>
      </c>
      <c r="K96" s="35">
        <v>-1119.0456024844163</v>
      </c>
      <c r="L96" s="35">
        <v>-1119.0456024844163</v>
      </c>
      <c r="M96" s="35">
        <v>-1119.0456024844163</v>
      </c>
      <c r="N96" s="35">
        <v>-1119.0456024844163</v>
      </c>
      <c r="O96" s="35">
        <v>-1119.0456024844163</v>
      </c>
      <c r="P96" s="35">
        <v>-1119.0456024844163</v>
      </c>
      <c r="Q96" s="35">
        <v>-1119.0456024844163</v>
      </c>
      <c r="R96" s="35">
        <v>-1119.0456024844163</v>
      </c>
      <c r="S96" s="35">
        <v>-1119.0456024844163</v>
      </c>
      <c r="T96" s="35">
        <v>-1128.1228626316249</v>
      </c>
      <c r="U96" s="35">
        <v>-1128.1228626316249</v>
      </c>
      <c r="V96" s="35">
        <v>-1128.1228626316249</v>
      </c>
      <c r="W96" s="35">
        <v>-1128.1228626316249</v>
      </c>
      <c r="X96" s="35">
        <v>-1128.1228626316249</v>
      </c>
      <c r="Y96" s="35">
        <v>-1128.1228626316249</v>
      </c>
      <c r="Z96" s="35">
        <v>-1128.1228626316249</v>
      </c>
      <c r="AA96" s="35">
        <v>-1128.1228626316249</v>
      </c>
      <c r="AB96" s="35">
        <v>-1128.1228626316249</v>
      </c>
      <c r="AC96" s="35">
        <v>-1128.1228626316249</v>
      </c>
      <c r="AD96" s="35">
        <v>-1128.1228626316249</v>
      </c>
      <c r="AE96" s="35">
        <v>-1128.1228626316249</v>
      </c>
      <c r="AF96" s="35">
        <v>-1138.6629486871309</v>
      </c>
      <c r="AG96" s="35">
        <v>-1138.6629486871309</v>
      </c>
      <c r="AH96" s="35">
        <v>-1138.6629486871309</v>
      </c>
      <c r="AI96" s="35">
        <v>-1138.6629486871309</v>
      </c>
      <c r="AJ96" s="35">
        <v>-1138.6629486871309</v>
      </c>
      <c r="AK96" s="35">
        <v>-1138.6629486871309</v>
      </c>
      <c r="AL96" s="35">
        <v>-1138.6629486871309</v>
      </c>
      <c r="AM96" s="35">
        <v>-1138.6629486871309</v>
      </c>
      <c r="AN96" s="35">
        <v>-1138.6629486871309</v>
      </c>
      <c r="AO96" s="35"/>
      <c r="AP96" s="91">
        <f t="shared" si="1"/>
        <v>0</v>
      </c>
      <c r="AQ96" s="91">
        <f>SUMIF($E$2:$AN$2,"&lt;="&amp;VLOOKUP($AP$1,#REF!,6,0),$E96:$AN96)</f>
        <v>0</v>
      </c>
    </row>
    <row r="97" spans="1:43" x14ac:dyDescent="0.2">
      <c r="A97" s="1">
        <v>1330</v>
      </c>
      <c r="B97" s="1" t="s">
        <v>193</v>
      </c>
      <c r="C97" s="1">
        <v>1330</v>
      </c>
      <c r="D97" s="40" t="s">
        <v>39</v>
      </c>
      <c r="E97" s="35">
        <v>-241910.0319832665</v>
      </c>
      <c r="F97" s="35">
        <v>-60764.291816909259</v>
      </c>
      <c r="G97" s="35">
        <v>-62478.327801856591</v>
      </c>
      <c r="H97" s="35">
        <v>-28876.98025497542</v>
      </c>
      <c r="I97" s="35">
        <v>-28876.98025497542</v>
      </c>
      <c r="J97" s="35">
        <v>-28876.98025497542</v>
      </c>
      <c r="K97" s="35">
        <v>-28876.98025497542</v>
      </c>
      <c r="L97" s="35">
        <v>-28876.98025497542</v>
      </c>
      <c r="M97" s="35">
        <v>-28876.98025497542</v>
      </c>
      <c r="N97" s="35">
        <v>-28876.98025497542</v>
      </c>
      <c r="O97" s="35">
        <v>-28876.98025497542</v>
      </c>
      <c r="P97" s="35">
        <v>-28876.98025497542</v>
      </c>
      <c r="Q97" s="35">
        <v>-28876.98025497542</v>
      </c>
      <c r="R97" s="35">
        <v>-28876.98025497542</v>
      </c>
      <c r="S97" s="35">
        <v>-28876.98025497542</v>
      </c>
      <c r="T97" s="35">
        <v>-29085.527686260961</v>
      </c>
      <c r="U97" s="35">
        <v>-29085.527686260961</v>
      </c>
      <c r="V97" s="35">
        <v>-29085.527686260961</v>
      </c>
      <c r="W97" s="35">
        <v>-29085.527686260961</v>
      </c>
      <c r="X97" s="35">
        <v>-29085.527686260961</v>
      </c>
      <c r="Y97" s="35">
        <v>-29085.527686260961</v>
      </c>
      <c r="Z97" s="35">
        <v>-29085.527686260961</v>
      </c>
      <c r="AA97" s="35">
        <v>-29085.527686260961</v>
      </c>
      <c r="AB97" s="35">
        <v>-29085.527686260961</v>
      </c>
      <c r="AC97" s="35">
        <v>-29085.527686260961</v>
      </c>
      <c r="AD97" s="35">
        <v>-29085.527686260961</v>
      </c>
      <c r="AE97" s="35">
        <v>-29085.527686260961</v>
      </c>
      <c r="AF97" s="35">
        <v>-29372.215738250172</v>
      </c>
      <c r="AG97" s="35">
        <v>-29372.215738250172</v>
      </c>
      <c r="AH97" s="35">
        <v>-29372.215738250172</v>
      </c>
      <c r="AI97" s="35">
        <v>-29372.215738250172</v>
      </c>
      <c r="AJ97" s="35">
        <v>-29372.215738250172</v>
      </c>
      <c r="AK97" s="35">
        <v>-29372.215738250172</v>
      </c>
      <c r="AL97" s="35">
        <v>-29372.215738250172</v>
      </c>
      <c r="AM97" s="35">
        <v>-29372.215738250172</v>
      </c>
      <c r="AN97" s="35">
        <v>-29372.215738250172</v>
      </c>
      <c r="AO97" s="35"/>
      <c r="AP97" s="91">
        <f t="shared" si="1"/>
        <v>0</v>
      </c>
      <c r="AQ97" s="91">
        <f>SUMIF($E$2:$AN$2,"&lt;="&amp;VLOOKUP($AP$1,#REF!,6,0),$E97:$AN97)</f>
        <v>0</v>
      </c>
    </row>
    <row r="98" spans="1:43" x14ac:dyDescent="0.2">
      <c r="A98" s="1">
        <v>1330</v>
      </c>
      <c r="B98" s="1" t="s">
        <v>194</v>
      </c>
      <c r="C98" s="1">
        <v>1330</v>
      </c>
      <c r="D98" s="40" t="s">
        <v>44</v>
      </c>
      <c r="E98" s="35">
        <v>0</v>
      </c>
      <c r="F98" s="35">
        <v>-40.068022563483694</v>
      </c>
      <c r="G98" s="35">
        <v>-33.976957377881121</v>
      </c>
      <c r="H98" s="35">
        <v>-6553.4628424664843</v>
      </c>
      <c r="I98" s="35">
        <v>-6553.4628424664843</v>
      </c>
      <c r="J98" s="35">
        <v>-6553.4628424664843</v>
      </c>
      <c r="K98" s="35">
        <v>-6553.4628424664843</v>
      </c>
      <c r="L98" s="35">
        <v>-6553.4628424664843</v>
      </c>
      <c r="M98" s="35">
        <v>-6553.4628424664843</v>
      </c>
      <c r="N98" s="35">
        <v>-6553.4628424664843</v>
      </c>
      <c r="O98" s="35">
        <v>-6553.4628424664843</v>
      </c>
      <c r="P98" s="35">
        <v>-6553.4628424664843</v>
      </c>
      <c r="Q98" s="35">
        <v>-6553.4628424664843</v>
      </c>
      <c r="R98" s="35">
        <v>-6553.4628424664843</v>
      </c>
      <c r="S98" s="35">
        <v>-6553.4628424664843</v>
      </c>
      <c r="T98" s="35">
        <v>-6563.9823102781038</v>
      </c>
      <c r="U98" s="35">
        <v>-6563.9823102781038</v>
      </c>
      <c r="V98" s="35">
        <v>-6563.9823102781038</v>
      </c>
      <c r="W98" s="35">
        <v>-6563.9823102781038</v>
      </c>
      <c r="X98" s="35">
        <v>-6563.9823102781038</v>
      </c>
      <c r="Y98" s="35">
        <v>-6563.9823102781038</v>
      </c>
      <c r="Z98" s="35">
        <v>-6563.9823102781038</v>
      </c>
      <c r="AA98" s="35">
        <v>-6563.9823102781038</v>
      </c>
      <c r="AB98" s="35">
        <v>-6563.9823102781038</v>
      </c>
      <c r="AC98" s="35">
        <v>-6563.9823102781038</v>
      </c>
      <c r="AD98" s="35">
        <v>-6563.9823102781038</v>
      </c>
      <c r="AE98" s="35">
        <v>-6563.9823102781038</v>
      </c>
      <c r="AF98" s="35">
        <v>-6600.4082942633049</v>
      </c>
      <c r="AG98" s="35">
        <v>-6600.4082942633049</v>
      </c>
      <c r="AH98" s="35">
        <v>-6600.4082942633049</v>
      </c>
      <c r="AI98" s="35">
        <v>-6600.4082942633049</v>
      </c>
      <c r="AJ98" s="35">
        <v>-6600.4082942633049</v>
      </c>
      <c r="AK98" s="35">
        <v>-6600.4082942633049</v>
      </c>
      <c r="AL98" s="35">
        <v>-6600.4082942633049</v>
      </c>
      <c r="AM98" s="35">
        <v>-6600.4082942633049</v>
      </c>
      <c r="AN98" s="35">
        <v>-6600.4082942633049</v>
      </c>
      <c r="AO98" s="35"/>
      <c r="AP98" s="91">
        <f t="shared" si="1"/>
        <v>0</v>
      </c>
      <c r="AQ98" s="91">
        <f>SUMIF($E$2:$AN$2,"&lt;="&amp;VLOOKUP($AP$1,#REF!,6,0),$E98:$AN98)</f>
        <v>0</v>
      </c>
    </row>
    <row r="99" spans="1:43" x14ac:dyDescent="0.2">
      <c r="A99" s="1">
        <v>1330</v>
      </c>
      <c r="B99" s="1" t="s">
        <v>195</v>
      </c>
      <c r="C99" s="1">
        <v>1330</v>
      </c>
      <c r="D99" s="40" t="s">
        <v>50</v>
      </c>
      <c r="E99" s="35">
        <v>0</v>
      </c>
      <c r="F99" s="35">
        <v>-72193.243341115201</v>
      </c>
      <c r="G99" s="35">
        <v>-1283.8809249404765</v>
      </c>
      <c r="H99" s="35">
        <v>-34609.221034728645</v>
      </c>
      <c r="I99" s="35">
        <v>-34609.221034728645</v>
      </c>
      <c r="J99" s="35">
        <v>-34609.221034728645</v>
      </c>
      <c r="K99" s="35">
        <v>-34609.221034728645</v>
      </c>
      <c r="L99" s="35">
        <v>-34609.221034728645</v>
      </c>
      <c r="M99" s="35">
        <v>-34609.221034728645</v>
      </c>
      <c r="N99" s="35">
        <v>-34609.221034728645</v>
      </c>
      <c r="O99" s="35">
        <v>-34609.221034728645</v>
      </c>
      <c r="P99" s="35">
        <v>-34609.221034728645</v>
      </c>
      <c r="Q99" s="35">
        <v>-34609.221034728645</v>
      </c>
      <c r="R99" s="35">
        <v>-34609.221034728645</v>
      </c>
      <c r="S99" s="35">
        <v>-34609.221034728645</v>
      </c>
      <c r="T99" s="35">
        <v>-34902.138808864918</v>
      </c>
      <c r="U99" s="35">
        <v>-34902.138808864918</v>
      </c>
      <c r="V99" s="35">
        <v>-34902.138808864918</v>
      </c>
      <c r="W99" s="35">
        <v>-34902.138808864918</v>
      </c>
      <c r="X99" s="35">
        <v>-34902.138808864918</v>
      </c>
      <c r="Y99" s="35">
        <v>-34902.138808864918</v>
      </c>
      <c r="Z99" s="35">
        <v>-34902.138808864918</v>
      </c>
      <c r="AA99" s="35">
        <v>-34902.138808864918</v>
      </c>
      <c r="AB99" s="35">
        <v>-34902.138808864918</v>
      </c>
      <c r="AC99" s="35">
        <v>-34902.138808864918</v>
      </c>
      <c r="AD99" s="35">
        <v>-34902.138808864918</v>
      </c>
      <c r="AE99" s="35">
        <v>-34902.138808864918</v>
      </c>
      <c r="AF99" s="35">
        <v>-35159.118912966806</v>
      </c>
      <c r="AG99" s="35">
        <v>-35159.118912966806</v>
      </c>
      <c r="AH99" s="35">
        <v>-35159.118912966806</v>
      </c>
      <c r="AI99" s="35">
        <v>-35159.118912966806</v>
      </c>
      <c r="AJ99" s="35">
        <v>-35159.118912966806</v>
      </c>
      <c r="AK99" s="35">
        <v>-35159.118912966806</v>
      </c>
      <c r="AL99" s="35">
        <v>-35159.118912966806</v>
      </c>
      <c r="AM99" s="35">
        <v>-35159.118912966806</v>
      </c>
      <c r="AN99" s="35">
        <v>-35159.118912966806</v>
      </c>
      <c r="AO99" s="35"/>
      <c r="AP99" s="91">
        <f t="shared" si="1"/>
        <v>0</v>
      </c>
      <c r="AQ99" s="91">
        <f>SUMIF($E$2:$AN$2,"&lt;="&amp;VLOOKUP($AP$1,#REF!,6,0),$E99:$AN99)</f>
        <v>0</v>
      </c>
    </row>
    <row r="100" spans="1:43" x14ac:dyDescent="0.2">
      <c r="A100" s="1">
        <v>1330</v>
      </c>
      <c r="B100" s="1" t="s">
        <v>196</v>
      </c>
      <c r="C100" s="1">
        <v>1330</v>
      </c>
      <c r="D100" s="40" t="s">
        <v>51</v>
      </c>
      <c r="E100" s="35">
        <v>-30072.801291717566</v>
      </c>
      <c r="F100" s="35">
        <v>-16266.647471881997</v>
      </c>
      <c r="G100" s="35">
        <v>-12000.164943535299</v>
      </c>
      <c r="H100" s="35">
        <v>-18999.602640171815</v>
      </c>
      <c r="I100" s="35">
        <v>-18999.602640171815</v>
      </c>
      <c r="J100" s="35">
        <v>-18999.602640171815</v>
      </c>
      <c r="K100" s="35">
        <v>-18999.602640171815</v>
      </c>
      <c r="L100" s="35">
        <v>-18999.602640171815</v>
      </c>
      <c r="M100" s="35">
        <v>-18999.602640171815</v>
      </c>
      <c r="N100" s="35">
        <v>-18999.602640171815</v>
      </c>
      <c r="O100" s="35">
        <v>-18999.602640171815</v>
      </c>
      <c r="P100" s="35">
        <v>-18999.602640171815</v>
      </c>
      <c r="Q100" s="35">
        <v>-18999.602640171815</v>
      </c>
      <c r="R100" s="35">
        <v>-18999.602640171815</v>
      </c>
      <c r="S100" s="35">
        <v>-18999.602640171815</v>
      </c>
      <c r="T100" s="35">
        <v>-19036.883414325632</v>
      </c>
      <c r="U100" s="35">
        <v>-19036.883414325632</v>
      </c>
      <c r="V100" s="35">
        <v>-19036.883414325632</v>
      </c>
      <c r="W100" s="35">
        <v>-19036.883414325632</v>
      </c>
      <c r="X100" s="35">
        <v>-19036.883414325632</v>
      </c>
      <c r="Y100" s="35">
        <v>-19036.883414325632</v>
      </c>
      <c r="Z100" s="35">
        <v>-19036.883414325632</v>
      </c>
      <c r="AA100" s="35">
        <v>-19036.883414325632</v>
      </c>
      <c r="AB100" s="35">
        <v>-19036.883414325632</v>
      </c>
      <c r="AC100" s="35">
        <v>-19036.883414325632</v>
      </c>
      <c r="AD100" s="35">
        <v>-19036.883414325632</v>
      </c>
      <c r="AE100" s="35">
        <v>-19036.883414325632</v>
      </c>
      <c r="AF100" s="35">
        <v>-19149.894976854906</v>
      </c>
      <c r="AG100" s="35">
        <v>-19149.894976854906</v>
      </c>
      <c r="AH100" s="35">
        <v>-19149.894976854906</v>
      </c>
      <c r="AI100" s="35">
        <v>-19149.894976854906</v>
      </c>
      <c r="AJ100" s="35">
        <v>-19149.894976854906</v>
      </c>
      <c r="AK100" s="35">
        <v>-19149.894976854906</v>
      </c>
      <c r="AL100" s="35">
        <v>-19149.894976854906</v>
      </c>
      <c r="AM100" s="35">
        <v>-19149.894976854906</v>
      </c>
      <c r="AN100" s="35">
        <v>-19149.894976854906</v>
      </c>
      <c r="AO100" s="35"/>
      <c r="AP100" s="91">
        <f t="shared" si="1"/>
        <v>0</v>
      </c>
      <c r="AQ100" s="91">
        <f>SUMIF($E$2:$AN$2,"&lt;="&amp;VLOOKUP($AP$1,#REF!,6,0),$E100:$AN100)</f>
        <v>0</v>
      </c>
    </row>
    <row r="101" spans="1:43" x14ac:dyDescent="0.2">
      <c r="A101" s="1">
        <v>1330</v>
      </c>
      <c r="B101" s="1" t="s">
        <v>197</v>
      </c>
      <c r="C101" s="1">
        <v>1330</v>
      </c>
      <c r="D101" s="40" t="s">
        <v>61</v>
      </c>
      <c r="E101" s="35">
        <v>-133.96579662052395</v>
      </c>
      <c r="F101" s="35">
        <v>-120.00580474463308</v>
      </c>
      <c r="G101" s="35">
        <v>-259.96368666375218</v>
      </c>
      <c r="H101" s="35">
        <v>-124.05239467909172</v>
      </c>
      <c r="I101" s="35">
        <v>-124.05239467909172</v>
      </c>
      <c r="J101" s="35">
        <v>-124.05239467909172</v>
      </c>
      <c r="K101" s="35">
        <v>-124.05239467909172</v>
      </c>
      <c r="L101" s="35">
        <v>-124.05239467909172</v>
      </c>
      <c r="M101" s="35">
        <v>-124.05239467909172</v>
      </c>
      <c r="N101" s="35">
        <v>-124.05239467909172</v>
      </c>
      <c r="O101" s="35">
        <v>-124.05239467909172</v>
      </c>
      <c r="P101" s="35">
        <v>-124.05239467909172</v>
      </c>
      <c r="Q101" s="35">
        <v>-124.05239467909172</v>
      </c>
      <c r="R101" s="35">
        <v>-124.05239467909172</v>
      </c>
      <c r="S101" s="35">
        <v>-124.05239467909172</v>
      </c>
      <c r="T101" s="35">
        <v>-124.98372926054644</v>
      </c>
      <c r="U101" s="35">
        <v>-124.98372926054644</v>
      </c>
      <c r="V101" s="35">
        <v>-124.98372926054644</v>
      </c>
      <c r="W101" s="35">
        <v>-124.98372926054644</v>
      </c>
      <c r="X101" s="35">
        <v>-124.98372926054644</v>
      </c>
      <c r="Y101" s="35">
        <v>-124.98372926054644</v>
      </c>
      <c r="Z101" s="35">
        <v>-124.98372926054644</v>
      </c>
      <c r="AA101" s="35">
        <v>-124.98372926054644</v>
      </c>
      <c r="AB101" s="35">
        <v>-124.98372926054644</v>
      </c>
      <c r="AC101" s="35">
        <v>-124.98372926054644</v>
      </c>
      <c r="AD101" s="35">
        <v>-124.98372926054644</v>
      </c>
      <c r="AE101" s="35">
        <v>-124.98372926054644</v>
      </c>
      <c r="AF101" s="35">
        <v>-126.17392839807364</v>
      </c>
      <c r="AG101" s="35">
        <v>-126.17392839807364</v>
      </c>
      <c r="AH101" s="35">
        <v>-126.17392839807364</v>
      </c>
      <c r="AI101" s="35">
        <v>-126.17392839807364</v>
      </c>
      <c r="AJ101" s="35">
        <v>-126.17392839807364</v>
      </c>
      <c r="AK101" s="35">
        <v>-126.17392839807364</v>
      </c>
      <c r="AL101" s="35">
        <v>-126.17392839807364</v>
      </c>
      <c r="AM101" s="35">
        <v>-126.17392839807364</v>
      </c>
      <c r="AN101" s="35">
        <v>-126.17392839807364</v>
      </c>
      <c r="AO101" s="35"/>
      <c r="AP101" s="91">
        <f t="shared" si="1"/>
        <v>0</v>
      </c>
      <c r="AQ101" s="91">
        <f>SUMIF($E$2:$AN$2,"&lt;="&amp;VLOOKUP($AP$1,#REF!,6,0),$E101:$AN101)</f>
        <v>0</v>
      </c>
    </row>
    <row r="102" spans="1:43" x14ac:dyDescent="0.2">
      <c r="A102" s="1">
        <v>1330</v>
      </c>
      <c r="B102" s="1" t="s">
        <v>198</v>
      </c>
      <c r="C102" s="1">
        <v>1330</v>
      </c>
      <c r="D102" s="40" t="s">
        <v>30</v>
      </c>
      <c r="E102" s="35">
        <v>12378.724990965557</v>
      </c>
      <c r="F102" s="35">
        <v>0</v>
      </c>
      <c r="G102" s="35">
        <v>0</v>
      </c>
      <c r="H102" s="35">
        <v>-1523.6520935668923</v>
      </c>
      <c r="I102" s="35">
        <v>-1523.6520935668923</v>
      </c>
      <c r="J102" s="35">
        <v>-1523.6520935668923</v>
      </c>
      <c r="K102" s="35">
        <v>-1523.6520935668923</v>
      </c>
      <c r="L102" s="35">
        <v>-1523.6520935668923</v>
      </c>
      <c r="M102" s="35">
        <v>-1523.6520935668923</v>
      </c>
      <c r="N102" s="35">
        <v>-1523.6520935668923</v>
      </c>
      <c r="O102" s="35">
        <v>-1523.6520935668923</v>
      </c>
      <c r="P102" s="35">
        <v>-1523.6520935668923</v>
      </c>
      <c r="Q102" s="35">
        <v>-1523.6520935668923</v>
      </c>
      <c r="R102" s="35">
        <v>-1523.6520935668923</v>
      </c>
      <c r="S102" s="35">
        <v>-1523.6520935668923</v>
      </c>
      <c r="T102" s="35">
        <v>-1532.3248918308775</v>
      </c>
      <c r="U102" s="35">
        <v>-1532.3248918308775</v>
      </c>
      <c r="V102" s="35">
        <v>-1532.3248918308775</v>
      </c>
      <c r="W102" s="35">
        <v>-1532.3248918308775</v>
      </c>
      <c r="X102" s="35">
        <v>-1532.3248918308775</v>
      </c>
      <c r="Y102" s="35">
        <v>-1532.3248918308775</v>
      </c>
      <c r="Z102" s="35">
        <v>-1532.3248918308775</v>
      </c>
      <c r="AA102" s="35">
        <v>-1532.3248918308775</v>
      </c>
      <c r="AB102" s="35">
        <v>-1532.3248918308775</v>
      </c>
      <c r="AC102" s="35">
        <v>-1532.3248918308775</v>
      </c>
      <c r="AD102" s="35">
        <v>-1532.3248918308775</v>
      </c>
      <c r="AE102" s="35">
        <v>-1532.3248918308775</v>
      </c>
      <c r="AF102" s="35">
        <v>-1547.4996100833498</v>
      </c>
      <c r="AG102" s="35">
        <v>-1547.4996100833498</v>
      </c>
      <c r="AH102" s="35">
        <v>-1547.4996100833498</v>
      </c>
      <c r="AI102" s="35">
        <v>-1547.4996100833498</v>
      </c>
      <c r="AJ102" s="35">
        <v>-1547.4996100833498</v>
      </c>
      <c r="AK102" s="35">
        <v>-1547.4996100833498</v>
      </c>
      <c r="AL102" s="35">
        <v>-1547.4996100833498</v>
      </c>
      <c r="AM102" s="35">
        <v>-1547.4996100833498</v>
      </c>
      <c r="AN102" s="35">
        <v>-1547.4996100833498</v>
      </c>
      <c r="AO102" s="35"/>
      <c r="AP102" s="91">
        <f t="shared" si="1"/>
        <v>0</v>
      </c>
      <c r="AQ102" s="91">
        <f>SUMIF($E$2:$AN$2,"&lt;="&amp;VLOOKUP($AP$1,#REF!,6,0),$E102:$AN102)</f>
        <v>0</v>
      </c>
    </row>
    <row r="103" spans="1:43" x14ac:dyDescent="0.2">
      <c r="A103" s="1">
        <v>1330</v>
      </c>
      <c r="B103" s="1" t="s">
        <v>199</v>
      </c>
      <c r="C103" s="1">
        <v>1330</v>
      </c>
      <c r="D103" s="40" t="s">
        <v>58</v>
      </c>
      <c r="E103" s="35">
        <v>0</v>
      </c>
      <c r="F103" s="35">
        <v>-5.8031717154756466</v>
      </c>
      <c r="G103" s="35">
        <v>0</v>
      </c>
      <c r="H103" s="35">
        <v>-10075.823609999821</v>
      </c>
      <c r="I103" s="35">
        <v>-10075.823609999821</v>
      </c>
      <c r="J103" s="35">
        <v>-10075.823609999821</v>
      </c>
      <c r="K103" s="35">
        <v>-10075.823609999821</v>
      </c>
      <c r="L103" s="35">
        <v>-10075.823609999821</v>
      </c>
      <c r="M103" s="35">
        <v>-10075.823609999821</v>
      </c>
      <c r="N103" s="35">
        <v>-10075.823609999821</v>
      </c>
      <c r="O103" s="35">
        <v>-10075.823609999821</v>
      </c>
      <c r="P103" s="35">
        <v>-10075.823609999821</v>
      </c>
      <c r="Q103" s="35">
        <v>-10075.823609999821</v>
      </c>
      <c r="R103" s="35">
        <v>-10075.823609999821</v>
      </c>
      <c r="S103" s="35">
        <v>-10075.823609999821</v>
      </c>
      <c r="T103" s="35">
        <v>-10110.788099010695</v>
      </c>
      <c r="U103" s="35">
        <v>-10110.788099010695</v>
      </c>
      <c r="V103" s="35">
        <v>-10110.788099010695</v>
      </c>
      <c r="W103" s="35">
        <v>-10110.788099010695</v>
      </c>
      <c r="X103" s="35">
        <v>-10110.788099010695</v>
      </c>
      <c r="Y103" s="35">
        <v>-10110.788099010695</v>
      </c>
      <c r="Z103" s="35">
        <v>-10110.788099010695</v>
      </c>
      <c r="AA103" s="35">
        <v>-10110.788099010695</v>
      </c>
      <c r="AB103" s="35">
        <v>-10110.788099010695</v>
      </c>
      <c r="AC103" s="35">
        <v>-10110.788099010695</v>
      </c>
      <c r="AD103" s="35">
        <v>-10110.788099010695</v>
      </c>
      <c r="AE103" s="35">
        <v>-10110.788099010695</v>
      </c>
      <c r="AF103" s="35">
        <v>-10187.060286809625</v>
      </c>
      <c r="AG103" s="35">
        <v>-10187.060286809625</v>
      </c>
      <c r="AH103" s="35">
        <v>-10187.060286809625</v>
      </c>
      <c r="AI103" s="35">
        <v>-10187.060286809625</v>
      </c>
      <c r="AJ103" s="35">
        <v>-10187.060286809625</v>
      </c>
      <c r="AK103" s="35">
        <v>-10187.060286809625</v>
      </c>
      <c r="AL103" s="35">
        <v>-10187.060286809625</v>
      </c>
      <c r="AM103" s="35">
        <v>-10187.060286809625</v>
      </c>
      <c r="AN103" s="35">
        <v>-10187.060286809625</v>
      </c>
      <c r="AO103" s="35"/>
      <c r="AP103" s="91">
        <f t="shared" si="1"/>
        <v>0</v>
      </c>
      <c r="AQ103" s="91">
        <f>SUMIF($E$2:$AN$2,"&lt;="&amp;VLOOKUP($AP$1,#REF!,6,0),$E103:$AN103)</f>
        <v>0</v>
      </c>
    </row>
    <row r="104" spans="1:43" x14ac:dyDescent="0.2">
      <c r="A104" s="1">
        <v>1330</v>
      </c>
      <c r="B104" s="1" t="s">
        <v>200</v>
      </c>
      <c r="C104" s="1">
        <v>1330</v>
      </c>
      <c r="D104" s="40" t="s">
        <v>40</v>
      </c>
      <c r="E104" s="35">
        <v>0</v>
      </c>
      <c r="F104" s="35">
        <v>-150.84005078856404</v>
      </c>
      <c r="G104" s="35">
        <v>0</v>
      </c>
      <c r="H104" s="35">
        <v>-1537.5486611458575</v>
      </c>
      <c r="I104" s="35">
        <v>-1537.5486611458575</v>
      </c>
      <c r="J104" s="35">
        <v>-1537.5486611458575</v>
      </c>
      <c r="K104" s="35">
        <v>-1537.5486611458575</v>
      </c>
      <c r="L104" s="35">
        <v>-1537.5486611458575</v>
      </c>
      <c r="M104" s="35">
        <v>-1537.5486611458575</v>
      </c>
      <c r="N104" s="35">
        <v>-1537.5486611458575</v>
      </c>
      <c r="O104" s="35">
        <v>-1537.5486611458575</v>
      </c>
      <c r="P104" s="35">
        <v>-1537.5486611458575</v>
      </c>
      <c r="Q104" s="35">
        <v>-1537.5486611458575</v>
      </c>
      <c r="R104" s="35">
        <v>-1537.5486611458575</v>
      </c>
      <c r="S104" s="35">
        <v>-1537.5486611458575</v>
      </c>
      <c r="T104" s="35">
        <v>-1544.611553344474</v>
      </c>
      <c r="U104" s="35">
        <v>-1544.611553344474</v>
      </c>
      <c r="V104" s="35">
        <v>-1544.611553344474</v>
      </c>
      <c r="W104" s="35">
        <v>-1544.611553344474</v>
      </c>
      <c r="X104" s="35">
        <v>-1544.611553344474</v>
      </c>
      <c r="Y104" s="35">
        <v>-1544.611553344474</v>
      </c>
      <c r="Z104" s="35">
        <v>-1544.611553344474</v>
      </c>
      <c r="AA104" s="35">
        <v>-1544.611553344474</v>
      </c>
      <c r="AB104" s="35">
        <v>-1544.611553344474</v>
      </c>
      <c r="AC104" s="35">
        <v>-1544.611553344474</v>
      </c>
      <c r="AD104" s="35">
        <v>-1544.611553344474</v>
      </c>
      <c r="AE104" s="35">
        <v>-1544.611553344474</v>
      </c>
      <c r="AF104" s="35">
        <v>-1558.1082362590937</v>
      </c>
      <c r="AG104" s="35">
        <v>-1558.1082362590937</v>
      </c>
      <c r="AH104" s="35">
        <v>-1558.1082362590937</v>
      </c>
      <c r="AI104" s="35">
        <v>-1558.1082362590937</v>
      </c>
      <c r="AJ104" s="35">
        <v>-1558.1082362590937</v>
      </c>
      <c r="AK104" s="35">
        <v>-1558.1082362590937</v>
      </c>
      <c r="AL104" s="35">
        <v>-1558.1082362590937</v>
      </c>
      <c r="AM104" s="35">
        <v>-1558.1082362590937</v>
      </c>
      <c r="AN104" s="35">
        <v>-1558.1082362590937</v>
      </c>
      <c r="AO104" s="35"/>
      <c r="AP104" s="91">
        <f t="shared" si="1"/>
        <v>0</v>
      </c>
      <c r="AQ104" s="91">
        <f>SUMIF($E$2:$AN$2,"&lt;="&amp;VLOOKUP($AP$1,#REF!,6,0),$E104:$AN104)</f>
        <v>0</v>
      </c>
    </row>
    <row r="105" spans="1:43" x14ac:dyDescent="0.2">
      <c r="A105" s="1">
        <v>1330</v>
      </c>
      <c r="B105" s="1" t="s">
        <v>201</v>
      </c>
      <c r="C105" s="1">
        <v>1330</v>
      </c>
      <c r="D105" s="40" t="s">
        <v>54</v>
      </c>
      <c r="E105" s="35">
        <v>0</v>
      </c>
      <c r="F105" s="35">
        <v>0</v>
      </c>
      <c r="G105" s="35">
        <v>0</v>
      </c>
      <c r="H105" s="35">
        <v>-378.14258662128401</v>
      </c>
      <c r="I105" s="35">
        <v>-378.14258662128401</v>
      </c>
      <c r="J105" s="35">
        <v>-378.14258662128401</v>
      </c>
      <c r="K105" s="35">
        <v>-378.14258662128401</v>
      </c>
      <c r="L105" s="35">
        <v>-378.14258662128401</v>
      </c>
      <c r="M105" s="35">
        <v>-378.14258662128401</v>
      </c>
      <c r="N105" s="35">
        <v>-378.14258662128401</v>
      </c>
      <c r="O105" s="35">
        <v>-378.14258662128401</v>
      </c>
      <c r="P105" s="35">
        <v>-378.14258662128401</v>
      </c>
      <c r="Q105" s="35">
        <v>-378.14258662128401</v>
      </c>
      <c r="R105" s="35">
        <v>-378.14258662128401</v>
      </c>
      <c r="S105" s="35">
        <v>-378.14258662128401</v>
      </c>
      <c r="T105" s="35">
        <v>-379.76351095683367</v>
      </c>
      <c r="U105" s="35">
        <v>-379.76351095683367</v>
      </c>
      <c r="V105" s="35">
        <v>-379.76351095683367</v>
      </c>
      <c r="W105" s="35">
        <v>-379.76351095683367</v>
      </c>
      <c r="X105" s="35">
        <v>-379.76351095683367</v>
      </c>
      <c r="Y105" s="35">
        <v>-379.76351095683367</v>
      </c>
      <c r="Z105" s="35">
        <v>-379.76351095683367</v>
      </c>
      <c r="AA105" s="35">
        <v>-379.76351095683367</v>
      </c>
      <c r="AB105" s="35">
        <v>-379.76351095683367</v>
      </c>
      <c r="AC105" s="35">
        <v>-379.76351095683367</v>
      </c>
      <c r="AD105" s="35">
        <v>-379.76351095683367</v>
      </c>
      <c r="AE105" s="35">
        <v>-379.76351095683367</v>
      </c>
      <c r="AF105" s="35">
        <v>-382.69817001284218</v>
      </c>
      <c r="AG105" s="35">
        <v>-382.69817001284218</v>
      </c>
      <c r="AH105" s="35">
        <v>-382.69817001284218</v>
      </c>
      <c r="AI105" s="35">
        <v>-382.69817001284218</v>
      </c>
      <c r="AJ105" s="35">
        <v>-382.69817001284218</v>
      </c>
      <c r="AK105" s="35">
        <v>-382.69817001284218</v>
      </c>
      <c r="AL105" s="35">
        <v>-382.69817001284218</v>
      </c>
      <c r="AM105" s="35">
        <v>-382.69817001284218</v>
      </c>
      <c r="AN105" s="35">
        <v>-382.69817001284218</v>
      </c>
      <c r="AO105" s="35"/>
      <c r="AP105" s="91">
        <f t="shared" si="1"/>
        <v>0</v>
      </c>
      <c r="AQ105" s="91">
        <f>SUMIF($E$2:$AN$2,"&lt;="&amp;VLOOKUP($AP$1,#REF!,6,0),$E105:$AN105)</f>
        <v>0</v>
      </c>
    </row>
    <row r="106" spans="1:43" x14ac:dyDescent="0.2">
      <c r="A106" s="1">
        <v>1330</v>
      </c>
      <c r="B106" s="1" t="s">
        <v>202</v>
      </c>
      <c r="C106" s="1">
        <v>1330</v>
      </c>
      <c r="D106" s="40" t="s">
        <v>14</v>
      </c>
      <c r="E106" s="35">
        <v>0</v>
      </c>
      <c r="F106" s="35">
        <v>0</v>
      </c>
      <c r="G106" s="35">
        <v>0</v>
      </c>
      <c r="H106" s="35">
        <v>-657.92971475126035</v>
      </c>
      <c r="I106" s="35">
        <v>-657.92971475126035</v>
      </c>
      <c r="J106" s="35">
        <v>-657.92971475126035</v>
      </c>
      <c r="K106" s="35">
        <v>-657.92971475126035</v>
      </c>
      <c r="L106" s="35">
        <v>-657.92971475126035</v>
      </c>
      <c r="M106" s="35">
        <v>-657.92971475126035</v>
      </c>
      <c r="N106" s="35">
        <v>-657.92971475126035</v>
      </c>
      <c r="O106" s="35">
        <v>-657.92971475126035</v>
      </c>
      <c r="P106" s="35">
        <v>-657.92971475126035</v>
      </c>
      <c r="Q106" s="35">
        <v>-657.92971475126035</v>
      </c>
      <c r="R106" s="35">
        <v>-657.92971475126035</v>
      </c>
      <c r="S106" s="35">
        <v>-657.92971475126035</v>
      </c>
      <c r="T106" s="35">
        <v>-661.63900212655551</v>
      </c>
      <c r="U106" s="35">
        <v>-661.63900212655551</v>
      </c>
      <c r="V106" s="35">
        <v>-661.63900212655551</v>
      </c>
      <c r="W106" s="35">
        <v>-661.63900212655551</v>
      </c>
      <c r="X106" s="35">
        <v>-661.63900212655551</v>
      </c>
      <c r="Y106" s="35">
        <v>-661.63900212655551</v>
      </c>
      <c r="Z106" s="35">
        <v>-661.63900212655551</v>
      </c>
      <c r="AA106" s="35">
        <v>-661.63900212655551</v>
      </c>
      <c r="AB106" s="35">
        <v>-661.63900212655551</v>
      </c>
      <c r="AC106" s="35">
        <v>-661.63900212655551</v>
      </c>
      <c r="AD106" s="35">
        <v>-661.63900212655551</v>
      </c>
      <c r="AE106" s="35">
        <v>-661.63900212655551</v>
      </c>
      <c r="AF106" s="35">
        <v>-668.06464063084763</v>
      </c>
      <c r="AG106" s="35">
        <v>-668.06464063084763</v>
      </c>
      <c r="AH106" s="35">
        <v>-668.06464063084763</v>
      </c>
      <c r="AI106" s="35">
        <v>-668.06464063084763</v>
      </c>
      <c r="AJ106" s="35">
        <v>-668.06464063084763</v>
      </c>
      <c r="AK106" s="35">
        <v>-668.06464063084763</v>
      </c>
      <c r="AL106" s="35">
        <v>-668.06464063084763</v>
      </c>
      <c r="AM106" s="35">
        <v>-668.06464063084763</v>
      </c>
      <c r="AN106" s="35">
        <v>-668.06464063084763</v>
      </c>
      <c r="AO106" s="35"/>
      <c r="AP106" s="91">
        <f t="shared" si="1"/>
        <v>0</v>
      </c>
      <c r="AQ106" s="91">
        <f>SUMIF($E$2:$AN$2,"&lt;="&amp;VLOOKUP($AP$1,#REF!,6,0),$E106:$AN106)</f>
        <v>0</v>
      </c>
    </row>
    <row r="107" spans="1:43" x14ac:dyDescent="0.2">
      <c r="A107" s="1">
        <v>1330</v>
      </c>
      <c r="B107" s="1" t="s">
        <v>203</v>
      </c>
      <c r="C107" s="1">
        <v>1330</v>
      </c>
      <c r="D107" s="40" t="s">
        <v>15</v>
      </c>
      <c r="E107" s="35">
        <v>0</v>
      </c>
      <c r="F107" s="35">
        <v>0</v>
      </c>
      <c r="G107" s="35">
        <v>0</v>
      </c>
      <c r="H107" s="35">
        <v>0</v>
      </c>
      <c r="I107" s="35">
        <v>0</v>
      </c>
      <c r="J107" s="35">
        <v>0</v>
      </c>
      <c r="K107" s="35">
        <v>0</v>
      </c>
      <c r="L107" s="35">
        <v>0</v>
      </c>
      <c r="M107" s="35">
        <v>0</v>
      </c>
      <c r="N107" s="35">
        <v>0</v>
      </c>
      <c r="O107" s="35">
        <v>0</v>
      </c>
      <c r="P107" s="35">
        <v>0</v>
      </c>
      <c r="Q107" s="35">
        <v>0</v>
      </c>
      <c r="R107" s="35">
        <v>0</v>
      </c>
      <c r="S107" s="35">
        <v>0</v>
      </c>
      <c r="T107" s="35">
        <v>0</v>
      </c>
      <c r="U107" s="35">
        <v>0</v>
      </c>
      <c r="V107" s="35">
        <v>0</v>
      </c>
      <c r="W107" s="35">
        <v>0</v>
      </c>
      <c r="X107" s="35">
        <v>0</v>
      </c>
      <c r="Y107" s="35">
        <v>0</v>
      </c>
      <c r="Z107" s="35">
        <v>0</v>
      </c>
      <c r="AA107" s="35">
        <v>0</v>
      </c>
      <c r="AB107" s="35">
        <v>0</v>
      </c>
      <c r="AC107" s="35">
        <v>0</v>
      </c>
      <c r="AD107" s="35">
        <v>0</v>
      </c>
      <c r="AE107" s="35">
        <v>0</v>
      </c>
      <c r="AF107" s="35">
        <v>0</v>
      </c>
      <c r="AG107" s="35">
        <v>0</v>
      </c>
      <c r="AH107" s="35">
        <v>0</v>
      </c>
      <c r="AI107" s="35">
        <v>0</v>
      </c>
      <c r="AJ107" s="35">
        <v>0</v>
      </c>
      <c r="AK107" s="35">
        <v>0</v>
      </c>
      <c r="AL107" s="35">
        <v>0</v>
      </c>
      <c r="AM107" s="35">
        <v>0</v>
      </c>
      <c r="AN107" s="35">
        <v>0</v>
      </c>
      <c r="AO107" s="35"/>
      <c r="AP107" s="91">
        <f t="shared" si="1"/>
        <v>0</v>
      </c>
      <c r="AQ107" s="91">
        <f>SUMIF($E$2:$AN$2,"&lt;="&amp;VLOOKUP($AP$1,#REF!,6,0),$E107:$AN107)</f>
        <v>0</v>
      </c>
    </row>
    <row r="108" spans="1:43" x14ac:dyDescent="0.2">
      <c r="A108" s="1">
        <v>1330</v>
      </c>
      <c r="B108" s="1" t="s">
        <v>204</v>
      </c>
      <c r="C108" s="1">
        <v>1330</v>
      </c>
      <c r="D108" s="40" t="s">
        <v>16</v>
      </c>
      <c r="E108" s="35">
        <v>0</v>
      </c>
      <c r="F108" s="35">
        <v>0</v>
      </c>
      <c r="G108" s="35">
        <v>0</v>
      </c>
      <c r="H108" s="35">
        <v>0</v>
      </c>
      <c r="I108" s="35">
        <v>0</v>
      </c>
      <c r="J108" s="35">
        <v>0</v>
      </c>
      <c r="K108" s="35">
        <v>0</v>
      </c>
      <c r="L108" s="35">
        <v>0</v>
      </c>
      <c r="M108" s="35">
        <v>0</v>
      </c>
      <c r="N108" s="35">
        <v>0</v>
      </c>
      <c r="O108" s="35">
        <v>0</v>
      </c>
      <c r="P108" s="35">
        <v>0</v>
      </c>
      <c r="Q108" s="35">
        <v>0</v>
      </c>
      <c r="R108" s="35">
        <v>0</v>
      </c>
      <c r="S108" s="35">
        <v>0</v>
      </c>
      <c r="T108" s="35">
        <v>0</v>
      </c>
      <c r="U108" s="35">
        <v>0</v>
      </c>
      <c r="V108" s="35">
        <v>0</v>
      </c>
      <c r="W108" s="35">
        <v>0</v>
      </c>
      <c r="X108" s="35">
        <v>0</v>
      </c>
      <c r="Y108" s="35">
        <v>0</v>
      </c>
      <c r="Z108" s="35">
        <v>0</v>
      </c>
      <c r="AA108" s="35">
        <v>0</v>
      </c>
      <c r="AB108" s="35">
        <v>0</v>
      </c>
      <c r="AC108" s="35">
        <v>0</v>
      </c>
      <c r="AD108" s="35">
        <v>0</v>
      </c>
      <c r="AE108" s="35">
        <v>0</v>
      </c>
      <c r="AF108" s="35">
        <v>0</v>
      </c>
      <c r="AG108" s="35">
        <v>0</v>
      </c>
      <c r="AH108" s="35">
        <v>0</v>
      </c>
      <c r="AI108" s="35">
        <v>0</v>
      </c>
      <c r="AJ108" s="35">
        <v>0</v>
      </c>
      <c r="AK108" s="35">
        <v>0</v>
      </c>
      <c r="AL108" s="35">
        <v>0</v>
      </c>
      <c r="AM108" s="35">
        <v>0</v>
      </c>
      <c r="AN108" s="35">
        <v>0</v>
      </c>
      <c r="AO108" s="35"/>
      <c r="AP108" s="91">
        <f t="shared" si="1"/>
        <v>0</v>
      </c>
      <c r="AQ108" s="91">
        <f>SUMIF($E$2:$AN$2,"&lt;="&amp;VLOOKUP($AP$1,#REF!,6,0),$E108:$AN108)</f>
        <v>0</v>
      </c>
    </row>
    <row r="109" spans="1:43" x14ac:dyDescent="0.2">
      <c r="A109" s="1">
        <v>1330</v>
      </c>
      <c r="B109" s="1" t="s">
        <v>205</v>
      </c>
      <c r="C109" s="1">
        <v>1330</v>
      </c>
      <c r="D109" s="40" t="s">
        <v>17</v>
      </c>
      <c r="E109" s="35">
        <v>0</v>
      </c>
      <c r="F109" s="35">
        <v>0</v>
      </c>
      <c r="G109" s="35">
        <v>0</v>
      </c>
      <c r="H109" s="35">
        <v>-1237.5528732818962</v>
      </c>
      <c r="I109" s="35">
        <v>-1237.5528732818962</v>
      </c>
      <c r="J109" s="35">
        <v>-1237.5528732818962</v>
      </c>
      <c r="K109" s="35">
        <v>-1237.5528732818962</v>
      </c>
      <c r="L109" s="35">
        <v>-1237.5528732818962</v>
      </c>
      <c r="M109" s="35">
        <v>-1237.5528732818962</v>
      </c>
      <c r="N109" s="35">
        <v>-1237.5528732818962</v>
      </c>
      <c r="O109" s="35">
        <v>-1237.5528732818962</v>
      </c>
      <c r="P109" s="35">
        <v>-1237.5528732818962</v>
      </c>
      <c r="Q109" s="35">
        <v>-1237.5528732818962</v>
      </c>
      <c r="R109" s="35">
        <v>-1237.5528732818962</v>
      </c>
      <c r="S109" s="35">
        <v>-1237.5528732818962</v>
      </c>
      <c r="T109" s="35">
        <v>-1241.9459791760439</v>
      </c>
      <c r="U109" s="35">
        <v>-1241.9459791760439</v>
      </c>
      <c r="V109" s="35">
        <v>-1241.9459791760439</v>
      </c>
      <c r="W109" s="35">
        <v>-1241.9459791760439</v>
      </c>
      <c r="X109" s="35">
        <v>-1241.9459791760439</v>
      </c>
      <c r="Y109" s="35">
        <v>-1241.9459791760439</v>
      </c>
      <c r="Z109" s="35">
        <v>-1241.9459791760439</v>
      </c>
      <c r="AA109" s="35">
        <v>-1241.9459791760439</v>
      </c>
      <c r="AB109" s="35">
        <v>-1241.9459791760439</v>
      </c>
      <c r="AC109" s="35">
        <v>-1241.9459791760439</v>
      </c>
      <c r="AD109" s="35">
        <v>-1241.9459791760439</v>
      </c>
      <c r="AE109" s="35">
        <v>-1241.9459791760439</v>
      </c>
      <c r="AF109" s="35">
        <v>-1251.4201026827766</v>
      </c>
      <c r="AG109" s="35">
        <v>-1251.4201026827766</v>
      </c>
      <c r="AH109" s="35">
        <v>-1251.4201026827766</v>
      </c>
      <c r="AI109" s="35">
        <v>-1251.4201026827766</v>
      </c>
      <c r="AJ109" s="35">
        <v>-1251.4201026827766</v>
      </c>
      <c r="AK109" s="35">
        <v>-1251.4201026827766</v>
      </c>
      <c r="AL109" s="35">
        <v>-1251.4201026827766</v>
      </c>
      <c r="AM109" s="35">
        <v>-1251.4201026827766</v>
      </c>
      <c r="AN109" s="35">
        <v>-1251.4201026827766</v>
      </c>
      <c r="AO109" s="35"/>
      <c r="AP109" s="91">
        <f t="shared" si="1"/>
        <v>0</v>
      </c>
      <c r="AQ109" s="91">
        <f>SUMIF($E$2:$AN$2,"&lt;="&amp;VLOOKUP($AP$1,#REF!,6,0),$E109:$AN109)</f>
        <v>0</v>
      </c>
    </row>
    <row r="110" spans="1:43" x14ac:dyDescent="0.2">
      <c r="A110" s="1">
        <v>1330</v>
      </c>
      <c r="B110" s="1" t="s">
        <v>206</v>
      </c>
      <c r="C110" s="1">
        <v>1330</v>
      </c>
      <c r="D110" s="40" t="s">
        <v>19</v>
      </c>
      <c r="E110" s="35">
        <v>0</v>
      </c>
      <c r="F110" s="35">
        <v>0</v>
      </c>
      <c r="G110" s="35">
        <v>0</v>
      </c>
      <c r="H110" s="35">
        <v>0</v>
      </c>
      <c r="I110" s="35">
        <v>0</v>
      </c>
      <c r="J110" s="35">
        <v>0</v>
      </c>
      <c r="K110" s="35">
        <v>0</v>
      </c>
      <c r="L110" s="35">
        <v>0</v>
      </c>
      <c r="M110" s="35">
        <v>0</v>
      </c>
      <c r="N110" s="35">
        <v>0</v>
      </c>
      <c r="O110" s="35">
        <v>0</v>
      </c>
      <c r="P110" s="35">
        <v>0</v>
      </c>
      <c r="Q110" s="35">
        <v>0</v>
      </c>
      <c r="R110" s="35">
        <v>0</v>
      </c>
      <c r="S110" s="35">
        <v>0</v>
      </c>
      <c r="T110" s="35">
        <v>0</v>
      </c>
      <c r="U110" s="35">
        <v>0</v>
      </c>
      <c r="V110" s="35">
        <v>0</v>
      </c>
      <c r="W110" s="35">
        <v>0</v>
      </c>
      <c r="X110" s="35">
        <v>0</v>
      </c>
      <c r="Y110" s="35">
        <v>0</v>
      </c>
      <c r="Z110" s="35">
        <v>0</v>
      </c>
      <c r="AA110" s="35">
        <v>0</v>
      </c>
      <c r="AB110" s="35">
        <v>0</v>
      </c>
      <c r="AC110" s="35">
        <v>0</v>
      </c>
      <c r="AD110" s="35">
        <v>0</v>
      </c>
      <c r="AE110" s="35">
        <v>0</v>
      </c>
      <c r="AF110" s="35">
        <v>0</v>
      </c>
      <c r="AG110" s="35">
        <v>0</v>
      </c>
      <c r="AH110" s="35">
        <v>0</v>
      </c>
      <c r="AI110" s="35">
        <v>0</v>
      </c>
      <c r="AJ110" s="35">
        <v>0</v>
      </c>
      <c r="AK110" s="35">
        <v>0</v>
      </c>
      <c r="AL110" s="35">
        <v>0</v>
      </c>
      <c r="AM110" s="35">
        <v>0</v>
      </c>
      <c r="AN110" s="35">
        <v>0</v>
      </c>
      <c r="AO110" s="35"/>
      <c r="AP110" s="91">
        <f t="shared" si="1"/>
        <v>0</v>
      </c>
      <c r="AQ110" s="91">
        <f>SUMIF($E$2:$AN$2,"&lt;="&amp;VLOOKUP($AP$1,#REF!,6,0),$E110:$AN110)</f>
        <v>0</v>
      </c>
    </row>
    <row r="111" spans="1:43" x14ac:dyDescent="0.2">
      <c r="A111" s="1">
        <v>1330</v>
      </c>
      <c r="B111" s="1" t="s">
        <v>207</v>
      </c>
      <c r="C111" s="1">
        <v>1330</v>
      </c>
      <c r="D111" s="40" t="s">
        <v>56</v>
      </c>
      <c r="E111" s="35">
        <v>0</v>
      </c>
      <c r="F111" s="35">
        <v>0</v>
      </c>
      <c r="G111" s="35">
        <v>0</v>
      </c>
      <c r="H111" s="35">
        <v>-283.39569060642214</v>
      </c>
      <c r="I111" s="35">
        <v>-283.39569060642214</v>
      </c>
      <c r="J111" s="35">
        <v>-283.39569060642214</v>
      </c>
      <c r="K111" s="35">
        <v>-283.39569060642214</v>
      </c>
      <c r="L111" s="35">
        <v>-283.39569060642214</v>
      </c>
      <c r="M111" s="35">
        <v>-283.39569060642214</v>
      </c>
      <c r="N111" s="35">
        <v>-283.39569060642214</v>
      </c>
      <c r="O111" s="35">
        <v>-283.39569060642214</v>
      </c>
      <c r="P111" s="35">
        <v>-283.39569060642214</v>
      </c>
      <c r="Q111" s="35">
        <v>-283.39569060642214</v>
      </c>
      <c r="R111" s="35">
        <v>-283.39569060642214</v>
      </c>
      <c r="S111" s="35">
        <v>-283.39569060642214</v>
      </c>
      <c r="T111" s="35">
        <v>-284.94430093760479</v>
      </c>
      <c r="U111" s="35">
        <v>-284.94430093760479</v>
      </c>
      <c r="V111" s="35">
        <v>-284.94430093760479</v>
      </c>
      <c r="W111" s="35">
        <v>-284.94430093760479</v>
      </c>
      <c r="X111" s="35">
        <v>-284.94430093760479</v>
      </c>
      <c r="Y111" s="35">
        <v>-284.94430093760479</v>
      </c>
      <c r="Z111" s="35">
        <v>-284.94430093760479</v>
      </c>
      <c r="AA111" s="35">
        <v>-284.94430093760479</v>
      </c>
      <c r="AB111" s="35">
        <v>-284.94430093760479</v>
      </c>
      <c r="AC111" s="35">
        <v>-284.94430093760479</v>
      </c>
      <c r="AD111" s="35">
        <v>-284.94430093760479</v>
      </c>
      <c r="AE111" s="35">
        <v>-284.94430093760479</v>
      </c>
      <c r="AF111" s="35">
        <v>-287.69738597081835</v>
      </c>
      <c r="AG111" s="35">
        <v>-287.69738597081835</v>
      </c>
      <c r="AH111" s="35">
        <v>-287.69738597081835</v>
      </c>
      <c r="AI111" s="35">
        <v>-287.69738597081835</v>
      </c>
      <c r="AJ111" s="35">
        <v>-287.69738597081835</v>
      </c>
      <c r="AK111" s="35">
        <v>-287.69738597081835</v>
      </c>
      <c r="AL111" s="35">
        <v>-287.69738597081835</v>
      </c>
      <c r="AM111" s="35">
        <v>-287.69738597081835</v>
      </c>
      <c r="AN111" s="35">
        <v>-287.69738597081835</v>
      </c>
      <c r="AO111" s="35"/>
      <c r="AP111" s="91">
        <f t="shared" si="1"/>
        <v>0</v>
      </c>
      <c r="AQ111" s="91">
        <f>SUMIF($E$2:$AN$2,"&lt;="&amp;VLOOKUP($AP$1,#REF!,6,0),$E111:$AN111)</f>
        <v>0</v>
      </c>
    </row>
    <row r="112" spans="1:43" x14ac:dyDescent="0.2">
      <c r="A112" s="1">
        <v>1330</v>
      </c>
      <c r="B112" s="1" t="s">
        <v>208</v>
      </c>
      <c r="C112" s="1">
        <v>1330</v>
      </c>
      <c r="D112" s="40" t="s">
        <v>20</v>
      </c>
      <c r="E112" s="35">
        <v>0</v>
      </c>
      <c r="F112" s="35">
        <v>0</v>
      </c>
      <c r="G112" s="35">
        <v>0</v>
      </c>
      <c r="H112" s="35">
        <v>0</v>
      </c>
      <c r="I112" s="35">
        <v>0</v>
      </c>
      <c r="J112" s="35">
        <v>0</v>
      </c>
      <c r="K112" s="35">
        <v>0</v>
      </c>
      <c r="L112" s="35">
        <v>0</v>
      </c>
      <c r="M112" s="35">
        <v>0</v>
      </c>
      <c r="N112" s="35">
        <v>0</v>
      </c>
      <c r="O112" s="35">
        <v>0</v>
      </c>
      <c r="P112" s="35">
        <v>0</v>
      </c>
      <c r="Q112" s="35">
        <v>0</v>
      </c>
      <c r="R112" s="35">
        <v>0</v>
      </c>
      <c r="S112" s="35">
        <v>0</v>
      </c>
      <c r="T112" s="35">
        <v>0</v>
      </c>
      <c r="U112" s="35">
        <v>0</v>
      </c>
      <c r="V112" s="35">
        <v>0</v>
      </c>
      <c r="W112" s="35">
        <v>0</v>
      </c>
      <c r="X112" s="35">
        <v>0</v>
      </c>
      <c r="Y112" s="35">
        <v>0</v>
      </c>
      <c r="Z112" s="35">
        <v>0</v>
      </c>
      <c r="AA112" s="35">
        <v>0</v>
      </c>
      <c r="AB112" s="35">
        <v>0</v>
      </c>
      <c r="AC112" s="35">
        <v>0</v>
      </c>
      <c r="AD112" s="35">
        <v>0</v>
      </c>
      <c r="AE112" s="35">
        <v>0</v>
      </c>
      <c r="AF112" s="35">
        <v>0</v>
      </c>
      <c r="AG112" s="35">
        <v>0</v>
      </c>
      <c r="AH112" s="35">
        <v>0</v>
      </c>
      <c r="AI112" s="35">
        <v>0</v>
      </c>
      <c r="AJ112" s="35">
        <v>0</v>
      </c>
      <c r="AK112" s="35">
        <v>0</v>
      </c>
      <c r="AL112" s="35">
        <v>0</v>
      </c>
      <c r="AM112" s="35">
        <v>0</v>
      </c>
      <c r="AN112" s="35">
        <v>0</v>
      </c>
      <c r="AO112" s="35"/>
      <c r="AP112" s="91">
        <f t="shared" si="1"/>
        <v>0</v>
      </c>
      <c r="AQ112" s="91">
        <f>SUMIF($E$2:$AN$2,"&lt;="&amp;VLOOKUP($AP$1,#REF!,6,0),$E112:$AN112)</f>
        <v>0</v>
      </c>
    </row>
    <row r="113" spans="1:43" x14ac:dyDescent="0.2">
      <c r="A113" s="1">
        <v>1330</v>
      </c>
      <c r="B113" s="1" t="s">
        <v>209</v>
      </c>
      <c r="C113" s="1">
        <v>1330</v>
      </c>
      <c r="D113" s="40" t="s">
        <v>25</v>
      </c>
      <c r="E113" s="35">
        <v>0</v>
      </c>
      <c r="F113" s="35">
        <v>-198.97540119832212</v>
      </c>
      <c r="G113" s="35">
        <v>0</v>
      </c>
      <c r="H113" s="35">
        <v>0</v>
      </c>
      <c r="I113" s="35">
        <v>0</v>
      </c>
      <c r="J113" s="35">
        <v>0</v>
      </c>
      <c r="K113" s="35">
        <v>0</v>
      </c>
      <c r="L113" s="35">
        <v>0</v>
      </c>
      <c r="M113" s="35">
        <v>0</v>
      </c>
      <c r="N113" s="35">
        <v>0</v>
      </c>
      <c r="O113" s="35">
        <v>0</v>
      </c>
      <c r="P113" s="35">
        <v>0</v>
      </c>
      <c r="Q113" s="35">
        <v>0</v>
      </c>
      <c r="R113" s="35">
        <v>0</v>
      </c>
      <c r="S113" s="35">
        <v>0</v>
      </c>
      <c r="T113" s="35">
        <v>0</v>
      </c>
      <c r="U113" s="35">
        <v>0</v>
      </c>
      <c r="V113" s="35">
        <v>0</v>
      </c>
      <c r="W113" s="35">
        <v>0</v>
      </c>
      <c r="X113" s="35">
        <v>0</v>
      </c>
      <c r="Y113" s="35">
        <v>0</v>
      </c>
      <c r="Z113" s="35">
        <v>0</v>
      </c>
      <c r="AA113" s="35">
        <v>0</v>
      </c>
      <c r="AB113" s="35">
        <v>0</v>
      </c>
      <c r="AC113" s="35">
        <v>0</v>
      </c>
      <c r="AD113" s="35">
        <v>0</v>
      </c>
      <c r="AE113" s="35">
        <v>0</v>
      </c>
      <c r="AF113" s="35">
        <v>0</v>
      </c>
      <c r="AG113" s="35">
        <v>0</v>
      </c>
      <c r="AH113" s="35">
        <v>0</v>
      </c>
      <c r="AI113" s="35">
        <v>0</v>
      </c>
      <c r="AJ113" s="35">
        <v>0</v>
      </c>
      <c r="AK113" s="35">
        <v>0</v>
      </c>
      <c r="AL113" s="35">
        <v>0</v>
      </c>
      <c r="AM113" s="35">
        <v>0</v>
      </c>
      <c r="AN113" s="35">
        <v>0</v>
      </c>
      <c r="AO113" s="35"/>
      <c r="AP113" s="91">
        <f t="shared" si="1"/>
        <v>0</v>
      </c>
      <c r="AQ113" s="91">
        <f>SUMIF($E$2:$AN$2,"&lt;="&amp;VLOOKUP($AP$1,#REF!,6,0),$E113:$AN113)</f>
        <v>0</v>
      </c>
    </row>
    <row r="114" spans="1:43" x14ac:dyDescent="0.2">
      <c r="A114" s="1">
        <v>1330</v>
      </c>
      <c r="B114" s="1" t="s">
        <v>210</v>
      </c>
      <c r="C114" s="1">
        <v>1330</v>
      </c>
      <c r="D114" s="40" t="s">
        <v>26</v>
      </c>
      <c r="E114" s="35">
        <v>0</v>
      </c>
      <c r="F114" s="35">
        <v>0</v>
      </c>
      <c r="G114" s="35">
        <v>0</v>
      </c>
      <c r="H114" s="35">
        <v>-75.613286823409183</v>
      </c>
      <c r="I114" s="35">
        <v>-75.613286823409183</v>
      </c>
      <c r="J114" s="35">
        <v>-75.613286823409183</v>
      </c>
      <c r="K114" s="35">
        <v>-75.613286823409183</v>
      </c>
      <c r="L114" s="35">
        <v>-75.613286823409183</v>
      </c>
      <c r="M114" s="35">
        <v>-75.613286823409183</v>
      </c>
      <c r="N114" s="35">
        <v>-75.613286823409183</v>
      </c>
      <c r="O114" s="35">
        <v>-75.613286823409183</v>
      </c>
      <c r="P114" s="35">
        <v>-75.613286823409183</v>
      </c>
      <c r="Q114" s="35">
        <v>-75.613286823409183</v>
      </c>
      <c r="R114" s="35">
        <v>-75.613286823409183</v>
      </c>
      <c r="S114" s="35">
        <v>-75.613286823409183</v>
      </c>
      <c r="T114" s="35">
        <v>-75.94457522848468</v>
      </c>
      <c r="U114" s="35">
        <v>-75.94457522848468</v>
      </c>
      <c r="V114" s="35">
        <v>-75.94457522848468</v>
      </c>
      <c r="W114" s="35">
        <v>-75.94457522848468</v>
      </c>
      <c r="X114" s="35">
        <v>-75.94457522848468</v>
      </c>
      <c r="Y114" s="35">
        <v>-75.94457522848468</v>
      </c>
      <c r="Z114" s="35">
        <v>-75.94457522848468</v>
      </c>
      <c r="AA114" s="35">
        <v>-75.94457522848468</v>
      </c>
      <c r="AB114" s="35">
        <v>-75.94457522848468</v>
      </c>
      <c r="AC114" s="35">
        <v>-75.94457522848468</v>
      </c>
      <c r="AD114" s="35">
        <v>-75.94457522848468</v>
      </c>
      <c r="AE114" s="35">
        <v>-75.94457522848468</v>
      </c>
      <c r="AF114" s="35">
        <v>-76.580651387615262</v>
      </c>
      <c r="AG114" s="35">
        <v>-76.580651387615262</v>
      </c>
      <c r="AH114" s="35">
        <v>-76.580651387615262</v>
      </c>
      <c r="AI114" s="35">
        <v>-76.580651387615262</v>
      </c>
      <c r="AJ114" s="35">
        <v>-76.580651387615262</v>
      </c>
      <c r="AK114" s="35">
        <v>-76.580651387615262</v>
      </c>
      <c r="AL114" s="35">
        <v>-76.580651387615262</v>
      </c>
      <c r="AM114" s="35">
        <v>-76.580651387615262</v>
      </c>
      <c r="AN114" s="35">
        <v>-76.580651387615262</v>
      </c>
      <c r="AO114" s="35"/>
      <c r="AP114" s="91">
        <f t="shared" si="1"/>
        <v>0</v>
      </c>
      <c r="AQ114" s="91">
        <f>SUMIF($E$2:$AN$2,"&lt;="&amp;VLOOKUP($AP$1,#REF!,6,0),$E114:$AN114)</f>
        <v>0</v>
      </c>
    </row>
    <row r="115" spans="1:43" x14ac:dyDescent="0.2">
      <c r="A115" s="1">
        <v>1330</v>
      </c>
      <c r="B115" s="1" t="s">
        <v>211</v>
      </c>
      <c r="C115" s="1">
        <v>1330</v>
      </c>
      <c r="D115" s="40" t="s">
        <v>32</v>
      </c>
      <c r="E115" s="35">
        <v>0</v>
      </c>
      <c r="F115" s="35">
        <v>0</v>
      </c>
      <c r="G115" s="35">
        <v>0</v>
      </c>
      <c r="H115" s="35">
        <v>0</v>
      </c>
      <c r="I115" s="35">
        <v>0</v>
      </c>
      <c r="J115" s="35">
        <v>0</v>
      </c>
      <c r="K115" s="35">
        <v>0</v>
      </c>
      <c r="L115" s="35">
        <v>0</v>
      </c>
      <c r="M115" s="35">
        <v>0</v>
      </c>
      <c r="N115" s="35">
        <v>0</v>
      </c>
      <c r="O115" s="35">
        <v>0</v>
      </c>
      <c r="P115" s="35">
        <v>0</v>
      </c>
      <c r="Q115" s="35">
        <v>0</v>
      </c>
      <c r="R115" s="35">
        <v>0</v>
      </c>
      <c r="S115" s="35">
        <v>0</v>
      </c>
      <c r="T115" s="35">
        <v>0</v>
      </c>
      <c r="U115" s="35">
        <v>0</v>
      </c>
      <c r="V115" s="35">
        <v>0</v>
      </c>
      <c r="W115" s="35">
        <v>0</v>
      </c>
      <c r="X115" s="35">
        <v>0</v>
      </c>
      <c r="Y115" s="35">
        <v>0</v>
      </c>
      <c r="Z115" s="35">
        <v>0</v>
      </c>
      <c r="AA115" s="35">
        <v>0</v>
      </c>
      <c r="AB115" s="35">
        <v>0</v>
      </c>
      <c r="AC115" s="35">
        <v>0</v>
      </c>
      <c r="AD115" s="35">
        <v>0</v>
      </c>
      <c r="AE115" s="35">
        <v>0</v>
      </c>
      <c r="AF115" s="35">
        <v>0</v>
      </c>
      <c r="AG115" s="35">
        <v>0</v>
      </c>
      <c r="AH115" s="35">
        <v>0</v>
      </c>
      <c r="AI115" s="35">
        <v>0</v>
      </c>
      <c r="AJ115" s="35">
        <v>0</v>
      </c>
      <c r="AK115" s="35">
        <v>0</v>
      </c>
      <c r="AL115" s="35">
        <v>0</v>
      </c>
      <c r="AM115" s="35">
        <v>0</v>
      </c>
      <c r="AN115" s="35">
        <v>0</v>
      </c>
      <c r="AO115" s="35"/>
      <c r="AP115" s="91">
        <f t="shared" si="1"/>
        <v>0</v>
      </c>
      <c r="AQ115" s="91">
        <f>SUMIF($E$2:$AN$2,"&lt;="&amp;VLOOKUP($AP$1,#REF!,6,0),$E115:$AN115)</f>
        <v>0</v>
      </c>
    </row>
    <row r="116" spans="1:43" x14ac:dyDescent="0.2">
      <c r="A116" s="1">
        <v>1330</v>
      </c>
      <c r="B116" s="1" t="s">
        <v>212</v>
      </c>
      <c r="C116" s="1">
        <v>1330</v>
      </c>
      <c r="D116" s="40" t="s">
        <v>33</v>
      </c>
      <c r="E116" s="35">
        <v>-226.26709019002979</v>
      </c>
      <c r="F116" s="35">
        <v>-55104.930967955865</v>
      </c>
      <c r="G116" s="35">
        <v>0</v>
      </c>
      <c r="H116" s="35">
        <v>-61112.040313084348</v>
      </c>
      <c r="I116" s="35">
        <v>-61112.040313084348</v>
      </c>
      <c r="J116" s="35">
        <v>-61112.040313084348</v>
      </c>
      <c r="K116" s="35">
        <v>-61112.040313084348</v>
      </c>
      <c r="L116" s="35">
        <v>-61112.040313084348</v>
      </c>
      <c r="M116" s="35">
        <v>-61112.040313084348</v>
      </c>
      <c r="N116" s="35">
        <v>-61112.040313084348</v>
      </c>
      <c r="O116" s="35">
        <v>-61112.040313084348</v>
      </c>
      <c r="P116" s="35">
        <v>-61112.040313084348</v>
      </c>
      <c r="Q116" s="35">
        <v>-61112.040313084348</v>
      </c>
      <c r="R116" s="35">
        <v>-61112.040313084348</v>
      </c>
      <c r="S116" s="35">
        <v>-61112.040313084348</v>
      </c>
      <c r="T116" s="35">
        <v>-61525.920316037074</v>
      </c>
      <c r="U116" s="35">
        <v>-61525.920316037074</v>
      </c>
      <c r="V116" s="35">
        <v>-61525.920316037074</v>
      </c>
      <c r="W116" s="35">
        <v>-61525.920316037074</v>
      </c>
      <c r="X116" s="35">
        <v>-61525.920316037074</v>
      </c>
      <c r="Y116" s="35">
        <v>-61525.920316037074</v>
      </c>
      <c r="Z116" s="35">
        <v>-61525.920316037074</v>
      </c>
      <c r="AA116" s="35">
        <v>-61525.920316037074</v>
      </c>
      <c r="AB116" s="35">
        <v>-61525.920316037074</v>
      </c>
      <c r="AC116" s="35">
        <v>-61525.920316037074</v>
      </c>
      <c r="AD116" s="35">
        <v>-61525.920316037074</v>
      </c>
      <c r="AE116" s="35">
        <v>-61525.920316037074</v>
      </c>
      <c r="AF116" s="35">
        <v>-62078.645294616901</v>
      </c>
      <c r="AG116" s="35">
        <v>-62078.645294616901</v>
      </c>
      <c r="AH116" s="35">
        <v>-62078.645294616901</v>
      </c>
      <c r="AI116" s="35">
        <v>-62078.645294616901</v>
      </c>
      <c r="AJ116" s="35">
        <v>-62078.645294616901</v>
      </c>
      <c r="AK116" s="35">
        <v>-62078.645294616901</v>
      </c>
      <c r="AL116" s="35">
        <v>-62078.645294616901</v>
      </c>
      <c r="AM116" s="35">
        <v>-62078.645294616901</v>
      </c>
      <c r="AN116" s="35">
        <v>-62078.645294616901</v>
      </c>
      <c r="AO116" s="35"/>
      <c r="AP116" s="91">
        <f t="shared" si="1"/>
        <v>0</v>
      </c>
      <c r="AQ116" s="91">
        <f>SUMIF($E$2:$AN$2,"&lt;="&amp;VLOOKUP($AP$1,#REF!,6,0),$E116:$AN116)</f>
        <v>0</v>
      </c>
    </row>
    <row r="117" spans="1:43" x14ac:dyDescent="0.2">
      <c r="A117" s="1">
        <v>1330</v>
      </c>
      <c r="B117" s="1" t="s">
        <v>213</v>
      </c>
      <c r="C117" s="1">
        <v>1330</v>
      </c>
      <c r="D117" s="40" t="s">
        <v>36</v>
      </c>
      <c r="E117" s="35">
        <v>0</v>
      </c>
      <c r="F117" s="35">
        <v>0</v>
      </c>
      <c r="G117" s="35">
        <v>0</v>
      </c>
      <c r="H117" s="35">
        <v>0</v>
      </c>
      <c r="I117" s="35">
        <v>0</v>
      </c>
      <c r="J117" s="35">
        <v>0</v>
      </c>
      <c r="K117" s="35">
        <v>0</v>
      </c>
      <c r="L117" s="35">
        <v>0</v>
      </c>
      <c r="M117" s="35">
        <v>0</v>
      </c>
      <c r="N117" s="35">
        <v>0</v>
      </c>
      <c r="O117" s="35">
        <v>0</v>
      </c>
      <c r="P117" s="35">
        <v>0</v>
      </c>
      <c r="Q117" s="35">
        <v>0</v>
      </c>
      <c r="R117" s="35">
        <v>0</v>
      </c>
      <c r="S117" s="35">
        <v>0</v>
      </c>
      <c r="T117" s="35">
        <v>0</v>
      </c>
      <c r="U117" s="35">
        <v>0</v>
      </c>
      <c r="V117" s="35">
        <v>0</v>
      </c>
      <c r="W117" s="35">
        <v>0</v>
      </c>
      <c r="X117" s="35">
        <v>0</v>
      </c>
      <c r="Y117" s="35">
        <v>0</v>
      </c>
      <c r="Z117" s="35">
        <v>0</v>
      </c>
      <c r="AA117" s="35">
        <v>0</v>
      </c>
      <c r="AB117" s="35">
        <v>0</v>
      </c>
      <c r="AC117" s="35">
        <v>0</v>
      </c>
      <c r="AD117" s="35">
        <v>0</v>
      </c>
      <c r="AE117" s="35">
        <v>0</v>
      </c>
      <c r="AF117" s="35">
        <v>0</v>
      </c>
      <c r="AG117" s="35">
        <v>0</v>
      </c>
      <c r="AH117" s="35">
        <v>0</v>
      </c>
      <c r="AI117" s="35">
        <v>0</v>
      </c>
      <c r="AJ117" s="35">
        <v>0</v>
      </c>
      <c r="AK117" s="35">
        <v>0</v>
      </c>
      <c r="AL117" s="35">
        <v>0</v>
      </c>
      <c r="AM117" s="35">
        <v>0</v>
      </c>
      <c r="AN117" s="35">
        <v>0</v>
      </c>
      <c r="AO117" s="35"/>
      <c r="AP117" s="91">
        <f t="shared" si="1"/>
        <v>0</v>
      </c>
      <c r="AQ117" s="91">
        <f>SUMIF($E$2:$AN$2,"&lt;="&amp;VLOOKUP($AP$1,#REF!,6,0),$E117:$AN117)</f>
        <v>0</v>
      </c>
    </row>
    <row r="118" spans="1:43" x14ac:dyDescent="0.2">
      <c r="A118" s="1">
        <v>1330</v>
      </c>
      <c r="B118" s="1" t="s">
        <v>214</v>
      </c>
      <c r="C118" s="1">
        <v>1330</v>
      </c>
      <c r="D118" s="40" t="s">
        <v>62</v>
      </c>
      <c r="E118" s="35">
        <v>0</v>
      </c>
      <c r="F118" s="35">
        <v>0</v>
      </c>
      <c r="G118" s="35">
        <v>0</v>
      </c>
      <c r="H118" s="35">
        <v>0</v>
      </c>
      <c r="I118" s="35">
        <v>0</v>
      </c>
      <c r="J118" s="35">
        <v>0</v>
      </c>
      <c r="K118" s="35">
        <v>0</v>
      </c>
      <c r="L118" s="35">
        <v>0</v>
      </c>
      <c r="M118" s="35">
        <v>0</v>
      </c>
      <c r="N118" s="35">
        <v>0</v>
      </c>
      <c r="O118" s="35">
        <v>0</v>
      </c>
      <c r="P118" s="35">
        <v>0</v>
      </c>
      <c r="Q118" s="35">
        <v>0</v>
      </c>
      <c r="R118" s="35">
        <v>0</v>
      </c>
      <c r="S118" s="35">
        <v>0</v>
      </c>
      <c r="T118" s="35">
        <v>0</v>
      </c>
      <c r="U118" s="35">
        <v>0</v>
      </c>
      <c r="V118" s="35">
        <v>0</v>
      </c>
      <c r="W118" s="35">
        <v>0</v>
      </c>
      <c r="X118" s="35">
        <v>0</v>
      </c>
      <c r="Y118" s="35">
        <v>0</v>
      </c>
      <c r="Z118" s="35">
        <v>0</v>
      </c>
      <c r="AA118" s="35">
        <v>0</v>
      </c>
      <c r="AB118" s="35">
        <v>0</v>
      </c>
      <c r="AC118" s="35">
        <v>0</v>
      </c>
      <c r="AD118" s="35">
        <v>0</v>
      </c>
      <c r="AE118" s="35">
        <v>0</v>
      </c>
      <c r="AF118" s="35">
        <v>0</v>
      </c>
      <c r="AG118" s="35">
        <v>0</v>
      </c>
      <c r="AH118" s="35">
        <v>0</v>
      </c>
      <c r="AI118" s="35">
        <v>0</v>
      </c>
      <c r="AJ118" s="35">
        <v>0</v>
      </c>
      <c r="AK118" s="35">
        <v>0</v>
      </c>
      <c r="AL118" s="35">
        <v>0</v>
      </c>
      <c r="AM118" s="35">
        <v>0</v>
      </c>
      <c r="AN118" s="35">
        <v>0</v>
      </c>
      <c r="AO118" s="35"/>
      <c r="AP118" s="91">
        <f t="shared" si="1"/>
        <v>0</v>
      </c>
      <c r="AQ118" s="91">
        <f>SUMIF($E$2:$AN$2,"&lt;="&amp;VLOOKUP($AP$1,#REF!,6,0),$E118:$AN118)</f>
        <v>0</v>
      </c>
    </row>
    <row r="119" spans="1:43" x14ac:dyDescent="0.2">
      <c r="A119" s="1">
        <v>1330</v>
      </c>
      <c r="B119" s="1" t="s">
        <v>215</v>
      </c>
      <c r="C119" s="1">
        <v>1330</v>
      </c>
      <c r="D119" s="40" t="s">
        <v>41</v>
      </c>
      <c r="E119" s="35">
        <v>0</v>
      </c>
      <c r="F119" s="35">
        <v>0</v>
      </c>
      <c r="G119" s="35">
        <v>0</v>
      </c>
      <c r="H119" s="35">
        <v>0</v>
      </c>
      <c r="I119" s="35">
        <v>0</v>
      </c>
      <c r="J119" s="35">
        <v>0</v>
      </c>
      <c r="K119" s="35">
        <v>0</v>
      </c>
      <c r="L119" s="35">
        <v>0</v>
      </c>
      <c r="M119" s="35">
        <v>0</v>
      </c>
      <c r="N119" s="35">
        <v>0</v>
      </c>
      <c r="O119" s="35">
        <v>0</v>
      </c>
      <c r="P119" s="35">
        <v>0</v>
      </c>
      <c r="Q119" s="35">
        <v>0</v>
      </c>
      <c r="R119" s="35">
        <v>0</v>
      </c>
      <c r="S119" s="35">
        <v>0</v>
      </c>
      <c r="T119" s="35">
        <v>0</v>
      </c>
      <c r="U119" s="35">
        <v>0</v>
      </c>
      <c r="V119" s="35">
        <v>0</v>
      </c>
      <c r="W119" s="35">
        <v>0</v>
      </c>
      <c r="X119" s="35">
        <v>0</v>
      </c>
      <c r="Y119" s="35">
        <v>0</v>
      </c>
      <c r="Z119" s="35">
        <v>0</v>
      </c>
      <c r="AA119" s="35">
        <v>0</v>
      </c>
      <c r="AB119" s="35">
        <v>0</v>
      </c>
      <c r="AC119" s="35">
        <v>0</v>
      </c>
      <c r="AD119" s="35">
        <v>0</v>
      </c>
      <c r="AE119" s="35">
        <v>0</v>
      </c>
      <c r="AF119" s="35">
        <v>0</v>
      </c>
      <c r="AG119" s="35">
        <v>0</v>
      </c>
      <c r="AH119" s="35">
        <v>0</v>
      </c>
      <c r="AI119" s="35">
        <v>0</v>
      </c>
      <c r="AJ119" s="35">
        <v>0</v>
      </c>
      <c r="AK119" s="35">
        <v>0</v>
      </c>
      <c r="AL119" s="35">
        <v>0</v>
      </c>
      <c r="AM119" s="35">
        <v>0</v>
      </c>
      <c r="AN119" s="35">
        <v>0</v>
      </c>
      <c r="AO119" s="35"/>
      <c r="AP119" s="91">
        <f t="shared" si="1"/>
        <v>0</v>
      </c>
      <c r="AQ119" s="91">
        <f>SUMIF($E$2:$AN$2,"&lt;="&amp;VLOOKUP($AP$1,#REF!,6,0),$E119:$AN119)</f>
        <v>0</v>
      </c>
    </row>
    <row r="120" spans="1:43" x14ac:dyDescent="0.2">
      <c r="A120" s="1">
        <v>1330</v>
      </c>
      <c r="B120" s="1" t="s">
        <v>216</v>
      </c>
      <c r="C120" s="1">
        <v>1330</v>
      </c>
      <c r="D120" s="40" t="s">
        <v>42</v>
      </c>
      <c r="E120" s="35">
        <v>0</v>
      </c>
      <c r="F120" s="35">
        <v>0</v>
      </c>
      <c r="G120" s="35">
        <v>0</v>
      </c>
      <c r="H120" s="35">
        <v>-372.195746856016</v>
      </c>
      <c r="I120" s="35">
        <v>-372.195746856016</v>
      </c>
      <c r="J120" s="35">
        <v>-372.195746856016</v>
      </c>
      <c r="K120" s="35">
        <v>-372.195746856016</v>
      </c>
      <c r="L120" s="35">
        <v>-372.195746856016</v>
      </c>
      <c r="M120" s="35">
        <v>-372.195746856016</v>
      </c>
      <c r="N120" s="35">
        <v>-372.195746856016</v>
      </c>
      <c r="O120" s="35">
        <v>-372.195746856016</v>
      </c>
      <c r="P120" s="35">
        <v>-372.195746856016</v>
      </c>
      <c r="Q120" s="35">
        <v>-372.195746856016</v>
      </c>
      <c r="R120" s="35">
        <v>-372.195746856016</v>
      </c>
      <c r="S120" s="35">
        <v>-372.195746856016</v>
      </c>
      <c r="T120" s="35">
        <v>-372.76156586917489</v>
      </c>
      <c r="U120" s="35">
        <v>-372.76156586917489</v>
      </c>
      <c r="V120" s="35">
        <v>-372.76156586917489</v>
      </c>
      <c r="W120" s="35">
        <v>-372.76156586917489</v>
      </c>
      <c r="X120" s="35">
        <v>-372.76156586917489</v>
      </c>
      <c r="Y120" s="35">
        <v>-372.76156586917489</v>
      </c>
      <c r="Z120" s="35">
        <v>-372.76156586917489</v>
      </c>
      <c r="AA120" s="35">
        <v>-372.76156586917489</v>
      </c>
      <c r="AB120" s="35">
        <v>-372.76156586917489</v>
      </c>
      <c r="AC120" s="35">
        <v>-372.76156586917489</v>
      </c>
      <c r="AD120" s="35">
        <v>-372.76156586917489</v>
      </c>
      <c r="AE120" s="35">
        <v>-372.76156586917489</v>
      </c>
      <c r="AF120" s="35">
        <v>-374.79851431654754</v>
      </c>
      <c r="AG120" s="35">
        <v>-374.79851431654754</v>
      </c>
      <c r="AH120" s="35">
        <v>-374.79851431654754</v>
      </c>
      <c r="AI120" s="35">
        <v>-374.79851431654754</v>
      </c>
      <c r="AJ120" s="35">
        <v>-374.79851431654754</v>
      </c>
      <c r="AK120" s="35">
        <v>-374.79851431654754</v>
      </c>
      <c r="AL120" s="35">
        <v>-374.79851431654754</v>
      </c>
      <c r="AM120" s="35">
        <v>-374.79851431654754</v>
      </c>
      <c r="AN120" s="35">
        <v>-374.79851431654754</v>
      </c>
      <c r="AO120" s="35"/>
      <c r="AP120" s="91">
        <f t="shared" si="1"/>
        <v>0</v>
      </c>
      <c r="AQ120" s="91">
        <f>SUMIF($E$2:$AN$2,"&lt;="&amp;VLOOKUP($AP$1,#REF!,6,0),$E120:$AN120)</f>
        <v>0</v>
      </c>
    </row>
    <row r="121" spans="1:43" x14ac:dyDescent="0.2">
      <c r="A121" s="1">
        <v>1330</v>
      </c>
      <c r="B121" s="1" t="s">
        <v>217</v>
      </c>
      <c r="C121" s="1">
        <v>1330</v>
      </c>
      <c r="D121" s="40" t="s">
        <v>46</v>
      </c>
      <c r="E121" s="35">
        <v>0</v>
      </c>
      <c r="F121" s="35">
        <v>0</v>
      </c>
      <c r="G121" s="35">
        <v>0</v>
      </c>
      <c r="H121" s="35">
        <v>0</v>
      </c>
      <c r="I121" s="35">
        <v>0</v>
      </c>
      <c r="J121" s="35">
        <v>0</v>
      </c>
      <c r="K121" s="35">
        <v>0</v>
      </c>
      <c r="L121" s="35">
        <v>0</v>
      </c>
      <c r="M121" s="35">
        <v>0</v>
      </c>
      <c r="N121" s="35">
        <v>0</v>
      </c>
      <c r="O121" s="35">
        <v>0</v>
      </c>
      <c r="P121" s="35">
        <v>0</v>
      </c>
      <c r="Q121" s="35">
        <v>0</v>
      </c>
      <c r="R121" s="35">
        <v>0</v>
      </c>
      <c r="S121" s="35">
        <v>0</v>
      </c>
      <c r="T121" s="35">
        <v>0</v>
      </c>
      <c r="U121" s="35">
        <v>0</v>
      </c>
      <c r="V121" s="35">
        <v>0</v>
      </c>
      <c r="W121" s="35">
        <v>0</v>
      </c>
      <c r="X121" s="35">
        <v>0</v>
      </c>
      <c r="Y121" s="35">
        <v>0</v>
      </c>
      <c r="Z121" s="35">
        <v>0</v>
      </c>
      <c r="AA121" s="35">
        <v>0</v>
      </c>
      <c r="AB121" s="35">
        <v>0</v>
      </c>
      <c r="AC121" s="35">
        <v>0</v>
      </c>
      <c r="AD121" s="35">
        <v>0</v>
      </c>
      <c r="AE121" s="35">
        <v>0</v>
      </c>
      <c r="AF121" s="35">
        <v>0</v>
      </c>
      <c r="AG121" s="35">
        <v>0</v>
      </c>
      <c r="AH121" s="35">
        <v>0</v>
      </c>
      <c r="AI121" s="35">
        <v>0</v>
      </c>
      <c r="AJ121" s="35">
        <v>0</v>
      </c>
      <c r="AK121" s="35">
        <v>0</v>
      </c>
      <c r="AL121" s="35">
        <v>0</v>
      </c>
      <c r="AM121" s="35">
        <v>0</v>
      </c>
      <c r="AN121" s="35">
        <v>0</v>
      </c>
      <c r="AO121" s="35"/>
      <c r="AP121" s="91">
        <f t="shared" si="1"/>
        <v>0</v>
      </c>
      <c r="AQ121" s="91">
        <f>SUMIF($E$2:$AN$2,"&lt;="&amp;VLOOKUP($AP$1,#REF!,6,0),$E121:$AN121)</f>
        <v>0</v>
      </c>
    </row>
    <row r="122" spans="1:43" x14ac:dyDescent="0.2">
      <c r="A122" s="1">
        <v>1330</v>
      </c>
      <c r="B122" s="1" t="s">
        <v>218</v>
      </c>
      <c r="C122" s="1">
        <v>1330</v>
      </c>
      <c r="D122" s="40" t="s">
        <v>47</v>
      </c>
      <c r="E122" s="35">
        <v>0</v>
      </c>
      <c r="F122" s="35">
        <v>0</v>
      </c>
      <c r="G122" s="35">
        <v>0</v>
      </c>
      <c r="H122" s="35">
        <v>0</v>
      </c>
      <c r="I122" s="35">
        <v>0</v>
      </c>
      <c r="J122" s="35">
        <v>0</v>
      </c>
      <c r="K122" s="35">
        <v>0</v>
      </c>
      <c r="L122" s="35">
        <v>0</v>
      </c>
      <c r="M122" s="35">
        <v>0</v>
      </c>
      <c r="N122" s="35">
        <v>0</v>
      </c>
      <c r="O122" s="35">
        <v>0</v>
      </c>
      <c r="P122" s="35">
        <v>0</v>
      </c>
      <c r="Q122" s="35">
        <v>0</v>
      </c>
      <c r="R122" s="35">
        <v>0</v>
      </c>
      <c r="S122" s="35">
        <v>0</v>
      </c>
      <c r="T122" s="35">
        <v>0</v>
      </c>
      <c r="U122" s="35">
        <v>0</v>
      </c>
      <c r="V122" s="35">
        <v>0</v>
      </c>
      <c r="W122" s="35">
        <v>0</v>
      </c>
      <c r="X122" s="35">
        <v>0</v>
      </c>
      <c r="Y122" s="35">
        <v>0</v>
      </c>
      <c r="Z122" s="35">
        <v>0</v>
      </c>
      <c r="AA122" s="35">
        <v>0</v>
      </c>
      <c r="AB122" s="35">
        <v>0</v>
      </c>
      <c r="AC122" s="35">
        <v>0</v>
      </c>
      <c r="AD122" s="35">
        <v>0</v>
      </c>
      <c r="AE122" s="35">
        <v>0</v>
      </c>
      <c r="AF122" s="35">
        <v>0</v>
      </c>
      <c r="AG122" s="35">
        <v>0</v>
      </c>
      <c r="AH122" s="35">
        <v>0</v>
      </c>
      <c r="AI122" s="35">
        <v>0</v>
      </c>
      <c r="AJ122" s="35">
        <v>0</v>
      </c>
      <c r="AK122" s="35">
        <v>0</v>
      </c>
      <c r="AL122" s="35">
        <v>0</v>
      </c>
      <c r="AM122" s="35">
        <v>0</v>
      </c>
      <c r="AN122" s="35">
        <v>0</v>
      </c>
      <c r="AO122" s="35"/>
      <c r="AP122" s="91">
        <f t="shared" si="1"/>
        <v>0</v>
      </c>
      <c r="AQ122" s="91">
        <f>SUMIF($E$2:$AN$2,"&lt;="&amp;VLOOKUP($AP$1,#REF!,6,0),$E122:$AN122)</f>
        <v>0</v>
      </c>
    </row>
    <row r="123" spans="1:43" x14ac:dyDescent="0.2">
      <c r="A123" s="1">
        <v>1330</v>
      </c>
      <c r="B123" s="1" t="s">
        <v>219</v>
      </c>
      <c r="C123" s="1">
        <v>1330</v>
      </c>
      <c r="D123" s="40" t="s">
        <v>48</v>
      </c>
      <c r="E123" s="35">
        <v>0</v>
      </c>
      <c r="F123" s="35">
        <v>0</v>
      </c>
      <c r="G123" s="35">
        <v>0</v>
      </c>
      <c r="H123" s="35">
        <v>0</v>
      </c>
      <c r="I123" s="35">
        <v>0</v>
      </c>
      <c r="J123" s="35">
        <v>0</v>
      </c>
      <c r="K123" s="35">
        <v>0</v>
      </c>
      <c r="L123" s="35">
        <v>0</v>
      </c>
      <c r="M123" s="35">
        <v>0</v>
      </c>
      <c r="N123" s="35">
        <v>0</v>
      </c>
      <c r="O123" s="35">
        <v>0</v>
      </c>
      <c r="P123" s="35">
        <v>0</v>
      </c>
      <c r="Q123" s="35">
        <v>0</v>
      </c>
      <c r="R123" s="35">
        <v>0</v>
      </c>
      <c r="S123" s="35">
        <v>0</v>
      </c>
      <c r="T123" s="35">
        <v>0</v>
      </c>
      <c r="U123" s="35">
        <v>0</v>
      </c>
      <c r="V123" s="35">
        <v>0</v>
      </c>
      <c r="W123" s="35">
        <v>0</v>
      </c>
      <c r="X123" s="35">
        <v>0</v>
      </c>
      <c r="Y123" s="35">
        <v>0</v>
      </c>
      <c r="Z123" s="35">
        <v>0</v>
      </c>
      <c r="AA123" s="35">
        <v>0</v>
      </c>
      <c r="AB123" s="35">
        <v>0</v>
      </c>
      <c r="AC123" s="35">
        <v>0</v>
      </c>
      <c r="AD123" s="35">
        <v>0</v>
      </c>
      <c r="AE123" s="35">
        <v>0</v>
      </c>
      <c r="AF123" s="35">
        <v>0</v>
      </c>
      <c r="AG123" s="35">
        <v>0</v>
      </c>
      <c r="AH123" s="35">
        <v>0</v>
      </c>
      <c r="AI123" s="35">
        <v>0</v>
      </c>
      <c r="AJ123" s="35">
        <v>0</v>
      </c>
      <c r="AK123" s="35">
        <v>0</v>
      </c>
      <c r="AL123" s="35">
        <v>0</v>
      </c>
      <c r="AM123" s="35">
        <v>0</v>
      </c>
      <c r="AN123" s="35">
        <v>0</v>
      </c>
      <c r="AO123" s="35"/>
      <c r="AP123" s="91">
        <f t="shared" si="1"/>
        <v>0</v>
      </c>
      <c r="AQ123" s="91">
        <f>SUMIF($E$2:$AN$2,"&lt;="&amp;VLOOKUP($AP$1,#REF!,6,0),$E123:$AN123)</f>
        <v>0</v>
      </c>
    </row>
    <row r="124" spans="1:43" x14ac:dyDescent="0.2">
      <c r="A124" s="1">
        <v>1330</v>
      </c>
      <c r="B124" s="1" t="s">
        <v>220</v>
      </c>
      <c r="C124" s="1">
        <v>1330</v>
      </c>
      <c r="D124" s="40" t="s">
        <v>49</v>
      </c>
      <c r="E124" s="35">
        <v>0</v>
      </c>
      <c r="F124" s="35">
        <v>0</v>
      </c>
      <c r="G124" s="35">
        <v>0</v>
      </c>
      <c r="H124" s="35">
        <v>0</v>
      </c>
      <c r="I124" s="35">
        <v>0</v>
      </c>
      <c r="J124" s="35">
        <v>0</v>
      </c>
      <c r="K124" s="35">
        <v>0</v>
      </c>
      <c r="L124" s="35">
        <v>0</v>
      </c>
      <c r="M124" s="35">
        <v>0</v>
      </c>
      <c r="N124" s="35">
        <v>0</v>
      </c>
      <c r="O124" s="35">
        <v>0</v>
      </c>
      <c r="P124" s="35">
        <v>0</v>
      </c>
      <c r="Q124" s="35">
        <v>0</v>
      </c>
      <c r="R124" s="35">
        <v>0</v>
      </c>
      <c r="S124" s="35">
        <v>0</v>
      </c>
      <c r="T124" s="35">
        <v>0</v>
      </c>
      <c r="U124" s="35">
        <v>0</v>
      </c>
      <c r="V124" s="35">
        <v>0</v>
      </c>
      <c r="W124" s="35">
        <v>0</v>
      </c>
      <c r="X124" s="35">
        <v>0</v>
      </c>
      <c r="Y124" s="35">
        <v>0</v>
      </c>
      <c r="Z124" s="35">
        <v>0</v>
      </c>
      <c r="AA124" s="35">
        <v>0</v>
      </c>
      <c r="AB124" s="35">
        <v>0</v>
      </c>
      <c r="AC124" s="35">
        <v>0</v>
      </c>
      <c r="AD124" s="35">
        <v>0</v>
      </c>
      <c r="AE124" s="35">
        <v>0</v>
      </c>
      <c r="AF124" s="35">
        <v>0</v>
      </c>
      <c r="AG124" s="35">
        <v>0</v>
      </c>
      <c r="AH124" s="35">
        <v>0</v>
      </c>
      <c r="AI124" s="35">
        <v>0</v>
      </c>
      <c r="AJ124" s="35">
        <v>0</v>
      </c>
      <c r="AK124" s="35">
        <v>0</v>
      </c>
      <c r="AL124" s="35">
        <v>0</v>
      </c>
      <c r="AM124" s="35">
        <v>0</v>
      </c>
      <c r="AN124" s="35">
        <v>0</v>
      </c>
      <c r="AO124" s="35"/>
      <c r="AP124" s="91">
        <f t="shared" si="1"/>
        <v>0</v>
      </c>
      <c r="AQ124" s="91">
        <f>SUMIF($E$2:$AN$2,"&lt;="&amp;VLOOKUP($AP$1,#REF!,6,0),$E124:$AN124)</f>
        <v>0</v>
      </c>
    </row>
    <row r="125" spans="1:43" x14ac:dyDescent="0.2">
      <c r="A125" s="1">
        <v>1330</v>
      </c>
      <c r="B125" s="1" t="s">
        <v>221</v>
      </c>
      <c r="C125" s="1">
        <v>1330</v>
      </c>
      <c r="D125" s="40" t="s">
        <v>52</v>
      </c>
      <c r="E125" s="35">
        <v>0</v>
      </c>
      <c r="F125" s="35">
        <v>0</v>
      </c>
      <c r="G125" s="35">
        <v>0</v>
      </c>
      <c r="H125" s="35">
        <v>0</v>
      </c>
      <c r="I125" s="35">
        <v>0</v>
      </c>
      <c r="J125" s="35">
        <v>0</v>
      </c>
      <c r="K125" s="35">
        <v>0</v>
      </c>
      <c r="L125" s="35">
        <v>0</v>
      </c>
      <c r="M125" s="35">
        <v>0</v>
      </c>
      <c r="N125" s="35">
        <v>0</v>
      </c>
      <c r="O125" s="35">
        <v>0</v>
      </c>
      <c r="P125" s="35">
        <v>0</v>
      </c>
      <c r="Q125" s="35">
        <v>0</v>
      </c>
      <c r="R125" s="35">
        <v>0</v>
      </c>
      <c r="S125" s="35">
        <v>0</v>
      </c>
      <c r="T125" s="35">
        <v>0</v>
      </c>
      <c r="U125" s="35">
        <v>0</v>
      </c>
      <c r="V125" s="35">
        <v>0</v>
      </c>
      <c r="W125" s="35">
        <v>0</v>
      </c>
      <c r="X125" s="35">
        <v>0</v>
      </c>
      <c r="Y125" s="35">
        <v>0</v>
      </c>
      <c r="Z125" s="35">
        <v>0</v>
      </c>
      <c r="AA125" s="35">
        <v>0</v>
      </c>
      <c r="AB125" s="35">
        <v>0</v>
      </c>
      <c r="AC125" s="35">
        <v>0</v>
      </c>
      <c r="AD125" s="35">
        <v>0</v>
      </c>
      <c r="AE125" s="35">
        <v>0</v>
      </c>
      <c r="AF125" s="35">
        <v>0</v>
      </c>
      <c r="AG125" s="35">
        <v>0</v>
      </c>
      <c r="AH125" s="35">
        <v>0</v>
      </c>
      <c r="AI125" s="35">
        <v>0</v>
      </c>
      <c r="AJ125" s="35">
        <v>0</v>
      </c>
      <c r="AK125" s="35">
        <v>0</v>
      </c>
      <c r="AL125" s="35">
        <v>0</v>
      </c>
      <c r="AM125" s="35">
        <v>0</v>
      </c>
      <c r="AN125" s="35">
        <v>0</v>
      </c>
      <c r="AO125" s="35"/>
      <c r="AP125" s="91">
        <f t="shared" si="1"/>
        <v>0</v>
      </c>
      <c r="AQ125" s="91">
        <f>SUMIF($E$2:$AN$2,"&lt;="&amp;VLOOKUP($AP$1,#REF!,6,0),$E125:$AN125)</f>
        <v>0</v>
      </c>
    </row>
    <row r="126" spans="1:43" x14ac:dyDescent="0.2">
      <c r="A126" s="1">
        <v>1330</v>
      </c>
      <c r="B126" s="1" t="s">
        <v>222</v>
      </c>
      <c r="C126" s="1">
        <v>1330</v>
      </c>
      <c r="D126" s="40" t="s">
        <v>53</v>
      </c>
      <c r="E126" s="35">
        <v>0</v>
      </c>
      <c r="F126" s="35">
        <v>0</v>
      </c>
      <c r="G126" s="35">
        <v>0</v>
      </c>
      <c r="H126" s="35">
        <v>0</v>
      </c>
      <c r="I126" s="35">
        <v>0</v>
      </c>
      <c r="J126" s="35">
        <v>0</v>
      </c>
      <c r="K126" s="35">
        <v>0</v>
      </c>
      <c r="L126" s="35">
        <v>0</v>
      </c>
      <c r="M126" s="35">
        <v>0</v>
      </c>
      <c r="N126" s="35">
        <v>0</v>
      </c>
      <c r="O126" s="35">
        <v>0</v>
      </c>
      <c r="P126" s="35">
        <v>0</v>
      </c>
      <c r="Q126" s="35">
        <v>0</v>
      </c>
      <c r="R126" s="35">
        <v>0</v>
      </c>
      <c r="S126" s="35">
        <v>0</v>
      </c>
      <c r="T126" s="35">
        <v>0</v>
      </c>
      <c r="U126" s="35">
        <v>0</v>
      </c>
      <c r="V126" s="35">
        <v>0</v>
      </c>
      <c r="W126" s="35">
        <v>0</v>
      </c>
      <c r="X126" s="35">
        <v>0</v>
      </c>
      <c r="Y126" s="35">
        <v>0</v>
      </c>
      <c r="Z126" s="35">
        <v>0</v>
      </c>
      <c r="AA126" s="35">
        <v>0</v>
      </c>
      <c r="AB126" s="35">
        <v>0</v>
      </c>
      <c r="AC126" s="35">
        <v>0</v>
      </c>
      <c r="AD126" s="35">
        <v>0</v>
      </c>
      <c r="AE126" s="35">
        <v>0</v>
      </c>
      <c r="AF126" s="35">
        <v>0</v>
      </c>
      <c r="AG126" s="35">
        <v>0</v>
      </c>
      <c r="AH126" s="35">
        <v>0</v>
      </c>
      <c r="AI126" s="35">
        <v>0</v>
      </c>
      <c r="AJ126" s="35">
        <v>0</v>
      </c>
      <c r="AK126" s="35">
        <v>0</v>
      </c>
      <c r="AL126" s="35">
        <v>0</v>
      </c>
      <c r="AM126" s="35">
        <v>0</v>
      </c>
      <c r="AN126" s="35">
        <v>0</v>
      </c>
      <c r="AO126" s="35"/>
      <c r="AP126" s="91">
        <f t="shared" si="1"/>
        <v>0</v>
      </c>
      <c r="AQ126" s="91">
        <f>SUMIF($E$2:$AN$2,"&lt;="&amp;VLOOKUP($AP$1,#REF!,6,0),$E126:$AN126)</f>
        <v>0</v>
      </c>
    </row>
    <row r="127" spans="1:43" x14ac:dyDescent="0.2">
      <c r="A127" s="1">
        <v>1330</v>
      </c>
      <c r="B127" s="1" t="s">
        <v>223</v>
      </c>
      <c r="C127" s="1">
        <v>1330</v>
      </c>
      <c r="D127" s="40" t="s">
        <v>10</v>
      </c>
      <c r="E127" s="35">
        <v>0</v>
      </c>
      <c r="F127" s="35">
        <v>0</v>
      </c>
      <c r="G127" s="35">
        <v>0</v>
      </c>
      <c r="H127" s="35">
        <v>0</v>
      </c>
      <c r="I127" s="35">
        <v>0</v>
      </c>
      <c r="J127" s="35">
        <v>0</v>
      </c>
      <c r="K127" s="35">
        <v>0</v>
      </c>
      <c r="L127" s="35">
        <v>0</v>
      </c>
      <c r="M127" s="35">
        <v>0</v>
      </c>
      <c r="N127" s="35">
        <v>0</v>
      </c>
      <c r="O127" s="35">
        <v>0</v>
      </c>
      <c r="P127" s="35">
        <v>0</v>
      </c>
      <c r="Q127" s="35">
        <v>0</v>
      </c>
      <c r="R127" s="35">
        <v>0</v>
      </c>
      <c r="S127" s="35">
        <v>0</v>
      </c>
      <c r="T127" s="35">
        <v>0</v>
      </c>
      <c r="U127" s="35">
        <v>0</v>
      </c>
      <c r="V127" s="35">
        <v>0</v>
      </c>
      <c r="W127" s="35">
        <v>0</v>
      </c>
      <c r="X127" s="35">
        <v>0</v>
      </c>
      <c r="Y127" s="35">
        <v>0</v>
      </c>
      <c r="Z127" s="35">
        <v>0</v>
      </c>
      <c r="AA127" s="35">
        <v>0</v>
      </c>
      <c r="AB127" s="35">
        <v>0</v>
      </c>
      <c r="AC127" s="35">
        <v>0</v>
      </c>
      <c r="AD127" s="35">
        <v>0</v>
      </c>
      <c r="AE127" s="35">
        <v>0</v>
      </c>
      <c r="AF127" s="35">
        <v>0</v>
      </c>
      <c r="AG127" s="35">
        <v>0</v>
      </c>
      <c r="AH127" s="35">
        <v>0</v>
      </c>
      <c r="AI127" s="35">
        <v>0</v>
      </c>
      <c r="AJ127" s="35">
        <v>0</v>
      </c>
      <c r="AK127" s="35">
        <v>0</v>
      </c>
      <c r="AL127" s="35">
        <v>0</v>
      </c>
      <c r="AM127" s="35">
        <v>0</v>
      </c>
      <c r="AN127" s="35">
        <v>0</v>
      </c>
      <c r="AO127" s="35"/>
      <c r="AP127" s="91">
        <f t="shared" si="1"/>
        <v>0</v>
      </c>
      <c r="AQ127" s="91">
        <f>SUMIF($E$2:$AN$2,"&lt;="&amp;VLOOKUP($AP$1,#REF!,6,0),$E127:$AN127)</f>
        <v>0</v>
      </c>
    </row>
    <row r="128" spans="1:43" x14ac:dyDescent="0.2">
      <c r="A128" s="1">
        <v>1330</v>
      </c>
      <c r="B128" s="1" t="s">
        <v>224</v>
      </c>
      <c r="C128" s="1">
        <v>1330</v>
      </c>
      <c r="D128" s="40" t="s">
        <v>2</v>
      </c>
      <c r="E128" s="35">
        <v>0</v>
      </c>
      <c r="F128" s="35">
        <v>0</v>
      </c>
      <c r="G128" s="35">
        <v>0</v>
      </c>
      <c r="H128" s="35">
        <v>0</v>
      </c>
      <c r="I128" s="35">
        <v>0</v>
      </c>
      <c r="J128" s="35">
        <v>0</v>
      </c>
      <c r="K128" s="35">
        <v>0</v>
      </c>
      <c r="L128" s="35">
        <v>0</v>
      </c>
      <c r="M128" s="35">
        <v>0</v>
      </c>
      <c r="N128" s="35">
        <v>0</v>
      </c>
      <c r="O128" s="35">
        <v>0</v>
      </c>
      <c r="P128" s="35">
        <v>0</v>
      </c>
      <c r="Q128" s="35">
        <v>0</v>
      </c>
      <c r="R128" s="35">
        <v>0</v>
      </c>
      <c r="S128" s="35">
        <v>0</v>
      </c>
      <c r="T128" s="35">
        <v>0</v>
      </c>
      <c r="U128" s="35">
        <v>0</v>
      </c>
      <c r="V128" s="35">
        <v>0</v>
      </c>
      <c r="W128" s="35">
        <v>0</v>
      </c>
      <c r="X128" s="35">
        <v>0</v>
      </c>
      <c r="Y128" s="35">
        <v>0</v>
      </c>
      <c r="Z128" s="35">
        <v>0</v>
      </c>
      <c r="AA128" s="35">
        <v>0</v>
      </c>
      <c r="AB128" s="35">
        <v>0</v>
      </c>
      <c r="AC128" s="35">
        <v>0</v>
      </c>
      <c r="AD128" s="35">
        <v>0</v>
      </c>
      <c r="AE128" s="35">
        <v>0</v>
      </c>
      <c r="AF128" s="35">
        <v>0</v>
      </c>
      <c r="AG128" s="35">
        <v>0</v>
      </c>
      <c r="AH128" s="35">
        <v>0</v>
      </c>
      <c r="AI128" s="35">
        <v>0</v>
      </c>
      <c r="AJ128" s="35">
        <v>0</v>
      </c>
      <c r="AK128" s="35">
        <v>0</v>
      </c>
      <c r="AL128" s="35">
        <v>0</v>
      </c>
      <c r="AM128" s="35">
        <v>0</v>
      </c>
      <c r="AN128" s="35">
        <v>0</v>
      </c>
      <c r="AO128" s="35"/>
      <c r="AP128" s="91">
        <f t="shared" si="1"/>
        <v>0</v>
      </c>
      <c r="AQ128" s="91">
        <f>SUMIF($E$2:$AN$2,"&lt;="&amp;VLOOKUP($AP$1,#REF!,6,0),$E128:$AN128)</f>
        <v>0</v>
      </c>
    </row>
    <row r="129" spans="1:43" x14ac:dyDescent="0.2">
      <c r="A129" s="1">
        <v>1330</v>
      </c>
      <c r="B129" s="1" t="s">
        <v>225</v>
      </c>
      <c r="C129" s="1">
        <v>1330</v>
      </c>
      <c r="D129" s="40" t="s">
        <v>3</v>
      </c>
      <c r="E129" s="35">
        <v>0</v>
      </c>
      <c r="F129" s="35">
        <v>0</v>
      </c>
      <c r="G129" s="35">
        <v>0</v>
      </c>
      <c r="H129" s="35">
        <v>0</v>
      </c>
      <c r="I129" s="35">
        <v>0</v>
      </c>
      <c r="J129" s="35">
        <v>0</v>
      </c>
      <c r="K129" s="35">
        <v>0</v>
      </c>
      <c r="L129" s="35">
        <v>0</v>
      </c>
      <c r="M129" s="35">
        <v>0</v>
      </c>
      <c r="N129" s="35">
        <v>0</v>
      </c>
      <c r="O129" s="35">
        <v>0</v>
      </c>
      <c r="P129" s="35">
        <v>0</v>
      </c>
      <c r="Q129" s="35">
        <v>0</v>
      </c>
      <c r="R129" s="35">
        <v>0</v>
      </c>
      <c r="S129" s="35">
        <v>0</v>
      </c>
      <c r="T129" s="35">
        <v>0</v>
      </c>
      <c r="U129" s="35">
        <v>0</v>
      </c>
      <c r="V129" s="35">
        <v>0</v>
      </c>
      <c r="W129" s="35">
        <v>0</v>
      </c>
      <c r="X129" s="35">
        <v>0</v>
      </c>
      <c r="Y129" s="35">
        <v>0</v>
      </c>
      <c r="Z129" s="35">
        <v>0</v>
      </c>
      <c r="AA129" s="35">
        <v>0</v>
      </c>
      <c r="AB129" s="35">
        <v>0</v>
      </c>
      <c r="AC129" s="35">
        <v>0</v>
      </c>
      <c r="AD129" s="35">
        <v>0</v>
      </c>
      <c r="AE129" s="35">
        <v>0</v>
      </c>
      <c r="AF129" s="35">
        <v>0</v>
      </c>
      <c r="AG129" s="35">
        <v>0</v>
      </c>
      <c r="AH129" s="35">
        <v>0</v>
      </c>
      <c r="AI129" s="35">
        <v>0</v>
      </c>
      <c r="AJ129" s="35">
        <v>0</v>
      </c>
      <c r="AK129" s="35">
        <v>0</v>
      </c>
      <c r="AL129" s="35">
        <v>0</v>
      </c>
      <c r="AM129" s="35">
        <v>0</v>
      </c>
      <c r="AN129" s="35">
        <v>0</v>
      </c>
      <c r="AO129" s="35"/>
      <c r="AP129" s="91">
        <f t="shared" si="1"/>
        <v>0</v>
      </c>
      <c r="AQ129" s="91">
        <f>SUMIF($E$2:$AN$2,"&lt;="&amp;VLOOKUP($AP$1,#REF!,6,0),$E129:$AN129)</f>
        <v>0</v>
      </c>
    </row>
    <row r="130" spans="1:43" x14ac:dyDescent="0.2">
      <c r="A130" s="1">
        <v>1330</v>
      </c>
      <c r="B130" s="1" t="s">
        <v>226</v>
      </c>
      <c r="C130" s="1">
        <v>1330</v>
      </c>
      <c r="D130" s="40" t="s">
        <v>55</v>
      </c>
      <c r="E130" s="35">
        <v>0</v>
      </c>
      <c r="F130" s="35">
        <v>0</v>
      </c>
      <c r="G130" s="35">
        <v>0</v>
      </c>
      <c r="H130" s="35">
        <v>0</v>
      </c>
      <c r="I130" s="35">
        <v>0</v>
      </c>
      <c r="J130" s="35">
        <v>0</v>
      </c>
      <c r="K130" s="35">
        <v>0</v>
      </c>
      <c r="L130" s="35">
        <v>0</v>
      </c>
      <c r="M130" s="35">
        <v>0</v>
      </c>
      <c r="N130" s="35">
        <v>0</v>
      </c>
      <c r="O130" s="35">
        <v>0</v>
      </c>
      <c r="P130" s="35">
        <v>0</v>
      </c>
      <c r="Q130" s="35">
        <v>0</v>
      </c>
      <c r="R130" s="35">
        <v>0</v>
      </c>
      <c r="S130" s="35">
        <v>0</v>
      </c>
      <c r="T130" s="35">
        <v>0</v>
      </c>
      <c r="U130" s="35">
        <v>0</v>
      </c>
      <c r="V130" s="35">
        <v>0</v>
      </c>
      <c r="W130" s="35">
        <v>0</v>
      </c>
      <c r="X130" s="35">
        <v>0</v>
      </c>
      <c r="Y130" s="35">
        <v>0</v>
      </c>
      <c r="Z130" s="35">
        <v>0</v>
      </c>
      <c r="AA130" s="35">
        <v>0</v>
      </c>
      <c r="AB130" s="35">
        <v>0</v>
      </c>
      <c r="AC130" s="35">
        <v>0</v>
      </c>
      <c r="AD130" s="35">
        <v>0</v>
      </c>
      <c r="AE130" s="35">
        <v>0</v>
      </c>
      <c r="AF130" s="35">
        <v>0</v>
      </c>
      <c r="AG130" s="35">
        <v>0</v>
      </c>
      <c r="AH130" s="35">
        <v>0</v>
      </c>
      <c r="AI130" s="35">
        <v>0</v>
      </c>
      <c r="AJ130" s="35">
        <v>0</v>
      </c>
      <c r="AK130" s="35">
        <v>0</v>
      </c>
      <c r="AL130" s="35">
        <v>0</v>
      </c>
      <c r="AM130" s="35">
        <v>0</v>
      </c>
      <c r="AN130" s="35">
        <v>0</v>
      </c>
      <c r="AO130" s="35"/>
      <c r="AP130" s="91">
        <f t="shared" si="1"/>
        <v>0</v>
      </c>
      <c r="AQ130" s="91">
        <f>SUMIF($E$2:$AN$2,"&lt;="&amp;VLOOKUP($AP$1,#REF!,6,0),$E130:$AN130)</f>
        <v>0</v>
      </c>
    </row>
    <row r="131" spans="1:43" x14ac:dyDescent="0.2">
      <c r="A131" s="1">
        <v>1330</v>
      </c>
      <c r="B131" s="1" t="s">
        <v>227</v>
      </c>
      <c r="C131" s="1">
        <v>1330</v>
      </c>
      <c r="D131" s="40" t="s">
        <v>11</v>
      </c>
      <c r="E131" s="35">
        <v>0</v>
      </c>
      <c r="F131" s="35">
        <v>0</v>
      </c>
      <c r="G131" s="35">
        <v>0</v>
      </c>
      <c r="H131" s="35">
        <v>0</v>
      </c>
      <c r="I131" s="35">
        <v>0</v>
      </c>
      <c r="J131" s="35">
        <v>0</v>
      </c>
      <c r="K131" s="35">
        <v>0</v>
      </c>
      <c r="L131" s="35">
        <v>0</v>
      </c>
      <c r="M131" s="35">
        <v>0</v>
      </c>
      <c r="N131" s="35">
        <v>0</v>
      </c>
      <c r="O131" s="35">
        <v>0</v>
      </c>
      <c r="P131" s="35">
        <v>0</v>
      </c>
      <c r="Q131" s="35">
        <v>0</v>
      </c>
      <c r="R131" s="35">
        <v>0</v>
      </c>
      <c r="S131" s="35">
        <v>0</v>
      </c>
      <c r="T131" s="35">
        <v>0</v>
      </c>
      <c r="U131" s="35">
        <v>0</v>
      </c>
      <c r="V131" s="35">
        <v>0</v>
      </c>
      <c r="W131" s="35">
        <v>0</v>
      </c>
      <c r="X131" s="35">
        <v>0</v>
      </c>
      <c r="Y131" s="35">
        <v>0</v>
      </c>
      <c r="Z131" s="35">
        <v>0</v>
      </c>
      <c r="AA131" s="35">
        <v>0</v>
      </c>
      <c r="AB131" s="35">
        <v>0</v>
      </c>
      <c r="AC131" s="35">
        <v>0</v>
      </c>
      <c r="AD131" s="35">
        <v>0</v>
      </c>
      <c r="AE131" s="35">
        <v>0</v>
      </c>
      <c r="AF131" s="35">
        <v>0</v>
      </c>
      <c r="AG131" s="35">
        <v>0</v>
      </c>
      <c r="AH131" s="35">
        <v>0</v>
      </c>
      <c r="AI131" s="35">
        <v>0</v>
      </c>
      <c r="AJ131" s="35">
        <v>0</v>
      </c>
      <c r="AK131" s="35">
        <v>0</v>
      </c>
      <c r="AL131" s="35">
        <v>0</v>
      </c>
      <c r="AM131" s="35">
        <v>0</v>
      </c>
      <c r="AN131" s="35">
        <v>0</v>
      </c>
      <c r="AO131" s="35"/>
      <c r="AP131" s="91">
        <f t="shared" si="1"/>
        <v>0</v>
      </c>
      <c r="AQ131" s="91">
        <f>SUMIF($E$2:$AN$2,"&lt;="&amp;VLOOKUP($AP$1,#REF!,6,0),$E131:$AN131)</f>
        <v>0</v>
      </c>
    </row>
    <row r="132" spans="1:43" x14ac:dyDescent="0.2">
      <c r="A132" s="1">
        <v>1330</v>
      </c>
      <c r="B132" s="1" t="s">
        <v>228</v>
      </c>
      <c r="C132" s="1">
        <v>1330</v>
      </c>
      <c r="D132" s="40" t="s">
        <v>59</v>
      </c>
      <c r="E132" s="35">
        <v>0</v>
      </c>
      <c r="F132" s="35">
        <v>-2288.6578369205999</v>
      </c>
      <c r="G132" s="35">
        <v>0</v>
      </c>
      <c r="H132" s="35">
        <v>-54.49457591996709</v>
      </c>
      <c r="I132" s="35">
        <v>-54.49457591996709</v>
      </c>
      <c r="J132" s="35">
        <v>-54.49457591996709</v>
      </c>
      <c r="K132" s="35">
        <v>-54.49457591996709</v>
      </c>
      <c r="L132" s="35">
        <v>-54.49457591996709</v>
      </c>
      <c r="M132" s="35">
        <v>-54.49457591996709</v>
      </c>
      <c r="N132" s="35">
        <v>-54.49457591996709</v>
      </c>
      <c r="O132" s="35">
        <v>-54.49457591996709</v>
      </c>
      <c r="P132" s="35">
        <v>-54.49457591996709</v>
      </c>
      <c r="Q132" s="35">
        <v>-54.49457591996709</v>
      </c>
      <c r="R132" s="35">
        <v>-54.49457591996709</v>
      </c>
      <c r="S132" s="35">
        <v>-54.49457591996709</v>
      </c>
      <c r="T132" s="35">
        <v>-54.924683847896183</v>
      </c>
      <c r="U132" s="35">
        <v>-54.924683847896183</v>
      </c>
      <c r="V132" s="35">
        <v>-54.924683847896183</v>
      </c>
      <c r="W132" s="35">
        <v>-54.924683847896183</v>
      </c>
      <c r="X132" s="35">
        <v>-54.924683847896183</v>
      </c>
      <c r="Y132" s="35">
        <v>-54.924683847896183</v>
      </c>
      <c r="Z132" s="35">
        <v>-54.924683847896183</v>
      </c>
      <c r="AA132" s="35">
        <v>-54.924683847896183</v>
      </c>
      <c r="AB132" s="35">
        <v>-54.924683847896183</v>
      </c>
      <c r="AC132" s="35">
        <v>-54.924683847896183</v>
      </c>
      <c r="AD132" s="35">
        <v>-54.924683847896183</v>
      </c>
      <c r="AE132" s="35">
        <v>-54.924683847896183</v>
      </c>
      <c r="AF132" s="35">
        <v>-55.292685338294497</v>
      </c>
      <c r="AG132" s="35">
        <v>-55.292685338294497</v>
      </c>
      <c r="AH132" s="35">
        <v>-55.292685338294497</v>
      </c>
      <c r="AI132" s="35">
        <v>-55.292685338294497</v>
      </c>
      <c r="AJ132" s="35">
        <v>-55.292685338294497</v>
      </c>
      <c r="AK132" s="35">
        <v>-55.292685338294497</v>
      </c>
      <c r="AL132" s="35">
        <v>-55.292685338294497</v>
      </c>
      <c r="AM132" s="35">
        <v>-55.292685338294497</v>
      </c>
      <c r="AN132" s="35">
        <v>-55.292685338294497</v>
      </c>
      <c r="AO132" s="35"/>
      <c r="AP132" s="91">
        <f t="shared" si="1"/>
        <v>0</v>
      </c>
      <c r="AQ132" s="91">
        <f>SUMIF($E$2:$AN$2,"&lt;="&amp;VLOOKUP($AP$1,#REF!,6,0),$E132:$AN132)</f>
        <v>0</v>
      </c>
    </row>
    <row r="133" spans="1:43" x14ac:dyDescent="0.2">
      <c r="A133" s="1">
        <v>1330</v>
      </c>
      <c r="B133" s="1" t="s">
        <v>229</v>
      </c>
      <c r="C133" s="1">
        <v>1330</v>
      </c>
      <c r="D133" s="40" t="s">
        <v>60</v>
      </c>
      <c r="E133" s="35">
        <v>0</v>
      </c>
      <c r="F133" s="35">
        <v>-302.87936709040127</v>
      </c>
      <c r="G133" s="35">
        <v>0</v>
      </c>
      <c r="H133" s="35">
        <v>-93.36497470381812</v>
      </c>
      <c r="I133" s="35">
        <v>-93.36497470381812</v>
      </c>
      <c r="J133" s="35">
        <v>-93.36497470381812</v>
      </c>
      <c r="K133" s="35">
        <v>-93.36497470381812</v>
      </c>
      <c r="L133" s="35">
        <v>-93.36497470381812</v>
      </c>
      <c r="M133" s="35">
        <v>-93.36497470381812</v>
      </c>
      <c r="N133" s="35">
        <v>-93.36497470381812</v>
      </c>
      <c r="O133" s="35">
        <v>-93.36497470381812</v>
      </c>
      <c r="P133" s="35">
        <v>-93.36497470381812</v>
      </c>
      <c r="Q133" s="35">
        <v>-93.36497470381812</v>
      </c>
      <c r="R133" s="35">
        <v>-93.36497470381812</v>
      </c>
      <c r="S133" s="35">
        <v>-93.36497470381812</v>
      </c>
      <c r="T133" s="35">
        <v>-94.159453964215885</v>
      </c>
      <c r="U133" s="35">
        <v>-94.159453964215885</v>
      </c>
      <c r="V133" s="35">
        <v>-94.159453964215885</v>
      </c>
      <c r="W133" s="35">
        <v>-94.159453964215885</v>
      </c>
      <c r="X133" s="35">
        <v>-94.159453964215885</v>
      </c>
      <c r="Y133" s="35">
        <v>-94.159453964215885</v>
      </c>
      <c r="Z133" s="35">
        <v>-94.159453964215885</v>
      </c>
      <c r="AA133" s="35">
        <v>-94.159453964215885</v>
      </c>
      <c r="AB133" s="35">
        <v>-94.159453964215885</v>
      </c>
      <c r="AC133" s="35">
        <v>-94.159453964215885</v>
      </c>
      <c r="AD133" s="35">
        <v>-94.159453964215885</v>
      </c>
      <c r="AE133" s="35">
        <v>-94.159453964215885</v>
      </c>
      <c r="AF133" s="35">
        <v>-94.903399281954279</v>
      </c>
      <c r="AG133" s="35">
        <v>-94.903399281954279</v>
      </c>
      <c r="AH133" s="35">
        <v>-94.903399281954279</v>
      </c>
      <c r="AI133" s="35">
        <v>-94.903399281954279</v>
      </c>
      <c r="AJ133" s="35">
        <v>-94.903399281954279</v>
      </c>
      <c r="AK133" s="35">
        <v>-94.903399281954279</v>
      </c>
      <c r="AL133" s="35">
        <v>-94.903399281954279</v>
      </c>
      <c r="AM133" s="35">
        <v>-94.903399281954279</v>
      </c>
      <c r="AN133" s="35">
        <v>-94.903399281954279</v>
      </c>
      <c r="AO133" s="35"/>
      <c r="AP133" s="91">
        <f t="shared" ref="AP133:AP159" si="2">SUMIF($E$3:$AN$3,$AP$1,$E133:$AN133)</f>
        <v>0</v>
      </c>
      <c r="AQ133" s="91">
        <f>SUMIF($E$2:$AN$2,"&lt;="&amp;VLOOKUP($AP$1,#REF!,6,0),$E133:$AN133)</f>
        <v>0</v>
      </c>
    </row>
    <row r="134" spans="1:43" x14ac:dyDescent="0.2">
      <c r="A134" s="1">
        <v>1330</v>
      </c>
      <c r="B134" s="1" t="s">
        <v>230</v>
      </c>
      <c r="C134" s="1">
        <v>1330</v>
      </c>
      <c r="D134" s="40" t="s">
        <v>57</v>
      </c>
      <c r="E134" s="35">
        <v>0</v>
      </c>
      <c r="F134" s="35">
        <v>0</v>
      </c>
      <c r="G134" s="35">
        <v>0</v>
      </c>
      <c r="H134" s="35">
        <v>-53.962305060664193</v>
      </c>
      <c r="I134" s="35">
        <v>-53.962305060664193</v>
      </c>
      <c r="J134" s="35">
        <v>-53.962305060664193</v>
      </c>
      <c r="K134" s="35">
        <v>-53.962305060664193</v>
      </c>
      <c r="L134" s="35">
        <v>-53.962305060664193</v>
      </c>
      <c r="M134" s="35">
        <v>-53.962305060664193</v>
      </c>
      <c r="N134" s="35">
        <v>-53.962305060664193</v>
      </c>
      <c r="O134" s="35">
        <v>-53.962305060664193</v>
      </c>
      <c r="P134" s="35">
        <v>-53.962305060664193</v>
      </c>
      <c r="Q134" s="35">
        <v>-53.962305060664193</v>
      </c>
      <c r="R134" s="35">
        <v>-53.962305060664193</v>
      </c>
      <c r="S134" s="35">
        <v>-53.962305060664193</v>
      </c>
      <c r="T134" s="35">
        <v>-54.044339577326788</v>
      </c>
      <c r="U134" s="35">
        <v>-54.044339577326788</v>
      </c>
      <c r="V134" s="35">
        <v>-54.044339577326788</v>
      </c>
      <c r="W134" s="35">
        <v>-54.044339577326788</v>
      </c>
      <c r="X134" s="35">
        <v>-54.044339577326788</v>
      </c>
      <c r="Y134" s="35">
        <v>-54.044339577326788</v>
      </c>
      <c r="Z134" s="35">
        <v>-54.044339577326788</v>
      </c>
      <c r="AA134" s="35">
        <v>-54.044339577326788</v>
      </c>
      <c r="AB134" s="35">
        <v>-54.044339577326788</v>
      </c>
      <c r="AC134" s="35">
        <v>-54.044339577326788</v>
      </c>
      <c r="AD134" s="35">
        <v>-54.044339577326788</v>
      </c>
      <c r="AE134" s="35">
        <v>-54.044339577326788</v>
      </c>
      <c r="AF134" s="35">
        <v>-54.339663837312187</v>
      </c>
      <c r="AG134" s="35">
        <v>-54.339663837312187</v>
      </c>
      <c r="AH134" s="35">
        <v>-54.339663837312187</v>
      </c>
      <c r="AI134" s="35">
        <v>-54.339663837312187</v>
      </c>
      <c r="AJ134" s="35">
        <v>-54.339663837312187</v>
      </c>
      <c r="AK134" s="35">
        <v>-54.339663837312187</v>
      </c>
      <c r="AL134" s="35">
        <v>-54.339663837312187</v>
      </c>
      <c r="AM134" s="35">
        <v>-54.339663837312187</v>
      </c>
      <c r="AN134" s="35">
        <v>-54.339663837312187</v>
      </c>
      <c r="AO134" s="35"/>
      <c r="AP134" s="91">
        <f t="shared" si="2"/>
        <v>0</v>
      </c>
      <c r="AQ134" s="91">
        <f>SUMIF($E$2:$AN$2,"&lt;="&amp;VLOOKUP($AP$1,#REF!,6,0),$E134:$AN134)</f>
        <v>0</v>
      </c>
    </row>
    <row r="135" spans="1:43" x14ac:dyDescent="0.2">
      <c r="A135" s="1">
        <v>1330</v>
      </c>
      <c r="B135" s="1" t="s">
        <v>231</v>
      </c>
      <c r="C135" s="1">
        <v>1330</v>
      </c>
      <c r="D135" s="40" t="s">
        <v>21</v>
      </c>
      <c r="E135" s="35">
        <v>0</v>
      </c>
      <c r="F135" s="35">
        <v>0</v>
      </c>
      <c r="G135" s="35">
        <v>0</v>
      </c>
      <c r="H135" s="35">
        <v>0</v>
      </c>
      <c r="I135" s="35">
        <v>0</v>
      </c>
      <c r="J135" s="35">
        <v>0</v>
      </c>
      <c r="K135" s="35">
        <v>0</v>
      </c>
      <c r="L135" s="35">
        <v>0</v>
      </c>
      <c r="M135" s="35">
        <v>0</v>
      </c>
      <c r="N135" s="35">
        <v>0</v>
      </c>
      <c r="O135" s="35">
        <v>0</v>
      </c>
      <c r="P135" s="35">
        <v>0</v>
      </c>
      <c r="Q135" s="35">
        <v>0</v>
      </c>
      <c r="R135" s="35">
        <v>0</v>
      </c>
      <c r="S135" s="35">
        <v>0</v>
      </c>
      <c r="T135" s="35">
        <v>0</v>
      </c>
      <c r="U135" s="35">
        <v>0</v>
      </c>
      <c r="V135" s="35">
        <v>0</v>
      </c>
      <c r="W135" s="35">
        <v>0</v>
      </c>
      <c r="X135" s="35">
        <v>0</v>
      </c>
      <c r="Y135" s="35">
        <v>0</v>
      </c>
      <c r="Z135" s="35">
        <v>0</v>
      </c>
      <c r="AA135" s="35">
        <v>0</v>
      </c>
      <c r="AB135" s="35">
        <v>0</v>
      </c>
      <c r="AC135" s="35">
        <v>0</v>
      </c>
      <c r="AD135" s="35">
        <v>0</v>
      </c>
      <c r="AE135" s="35">
        <v>0</v>
      </c>
      <c r="AF135" s="35">
        <v>0</v>
      </c>
      <c r="AG135" s="35">
        <v>0</v>
      </c>
      <c r="AH135" s="35">
        <v>0</v>
      </c>
      <c r="AI135" s="35">
        <v>0</v>
      </c>
      <c r="AJ135" s="35">
        <v>0</v>
      </c>
      <c r="AK135" s="35">
        <v>0</v>
      </c>
      <c r="AL135" s="35">
        <v>0</v>
      </c>
      <c r="AM135" s="35">
        <v>0</v>
      </c>
      <c r="AN135" s="35">
        <v>0</v>
      </c>
      <c r="AO135" s="35"/>
      <c r="AP135" s="91">
        <f t="shared" si="2"/>
        <v>0</v>
      </c>
      <c r="AQ135" s="91">
        <f>SUMIF($E$2:$AN$2,"&lt;="&amp;VLOOKUP($AP$1,#REF!,6,0),$E135:$AN135)</f>
        <v>0</v>
      </c>
    </row>
    <row r="136" spans="1:43" x14ac:dyDescent="0.2">
      <c r="A136" s="1">
        <v>1330</v>
      </c>
      <c r="B136" s="1" t="s">
        <v>232</v>
      </c>
      <c r="C136" s="1">
        <v>1330</v>
      </c>
      <c r="D136" s="40" t="s">
        <v>24</v>
      </c>
      <c r="E136" s="35">
        <v>0</v>
      </c>
      <c r="F136" s="35">
        <v>0</v>
      </c>
      <c r="G136" s="35">
        <v>0</v>
      </c>
      <c r="H136" s="35">
        <v>0</v>
      </c>
      <c r="I136" s="35">
        <v>0</v>
      </c>
      <c r="J136" s="35">
        <v>0</v>
      </c>
      <c r="K136" s="35">
        <v>0</v>
      </c>
      <c r="L136" s="35">
        <v>0</v>
      </c>
      <c r="M136" s="35">
        <v>0</v>
      </c>
      <c r="N136" s="35">
        <v>0</v>
      </c>
      <c r="O136" s="35">
        <v>0</v>
      </c>
      <c r="P136" s="35">
        <v>0</v>
      </c>
      <c r="Q136" s="35">
        <v>0</v>
      </c>
      <c r="R136" s="35">
        <v>0</v>
      </c>
      <c r="S136" s="35">
        <v>0</v>
      </c>
      <c r="T136" s="35">
        <v>0</v>
      </c>
      <c r="U136" s="35">
        <v>0</v>
      </c>
      <c r="V136" s="35">
        <v>0</v>
      </c>
      <c r="W136" s="35">
        <v>0</v>
      </c>
      <c r="X136" s="35">
        <v>0</v>
      </c>
      <c r="Y136" s="35">
        <v>0</v>
      </c>
      <c r="Z136" s="35">
        <v>0</v>
      </c>
      <c r="AA136" s="35">
        <v>0</v>
      </c>
      <c r="AB136" s="35">
        <v>0</v>
      </c>
      <c r="AC136" s="35">
        <v>0</v>
      </c>
      <c r="AD136" s="35">
        <v>0</v>
      </c>
      <c r="AE136" s="35">
        <v>0</v>
      </c>
      <c r="AF136" s="35">
        <v>0</v>
      </c>
      <c r="AG136" s="35">
        <v>0</v>
      </c>
      <c r="AH136" s="35">
        <v>0</v>
      </c>
      <c r="AI136" s="35">
        <v>0</v>
      </c>
      <c r="AJ136" s="35">
        <v>0</v>
      </c>
      <c r="AK136" s="35">
        <v>0</v>
      </c>
      <c r="AL136" s="35">
        <v>0</v>
      </c>
      <c r="AM136" s="35">
        <v>0</v>
      </c>
      <c r="AN136" s="35">
        <v>0</v>
      </c>
      <c r="AO136" s="35"/>
      <c r="AP136" s="91">
        <f t="shared" si="2"/>
        <v>0</v>
      </c>
      <c r="AQ136" s="91">
        <f>SUMIF($E$2:$AN$2,"&lt;="&amp;VLOOKUP($AP$1,#REF!,6,0),$E136:$AN136)</f>
        <v>0</v>
      </c>
    </row>
    <row r="137" spans="1:43" x14ac:dyDescent="0.2">
      <c r="A137" s="1">
        <v>1330</v>
      </c>
      <c r="B137" s="1" t="s">
        <v>233</v>
      </c>
      <c r="C137" s="1">
        <v>1330</v>
      </c>
      <c r="D137" s="40" t="s">
        <v>28</v>
      </c>
      <c r="E137" s="35">
        <v>0</v>
      </c>
      <c r="F137" s="35">
        <v>0</v>
      </c>
      <c r="G137" s="35">
        <v>0</v>
      </c>
      <c r="H137" s="35">
        <v>0</v>
      </c>
      <c r="I137" s="35">
        <v>0</v>
      </c>
      <c r="J137" s="35">
        <v>0</v>
      </c>
      <c r="K137" s="35">
        <v>0</v>
      </c>
      <c r="L137" s="35">
        <v>0</v>
      </c>
      <c r="M137" s="35">
        <v>0</v>
      </c>
      <c r="N137" s="35">
        <v>0</v>
      </c>
      <c r="O137" s="35">
        <v>0</v>
      </c>
      <c r="P137" s="35">
        <v>0</v>
      </c>
      <c r="Q137" s="35">
        <v>0</v>
      </c>
      <c r="R137" s="35">
        <v>0</v>
      </c>
      <c r="S137" s="35">
        <v>0</v>
      </c>
      <c r="T137" s="35">
        <v>0</v>
      </c>
      <c r="U137" s="35">
        <v>0</v>
      </c>
      <c r="V137" s="35">
        <v>0</v>
      </c>
      <c r="W137" s="35">
        <v>0</v>
      </c>
      <c r="X137" s="35">
        <v>0</v>
      </c>
      <c r="Y137" s="35">
        <v>0</v>
      </c>
      <c r="Z137" s="35">
        <v>0</v>
      </c>
      <c r="AA137" s="35">
        <v>0</v>
      </c>
      <c r="AB137" s="35">
        <v>0</v>
      </c>
      <c r="AC137" s="35">
        <v>0</v>
      </c>
      <c r="AD137" s="35">
        <v>0</v>
      </c>
      <c r="AE137" s="35">
        <v>0</v>
      </c>
      <c r="AF137" s="35">
        <v>0</v>
      </c>
      <c r="AG137" s="35">
        <v>0</v>
      </c>
      <c r="AH137" s="35">
        <v>0</v>
      </c>
      <c r="AI137" s="35">
        <v>0</v>
      </c>
      <c r="AJ137" s="35">
        <v>0</v>
      </c>
      <c r="AK137" s="35">
        <v>0</v>
      </c>
      <c r="AL137" s="35">
        <v>0</v>
      </c>
      <c r="AM137" s="35">
        <v>0</v>
      </c>
      <c r="AN137" s="35">
        <v>0</v>
      </c>
      <c r="AO137" s="35"/>
      <c r="AP137" s="91">
        <f t="shared" si="2"/>
        <v>0</v>
      </c>
      <c r="AQ137" s="91">
        <f>SUMIF($E$2:$AN$2,"&lt;="&amp;VLOOKUP($AP$1,#REF!,6,0),$E137:$AN137)</f>
        <v>0</v>
      </c>
    </row>
    <row r="138" spans="1:43" x14ac:dyDescent="0.2">
      <c r="A138" s="1">
        <v>1330</v>
      </c>
      <c r="B138" s="1" t="s">
        <v>234</v>
      </c>
      <c r="C138" s="1">
        <v>1330</v>
      </c>
      <c r="D138" s="40" t="s">
        <v>45</v>
      </c>
      <c r="E138" s="35">
        <v>0</v>
      </c>
      <c r="F138" s="35">
        <v>0</v>
      </c>
      <c r="G138" s="35">
        <v>0</v>
      </c>
      <c r="H138" s="35">
        <v>0</v>
      </c>
      <c r="I138" s="35">
        <v>0</v>
      </c>
      <c r="J138" s="35">
        <v>0</v>
      </c>
      <c r="K138" s="35">
        <v>0</v>
      </c>
      <c r="L138" s="35">
        <v>0</v>
      </c>
      <c r="M138" s="35">
        <v>0</v>
      </c>
      <c r="N138" s="35">
        <v>0</v>
      </c>
      <c r="O138" s="35">
        <v>0</v>
      </c>
      <c r="P138" s="35">
        <v>0</v>
      </c>
      <c r="Q138" s="35">
        <v>0</v>
      </c>
      <c r="R138" s="35">
        <v>0</v>
      </c>
      <c r="S138" s="35">
        <v>0</v>
      </c>
      <c r="T138" s="35">
        <v>0</v>
      </c>
      <c r="U138" s="35">
        <v>0</v>
      </c>
      <c r="V138" s="35">
        <v>0</v>
      </c>
      <c r="W138" s="35">
        <v>0</v>
      </c>
      <c r="X138" s="35">
        <v>0</v>
      </c>
      <c r="Y138" s="35">
        <v>0</v>
      </c>
      <c r="Z138" s="35">
        <v>0</v>
      </c>
      <c r="AA138" s="35">
        <v>0</v>
      </c>
      <c r="AB138" s="35">
        <v>0</v>
      </c>
      <c r="AC138" s="35">
        <v>0</v>
      </c>
      <c r="AD138" s="35">
        <v>0</v>
      </c>
      <c r="AE138" s="35">
        <v>0</v>
      </c>
      <c r="AF138" s="35">
        <v>0</v>
      </c>
      <c r="AG138" s="35">
        <v>0</v>
      </c>
      <c r="AH138" s="35">
        <v>0</v>
      </c>
      <c r="AI138" s="35">
        <v>0</v>
      </c>
      <c r="AJ138" s="35">
        <v>0</v>
      </c>
      <c r="AK138" s="35">
        <v>0</v>
      </c>
      <c r="AL138" s="35">
        <v>0</v>
      </c>
      <c r="AM138" s="35">
        <v>0</v>
      </c>
      <c r="AN138" s="35">
        <v>0</v>
      </c>
      <c r="AO138" s="35"/>
      <c r="AP138" s="91">
        <f t="shared" si="2"/>
        <v>0</v>
      </c>
      <c r="AQ138" s="91">
        <f>SUMIF($E$2:$AN$2,"&lt;="&amp;VLOOKUP($AP$1,#REF!,6,0),$E138:$AN138)</f>
        <v>0</v>
      </c>
    </row>
    <row r="139" spans="1:43" x14ac:dyDescent="0.2">
      <c r="A139" s="1">
        <v>1330</v>
      </c>
      <c r="B139" s="1" t="s">
        <v>235</v>
      </c>
      <c r="C139" s="1">
        <v>1330</v>
      </c>
      <c r="D139" s="40" t="s">
        <v>64</v>
      </c>
      <c r="E139" s="35">
        <v>0</v>
      </c>
      <c r="F139" s="35">
        <v>0</v>
      </c>
      <c r="G139" s="35">
        <v>0</v>
      </c>
      <c r="H139" s="35">
        <v>-419.68614427130939</v>
      </c>
      <c r="I139" s="35">
        <v>-419.68614427130939</v>
      </c>
      <c r="J139" s="35">
        <v>-419.68614427130939</v>
      </c>
      <c r="K139" s="35">
        <v>-419.68614427130939</v>
      </c>
      <c r="L139" s="35">
        <v>-419.68614427130939</v>
      </c>
      <c r="M139" s="35">
        <v>-419.68614427130939</v>
      </c>
      <c r="N139" s="35">
        <v>-419.68614427130939</v>
      </c>
      <c r="O139" s="35">
        <v>-419.68614427130939</v>
      </c>
      <c r="P139" s="35">
        <v>-419.68614427130939</v>
      </c>
      <c r="Q139" s="35">
        <v>-419.68614427130939</v>
      </c>
      <c r="R139" s="35">
        <v>-419.68614427130939</v>
      </c>
      <c r="S139" s="35">
        <v>-419.68614427130939</v>
      </c>
      <c r="T139" s="35">
        <v>-423.74108286330267</v>
      </c>
      <c r="U139" s="35">
        <v>-423.74108286330267</v>
      </c>
      <c r="V139" s="35">
        <v>-423.74108286330267</v>
      </c>
      <c r="W139" s="35">
        <v>-423.74108286330267</v>
      </c>
      <c r="X139" s="35">
        <v>-423.74108286330267</v>
      </c>
      <c r="Y139" s="35">
        <v>-423.74108286330267</v>
      </c>
      <c r="Z139" s="35">
        <v>-423.74108286330267</v>
      </c>
      <c r="AA139" s="35">
        <v>-423.74108286330267</v>
      </c>
      <c r="AB139" s="35">
        <v>-423.74108286330267</v>
      </c>
      <c r="AC139" s="35">
        <v>-423.74108286330267</v>
      </c>
      <c r="AD139" s="35">
        <v>-423.74108286330267</v>
      </c>
      <c r="AE139" s="35">
        <v>-423.74108286330267</v>
      </c>
      <c r="AF139" s="35">
        <v>-428.34479899250988</v>
      </c>
      <c r="AG139" s="35">
        <v>-428.34479899250988</v>
      </c>
      <c r="AH139" s="35">
        <v>-428.34479899250988</v>
      </c>
      <c r="AI139" s="35">
        <v>-428.34479899250988</v>
      </c>
      <c r="AJ139" s="35">
        <v>-428.34479899250988</v>
      </c>
      <c r="AK139" s="35">
        <v>-428.34479899250988</v>
      </c>
      <c r="AL139" s="35">
        <v>-428.34479899250988</v>
      </c>
      <c r="AM139" s="35">
        <v>-428.34479899250988</v>
      </c>
      <c r="AN139" s="35">
        <v>-428.34479899250988</v>
      </c>
      <c r="AO139" s="35"/>
      <c r="AP139" s="91">
        <f t="shared" si="2"/>
        <v>0</v>
      </c>
      <c r="AQ139" s="91">
        <f>SUMIF($E$2:$AN$2,"&lt;="&amp;VLOOKUP($AP$1,#REF!,6,0),$E139:$AN139)</f>
        <v>0</v>
      </c>
    </row>
    <row r="140" spans="1:43" x14ac:dyDescent="0.2">
      <c r="A140" s="1">
        <v>1330</v>
      </c>
      <c r="B140" s="1" t="s">
        <v>236</v>
      </c>
      <c r="C140" s="1">
        <v>1330</v>
      </c>
      <c r="D140" s="40" t="s">
        <v>43</v>
      </c>
      <c r="E140" s="35">
        <v>0</v>
      </c>
      <c r="F140" s="35">
        <v>0</v>
      </c>
      <c r="G140" s="35">
        <v>0</v>
      </c>
      <c r="H140" s="35">
        <v>-3.6089411110601746</v>
      </c>
      <c r="I140" s="35">
        <v>-3.6089411110601746</v>
      </c>
      <c r="J140" s="35">
        <v>-3.6089411110601746</v>
      </c>
      <c r="K140" s="35">
        <v>-3.6089411110601746</v>
      </c>
      <c r="L140" s="35">
        <v>-3.6089411110601746</v>
      </c>
      <c r="M140" s="35">
        <v>-3.6089411110601746</v>
      </c>
      <c r="N140" s="35">
        <v>-3.6089411110601746</v>
      </c>
      <c r="O140" s="35">
        <v>-3.6089411110601746</v>
      </c>
      <c r="P140" s="35">
        <v>-3.6089411110601746</v>
      </c>
      <c r="Q140" s="35">
        <v>-3.6089411110601746</v>
      </c>
      <c r="R140" s="35">
        <v>-3.6089411110601746</v>
      </c>
      <c r="S140" s="35">
        <v>-3.6089411110601746</v>
      </c>
      <c r="T140" s="35">
        <v>-3.6286621007380995</v>
      </c>
      <c r="U140" s="35">
        <v>-3.6286621007380995</v>
      </c>
      <c r="V140" s="35">
        <v>-3.6286621007380995</v>
      </c>
      <c r="W140" s="35">
        <v>-3.6286621007380995</v>
      </c>
      <c r="X140" s="35">
        <v>-3.6286621007380995</v>
      </c>
      <c r="Y140" s="35">
        <v>-3.6286621007380995</v>
      </c>
      <c r="Z140" s="35">
        <v>-3.6286621007380995</v>
      </c>
      <c r="AA140" s="35">
        <v>-3.6286621007380995</v>
      </c>
      <c r="AB140" s="35">
        <v>-3.6286621007380995</v>
      </c>
      <c r="AC140" s="35">
        <v>-3.6286621007380995</v>
      </c>
      <c r="AD140" s="35">
        <v>-3.6286621007380995</v>
      </c>
      <c r="AE140" s="35">
        <v>-3.6286621007380995</v>
      </c>
      <c r="AF140" s="35">
        <v>-3.6637216379432984</v>
      </c>
      <c r="AG140" s="35">
        <v>-3.6637216379432984</v>
      </c>
      <c r="AH140" s="35">
        <v>-3.6637216379432984</v>
      </c>
      <c r="AI140" s="35">
        <v>-3.6637216379432984</v>
      </c>
      <c r="AJ140" s="35">
        <v>-3.6637216379432984</v>
      </c>
      <c r="AK140" s="35">
        <v>-3.6637216379432984</v>
      </c>
      <c r="AL140" s="35">
        <v>-3.6637216379432984</v>
      </c>
      <c r="AM140" s="35">
        <v>-3.6637216379432984</v>
      </c>
      <c r="AN140" s="35">
        <v>-3.6637216379432984</v>
      </c>
      <c r="AO140" s="35"/>
      <c r="AP140" s="91">
        <f t="shared" si="2"/>
        <v>0</v>
      </c>
      <c r="AQ140" s="91">
        <f>SUMIF($E$2:$AN$2,"&lt;="&amp;VLOOKUP($AP$1,#REF!,6,0),$E140:$AN140)</f>
        <v>0</v>
      </c>
    </row>
    <row r="141" spans="1:43" x14ac:dyDescent="0.2">
      <c r="A141" s="1">
        <v>1330</v>
      </c>
      <c r="B141" s="1" t="s">
        <v>237</v>
      </c>
      <c r="C141" s="1">
        <v>1330</v>
      </c>
      <c r="D141" s="40" t="s">
        <v>63</v>
      </c>
      <c r="E141" s="35">
        <v>0</v>
      </c>
      <c r="F141" s="35">
        <v>0</v>
      </c>
      <c r="G141" s="35">
        <v>0</v>
      </c>
      <c r="H141" s="35">
        <v>0</v>
      </c>
      <c r="I141" s="35">
        <v>0</v>
      </c>
      <c r="J141" s="35">
        <v>0</v>
      </c>
      <c r="K141" s="35">
        <v>0</v>
      </c>
      <c r="L141" s="35">
        <v>0</v>
      </c>
      <c r="M141" s="35">
        <v>0</v>
      </c>
      <c r="N141" s="35">
        <v>0</v>
      </c>
      <c r="O141" s="35">
        <v>0</v>
      </c>
      <c r="P141" s="35">
        <v>0</v>
      </c>
      <c r="Q141" s="35">
        <v>0</v>
      </c>
      <c r="R141" s="35">
        <v>0</v>
      </c>
      <c r="S141" s="35">
        <v>0</v>
      </c>
      <c r="T141" s="35">
        <v>0</v>
      </c>
      <c r="U141" s="35">
        <v>0</v>
      </c>
      <c r="V141" s="35">
        <v>0</v>
      </c>
      <c r="W141" s="35">
        <v>0</v>
      </c>
      <c r="X141" s="35">
        <v>0</v>
      </c>
      <c r="Y141" s="35">
        <v>0</v>
      </c>
      <c r="Z141" s="35">
        <v>0</v>
      </c>
      <c r="AA141" s="35">
        <v>0</v>
      </c>
      <c r="AB141" s="35">
        <v>0</v>
      </c>
      <c r="AC141" s="35">
        <v>0</v>
      </c>
      <c r="AD141" s="35">
        <v>0</v>
      </c>
      <c r="AE141" s="35">
        <v>0</v>
      </c>
      <c r="AF141" s="35">
        <v>0</v>
      </c>
      <c r="AG141" s="35">
        <v>0</v>
      </c>
      <c r="AH141" s="35">
        <v>0</v>
      </c>
      <c r="AI141" s="35">
        <v>0</v>
      </c>
      <c r="AJ141" s="35">
        <v>0</v>
      </c>
      <c r="AK141" s="35">
        <v>0</v>
      </c>
      <c r="AL141" s="35">
        <v>0</v>
      </c>
      <c r="AM141" s="35">
        <v>0</v>
      </c>
      <c r="AN141" s="35">
        <v>0</v>
      </c>
      <c r="AO141" s="35"/>
      <c r="AP141" s="91">
        <f t="shared" si="2"/>
        <v>0</v>
      </c>
      <c r="AQ141" s="91">
        <f>SUMIF($E$2:$AN$2,"&lt;="&amp;VLOOKUP($AP$1,#REF!,6,0),$E141:$AN141)</f>
        <v>0</v>
      </c>
    </row>
    <row r="142" spans="1:43" x14ac:dyDescent="0.2">
      <c r="A142" s="1">
        <v>1331</v>
      </c>
      <c r="B142" s="1" t="s">
        <v>238</v>
      </c>
      <c r="C142" s="1">
        <v>1331</v>
      </c>
      <c r="D142" s="1">
        <v>536150010</v>
      </c>
      <c r="E142" s="44">
        <v>-37235844.061831534</v>
      </c>
      <c r="F142" s="44">
        <v>-13251572.169763809</v>
      </c>
      <c r="G142" s="44">
        <v>-133540590.15941119</v>
      </c>
      <c r="H142" s="44">
        <v>-23795268.945355225</v>
      </c>
      <c r="I142" s="44">
        <v>-16110977.822338633</v>
      </c>
      <c r="J142" s="44">
        <v>-143855527.08835706</v>
      </c>
      <c r="K142" s="44">
        <v>-25405189.95429033</v>
      </c>
      <c r="L142" s="44">
        <v>-16920908.390723027</v>
      </c>
      <c r="M142" s="44">
        <v>-136329111.00769785</v>
      </c>
      <c r="N142" s="44">
        <v>-24812572.684559874</v>
      </c>
      <c r="O142" s="44">
        <v>-17088301.072980769</v>
      </c>
      <c r="P142" s="44">
        <v>-164324686.6255953</v>
      </c>
      <c r="Q142" s="44">
        <v>-27761453.890454479</v>
      </c>
      <c r="R142" s="44">
        <v>-18506768.186463255</v>
      </c>
      <c r="S142" s="44">
        <v>-144388538.32797545</v>
      </c>
      <c r="T142" s="44">
        <v>-26544950.588350885</v>
      </c>
      <c r="U142" s="44">
        <v>-17829658.942215931</v>
      </c>
      <c r="V142" s="44">
        <v>-161892729.78024516</v>
      </c>
      <c r="W142" s="44">
        <v>-28220493.393466931</v>
      </c>
      <c r="X142" s="44">
        <v>-18778347.7004571</v>
      </c>
      <c r="Y142" s="44">
        <v>-162701709.06220955</v>
      </c>
      <c r="Z142" s="44">
        <v>-28623369.243887626</v>
      </c>
      <c r="AA142" s="44">
        <v>-19145058.357961215</v>
      </c>
      <c r="AB142" s="44">
        <v>-172130395.54662383</v>
      </c>
      <c r="AC142" s="44">
        <v>-29571522.438434165</v>
      </c>
      <c r="AD142" s="44">
        <v>-19563144.490078282</v>
      </c>
      <c r="AE142" s="44">
        <v>-160009398.00744125</v>
      </c>
      <c r="AF142" s="44">
        <v>-28707432.764724422</v>
      </c>
      <c r="AG142" s="44">
        <v>-18910079.624520767</v>
      </c>
      <c r="AH142" s="44">
        <v>-166171136.17954588</v>
      </c>
      <c r="AI142" s="44">
        <v>-29249526.237192057</v>
      </c>
      <c r="AJ142" s="44">
        <v>-19250222.338535849</v>
      </c>
      <c r="AK142" s="44">
        <v>-166335992.17469507</v>
      </c>
      <c r="AL142" s="44">
        <v>-29343844.843124911</v>
      </c>
      <c r="AM142" s="44">
        <v>-19933687.130566146</v>
      </c>
      <c r="AN142" s="44">
        <v>-198468554.41061732</v>
      </c>
      <c r="AO142" s="35"/>
      <c r="AP142" s="91">
        <f t="shared" si="2"/>
        <v>0</v>
      </c>
      <c r="AQ142" s="91">
        <f>SUMIF($E$2:$AN$2,"&lt;="&amp;VLOOKUP($AP$1,#REF!,6,0),$E142:$AN142)</f>
        <v>0</v>
      </c>
    </row>
    <row r="143" spans="1:43" x14ac:dyDescent="0.2">
      <c r="A143" s="1">
        <v>1331</v>
      </c>
      <c r="B143" s="1" t="s">
        <v>239</v>
      </c>
      <c r="C143" s="1">
        <v>1331</v>
      </c>
      <c r="D143" s="1">
        <v>536150012</v>
      </c>
      <c r="E143" s="35">
        <v>-7665687.6123385942</v>
      </c>
      <c r="F143" s="35">
        <v>-1203299.2273606248</v>
      </c>
      <c r="G143" s="35">
        <v>-2489775.8923421218</v>
      </c>
      <c r="H143" s="35">
        <v>-1818516.8844710619</v>
      </c>
      <c r="I143" s="35">
        <v>-1079453.1570318742</v>
      </c>
      <c r="J143" s="35">
        <v>-12800879.590755582</v>
      </c>
      <c r="K143" s="35">
        <v>-1968607.246603512</v>
      </c>
      <c r="L143" s="35">
        <v>-1150278.3830486117</v>
      </c>
      <c r="M143" s="35">
        <v>-12112410.04416029</v>
      </c>
      <c r="N143" s="35">
        <v>-1912240.4972087808</v>
      </c>
      <c r="O143" s="35">
        <v>-1163395.0223442877</v>
      </c>
      <c r="P143" s="35">
        <v>-14673270.489375925</v>
      </c>
      <c r="Q143" s="35">
        <v>-2202086.5145216002</v>
      </c>
      <c r="R143" s="35">
        <v>-1288926.1088724909</v>
      </c>
      <c r="S143" s="35">
        <v>-12849636.13207807</v>
      </c>
      <c r="T143" s="35">
        <v>-2070643.9647108398</v>
      </c>
      <c r="U143" s="35">
        <v>-1231919.9699707781</v>
      </c>
      <c r="V143" s="35">
        <v>-14455022.370630519</v>
      </c>
      <c r="W143" s="35">
        <v>-2227019.6741498737</v>
      </c>
      <c r="X143" s="35">
        <v>-1314556.2603240123</v>
      </c>
      <c r="Y143" s="35">
        <v>-14529044.311347375</v>
      </c>
      <c r="Z143" s="35">
        <v>-2261612.5498157539</v>
      </c>
      <c r="AA143" s="35">
        <v>-1345416.1614510145</v>
      </c>
      <c r="AB143" s="35">
        <v>-15391773.072763281</v>
      </c>
      <c r="AC143" s="35">
        <v>-2369243.6988478545</v>
      </c>
      <c r="AD143" s="35">
        <v>-1382514.1110761946</v>
      </c>
      <c r="AE143" s="35">
        <v>-14282696.727310834</v>
      </c>
      <c r="AF143" s="35">
        <v>-2268434.8171006432</v>
      </c>
      <c r="AG143" s="35">
        <v>-1327530.6512588523</v>
      </c>
      <c r="AH143" s="35">
        <v>-14845993.290484199</v>
      </c>
      <c r="AI143" s="35">
        <v>-2321241.1995414621</v>
      </c>
      <c r="AJ143" s="35">
        <v>-1356290.3635474294</v>
      </c>
      <c r="AK143" s="35">
        <v>-14861077.167840827</v>
      </c>
      <c r="AL143" s="35">
        <v>-2327479.8711073063</v>
      </c>
      <c r="AM143" s="35">
        <v>-1415037.0774111166</v>
      </c>
      <c r="AN143" s="35">
        <v>-17801120.037945885</v>
      </c>
      <c r="AO143" s="35"/>
      <c r="AP143" s="91">
        <f t="shared" si="2"/>
        <v>0</v>
      </c>
      <c r="AQ143" s="91">
        <f>SUMIF($E$2:$AN$2,"&lt;="&amp;VLOOKUP($AP$1,#REF!,6,0),$E143:$AN143)</f>
        <v>0</v>
      </c>
    </row>
    <row r="144" spans="1:43" x14ac:dyDescent="0.2">
      <c r="A144" s="1">
        <v>1331</v>
      </c>
      <c r="B144" s="1" t="s">
        <v>240</v>
      </c>
      <c r="C144" s="1">
        <v>1331</v>
      </c>
      <c r="D144" s="1">
        <v>536150015</v>
      </c>
      <c r="E144" s="35">
        <v>0</v>
      </c>
      <c r="F144" s="35">
        <v>0</v>
      </c>
      <c r="G144" s="35">
        <v>-853917.77812874177</v>
      </c>
      <c r="H144" s="35">
        <v>0</v>
      </c>
      <c r="I144" s="35">
        <v>0</v>
      </c>
      <c r="J144" s="35">
        <v>0</v>
      </c>
      <c r="K144" s="35">
        <v>0</v>
      </c>
      <c r="L144" s="35">
        <v>0</v>
      </c>
      <c r="M144" s="35">
        <v>11244855.358873241</v>
      </c>
      <c r="N144" s="35">
        <v>0</v>
      </c>
      <c r="O144" s="35">
        <v>0</v>
      </c>
      <c r="P144" s="35">
        <v>0</v>
      </c>
      <c r="Q144" s="35">
        <v>0</v>
      </c>
      <c r="R144" s="35">
        <v>0</v>
      </c>
      <c r="S144" s="35">
        <v>0</v>
      </c>
      <c r="T144" s="35">
        <v>0</v>
      </c>
      <c r="U144" s="35">
        <v>0</v>
      </c>
      <c r="V144" s="35">
        <v>0</v>
      </c>
      <c r="W144" s="35">
        <v>0</v>
      </c>
      <c r="X144" s="35">
        <v>0</v>
      </c>
      <c r="Y144" s="35">
        <v>0</v>
      </c>
      <c r="Z144" s="35">
        <v>0</v>
      </c>
      <c r="AA144" s="35">
        <v>0</v>
      </c>
      <c r="AB144" s="35">
        <v>0</v>
      </c>
      <c r="AC144" s="35">
        <v>0</v>
      </c>
      <c r="AD144" s="35">
        <v>0</v>
      </c>
      <c r="AE144" s="35">
        <v>0</v>
      </c>
      <c r="AF144" s="35">
        <v>0</v>
      </c>
      <c r="AG144" s="35">
        <v>0</v>
      </c>
      <c r="AH144" s="35">
        <v>0</v>
      </c>
      <c r="AI144" s="35">
        <v>0</v>
      </c>
      <c r="AJ144" s="35">
        <v>0</v>
      </c>
      <c r="AK144" s="35">
        <v>0</v>
      </c>
      <c r="AL144" s="35">
        <v>0</v>
      </c>
      <c r="AM144" s="35">
        <v>0</v>
      </c>
      <c r="AN144" s="35">
        <v>0</v>
      </c>
      <c r="AO144" s="35"/>
      <c r="AP144" s="91">
        <f t="shared" si="2"/>
        <v>0</v>
      </c>
      <c r="AQ144" s="91">
        <f>SUMIF($E$2:$AN$2,"&lt;="&amp;VLOOKUP($AP$1,#REF!,6,0),$E144:$AN144)</f>
        <v>0</v>
      </c>
    </row>
    <row r="145" spans="1:43" x14ac:dyDescent="0.2">
      <c r="A145" s="1">
        <v>1337</v>
      </c>
      <c r="B145" s="1" t="s">
        <v>241</v>
      </c>
      <c r="C145" s="1">
        <v>1337</v>
      </c>
      <c r="D145" s="41">
        <v>536101001</v>
      </c>
      <c r="E145" s="35">
        <v>644806.66</v>
      </c>
      <c r="F145" s="35">
        <v>644806.66</v>
      </c>
      <c r="G145" s="35">
        <v>9779463.1754707694</v>
      </c>
      <c r="H145" s="35">
        <v>6017322.8673346834</v>
      </c>
      <c r="I145" s="35">
        <v>0</v>
      </c>
      <c r="J145" s="35">
        <v>0</v>
      </c>
      <c r="K145" s="35">
        <v>0</v>
      </c>
      <c r="L145" s="35">
        <v>0</v>
      </c>
      <c r="M145" s="35">
        <v>0</v>
      </c>
      <c r="N145" s="35">
        <v>0</v>
      </c>
      <c r="O145" s="35">
        <v>0</v>
      </c>
      <c r="P145" s="35">
        <v>42977328.7037526</v>
      </c>
      <c r="Q145" s="35">
        <v>1481261.5867288709</v>
      </c>
      <c r="R145" s="35">
        <v>1481261.5867288709</v>
      </c>
      <c r="S145" s="35">
        <v>15889416.571525851</v>
      </c>
      <c r="T145" s="35">
        <v>0</v>
      </c>
      <c r="U145" s="35">
        <v>0</v>
      </c>
      <c r="V145" s="35">
        <v>0</v>
      </c>
      <c r="W145" s="35">
        <v>0</v>
      </c>
      <c r="X145" s="35">
        <v>0</v>
      </c>
      <c r="Y145" s="35">
        <v>0</v>
      </c>
      <c r="Z145" s="35">
        <v>0</v>
      </c>
      <c r="AA145" s="35">
        <v>0</v>
      </c>
      <c r="AB145" s="35">
        <v>43441924.973404586</v>
      </c>
      <c r="AC145" s="35">
        <v>1497274.4155465199</v>
      </c>
      <c r="AD145" s="35">
        <v>1497274.4155465199</v>
      </c>
      <c r="AE145" s="35">
        <v>16061185.35959929</v>
      </c>
      <c r="AF145" s="35">
        <v>0</v>
      </c>
      <c r="AG145" s="35">
        <v>0</v>
      </c>
      <c r="AH145" s="35">
        <v>0</v>
      </c>
      <c r="AI145" s="35">
        <v>0</v>
      </c>
      <c r="AJ145" s="35">
        <v>0</v>
      </c>
      <c r="AK145" s="35">
        <v>0</v>
      </c>
      <c r="AL145" s="35">
        <v>0</v>
      </c>
      <c r="AM145" s="35">
        <v>0</v>
      </c>
      <c r="AN145" s="35">
        <v>43418034.465582252</v>
      </c>
      <c r="AO145" s="35"/>
      <c r="AP145" s="91">
        <f t="shared" si="2"/>
        <v>0</v>
      </c>
      <c r="AQ145" s="91">
        <f>SUMIF($E$2:$AN$2,"&lt;="&amp;VLOOKUP($AP$1,#REF!,6,0),$E145:$AN145)</f>
        <v>0</v>
      </c>
    </row>
    <row r="146" spans="1:43" x14ac:dyDescent="0.2">
      <c r="A146" s="1">
        <v>1337</v>
      </c>
      <c r="B146" s="1" t="s">
        <v>242</v>
      </c>
      <c r="C146" s="1">
        <v>1337</v>
      </c>
      <c r="D146" s="41">
        <v>536121001</v>
      </c>
      <c r="E146" s="35">
        <v>0</v>
      </c>
      <c r="F146" s="35">
        <v>0</v>
      </c>
      <c r="G146" s="35">
        <v>2551061.3610208202</v>
      </c>
      <c r="H146" s="35">
        <v>1569968.3285136425</v>
      </c>
      <c r="I146" s="35">
        <v>0</v>
      </c>
      <c r="J146" s="35">
        <v>0</v>
      </c>
      <c r="K146" s="35">
        <v>0</v>
      </c>
      <c r="L146" s="35">
        <v>0</v>
      </c>
      <c r="M146" s="35">
        <v>0</v>
      </c>
      <c r="N146" s="35">
        <v>0</v>
      </c>
      <c r="O146" s="35">
        <v>0</v>
      </c>
      <c r="P146" s="35">
        <v>8417501.6450102646</v>
      </c>
      <c r="Q146" s="35">
        <v>0</v>
      </c>
      <c r="R146" s="35">
        <v>0</v>
      </c>
      <c r="S146" s="35">
        <v>4145677.6253897375</v>
      </c>
      <c r="T146" s="35">
        <v>0</v>
      </c>
      <c r="U146" s="35">
        <v>0</v>
      </c>
      <c r="V146" s="35">
        <v>0</v>
      </c>
      <c r="W146" s="35">
        <v>0</v>
      </c>
      <c r="X146" s="35">
        <v>0</v>
      </c>
      <c r="Y146" s="35">
        <v>0</v>
      </c>
      <c r="Z146" s="35">
        <v>0</v>
      </c>
      <c r="AA146" s="35">
        <v>0</v>
      </c>
      <c r="AB146" s="35">
        <v>8508953.216873223</v>
      </c>
      <c r="AC146" s="35">
        <v>0</v>
      </c>
      <c r="AD146" s="35">
        <v>0</v>
      </c>
      <c r="AE146" s="35">
        <v>4190718.155379266</v>
      </c>
      <c r="AF146" s="35">
        <v>0</v>
      </c>
      <c r="AG146" s="35">
        <v>0</v>
      </c>
      <c r="AH146" s="35">
        <v>0</v>
      </c>
      <c r="AI146" s="35">
        <v>0</v>
      </c>
      <c r="AJ146" s="35">
        <v>0</v>
      </c>
      <c r="AK146" s="35">
        <v>0</v>
      </c>
      <c r="AL146" s="35">
        <v>0</v>
      </c>
      <c r="AM146" s="35">
        <v>0</v>
      </c>
      <c r="AN146" s="35">
        <v>8499696.1781355105</v>
      </c>
      <c r="AO146" s="35"/>
      <c r="AP146" s="91">
        <f t="shared" si="2"/>
        <v>0</v>
      </c>
      <c r="AQ146" s="91">
        <f>SUMIF($E$2:$AN$2,"&lt;="&amp;VLOOKUP($AP$1,#REF!,6,0),$E146:$AN146)</f>
        <v>0</v>
      </c>
    </row>
    <row r="147" spans="1:43" x14ac:dyDescent="0.2">
      <c r="A147" s="1">
        <v>1337</v>
      </c>
      <c r="B147" s="1" t="s">
        <v>243</v>
      </c>
      <c r="C147" s="1">
        <v>1337</v>
      </c>
      <c r="D147" s="41">
        <v>536198</v>
      </c>
      <c r="E147" s="35">
        <v>0</v>
      </c>
      <c r="F147" s="35">
        <v>0</v>
      </c>
      <c r="G147" s="35">
        <v>85428190.531047702</v>
      </c>
      <c r="H147" s="35">
        <v>52543367.068381742</v>
      </c>
      <c r="I147" s="35">
        <v>37878263.204496644</v>
      </c>
      <c r="J147" s="35">
        <v>0</v>
      </c>
      <c r="K147" s="35">
        <v>0</v>
      </c>
      <c r="L147" s="35">
        <v>0</v>
      </c>
      <c r="M147" s="35">
        <v>0</v>
      </c>
      <c r="N147" s="35">
        <v>0</v>
      </c>
      <c r="O147" s="35">
        <v>0</v>
      </c>
      <c r="P147" s="35">
        <v>127166899.26163504</v>
      </c>
      <c r="Q147" s="35">
        <v>9588306.5880541652</v>
      </c>
      <c r="R147" s="35">
        <v>0</v>
      </c>
      <c r="S147" s="35">
        <v>137429946.36931077</v>
      </c>
      <c r="T147" s="35">
        <v>0</v>
      </c>
      <c r="U147" s="35">
        <v>37920112.017400846</v>
      </c>
      <c r="V147" s="35">
        <v>0</v>
      </c>
      <c r="W147" s="35">
        <v>0</v>
      </c>
      <c r="X147" s="35">
        <v>0</v>
      </c>
      <c r="Y147" s="35">
        <v>0</v>
      </c>
      <c r="Z147" s="35">
        <v>0</v>
      </c>
      <c r="AA147" s="35">
        <v>0</v>
      </c>
      <c r="AB147" s="35">
        <v>127307396.29937081</v>
      </c>
      <c r="AC147" s="35">
        <v>9674412.2018721439</v>
      </c>
      <c r="AD147" s="35">
        <v>0</v>
      </c>
      <c r="AE147" s="35">
        <v>138664104.84979203</v>
      </c>
      <c r="AF147" s="35">
        <v>0</v>
      </c>
      <c r="AG147" s="35">
        <v>37877710.006794445</v>
      </c>
      <c r="AH147" s="35">
        <v>0</v>
      </c>
      <c r="AI147" s="35">
        <v>0</v>
      </c>
      <c r="AJ147" s="35">
        <v>0</v>
      </c>
      <c r="AK147" s="35">
        <v>0</v>
      </c>
      <c r="AL147" s="35">
        <v>0</v>
      </c>
      <c r="AM147" s="35">
        <v>0</v>
      </c>
      <c r="AN147" s="35">
        <v>127165042.03718711</v>
      </c>
      <c r="AO147" s="35"/>
      <c r="AP147" s="91">
        <f t="shared" si="2"/>
        <v>0</v>
      </c>
      <c r="AQ147" s="91">
        <f>SUMIF($E$2:$AN$2,"&lt;="&amp;VLOOKUP($AP$1,#REF!,6,0),$E147:$AN147)</f>
        <v>0</v>
      </c>
    </row>
    <row r="148" spans="1:43" x14ac:dyDescent="0.2">
      <c r="A148" s="1">
        <v>1337</v>
      </c>
      <c r="B148" s="1" t="s">
        <v>244</v>
      </c>
      <c r="C148" s="1">
        <v>1337</v>
      </c>
      <c r="D148" s="41" t="s">
        <v>1</v>
      </c>
      <c r="E148" s="35">
        <v>0</v>
      </c>
      <c r="F148" s="35">
        <v>0</v>
      </c>
      <c r="G148" s="35">
        <v>0</v>
      </c>
      <c r="H148" s="35">
        <v>0</v>
      </c>
      <c r="I148" s="35">
        <v>0</v>
      </c>
      <c r="J148" s="35">
        <v>0</v>
      </c>
      <c r="K148" s="35">
        <v>0</v>
      </c>
      <c r="L148" s="35">
        <v>0</v>
      </c>
      <c r="M148" s="35">
        <v>0</v>
      </c>
      <c r="N148" s="35">
        <v>0</v>
      </c>
      <c r="O148" s="35">
        <v>0</v>
      </c>
      <c r="P148" s="35">
        <v>0</v>
      </c>
      <c r="Q148" s="35">
        <v>0</v>
      </c>
      <c r="R148" s="35">
        <v>0</v>
      </c>
      <c r="S148" s="35">
        <v>0</v>
      </c>
      <c r="T148" s="35">
        <v>0</v>
      </c>
      <c r="U148" s="35">
        <v>0</v>
      </c>
      <c r="V148" s="35">
        <v>0</v>
      </c>
      <c r="W148" s="35">
        <v>0</v>
      </c>
      <c r="X148" s="35">
        <v>0</v>
      </c>
      <c r="Y148" s="35">
        <v>0</v>
      </c>
      <c r="Z148" s="35">
        <v>0</v>
      </c>
      <c r="AA148" s="35">
        <v>0</v>
      </c>
      <c r="AB148" s="35">
        <v>0</v>
      </c>
      <c r="AC148" s="35">
        <v>0</v>
      </c>
      <c r="AD148" s="35">
        <v>0</v>
      </c>
      <c r="AE148" s="35">
        <v>0</v>
      </c>
      <c r="AF148" s="35">
        <v>0</v>
      </c>
      <c r="AG148" s="35">
        <v>0</v>
      </c>
      <c r="AH148" s="35">
        <v>0</v>
      </c>
      <c r="AI148" s="35">
        <v>0</v>
      </c>
      <c r="AJ148" s="35">
        <v>0</v>
      </c>
      <c r="AK148" s="35">
        <v>0</v>
      </c>
      <c r="AL148" s="35">
        <v>0</v>
      </c>
      <c r="AM148" s="35">
        <v>0</v>
      </c>
      <c r="AN148" s="35">
        <v>0</v>
      </c>
      <c r="AO148" s="35"/>
      <c r="AP148" s="91">
        <f t="shared" si="2"/>
        <v>0</v>
      </c>
      <c r="AQ148" s="91">
        <f>SUMIF($E$2:$AN$2,"&lt;="&amp;VLOOKUP($AP$1,#REF!,6,0),$E148:$AN148)</f>
        <v>0</v>
      </c>
    </row>
    <row r="149" spans="1:43" x14ac:dyDescent="0.2">
      <c r="A149" s="1">
        <v>1337</v>
      </c>
      <c r="B149" s="1" t="s">
        <v>245</v>
      </c>
      <c r="C149" s="1">
        <v>1337</v>
      </c>
      <c r="D149" s="41">
        <v>536101036</v>
      </c>
      <c r="E149" s="35">
        <v>0</v>
      </c>
      <c r="F149" s="35">
        <v>0</v>
      </c>
      <c r="G149" s="35">
        <v>38839533.371861503</v>
      </c>
      <c r="H149" s="35">
        <v>23898041.039850883</v>
      </c>
      <c r="I149" s="35">
        <v>20419141.573544051</v>
      </c>
      <c r="J149" s="35">
        <v>0</v>
      </c>
      <c r="K149" s="35">
        <v>0</v>
      </c>
      <c r="L149" s="35">
        <v>0</v>
      </c>
      <c r="M149" s="35">
        <v>0</v>
      </c>
      <c r="N149" s="35">
        <v>0</v>
      </c>
      <c r="O149" s="35">
        <v>0</v>
      </c>
      <c r="P149" s="35">
        <v>62158471.232805654</v>
      </c>
      <c r="Q149" s="35">
        <v>0</v>
      </c>
      <c r="R149" s="35">
        <v>0</v>
      </c>
      <c r="S149" s="35">
        <v>63105460.301452547</v>
      </c>
      <c r="T149" s="35">
        <v>0</v>
      </c>
      <c r="U149" s="35">
        <v>20639877.884773556</v>
      </c>
      <c r="V149" s="35">
        <v>0</v>
      </c>
      <c r="W149" s="35">
        <v>0</v>
      </c>
      <c r="X149" s="35">
        <v>0</v>
      </c>
      <c r="Y149" s="35">
        <v>0</v>
      </c>
      <c r="Z149" s="35">
        <v>0</v>
      </c>
      <c r="AA149" s="35">
        <v>0</v>
      </c>
      <c r="AB149" s="35">
        <v>62830420.717174381</v>
      </c>
      <c r="AC149" s="35">
        <v>0</v>
      </c>
      <c r="AD149" s="35">
        <v>0</v>
      </c>
      <c r="AE149" s="35">
        <v>63787646.987666167</v>
      </c>
      <c r="AF149" s="35">
        <v>0</v>
      </c>
      <c r="AG149" s="35">
        <v>20628527.163912084</v>
      </c>
      <c r="AH149" s="35">
        <v>0</v>
      </c>
      <c r="AI149" s="35">
        <v>0</v>
      </c>
      <c r="AJ149" s="35">
        <v>0</v>
      </c>
      <c r="AK149" s="35">
        <v>0</v>
      </c>
      <c r="AL149" s="35">
        <v>0</v>
      </c>
      <c r="AM149" s="35">
        <v>0</v>
      </c>
      <c r="AN149" s="35">
        <v>62795867.675186872</v>
      </c>
      <c r="AO149" s="35"/>
      <c r="AP149" s="91">
        <f t="shared" si="2"/>
        <v>0</v>
      </c>
      <c r="AQ149" s="91">
        <f>SUMIF($E$2:$AN$2,"&lt;="&amp;VLOOKUP($AP$1,#REF!,6,0),$E149:$AN149)</f>
        <v>0</v>
      </c>
    </row>
    <row r="150" spans="1:43" x14ac:dyDescent="0.2">
      <c r="A150" s="1">
        <v>1337</v>
      </c>
      <c r="B150" s="1" t="s">
        <v>246</v>
      </c>
      <c r="C150" s="1">
        <v>1337</v>
      </c>
      <c r="D150" s="41">
        <v>536101037</v>
      </c>
      <c r="E150" s="35">
        <v>0</v>
      </c>
      <c r="F150" s="35">
        <v>0</v>
      </c>
      <c r="G150" s="35">
        <v>48860551.7902271</v>
      </c>
      <c r="H150" s="35">
        <v>30063993.321777709</v>
      </c>
      <c r="I150" s="35">
        <v>0</v>
      </c>
      <c r="J150" s="35">
        <v>0</v>
      </c>
      <c r="K150" s="35">
        <v>0</v>
      </c>
      <c r="L150" s="35">
        <v>0</v>
      </c>
      <c r="M150" s="35">
        <v>0</v>
      </c>
      <c r="N150" s="35">
        <v>0</v>
      </c>
      <c r="O150" s="35">
        <v>0</v>
      </c>
      <c r="P150" s="35">
        <v>146537981.57621011</v>
      </c>
      <c r="Q150" s="35">
        <v>0</v>
      </c>
      <c r="R150" s="35">
        <v>0</v>
      </c>
      <c r="S150" s="35">
        <v>79387349.52822794</v>
      </c>
      <c r="T150" s="35">
        <v>0</v>
      </c>
      <c r="U150" s="35">
        <v>0</v>
      </c>
      <c r="V150" s="35">
        <v>0</v>
      </c>
      <c r="W150" s="35">
        <v>0</v>
      </c>
      <c r="X150" s="35">
        <v>0</v>
      </c>
      <c r="Y150" s="35">
        <v>0</v>
      </c>
      <c r="Z150" s="35">
        <v>0</v>
      </c>
      <c r="AA150" s="35">
        <v>0</v>
      </c>
      <c r="AB150" s="35">
        <v>148122095.84426823</v>
      </c>
      <c r="AC150" s="35">
        <v>0</v>
      </c>
      <c r="AD150" s="35">
        <v>0</v>
      </c>
      <c r="AE150" s="35">
        <v>80245547.735534221</v>
      </c>
      <c r="AF150" s="35">
        <v>0</v>
      </c>
      <c r="AG150" s="35">
        <v>0</v>
      </c>
      <c r="AH150" s="35">
        <v>0</v>
      </c>
      <c r="AI150" s="35">
        <v>0</v>
      </c>
      <c r="AJ150" s="35">
        <v>0</v>
      </c>
      <c r="AK150" s="35">
        <v>0</v>
      </c>
      <c r="AL150" s="35">
        <v>0</v>
      </c>
      <c r="AM150" s="35">
        <v>0</v>
      </c>
      <c r="AN150" s="35">
        <v>148040637.38929427</v>
      </c>
      <c r="AO150" s="35"/>
      <c r="AP150" s="91">
        <f t="shared" si="2"/>
        <v>0</v>
      </c>
      <c r="AQ150" s="91">
        <f>SUMIF($E$2:$AN$2,"&lt;="&amp;VLOOKUP($AP$1,#REF!,6,0),$E150:$AN150)</f>
        <v>0</v>
      </c>
    </row>
    <row r="151" spans="1:43" x14ac:dyDescent="0.2">
      <c r="A151" s="1">
        <v>1337</v>
      </c>
      <c r="B151" s="1" t="s">
        <v>247</v>
      </c>
      <c r="C151" s="1">
        <v>1337</v>
      </c>
      <c r="D151" s="41">
        <v>536101038</v>
      </c>
      <c r="E151" s="35">
        <v>0</v>
      </c>
      <c r="F151" s="35">
        <v>0</v>
      </c>
      <c r="G151" s="35">
        <v>41141944.885682799</v>
      </c>
      <c r="H151" s="35">
        <v>25314719.358849131</v>
      </c>
      <c r="I151" s="35">
        <v>0</v>
      </c>
      <c r="J151" s="35">
        <v>0</v>
      </c>
      <c r="K151" s="35">
        <v>0</v>
      </c>
      <c r="L151" s="35">
        <v>0</v>
      </c>
      <c r="M151" s="35">
        <v>0</v>
      </c>
      <c r="N151" s="35">
        <v>0</v>
      </c>
      <c r="O151" s="35">
        <v>0</v>
      </c>
      <c r="P151" s="35">
        <v>226916406.51208517</v>
      </c>
      <c r="Q151" s="35">
        <v>0</v>
      </c>
      <c r="R151" s="35">
        <v>0</v>
      </c>
      <c r="S151" s="35">
        <v>66846358.447471902</v>
      </c>
      <c r="T151" s="35">
        <v>0</v>
      </c>
      <c r="U151" s="35">
        <v>0</v>
      </c>
      <c r="V151" s="35">
        <v>0</v>
      </c>
      <c r="W151" s="35">
        <v>0</v>
      </c>
      <c r="X151" s="35">
        <v>0</v>
      </c>
      <c r="Y151" s="35">
        <v>0</v>
      </c>
      <c r="Z151" s="35">
        <v>0</v>
      </c>
      <c r="AA151" s="35">
        <v>0</v>
      </c>
      <c r="AB151" s="35">
        <v>229369432.7742582</v>
      </c>
      <c r="AC151" s="35">
        <v>0</v>
      </c>
      <c r="AD151" s="35">
        <v>0</v>
      </c>
      <c r="AE151" s="35">
        <v>67568985.230271533</v>
      </c>
      <c r="AF151" s="35">
        <v>0</v>
      </c>
      <c r="AG151" s="35">
        <v>0</v>
      </c>
      <c r="AH151" s="35">
        <v>0</v>
      </c>
      <c r="AI151" s="35">
        <v>0</v>
      </c>
      <c r="AJ151" s="35">
        <v>0</v>
      </c>
      <c r="AK151" s="35">
        <v>0</v>
      </c>
      <c r="AL151" s="35">
        <v>0</v>
      </c>
      <c r="AM151" s="35">
        <v>0</v>
      </c>
      <c r="AN151" s="35">
        <v>229243293.05482236</v>
      </c>
      <c r="AO151" s="35"/>
      <c r="AP151" s="91">
        <f t="shared" si="2"/>
        <v>0</v>
      </c>
      <c r="AQ151" s="91">
        <f>SUMIF($E$2:$AN$2,"&lt;="&amp;VLOOKUP($AP$1,#REF!,6,0),$E151:$AN151)</f>
        <v>0</v>
      </c>
    </row>
    <row r="152" spans="1:43" x14ac:dyDescent="0.2">
      <c r="A152" s="1">
        <v>1337</v>
      </c>
      <c r="B152" s="1" t="s">
        <v>248</v>
      </c>
      <c r="C152" s="1">
        <v>1337</v>
      </c>
      <c r="D152" s="41">
        <v>536101039</v>
      </c>
      <c r="E152" s="35">
        <v>0</v>
      </c>
      <c r="F152" s="35">
        <v>0</v>
      </c>
      <c r="G152" s="35">
        <v>34155334.419270799</v>
      </c>
      <c r="H152" s="35">
        <v>21015844.23959424</v>
      </c>
      <c r="I152" s="35">
        <v>0</v>
      </c>
      <c r="J152" s="35">
        <v>0</v>
      </c>
      <c r="K152" s="35">
        <v>0</v>
      </c>
      <c r="L152" s="35">
        <v>0</v>
      </c>
      <c r="M152" s="35">
        <v>0</v>
      </c>
      <c r="N152" s="35">
        <v>0</v>
      </c>
      <c r="O152" s="35">
        <v>0</v>
      </c>
      <c r="P152" s="35">
        <v>161799125.18920994</v>
      </c>
      <c r="Q152" s="35">
        <v>0</v>
      </c>
      <c r="R152" s="35">
        <v>0</v>
      </c>
      <c r="S152" s="35">
        <v>55494696.077879854</v>
      </c>
      <c r="T152" s="35">
        <v>0</v>
      </c>
      <c r="U152" s="35">
        <v>0</v>
      </c>
      <c r="V152" s="35">
        <v>0</v>
      </c>
      <c r="W152" s="35">
        <v>0</v>
      </c>
      <c r="X152" s="35">
        <v>0</v>
      </c>
      <c r="Y152" s="35">
        <v>0</v>
      </c>
      <c r="Z152" s="35">
        <v>0</v>
      </c>
      <c r="AA152" s="35">
        <v>0</v>
      </c>
      <c r="AB152" s="35">
        <v>163548216.44879067</v>
      </c>
      <c r="AC152" s="35">
        <v>0</v>
      </c>
      <c r="AD152" s="35">
        <v>0</v>
      </c>
      <c r="AE152" s="35">
        <v>56094608.393532977</v>
      </c>
      <c r="AF152" s="35">
        <v>0</v>
      </c>
      <c r="AG152" s="35">
        <v>0</v>
      </c>
      <c r="AH152" s="35">
        <v>0</v>
      </c>
      <c r="AI152" s="35">
        <v>0</v>
      </c>
      <c r="AJ152" s="35">
        <v>0</v>
      </c>
      <c r="AK152" s="35">
        <v>0</v>
      </c>
      <c r="AL152" s="35">
        <v>0</v>
      </c>
      <c r="AM152" s="35">
        <v>0</v>
      </c>
      <c r="AN152" s="35">
        <v>163458274.53330716</v>
      </c>
      <c r="AO152" s="35"/>
      <c r="AP152" s="91">
        <f t="shared" si="2"/>
        <v>0</v>
      </c>
      <c r="AQ152" s="91">
        <f>SUMIF($E$2:$AN$2,"&lt;="&amp;VLOOKUP($AP$1,#REF!,6,0),$E152:$AN152)</f>
        <v>0</v>
      </c>
    </row>
    <row r="153" spans="1:43" x14ac:dyDescent="0.2">
      <c r="A153" s="1">
        <v>1337</v>
      </c>
      <c r="B153" s="1" t="s">
        <v>249</v>
      </c>
      <c r="C153" s="1">
        <v>1337</v>
      </c>
      <c r="D153" s="41">
        <v>536115035</v>
      </c>
      <c r="E153" s="35">
        <v>0</v>
      </c>
      <c r="F153" s="35">
        <v>0</v>
      </c>
      <c r="G153" s="35">
        <v>0</v>
      </c>
      <c r="H153" s="35">
        <v>0</v>
      </c>
      <c r="I153" s="35">
        <v>25140340.009526927</v>
      </c>
      <c r="J153" s="35">
        <v>8455111.5337242577</v>
      </c>
      <c r="K153" s="35">
        <v>0</v>
      </c>
      <c r="L153" s="35">
        <v>0</v>
      </c>
      <c r="M153" s="35">
        <v>14213674.360892482</v>
      </c>
      <c r="N153" s="35">
        <v>0</v>
      </c>
      <c r="O153" s="35">
        <v>17575408.89266929</v>
      </c>
      <c r="P153" s="35">
        <v>0</v>
      </c>
      <c r="Q153" s="35">
        <v>0</v>
      </c>
      <c r="R153" s="35">
        <v>0</v>
      </c>
      <c r="S153" s="35">
        <v>0</v>
      </c>
      <c r="T153" s="35">
        <v>0</v>
      </c>
      <c r="U153" s="35">
        <v>25361698.480171099</v>
      </c>
      <c r="V153" s="35">
        <v>8529558.0431001</v>
      </c>
      <c r="W153" s="35">
        <v>0</v>
      </c>
      <c r="X153" s="35">
        <v>0</v>
      </c>
      <c r="Y153" s="35">
        <v>14338824.506736537</v>
      </c>
      <c r="Z153" s="35">
        <v>0</v>
      </c>
      <c r="AA153" s="35">
        <v>17730158.813790202</v>
      </c>
      <c r="AB153" s="35">
        <v>0</v>
      </c>
      <c r="AC153" s="35">
        <v>0</v>
      </c>
      <c r="AD153" s="35">
        <v>0</v>
      </c>
      <c r="AE153" s="35">
        <v>0</v>
      </c>
      <c r="AF153" s="35">
        <v>0</v>
      </c>
      <c r="AG153" s="35">
        <v>25537924.510617185</v>
      </c>
      <c r="AH153" s="35">
        <v>8588825.7674826067</v>
      </c>
      <c r="AI153" s="35">
        <v>0</v>
      </c>
      <c r="AJ153" s="35">
        <v>0</v>
      </c>
      <c r="AK153" s="35">
        <v>14438457.980656307</v>
      </c>
      <c r="AL153" s="35">
        <v>0</v>
      </c>
      <c r="AM153" s="35">
        <v>17853357.010053586</v>
      </c>
      <c r="AN153" s="35">
        <v>0</v>
      </c>
      <c r="AO153" s="35"/>
      <c r="AP153" s="91">
        <f t="shared" si="2"/>
        <v>0</v>
      </c>
      <c r="AQ153" s="91">
        <f>SUMIF($E$2:$AN$2,"&lt;="&amp;VLOOKUP($AP$1,#REF!,6,0),$E153:$AN153)</f>
        <v>0</v>
      </c>
    </row>
    <row r="154" spans="1:43" x14ac:dyDescent="0.2">
      <c r="A154" s="1">
        <v>1337</v>
      </c>
      <c r="B154" s="1" t="s">
        <v>250</v>
      </c>
      <c r="C154" s="1">
        <v>1337</v>
      </c>
      <c r="D154" s="41">
        <v>536121038</v>
      </c>
      <c r="E154" s="35">
        <v>0</v>
      </c>
      <c r="F154" s="35">
        <v>0</v>
      </c>
      <c r="G154" s="35">
        <v>13584592.4945297</v>
      </c>
      <c r="H154" s="35">
        <v>8360198.7384738903</v>
      </c>
      <c r="I154" s="35">
        <v>0</v>
      </c>
      <c r="J154" s="35">
        <v>0</v>
      </c>
      <c r="K154" s="35">
        <v>0</v>
      </c>
      <c r="L154" s="35">
        <v>0</v>
      </c>
      <c r="M154" s="35">
        <v>0</v>
      </c>
      <c r="N154" s="35">
        <v>0</v>
      </c>
      <c r="O154" s="35">
        <v>0</v>
      </c>
      <c r="P154" s="35">
        <v>70798505.888000011</v>
      </c>
      <c r="Q154" s="35">
        <v>0</v>
      </c>
      <c r="R154" s="35">
        <v>0</v>
      </c>
      <c r="S154" s="35">
        <v>22076043.334400002</v>
      </c>
      <c r="T154" s="35">
        <v>0</v>
      </c>
      <c r="U154" s="35">
        <v>0</v>
      </c>
      <c r="V154" s="35">
        <v>0</v>
      </c>
      <c r="W154" s="35">
        <v>0</v>
      </c>
      <c r="X154" s="35">
        <v>0</v>
      </c>
      <c r="Y154" s="35">
        <v>0</v>
      </c>
      <c r="Z154" s="35">
        <v>0</v>
      </c>
      <c r="AA154" s="35">
        <v>0</v>
      </c>
      <c r="AB154" s="35">
        <v>71567693.103169084</v>
      </c>
      <c r="AC154" s="35">
        <v>0</v>
      </c>
      <c r="AD154" s="35">
        <v>0</v>
      </c>
      <c r="AE154" s="35">
        <v>22315887.524349455</v>
      </c>
      <c r="AF154" s="35">
        <v>0</v>
      </c>
      <c r="AG154" s="35">
        <v>0</v>
      </c>
      <c r="AH154" s="35">
        <v>0</v>
      </c>
      <c r="AI154" s="35">
        <v>0</v>
      </c>
      <c r="AJ154" s="35">
        <v>0</v>
      </c>
      <c r="AK154" s="35">
        <v>0</v>
      </c>
      <c r="AL154" s="35">
        <v>0</v>
      </c>
      <c r="AM154" s="35">
        <v>0</v>
      </c>
      <c r="AN154" s="35">
        <v>71489833.360549852</v>
      </c>
      <c r="AO154" s="35"/>
      <c r="AP154" s="91">
        <f t="shared" si="2"/>
        <v>0</v>
      </c>
      <c r="AQ154" s="91">
        <f>SUMIF($E$2:$AN$2,"&lt;="&amp;VLOOKUP($AP$1,#REF!,6,0),$E154:$AN154)</f>
        <v>0</v>
      </c>
    </row>
    <row r="155" spans="1:43" x14ac:dyDescent="0.2">
      <c r="A155" s="1">
        <v>1337</v>
      </c>
      <c r="B155" s="1" t="s">
        <v>251</v>
      </c>
      <c r="C155" s="1">
        <v>1337</v>
      </c>
      <c r="D155" s="41">
        <v>536121039</v>
      </c>
      <c r="E155" s="35">
        <v>0</v>
      </c>
      <c r="F155" s="35">
        <v>0</v>
      </c>
      <c r="G155" s="35">
        <v>13102037.3048751</v>
      </c>
      <c r="H155" s="35">
        <v>8063225.73104514</v>
      </c>
      <c r="I155" s="35">
        <v>0</v>
      </c>
      <c r="J155" s="35">
        <v>0</v>
      </c>
      <c r="K155" s="35">
        <v>0</v>
      </c>
      <c r="L155" s="35">
        <v>0</v>
      </c>
      <c r="M155" s="35">
        <v>0</v>
      </c>
      <c r="N155" s="35">
        <v>0</v>
      </c>
      <c r="O155" s="35">
        <v>0</v>
      </c>
      <c r="P155" s="35">
        <v>60956311.154865541</v>
      </c>
      <c r="Q155" s="35">
        <v>0</v>
      </c>
      <c r="R155" s="35">
        <v>0</v>
      </c>
      <c r="S155" s="35">
        <v>21291852.76833446</v>
      </c>
      <c r="T155" s="35">
        <v>0</v>
      </c>
      <c r="U155" s="35">
        <v>0</v>
      </c>
      <c r="V155" s="35">
        <v>0</v>
      </c>
      <c r="W155" s="35">
        <v>0</v>
      </c>
      <c r="X155" s="35">
        <v>0</v>
      </c>
      <c r="Y155" s="35">
        <v>0</v>
      </c>
      <c r="Z155" s="35">
        <v>0</v>
      </c>
      <c r="AA155" s="35">
        <v>0</v>
      </c>
      <c r="AB155" s="35">
        <v>61618568.283545122</v>
      </c>
      <c r="AC155" s="35">
        <v>0</v>
      </c>
      <c r="AD155" s="35">
        <v>0</v>
      </c>
      <c r="AE155" s="35">
        <v>21523177.154792186</v>
      </c>
      <c r="AF155" s="35">
        <v>0</v>
      </c>
      <c r="AG155" s="35">
        <v>0</v>
      </c>
      <c r="AH155" s="35">
        <v>0</v>
      </c>
      <c r="AI155" s="35">
        <v>0</v>
      </c>
      <c r="AJ155" s="35">
        <v>0</v>
      </c>
      <c r="AK155" s="35">
        <v>0</v>
      </c>
      <c r="AL155" s="35">
        <v>0</v>
      </c>
      <c r="AM155" s="35">
        <v>0</v>
      </c>
      <c r="AN155" s="35">
        <v>61551532.367490001</v>
      </c>
      <c r="AO155" s="35"/>
      <c r="AP155" s="91">
        <f t="shared" si="2"/>
        <v>0</v>
      </c>
      <c r="AQ155" s="91">
        <f>SUMIF($E$2:$AN$2,"&lt;="&amp;VLOOKUP($AP$1,#REF!,6,0),$E155:$AN155)</f>
        <v>0</v>
      </c>
    </row>
    <row r="156" spans="1:43" x14ac:dyDescent="0.2">
      <c r="C156" s="1">
        <v>1101</v>
      </c>
      <c r="E156" s="45">
        <v>1773584.6399999997</v>
      </c>
      <c r="F156" s="45">
        <v>1520857.0009185339</v>
      </c>
      <c r="G156" s="45">
        <v>1753543.8643960997</v>
      </c>
      <c r="H156" s="45">
        <v>1598468.6684984551</v>
      </c>
      <c r="I156" s="45">
        <v>1790049.5831225754</v>
      </c>
      <c r="J156" s="45">
        <v>1697927.9977136955</v>
      </c>
      <c r="K156" s="45">
        <v>1705691.3528457065</v>
      </c>
      <c r="L156" s="45">
        <v>1775602.0993893803</v>
      </c>
      <c r="M156" s="45">
        <v>1774918.2174539121</v>
      </c>
      <c r="N156" s="45">
        <v>1745511.5146342318</v>
      </c>
      <c r="O156" s="45">
        <v>1726054.1600997527</v>
      </c>
      <c r="P156" s="45">
        <v>1921718.2712450596</v>
      </c>
      <c r="Q156" s="45">
        <v>1759605.1491230438</v>
      </c>
      <c r="R156" s="45">
        <v>1662636.453085562</v>
      </c>
      <c r="S156" s="45">
        <v>1746937.679505208</v>
      </c>
      <c r="T156" s="45">
        <v>1690713.1811337187</v>
      </c>
      <c r="U156" s="45">
        <v>1759305.9398009491</v>
      </c>
      <c r="V156" s="45">
        <v>1726103.6252245628</v>
      </c>
      <c r="W156" s="45">
        <v>1729344.5336366999</v>
      </c>
      <c r="X156" s="45">
        <v>1753636.0543387448</v>
      </c>
      <c r="Y156" s="45">
        <v>1753631.6922631965</v>
      </c>
      <c r="Z156" s="45">
        <v>1743106.4950425075</v>
      </c>
      <c r="AA156" s="45">
        <v>1736360.4209814381</v>
      </c>
      <c r="AB156" s="45">
        <v>1805238.4476660413</v>
      </c>
      <c r="AC156" s="45">
        <v>1748160.1692221847</v>
      </c>
      <c r="AD156" s="45">
        <v>1713951.8923313236</v>
      </c>
      <c r="AE156" s="45">
        <v>1743684.8094773274</v>
      </c>
      <c r="AF156" s="45">
        <v>1723854.0845221987</v>
      </c>
      <c r="AG156" s="45">
        <v>1748038.2467397891</v>
      </c>
      <c r="AH156" s="45">
        <v>1736329.6195000317</v>
      </c>
      <c r="AI156" s="45">
        <v>1737477.0928090005</v>
      </c>
      <c r="AJ156" s="45">
        <v>1746034.0011364301</v>
      </c>
      <c r="AK156" s="45">
        <v>1746034.9687932455</v>
      </c>
      <c r="AL156" s="45">
        <v>1742324.0724818464</v>
      </c>
      <c r="AM156" s="45">
        <v>1739947.8642552095</v>
      </c>
      <c r="AN156" s="45">
        <v>1764220.3458228779</v>
      </c>
      <c r="AP156" s="91">
        <f t="shared" si="2"/>
        <v>0</v>
      </c>
      <c r="AQ156" s="91">
        <f>SUMIF($E$2:$AN$2,"&lt;="&amp;VLOOKUP($AP$1,#REF!,6,0),$E156:$AN156)</f>
        <v>0</v>
      </c>
    </row>
    <row r="157" spans="1:43" x14ac:dyDescent="0.2">
      <c r="C157" s="1">
        <v>1102</v>
      </c>
      <c r="E157" s="45">
        <v>3455761.6199999996</v>
      </c>
      <c r="F157" s="45">
        <v>5023468.5359455729</v>
      </c>
      <c r="G157" s="45">
        <v>6893052.4048750391</v>
      </c>
      <c r="H157" s="45">
        <v>8815134.9624866918</v>
      </c>
      <c r="I157" s="45">
        <v>4911504.6538022691</v>
      </c>
      <c r="J157" s="45">
        <v>5087207.7114498401</v>
      </c>
      <c r="K157" s="45">
        <v>7676876.5574441878</v>
      </c>
      <c r="L157" s="45">
        <v>5798762.3333957214</v>
      </c>
      <c r="M157" s="45">
        <v>9851717.5265011918</v>
      </c>
      <c r="N157" s="45">
        <v>5752362.2192199556</v>
      </c>
      <c r="O157" s="45">
        <v>4601916.8260590797</v>
      </c>
      <c r="P157" s="45">
        <v>12460155.982158754</v>
      </c>
      <c r="Q157" s="45">
        <v>5117252.9356739484</v>
      </c>
      <c r="R157" s="45">
        <v>4718508.6278737122</v>
      </c>
      <c r="S157" s="45">
        <v>6651525.7562892633</v>
      </c>
      <c r="T157" s="45">
        <v>8972200.8358394317</v>
      </c>
      <c r="U157" s="45">
        <v>4918096.4173289239</v>
      </c>
      <c r="V157" s="45">
        <v>5046150.7651848169</v>
      </c>
      <c r="W157" s="45">
        <v>7689131.3498517787</v>
      </c>
      <c r="X157" s="45">
        <v>5804767.6691310881</v>
      </c>
      <c r="Y157" s="45">
        <v>9846657.2168381531</v>
      </c>
      <c r="Z157" s="45">
        <v>5752588.914452441</v>
      </c>
      <c r="AA157" s="45">
        <v>4603091.1083279848</v>
      </c>
      <c r="AB157" s="45">
        <v>12459702.831730301</v>
      </c>
      <c r="AC157" s="45">
        <v>5117115.887729194</v>
      </c>
      <c r="AD157" s="45">
        <v>4718666.995685217</v>
      </c>
      <c r="AE157" s="45">
        <v>6651506.0798991183</v>
      </c>
      <c r="AF157" s="45">
        <v>8972168.3402074259</v>
      </c>
      <c r="AG157" s="45">
        <v>4918112.2705950718</v>
      </c>
      <c r="AH157" s="45">
        <v>5046153.4371989137</v>
      </c>
      <c r="AI157" s="45">
        <v>7689126.5272110887</v>
      </c>
      <c r="AJ157" s="45">
        <v>5804768.6394739477</v>
      </c>
      <c r="AK157" s="45">
        <v>9846658.0808859486</v>
      </c>
      <c r="AL157" s="45">
        <v>5752588.3823797749</v>
      </c>
      <c r="AM157" s="45">
        <v>4603091.0746615091</v>
      </c>
      <c r="AN157" s="45">
        <v>12459702.974647496</v>
      </c>
      <c r="AP157" s="91">
        <f t="shared" si="2"/>
        <v>0</v>
      </c>
      <c r="AQ157" s="91">
        <f>SUMIF($E$2:$AN$2,"&lt;="&amp;VLOOKUP($AP$1,#REF!,6,0),$E157:$AN157)</f>
        <v>0</v>
      </c>
    </row>
    <row r="158" spans="1:43" x14ac:dyDescent="0.2">
      <c r="C158" s="1">
        <v>1103</v>
      </c>
      <c r="E158" s="45">
        <v>2549896.38</v>
      </c>
      <c r="F158" s="45">
        <v>2926920.8925447548</v>
      </c>
      <c r="G158" s="45">
        <v>2926920.8925447548</v>
      </c>
      <c r="H158" s="45">
        <v>2926920.8925447548</v>
      </c>
      <c r="I158" s="45">
        <v>2926920.8925447548</v>
      </c>
      <c r="J158" s="45">
        <v>2926920.8925447548</v>
      </c>
      <c r="K158" s="45">
        <v>2926920.8925447548</v>
      </c>
      <c r="L158" s="45">
        <v>2926920.8925447548</v>
      </c>
      <c r="M158" s="45">
        <v>2926920.8925447548</v>
      </c>
      <c r="N158" s="45">
        <v>2926920.8925447548</v>
      </c>
      <c r="O158" s="45">
        <v>2926920.8925447548</v>
      </c>
      <c r="P158" s="45">
        <v>2926920.8925447548</v>
      </c>
      <c r="Q158" s="45">
        <v>2926920.8925447548</v>
      </c>
      <c r="R158" s="45">
        <v>2926920.8925447548</v>
      </c>
      <c r="S158" s="45">
        <v>2926920.8925447548</v>
      </c>
      <c r="T158" s="45">
        <v>2926920.8925447548</v>
      </c>
      <c r="U158" s="45">
        <v>2926920.8925447548</v>
      </c>
      <c r="V158" s="45">
        <v>2926920.8925447548</v>
      </c>
      <c r="W158" s="45">
        <v>2926920.8925447548</v>
      </c>
      <c r="X158" s="45">
        <v>2926920.8925447548</v>
      </c>
      <c r="Y158" s="45">
        <v>2926920.8925447548</v>
      </c>
      <c r="Z158" s="45">
        <v>2926920.8925447548</v>
      </c>
      <c r="AA158" s="45">
        <v>2926920.8925447548</v>
      </c>
      <c r="AB158" s="45">
        <v>2926920.8925447548</v>
      </c>
      <c r="AC158" s="45">
        <v>2926920.8925447548</v>
      </c>
      <c r="AD158" s="45">
        <v>2926920.8925447548</v>
      </c>
      <c r="AE158" s="45">
        <v>2926920.8925447548</v>
      </c>
      <c r="AF158" s="45">
        <v>2926920.8925447548</v>
      </c>
      <c r="AG158" s="45">
        <v>2926920.8925447548</v>
      </c>
      <c r="AH158" s="45">
        <v>2926920.8925447548</v>
      </c>
      <c r="AI158" s="45">
        <v>2926920.8925447548</v>
      </c>
      <c r="AJ158" s="45">
        <v>2926920.8925447548</v>
      </c>
      <c r="AK158" s="45">
        <v>2926920.8925447548</v>
      </c>
      <c r="AL158" s="45">
        <v>2926920.8925447548</v>
      </c>
      <c r="AM158" s="45">
        <v>2926920.8925447548</v>
      </c>
      <c r="AN158" s="45">
        <v>2926920.8925447548</v>
      </c>
      <c r="AP158" s="91">
        <f t="shared" si="2"/>
        <v>0</v>
      </c>
      <c r="AQ158" s="91">
        <f>SUMIF($E$2:$AN$2,"&lt;="&amp;VLOOKUP($AP$1,#REF!,6,0),$E158:$AN158)</f>
        <v>0</v>
      </c>
    </row>
    <row r="159" spans="1:43" x14ac:dyDescent="0.2">
      <c r="C159" s="1">
        <v>1210</v>
      </c>
      <c r="E159" s="45">
        <v>3428.95</v>
      </c>
      <c r="F159" s="45">
        <v>1534.3218024027228</v>
      </c>
      <c r="G159" s="45">
        <v>1534.3218024027228</v>
      </c>
      <c r="H159" s="45">
        <v>1534.3218024027228</v>
      </c>
      <c r="I159" s="45">
        <v>1534.3218024027228</v>
      </c>
      <c r="J159" s="45">
        <v>1534.3218024027228</v>
      </c>
      <c r="K159" s="45">
        <v>1534.3218024027228</v>
      </c>
      <c r="L159" s="45">
        <v>1534.3218024027228</v>
      </c>
      <c r="M159" s="45">
        <v>1534.3218024027228</v>
      </c>
      <c r="N159" s="45">
        <v>1534.3218024027228</v>
      </c>
      <c r="O159" s="45">
        <v>1534.3218024027228</v>
      </c>
      <c r="P159" s="45">
        <v>1534.3218024027228</v>
      </c>
      <c r="Q159" s="45">
        <v>1534.3218024027228</v>
      </c>
      <c r="R159" s="45">
        <v>1534.3218024027228</v>
      </c>
      <c r="S159" s="45">
        <v>1534.3218024027228</v>
      </c>
      <c r="T159" s="45">
        <v>1534.3218024027228</v>
      </c>
      <c r="U159" s="45">
        <v>1534.3218024027228</v>
      </c>
      <c r="V159" s="45">
        <v>1534.3218024027228</v>
      </c>
      <c r="W159" s="45">
        <v>1534.3218024027228</v>
      </c>
      <c r="X159" s="45">
        <v>1534.3218024027228</v>
      </c>
      <c r="Y159" s="45">
        <v>1534.3218024027228</v>
      </c>
      <c r="Z159" s="45">
        <v>1534.3218024027228</v>
      </c>
      <c r="AA159" s="45">
        <v>1534.3218024027228</v>
      </c>
      <c r="AB159" s="45">
        <v>1534.3218024027228</v>
      </c>
      <c r="AC159" s="45">
        <v>1534.3218024027228</v>
      </c>
      <c r="AD159" s="45">
        <v>1534.3218024027228</v>
      </c>
      <c r="AE159" s="45">
        <v>1534.3218024027228</v>
      </c>
      <c r="AF159" s="45">
        <v>1534.3218024027228</v>
      </c>
      <c r="AG159" s="45">
        <v>1534.3218024027228</v>
      </c>
      <c r="AH159" s="45">
        <v>1534.3218024027228</v>
      </c>
      <c r="AI159" s="45">
        <v>1534.3218024027228</v>
      </c>
      <c r="AJ159" s="45">
        <v>1534.3218024027228</v>
      </c>
      <c r="AK159" s="45">
        <v>1534.3218024027228</v>
      </c>
      <c r="AL159" s="45">
        <v>1534.3218024027228</v>
      </c>
      <c r="AM159" s="45">
        <v>1534.3218024027228</v>
      </c>
      <c r="AN159" s="45">
        <v>1534.3218024027228</v>
      </c>
      <c r="AP159" s="91">
        <f t="shared" si="2"/>
        <v>0</v>
      </c>
      <c r="AQ159" s="91">
        <f>SUMIF($E$2:$AN$2,"&lt;="&amp;VLOOKUP($AP$1,#REF!,6,0),$E159:$AN159)</f>
        <v>0</v>
      </c>
    </row>
    <row r="160" spans="1:43" x14ac:dyDescent="0.2">
      <c r="E160" s="35"/>
      <c r="F160" s="35"/>
      <c r="G160" s="35"/>
      <c r="H160" s="35"/>
      <c r="I160" s="35"/>
      <c r="J160" s="35"/>
      <c r="K160" s="35"/>
      <c r="L160" s="35"/>
      <c r="M160" s="35"/>
      <c r="N160" s="35"/>
      <c r="O160" s="35"/>
      <c r="P160" s="35"/>
      <c r="Q160" s="35"/>
      <c r="R160" s="35"/>
      <c r="S160" s="35"/>
      <c r="T160" s="35"/>
      <c r="U160" s="35"/>
      <c r="V160" s="35"/>
      <c r="W160" s="35"/>
      <c r="X160" s="35"/>
      <c r="Y160" s="35"/>
      <c r="Z160" s="35"/>
      <c r="AA160" s="35"/>
      <c r="AB160" s="35"/>
      <c r="AC160" s="35"/>
      <c r="AD160" s="35"/>
      <c r="AE160" s="35"/>
      <c r="AF160" s="35"/>
      <c r="AG160" s="35"/>
      <c r="AH160" s="35"/>
      <c r="AI160" s="35"/>
      <c r="AJ160" s="35"/>
      <c r="AK160" s="35"/>
      <c r="AL160" s="35"/>
      <c r="AM160" s="35"/>
      <c r="AN160" s="35"/>
    </row>
    <row r="161" spans="5:40" x14ac:dyDescent="0.2">
      <c r="E161" s="35"/>
      <c r="F161" s="35"/>
      <c r="G161" s="35"/>
      <c r="H161" s="35"/>
      <c r="I161" s="35"/>
      <c r="J161" s="35"/>
      <c r="K161" s="35"/>
      <c r="L161" s="35"/>
      <c r="M161" s="35"/>
      <c r="N161" s="35"/>
      <c r="O161" s="35"/>
      <c r="P161" s="35"/>
      <c r="Q161" s="35"/>
      <c r="R161" s="35"/>
      <c r="S161" s="35"/>
      <c r="T161" s="35"/>
      <c r="U161" s="35"/>
      <c r="V161" s="35"/>
      <c r="W161" s="35"/>
      <c r="X161" s="35"/>
      <c r="Y161" s="35"/>
      <c r="Z161" s="35"/>
      <c r="AA161" s="35"/>
      <c r="AB161" s="35"/>
      <c r="AC161" s="35"/>
      <c r="AD161" s="35"/>
      <c r="AE161" s="35"/>
      <c r="AF161" s="35"/>
      <c r="AG161" s="35"/>
      <c r="AH161" s="35"/>
      <c r="AI161" s="35"/>
      <c r="AJ161" s="35"/>
      <c r="AK161" s="35"/>
      <c r="AL161" s="35"/>
      <c r="AM161" s="35"/>
      <c r="AN161" s="35"/>
    </row>
    <row r="162" spans="5:40" x14ac:dyDescent="0.2">
      <c r="E162" s="35"/>
      <c r="F162" s="35"/>
      <c r="G162" s="35"/>
      <c r="H162" s="35"/>
      <c r="I162" s="35"/>
      <c r="J162" s="35"/>
      <c r="K162" s="35"/>
      <c r="L162" s="35"/>
      <c r="M162" s="35"/>
      <c r="N162" s="35"/>
      <c r="O162" s="35"/>
      <c r="P162" s="35"/>
      <c r="Q162" s="35"/>
      <c r="R162" s="35"/>
      <c r="S162" s="35"/>
      <c r="T162" s="35"/>
      <c r="U162" s="35"/>
      <c r="V162" s="35"/>
      <c r="W162" s="35"/>
      <c r="X162" s="35"/>
      <c r="Y162" s="35"/>
      <c r="Z162" s="35"/>
      <c r="AA162" s="35"/>
      <c r="AB162" s="35"/>
      <c r="AC162" s="35"/>
      <c r="AD162" s="35"/>
      <c r="AE162" s="35"/>
      <c r="AF162" s="35"/>
      <c r="AG162" s="35"/>
      <c r="AH162" s="35"/>
      <c r="AI162" s="35"/>
      <c r="AJ162" s="35"/>
      <c r="AK162" s="35"/>
      <c r="AL162" s="35"/>
      <c r="AM162" s="35"/>
      <c r="AN162" s="35"/>
    </row>
    <row r="163" spans="5:40" x14ac:dyDescent="0.2">
      <c r="E163" s="35"/>
      <c r="F163" s="35"/>
      <c r="G163" s="35"/>
      <c r="H163" s="35"/>
      <c r="I163" s="35"/>
      <c r="J163" s="35"/>
      <c r="K163" s="35"/>
      <c r="L163" s="35"/>
      <c r="M163" s="35"/>
      <c r="N163" s="35"/>
      <c r="O163" s="35"/>
      <c r="P163" s="35"/>
      <c r="Q163" s="35"/>
      <c r="R163" s="35"/>
      <c r="S163" s="35"/>
      <c r="T163" s="35"/>
      <c r="U163" s="35"/>
      <c r="V163" s="35"/>
      <c r="W163" s="35"/>
      <c r="X163" s="35"/>
      <c r="Y163" s="35"/>
      <c r="Z163" s="35"/>
      <c r="AA163" s="35"/>
      <c r="AB163" s="35"/>
      <c r="AC163" s="35"/>
      <c r="AD163" s="35"/>
      <c r="AE163" s="35"/>
      <c r="AF163" s="35"/>
      <c r="AG163" s="35"/>
      <c r="AH163" s="35"/>
      <c r="AI163" s="35"/>
      <c r="AJ163" s="35"/>
      <c r="AK163" s="35"/>
      <c r="AL163" s="35"/>
      <c r="AM163" s="35"/>
      <c r="AN163" s="35"/>
    </row>
    <row r="164" spans="5:40" x14ac:dyDescent="0.2">
      <c r="E164" s="35"/>
      <c r="F164" s="35"/>
      <c r="G164" s="35"/>
      <c r="H164" s="35"/>
      <c r="I164" s="35"/>
      <c r="J164" s="35"/>
      <c r="K164" s="35"/>
      <c r="L164" s="35"/>
      <c r="M164" s="35"/>
      <c r="N164" s="35"/>
      <c r="O164" s="35"/>
      <c r="P164" s="35"/>
      <c r="Q164" s="35"/>
      <c r="R164" s="35"/>
      <c r="S164" s="35"/>
      <c r="T164" s="35"/>
      <c r="U164" s="35"/>
      <c r="V164" s="35"/>
      <c r="W164" s="35"/>
      <c r="X164" s="35"/>
      <c r="Y164" s="35"/>
      <c r="Z164" s="35"/>
      <c r="AA164" s="35"/>
      <c r="AB164" s="35"/>
      <c r="AC164" s="35"/>
      <c r="AD164" s="35"/>
      <c r="AE164" s="35"/>
      <c r="AF164" s="35"/>
      <c r="AG164" s="35"/>
      <c r="AH164" s="35"/>
      <c r="AI164" s="35"/>
      <c r="AJ164" s="35"/>
      <c r="AK164" s="35"/>
      <c r="AL164" s="35"/>
      <c r="AM164" s="35"/>
      <c r="AN164" s="35"/>
    </row>
    <row r="165" spans="5:40" x14ac:dyDescent="0.2">
      <c r="E165" s="35"/>
      <c r="F165" s="35"/>
      <c r="G165" s="35"/>
      <c r="H165" s="35"/>
      <c r="I165" s="35"/>
      <c r="J165" s="35"/>
      <c r="K165" s="35"/>
      <c r="L165" s="35"/>
      <c r="M165" s="35"/>
      <c r="N165" s="35"/>
      <c r="O165" s="35"/>
      <c r="P165" s="35"/>
      <c r="Q165" s="35"/>
      <c r="R165" s="35"/>
      <c r="S165" s="35"/>
      <c r="T165" s="35"/>
      <c r="U165" s="35"/>
      <c r="V165" s="35"/>
      <c r="W165" s="35"/>
      <c r="X165" s="35"/>
      <c r="Y165" s="35"/>
      <c r="Z165" s="35"/>
      <c r="AA165" s="35"/>
      <c r="AB165" s="35"/>
      <c r="AC165" s="35"/>
      <c r="AD165" s="35"/>
      <c r="AE165" s="35"/>
      <c r="AF165" s="35"/>
      <c r="AG165" s="35"/>
      <c r="AH165" s="35"/>
      <c r="AI165" s="35"/>
      <c r="AJ165" s="35"/>
      <c r="AK165" s="35"/>
      <c r="AL165" s="35"/>
      <c r="AM165" s="35"/>
      <c r="AN165" s="35"/>
    </row>
    <row r="166" spans="5:40" x14ac:dyDescent="0.2">
      <c r="E166" s="35"/>
      <c r="F166" s="35"/>
      <c r="G166" s="35"/>
      <c r="H166" s="35"/>
      <c r="I166" s="35"/>
      <c r="J166" s="35"/>
      <c r="K166" s="35"/>
      <c r="L166" s="35"/>
      <c r="M166" s="35"/>
      <c r="N166" s="35"/>
      <c r="O166" s="35"/>
      <c r="P166" s="35"/>
      <c r="Q166" s="35"/>
      <c r="R166" s="35"/>
      <c r="S166" s="35"/>
      <c r="T166" s="35"/>
      <c r="U166" s="35"/>
      <c r="V166" s="35"/>
      <c r="W166" s="35"/>
      <c r="X166" s="35"/>
      <c r="Y166" s="35"/>
      <c r="Z166" s="35"/>
      <c r="AA166" s="35"/>
      <c r="AB166" s="35"/>
      <c r="AC166" s="35"/>
      <c r="AD166" s="35"/>
      <c r="AE166" s="35"/>
      <c r="AF166" s="35"/>
      <c r="AG166" s="35"/>
      <c r="AH166" s="35"/>
      <c r="AI166" s="35"/>
      <c r="AJ166" s="35"/>
      <c r="AK166" s="35"/>
      <c r="AL166" s="35"/>
      <c r="AM166" s="35"/>
      <c r="AN166" s="35"/>
    </row>
    <row r="167" spans="5:40" x14ac:dyDescent="0.2">
      <c r="E167" s="35"/>
      <c r="F167" s="35"/>
      <c r="G167" s="35"/>
      <c r="H167" s="35"/>
      <c r="I167" s="35"/>
      <c r="J167" s="35"/>
      <c r="K167" s="35"/>
      <c r="L167" s="35"/>
      <c r="M167" s="35"/>
      <c r="N167" s="35"/>
      <c r="O167" s="35"/>
      <c r="P167" s="35"/>
      <c r="Q167" s="35"/>
      <c r="R167" s="35"/>
      <c r="S167" s="35"/>
      <c r="T167" s="35"/>
      <c r="U167" s="35"/>
      <c r="V167" s="35"/>
      <c r="W167" s="35"/>
      <c r="X167" s="35"/>
      <c r="Y167" s="35"/>
      <c r="Z167" s="35"/>
      <c r="AA167" s="35"/>
      <c r="AB167" s="35"/>
      <c r="AC167" s="35"/>
      <c r="AD167" s="35"/>
      <c r="AE167" s="35"/>
      <c r="AF167" s="35"/>
      <c r="AG167" s="35"/>
      <c r="AH167" s="35"/>
      <c r="AI167" s="35"/>
      <c r="AJ167" s="35"/>
      <c r="AK167" s="35"/>
      <c r="AL167" s="35"/>
      <c r="AM167" s="35"/>
      <c r="AN167" s="35"/>
    </row>
    <row r="169" spans="5:40" x14ac:dyDescent="0.2">
      <c r="E169" s="36" t="e">
        <v>#DIV/0!</v>
      </c>
      <c r="F169" s="36" t="e">
        <v>#DIV/0!</v>
      </c>
      <c r="G169" s="36" t="e">
        <v>#DIV/0!</v>
      </c>
      <c r="H169" s="36" t="e">
        <v>#DIV/0!</v>
      </c>
      <c r="I169" s="36" t="e">
        <v>#DIV/0!</v>
      </c>
      <c r="J169" s="36" t="e">
        <v>#DIV/0!</v>
      </c>
      <c r="K169" s="36"/>
      <c r="L169" s="36"/>
      <c r="M169" s="36" t="e">
        <v>#DIV/0!</v>
      </c>
      <c r="N169" s="36"/>
      <c r="O169" s="36" t="e">
        <v>#DIV/0!</v>
      </c>
      <c r="P169" s="36" t="e">
        <v>#DIV/0!</v>
      </c>
    </row>
    <row r="170" spans="5:40" x14ac:dyDescent="0.2">
      <c r="E170" s="36">
        <v>0.6624000041091388</v>
      </c>
      <c r="F170" s="36">
        <v>0.68158138354940834</v>
      </c>
      <c r="G170" s="36">
        <v>0.55507632439744692</v>
      </c>
      <c r="H170" s="36">
        <v>0.56027890870314045</v>
      </c>
      <c r="I170" s="36">
        <v>0.50092324395508958</v>
      </c>
      <c r="J170" s="36">
        <v>0.66325737786433459</v>
      </c>
      <c r="K170" s="36"/>
      <c r="L170" s="36"/>
      <c r="M170" s="36">
        <v>0.6632573778643347</v>
      </c>
      <c r="N170" s="36"/>
      <c r="O170" s="36">
        <v>0.6632573778643347</v>
      </c>
      <c r="P170" s="36">
        <v>0.64894478774047182</v>
      </c>
    </row>
  </sheetData>
  <autoFilter ref="A3:AN3" xr:uid="{00000000-0009-0000-0000-000007000000}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4" tint="-0.249977111117893"/>
  </sheetPr>
  <dimension ref="A1:C44"/>
  <sheetViews>
    <sheetView zoomScale="70" zoomScaleNormal="70" workbookViewId="0">
      <pane xSplit="1" ySplit="2" topLeftCell="B3" activePane="bottomRight" state="frozen"/>
      <selection activeCell="P36" sqref="P36"/>
      <selection pane="topRight" activeCell="P36" sqref="P36"/>
      <selection pane="bottomLeft" activeCell="P36" sqref="P36"/>
      <selection pane="bottomRight" activeCell="P36" sqref="P36"/>
    </sheetView>
  </sheetViews>
  <sheetFormatPr defaultRowHeight="15" x14ac:dyDescent="0.25"/>
  <cols>
    <col min="1" max="1" width="55.7109375" style="28" bestFit="1" customWidth="1"/>
    <col min="2" max="3" width="15.7109375" customWidth="1"/>
    <col min="9" max="9" width="11.140625" bestFit="1" customWidth="1"/>
  </cols>
  <sheetData>
    <row r="1" spans="1:3" ht="45" customHeight="1" x14ac:dyDescent="0.25">
      <c r="A1" s="169" t="s">
        <v>469</v>
      </c>
      <c r="B1" s="170"/>
      <c r="C1" s="171"/>
    </row>
    <row r="2" spans="1:3" ht="33" customHeight="1" x14ac:dyDescent="0.25">
      <c r="A2" s="50" t="s">
        <v>260</v>
      </c>
      <c r="B2" s="50" t="s">
        <v>258</v>
      </c>
      <c r="C2" s="50" t="s">
        <v>259</v>
      </c>
    </row>
    <row r="3" spans="1:3" ht="18" customHeight="1" x14ac:dyDescent="0.25">
      <c r="A3" s="73" t="s">
        <v>422</v>
      </c>
      <c r="B3" s="129">
        <v>0.68091580192551515</v>
      </c>
      <c r="C3" s="83">
        <v>0.40107881506880599</v>
      </c>
    </row>
    <row r="4" spans="1:3" ht="18" customHeight="1" x14ac:dyDescent="0.25">
      <c r="A4" s="78" t="s">
        <v>423</v>
      </c>
      <c r="B4" s="84">
        <v>1.0942722420772759</v>
      </c>
      <c r="C4" s="84">
        <v>0.19723392800053399</v>
      </c>
    </row>
    <row r="5" spans="1:3" ht="18" customHeight="1" x14ac:dyDescent="0.25">
      <c r="A5" s="73" t="s">
        <v>424</v>
      </c>
      <c r="B5" s="85">
        <v>36.945396747241638</v>
      </c>
      <c r="C5" s="86">
        <v>0</v>
      </c>
    </row>
    <row r="6" spans="1:3" ht="18" customHeight="1" x14ac:dyDescent="0.25">
      <c r="A6" s="78" t="s">
        <v>425</v>
      </c>
      <c r="B6" s="84">
        <v>11.00369340727597</v>
      </c>
      <c r="C6" s="84">
        <v>0</v>
      </c>
    </row>
    <row r="7" spans="1:3" ht="18" customHeight="1" x14ac:dyDescent="0.25">
      <c r="A7" s="73" t="s">
        <v>426</v>
      </c>
      <c r="B7" s="85">
        <v>2.571247188798401</v>
      </c>
      <c r="C7" s="86">
        <v>0</v>
      </c>
    </row>
    <row r="8" spans="1:3" ht="18" customHeight="1" x14ac:dyDescent="0.25">
      <c r="A8" s="78" t="s">
        <v>427</v>
      </c>
      <c r="B8" s="84">
        <v>5.7069934725248821</v>
      </c>
      <c r="C8" s="84">
        <v>3.4124301664201573</v>
      </c>
    </row>
    <row r="9" spans="1:3" ht="18" customHeight="1" x14ac:dyDescent="0.25">
      <c r="A9" s="73" t="s">
        <v>428</v>
      </c>
      <c r="B9" s="85">
        <v>14.791130287306739</v>
      </c>
      <c r="C9" s="86">
        <v>20.084000310917961</v>
      </c>
    </row>
    <row r="10" spans="1:3" ht="18" customHeight="1" x14ac:dyDescent="0.25">
      <c r="A10" s="78" t="s">
        <v>429</v>
      </c>
      <c r="B10" s="84">
        <v>10.357588020231324</v>
      </c>
      <c r="C10" s="84">
        <v>4.6745514613144277</v>
      </c>
    </row>
    <row r="11" spans="1:3" ht="18" customHeight="1" x14ac:dyDescent="0.25">
      <c r="A11" s="73" t="s">
        <v>430</v>
      </c>
      <c r="B11" s="85">
        <v>3.5829009739250908</v>
      </c>
      <c r="C11" s="86">
        <v>3.770161615859978</v>
      </c>
    </row>
    <row r="12" spans="1:3" ht="18" customHeight="1" x14ac:dyDescent="0.25">
      <c r="A12" s="78" t="s">
        <v>448</v>
      </c>
      <c r="B12" s="84">
        <v>3.1198423572432055</v>
      </c>
      <c r="C12" s="84">
        <v>0</v>
      </c>
    </row>
    <row r="13" spans="1:3" ht="18" customHeight="1" x14ac:dyDescent="0.25">
      <c r="A13" s="114" t="s">
        <v>431</v>
      </c>
      <c r="B13" s="85">
        <v>9.0848268990010848</v>
      </c>
      <c r="C13" s="85">
        <v>1.172169504744573E-2</v>
      </c>
    </row>
    <row r="14" spans="1:3" ht="18" customHeight="1" x14ac:dyDescent="0.25">
      <c r="A14" s="78" t="s">
        <v>432</v>
      </c>
      <c r="B14" s="84">
        <v>3.4057489976503121</v>
      </c>
      <c r="C14" s="84">
        <v>0</v>
      </c>
    </row>
    <row r="15" spans="1:3" ht="18" customHeight="1" x14ac:dyDescent="0.25">
      <c r="A15" s="114" t="s">
        <v>433</v>
      </c>
      <c r="B15" s="85">
        <v>14.725043196584474</v>
      </c>
      <c r="C15" s="85">
        <v>7.9269092470866811</v>
      </c>
    </row>
    <row r="16" spans="1:3" ht="18" customHeight="1" x14ac:dyDescent="0.25">
      <c r="A16" s="78" t="s">
        <v>253</v>
      </c>
      <c r="B16" s="84">
        <v>41.770218267882456</v>
      </c>
      <c r="C16" s="84">
        <v>12.358657185718153</v>
      </c>
    </row>
    <row r="17" spans="1:3" ht="18" customHeight="1" x14ac:dyDescent="0.25">
      <c r="A17" s="114" t="s">
        <v>254</v>
      </c>
      <c r="B17" s="85">
        <v>23.350337374409861</v>
      </c>
      <c r="C17" s="85">
        <v>12.927319632449297</v>
      </c>
    </row>
    <row r="18" spans="1:3" ht="18" customHeight="1" x14ac:dyDescent="0.25">
      <c r="A18" s="78" t="s">
        <v>434</v>
      </c>
      <c r="B18" s="84">
        <v>4.6769902194949946</v>
      </c>
      <c r="C18" s="84">
        <v>1.5443467736552361</v>
      </c>
    </row>
    <row r="19" spans="1:3" ht="18" customHeight="1" x14ac:dyDescent="0.25">
      <c r="A19" s="114" t="s">
        <v>255</v>
      </c>
      <c r="B19" s="85">
        <v>108.68568486067132</v>
      </c>
      <c r="C19" s="85">
        <v>0</v>
      </c>
    </row>
    <row r="20" spans="1:3" ht="18" customHeight="1" x14ac:dyDescent="0.25">
      <c r="A20" s="78" t="s">
        <v>440</v>
      </c>
      <c r="B20" s="84">
        <v>2.8330219946950388</v>
      </c>
      <c r="C20" s="84">
        <v>0</v>
      </c>
    </row>
    <row r="21" spans="1:3" ht="18" customHeight="1" x14ac:dyDescent="0.25">
      <c r="A21" s="73" t="s">
        <v>435</v>
      </c>
      <c r="B21" s="85">
        <v>1.1529396100051601</v>
      </c>
      <c r="C21" s="86">
        <v>2.4931034443386584</v>
      </c>
    </row>
    <row r="22" spans="1:3" ht="18" customHeight="1" x14ac:dyDescent="0.25">
      <c r="A22" s="78" t="s">
        <v>436</v>
      </c>
      <c r="B22" s="84">
        <v>3.2014450433489881</v>
      </c>
      <c r="C22" s="84">
        <v>0</v>
      </c>
    </row>
    <row r="23" spans="1:3" ht="18" customHeight="1" x14ac:dyDescent="0.25">
      <c r="A23" s="73" t="s">
        <v>437</v>
      </c>
      <c r="B23" s="85">
        <v>19.387353857260042</v>
      </c>
      <c r="C23" s="86">
        <v>0</v>
      </c>
    </row>
    <row r="24" spans="1:3" ht="18" customHeight="1" x14ac:dyDescent="0.25">
      <c r="A24" s="78" t="s">
        <v>441</v>
      </c>
      <c r="B24" s="84">
        <v>43.662415278344476</v>
      </c>
      <c r="C24" s="84">
        <v>30.663889416844381</v>
      </c>
    </row>
    <row r="25" spans="1:3" ht="18" customHeight="1" x14ac:dyDescent="0.25">
      <c r="A25" s="114" t="s">
        <v>439</v>
      </c>
      <c r="B25" s="85">
        <v>6.4929824293029856</v>
      </c>
      <c r="C25" s="85">
        <v>16.321485230518441</v>
      </c>
    </row>
    <row r="26" spans="1:3" ht="18" customHeight="1" x14ac:dyDescent="0.25">
      <c r="A26" s="78" t="s">
        <v>256</v>
      </c>
      <c r="B26" s="84">
        <v>53.216501675542503</v>
      </c>
      <c r="C26" s="84">
        <v>0</v>
      </c>
    </row>
    <row r="27" spans="1:3" ht="18" customHeight="1" x14ac:dyDescent="0.25">
      <c r="A27" s="114" t="s">
        <v>257</v>
      </c>
      <c r="B27" s="120">
        <v>3.2271658721603917</v>
      </c>
      <c r="C27" s="120">
        <v>0.81368368400897984</v>
      </c>
    </row>
    <row r="28" spans="1:3" ht="18" customHeight="1" x14ac:dyDescent="0.25">
      <c r="A28" s="78" t="s">
        <v>443</v>
      </c>
      <c r="B28" s="117">
        <v>428.72665607490421</v>
      </c>
      <c r="C28" s="117">
        <v>117.60057260724913</v>
      </c>
    </row>
    <row r="29" spans="1:3" ht="18" customHeight="1" x14ac:dyDescent="0.25">
      <c r="A29" s="149"/>
      <c r="B29" s="156"/>
      <c r="C29" s="156"/>
    </row>
    <row r="30" spans="1:3" ht="18" customHeight="1" x14ac:dyDescent="0.25">
      <c r="A30" s="149" t="s">
        <v>438</v>
      </c>
      <c r="B30" s="156"/>
      <c r="C30" s="156"/>
    </row>
    <row r="31" spans="1:3" ht="18" customHeight="1" x14ac:dyDescent="0.25">
      <c r="A31" s="149" t="s">
        <v>444</v>
      </c>
      <c r="B31" s="157">
        <v>78.575307771969278</v>
      </c>
      <c r="C31" s="157">
        <v>60.984436764204737</v>
      </c>
    </row>
    <row r="32" spans="1:3" ht="18" customHeight="1" x14ac:dyDescent="0.25">
      <c r="A32" s="149" t="s">
        <v>445</v>
      </c>
      <c r="B32" s="158">
        <v>-44.963179605920047</v>
      </c>
      <c r="C32" s="158">
        <v>-0.28561470413608719</v>
      </c>
    </row>
    <row r="33" spans="1:3" ht="18" customHeight="1" x14ac:dyDescent="0.25">
      <c r="A33" s="118" t="s">
        <v>446</v>
      </c>
      <c r="B33" s="119">
        <v>33.612128166049231</v>
      </c>
      <c r="C33" s="119">
        <v>60.69882206006865</v>
      </c>
    </row>
    <row r="34" spans="1:3" ht="18" customHeight="1" x14ac:dyDescent="0.25">
      <c r="A34" s="149"/>
      <c r="B34" s="159"/>
      <c r="C34" s="159"/>
    </row>
    <row r="35" spans="1:3" ht="18" customHeight="1" x14ac:dyDescent="0.25">
      <c r="A35" s="149" t="s">
        <v>447</v>
      </c>
      <c r="B35" s="151">
        <v>462.33878424095343</v>
      </c>
      <c r="C35" s="151">
        <v>178.29939466731778</v>
      </c>
    </row>
    <row r="36" spans="1:3" ht="18" customHeight="1" x14ac:dyDescent="0.25">
      <c r="A36" s="149"/>
      <c r="B36" s="159"/>
      <c r="C36" s="159"/>
    </row>
    <row r="37" spans="1:3" ht="18" customHeight="1" x14ac:dyDescent="0.25">
      <c r="A37" s="149" t="s">
        <v>470</v>
      </c>
      <c r="B37" s="152">
        <v>22834097</v>
      </c>
      <c r="C37" s="152">
        <v>1138564</v>
      </c>
    </row>
    <row r="38" spans="1:3" x14ac:dyDescent="0.25">
      <c r="A38" s="153"/>
      <c r="B38" s="136"/>
      <c r="C38" s="136"/>
    </row>
    <row r="39" spans="1:3" x14ac:dyDescent="0.25">
      <c r="A39" s="154" t="s">
        <v>261</v>
      </c>
      <c r="B39" s="155"/>
      <c r="C39" s="155"/>
    </row>
    <row r="40" spans="1:3" ht="28.15" customHeight="1" x14ac:dyDescent="0.25">
      <c r="A40" s="168" t="s">
        <v>450</v>
      </c>
      <c r="B40" s="168"/>
      <c r="C40" s="168"/>
    </row>
    <row r="41" spans="1:3" ht="28.9" customHeight="1" x14ac:dyDescent="0.25">
      <c r="A41" s="168" t="s">
        <v>457</v>
      </c>
      <c r="B41" s="168"/>
      <c r="C41" s="168"/>
    </row>
    <row r="42" spans="1:3" x14ac:dyDescent="0.25">
      <c r="A42" s="153"/>
      <c r="B42" s="136"/>
      <c r="C42" s="136"/>
    </row>
    <row r="43" spans="1:3" x14ac:dyDescent="0.25">
      <c r="A43" s="153"/>
      <c r="B43" s="136"/>
      <c r="C43" s="136"/>
    </row>
    <row r="44" spans="1:3" ht="32.25" customHeight="1" x14ac:dyDescent="0.25">
      <c r="A44" s="168" t="s">
        <v>459</v>
      </c>
      <c r="B44" s="168"/>
      <c r="C44" s="168"/>
    </row>
  </sheetData>
  <mergeCells count="4">
    <mergeCell ref="A1:C1"/>
    <mergeCell ref="A40:C40"/>
    <mergeCell ref="A41:C41"/>
    <mergeCell ref="A44:C44"/>
  </mergeCells>
  <printOptions horizontalCentered="1"/>
  <pageMargins left="0.25" right="0.25" top="0.17" bottom="0.17" header="0.17" footer="0.17"/>
  <pageSetup scale="86" orientation="portrait" r:id="rId1"/>
  <colBreaks count="1" manualBreakCount="1">
    <brk id="3" max="1048575" man="1"/>
  </colBreak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4" tint="-0.249977111117893"/>
  </sheetPr>
  <dimension ref="A1:T105"/>
  <sheetViews>
    <sheetView tabSelected="1" view="pageBreakPreview" zoomScale="70" zoomScaleNormal="70" zoomScaleSheetLayoutView="70" workbookViewId="0">
      <pane xSplit="1" ySplit="2" topLeftCell="B3" activePane="bottomRight" state="frozen"/>
      <selection activeCell="P36" sqref="P36"/>
      <selection pane="topRight" activeCell="P36" sqref="P36"/>
      <selection pane="bottomLeft" activeCell="P36" sqref="P36"/>
      <selection pane="bottomRight" activeCell="P36" sqref="P36"/>
    </sheetView>
  </sheetViews>
  <sheetFormatPr defaultColWidth="8.85546875" defaultRowHeight="15" x14ac:dyDescent="0.25"/>
  <cols>
    <col min="1" max="1" width="21.7109375" customWidth="1"/>
    <col min="2" max="7" width="14.7109375" customWidth="1"/>
    <col min="8" max="8" width="15.85546875" customWidth="1"/>
    <col min="9" max="20" width="14.7109375" customWidth="1"/>
    <col min="21" max="16384" width="8.85546875" style="15"/>
  </cols>
  <sheetData>
    <row r="1" spans="1:20" s="110" customFormat="1" ht="26.25" customHeight="1" x14ac:dyDescent="0.35">
      <c r="A1" s="172" t="s">
        <v>458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2"/>
    </row>
    <row r="2" spans="1:20" s="69" customFormat="1" ht="76.900000000000006" customHeight="1" x14ac:dyDescent="0.25">
      <c r="A2" s="99" t="s">
        <v>374</v>
      </c>
      <c r="B2" s="99" t="s">
        <v>375</v>
      </c>
      <c r="C2" s="99" t="s">
        <v>376</v>
      </c>
      <c r="D2" s="99" t="s">
        <v>377</v>
      </c>
      <c r="E2" s="99" t="s">
        <v>378</v>
      </c>
      <c r="F2" s="99" t="s">
        <v>379</v>
      </c>
      <c r="G2" s="99" t="s">
        <v>451</v>
      </c>
      <c r="H2" s="99" t="s">
        <v>380</v>
      </c>
      <c r="I2" s="99" t="s">
        <v>381</v>
      </c>
      <c r="J2" s="99" t="s">
        <v>382</v>
      </c>
      <c r="K2" s="99" t="s">
        <v>262</v>
      </c>
      <c r="L2" s="99" t="s">
        <v>263</v>
      </c>
      <c r="M2" s="99" t="s">
        <v>264</v>
      </c>
      <c r="N2" s="99" t="s">
        <v>265</v>
      </c>
      <c r="O2" s="99" t="s">
        <v>266</v>
      </c>
      <c r="P2" s="99" t="s">
        <v>383</v>
      </c>
      <c r="Q2" s="99" t="s">
        <v>384</v>
      </c>
      <c r="R2" s="99" t="s">
        <v>452</v>
      </c>
      <c r="S2" s="99" t="s">
        <v>385</v>
      </c>
      <c r="T2" s="99" t="s">
        <v>65</v>
      </c>
    </row>
    <row r="3" spans="1:20" s="72" customFormat="1" ht="18" customHeight="1" x14ac:dyDescent="0.3">
      <c r="A3" s="107" t="s">
        <v>267</v>
      </c>
      <c r="B3" s="100">
        <v>2169</v>
      </c>
      <c r="C3" s="100">
        <v>20</v>
      </c>
      <c r="D3" s="100">
        <v>4546</v>
      </c>
      <c r="E3" s="100">
        <v>8747</v>
      </c>
      <c r="F3" s="100">
        <v>2785</v>
      </c>
      <c r="G3" s="100">
        <v>51</v>
      </c>
      <c r="H3" s="100">
        <v>413</v>
      </c>
      <c r="I3" s="100">
        <v>5223</v>
      </c>
      <c r="J3" s="100">
        <v>7750</v>
      </c>
      <c r="K3" s="100">
        <v>2824</v>
      </c>
      <c r="L3" s="100">
        <v>188</v>
      </c>
      <c r="M3" s="100">
        <v>808</v>
      </c>
      <c r="N3" s="100">
        <v>493</v>
      </c>
      <c r="O3" s="100">
        <v>21</v>
      </c>
      <c r="P3" s="100"/>
      <c r="Q3" s="100">
        <v>261</v>
      </c>
      <c r="R3" s="100"/>
      <c r="S3" s="101">
        <v>36299</v>
      </c>
      <c r="T3" s="101">
        <v>1992</v>
      </c>
    </row>
    <row r="4" spans="1:20" s="72" customFormat="1" ht="18" customHeight="1" x14ac:dyDescent="0.3">
      <c r="A4" s="108" t="s">
        <v>268</v>
      </c>
      <c r="B4" s="102">
        <v>489</v>
      </c>
      <c r="C4" s="102">
        <v>4</v>
      </c>
      <c r="D4" s="102">
        <v>875</v>
      </c>
      <c r="E4" s="102">
        <v>1587</v>
      </c>
      <c r="F4" s="102">
        <v>689</v>
      </c>
      <c r="G4" s="102">
        <v>23</v>
      </c>
      <c r="H4" s="102">
        <v>87</v>
      </c>
      <c r="I4" s="102">
        <v>1114</v>
      </c>
      <c r="J4" s="102">
        <v>1426</v>
      </c>
      <c r="K4" s="102">
        <v>651</v>
      </c>
      <c r="L4" s="102">
        <v>43</v>
      </c>
      <c r="M4" s="102">
        <v>216</v>
      </c>
      <c r="N4" s="102">
        <v>120</v>
      </c>
      <c r="O4" s="102"/>
      <c r="P4" s="102"/>
      <c r="Q4" s="102">
        <v>11</v>
      </c>
      <c r="R4" s="102"/>
      <c r="S4" s="103">
        <v>7335</v>
      </c>
      <c r="T4" s="103">
        <v>493</v>
      </c>
    </row>
    <row r="5" spans="1:20" s="72" customFormat="1" ht="18" customHeight="1" x14ac:dyDescent="0.3">
      <c r="A5" s="107" t="s">
        <v>269</v>
      </c>
      <c r="B5" s="100">
        <v>206</v>
      </c>
      <c r="C5" s="100"/>
      <c r="D5" s="100">
        <v>365</v>
      </c>
      <c r="E5" s="100">
        <v>470</v>
      </c>
      <c r="F5" s="100">
        <v>153</v>
      </c>
      <c r="G5" s="100">
        <v>14</v>
      </c>
      <c r="H5" s="100">
        <v>26</v>
      </c>
      <c r="I5" s="100">
        <v>370</v>
      </c>
      <c r="J5" s="100">
        <v>532</v>
      </c>
      <c r="K5" s="100">
        <v>193</v>
      </c>
      <c r="L5" s="100">
        <v>29</v>
      </c>
      <c r="M5" s="100">
        <v>109</v>
      </c>
      <c r="N5" s="100">
        <v>53</v>
      </c>
      <c r="O5" s="100">
        <v>1</v>
      </c>
      <c r="P5" s="100"/>
      <c r="Q5" s="100">
        <v>4</v>
      </c>
      <c r="R5" s="100"/>
      <c r="S5" s="101">
        <v>2525</v>
      </c>
      <c r="T5" s="101">
        <v>155</v>
      </c>
    </row>
    <row r="6" spans="1:20" s="72" customFormat="1" ht="18" customHeight="1" x14ac:dyDescent="0.3">
      <c r="A6" s="108" t="s">
        <v>270</v>
      </c>
      <c r="B6" s="102">
        <v>632</v>
      </c>
      <c r="C6" s="102">
        <v>5</v>
      </c>
      <c r="D6" s="102">
        <v>1280</v>
      </c>
      <c r="E6" s="102">
        <v>1792</v>
      </c>
      <c r="F6" s="102">
        <v>591</v>
      </c>
      <c r="G6" s="102">
        <v>9</v>
      </c>
      <c r="H6" s="102">
        <v>79</v>
      </c>
      <c r="I6" s="102">
        <v>1263</v>
      </c>
      <c r="J6" s="102">
        <v>1215</v>
      </c>
      <c r="K6" s="102">
        <v>415</v>
      </c>
      <c r="L6" s="102">
        <v>34</v>
      </c>
      <c r="M6" s="102">
        <v>318</v>
      </c>
      <c r="N6" s="102">
        <v>135</v>
      </c>
      <c r="O6" s="102"/>
      <c r="P6" s="102"/>
      <c r="Q6" s="102">
        <v>4</v>
      </c>
      <c r="R6" s="102"/>
      <c r="S6" s="103">
        <v>7772</v>
      </c>
      <c r="T6" s="103">
        <v>261</v>
      </c>
    </row>
    <row r="7" spans="1:20" s="72" customFormat="1" ht="18" customHeight="1" x14ac:dyDescent="0.3">
      <c r="A7" s="107" t="s">
        <v>271</v>
      </c>
      <c r="B7" s="100">
        <v>627</v>
      </c>
      <c r="C7" s="100">
        <v>5</v>
      </c>
      <c r="D7" s="100">
        <v>905</v>
      </c>
      <c r="E7" s="100">
        <v>888</v>
      </c>
      <c r="F7" s="100">
        <v>423</v>
      </c>
      <c r="G7" s="100">
        <v>30</v>
      </c>
      <c r="H7" s="100">
        <v>51</v>
      </c>
      <c r="I7" s="100">
        <v>779</v>
      </c>
      <c r="J7" s="100">
        <v>1096</v>
      </c>
      <c r="K7" s="100">
        <v>427</v>
      </c>
      <c r="L7" s="100">
        <v>73</v>
      </c>
      <c r="M7" s="100">
        <v>247</v>
      </c>
      <c r="N7" s="100">
        <v>105</v>
      </c>
      <c r="O7" s="100">
        <v>2</v>
      </c>
      <c r="P7" s="100"/>
      <c r="Q7" s="100">
        <v>13</v>
      </c>
      <c r="R7" s="100"/>
      <c r="S7" s="101">
        <v>5671</v>
      </c>
      <c r="T7" s="101">
        <v>367</v>
      </c>
    </row>
    <row r="8" spans="1:20" s="72" customFormat="1" ht="18" customHeight="1" x14ac:dyDescent="0.3">
      <c r="A8" s="108" t="s">
        <v>272</v>
      </c>
      <c r="B8" s="102">
        <v>361</v>
      </c>
      <c r="C8" s="102">
        <v>1</v>
      </c>
      <c r="D8" s="102">
        <v>468</v>
      </c>
      <c r="E8" s="102">
        <v>528</v>
      </c>
      <c r="F8" s="102">
        <v>170</v>
      </c>
      <c r="G8" s="102">
        <v>4</v>
      </c>
      <c r="H8" s="102">
        <v>38</v>
      </c>
      <c r="I8" s="102">
        <v>233</v>
      </c>
      <c r="J8" s="102">
        <v>707</v>
      </c>
      <c r="K8" s="102">
        <v>275</v>
      </c>
      <c r="L8" s="102">
        <v>26</v>
      </c>
      <c r="M8" s="102">
        <v>126</v>
      </c>
      <c r="N8" s="102">
        <v>51</v>
      </c>
      <c r="O8" s="102"/>
      <c r="P8" s="102"/>
      <c r="Q8" s="102">
        <v>1</v>
      </c>
      <c r="R8" s="102"/>
      <c r="S8" s="103">
        <v>2989</v>
      </c>
      <c r="T8" s="103">
        <v>236</v>
      </c>
    </row>
    <row r="9" spans="1:20" s="72" customFormat="1" ht="18" customHeight="1" x14ac:dyDescent="0.3">
      <c r="A9" s="107" t="s">
        <v>273</v>
      </c>
      <c r="B9" s="100">
        <v>1041</v>
      </c>
      <c r="C9" s="100">
        <v>8</v>
      </c>
      <c r="D9" s="100">
        <v>2057</v>
      </c>
      <c r="E9" s="100">
        <v>2720</v>
      </c>
      <c r="F9" s="100">
        <v>1008</v>
      </c>
      <c r="G9" s="100">
        <v>48</v>
      </c>
      <c r="H9" s="100">
        <v>98</v>
      </c>
      <c r="I9" s="100">
        <v>1424</v>
      </c>
      <c r="J9" s="100">
        <v>2263</v>
      </c>
      <c r="K9" s="100">
        <v>701</v>
      </c>
      <c r="L9" s="100">
        <v>76</v>
      </c>
      <c r="M9" s="100">
        <v>337</v>
      </c>
      <c r="N9" s="100">
        <v>151</v>
      </c>
      <c r="O9" s="100">
        <v>7</v>
      </c>
      <c r="P9" s="100"/>
      <c r="Q9" s="100">
        <v>12</v>
      </c>
      <c r="R9" s="100"/>
      <c r="S9" s="101">
        <v>11951</v>
      </c>
      <c r="T9" s="101">
        <v>536</v>
      </c>
    </row>
    <row r="10" spans="1:20" s="72" customFormat="1" ht="18" customHeight="1" x14ac:dyDescent="0.3">
      <c r="A10" s="108" t="s">
        <v>274</v>
      </c>
      <c r="B10" s="102">
        <v>655</v>
      </c>
      <c r="C10" s="102">
        <v>7</v>
      </c>
      <c r="D10" s="102">
        <v>1157</v>
      </c>
      <c r="E10" s="102">
        <v>1107</v>
      </c>
      <c r="F10" s="102">
        <v>381</v>
      </c>
      <c r="G10" s="102">
        <v>9</v>
      </c>
      <c r="H10" s="102">
        <v>47</v>
      </c>
      <c r="I10" s="102">
        <v>804</v>
      </c>
      <c r="J10" s="102">
        <v>922</v>
      </c>
      <c r="K10" s="102">
        <v>271</v>
      </c>
      <c r="L10" s="102">
        <v>69</v>
      </c>
      <c r="M10" s="102">
        <v>257</v>
      </c>
      <c r="N10" s="102">
        <v>133</v>
      </c>
      <c r="O10" s="102">
        <v>2</v>
      </c>
      <c r="P10" s="102"/>
      <c r="Q10" s="102">
        <v>1</v>
      </c>
      <c r="R10" s="102"/>
      <c r="S10" s="103">
        <v>5822</v>
      </c>
      <c r="T10" s="103">
        <v>205</v>
      </c>
    </row>
    <row r="11" spans="1:20" s="72" customFormat="1" ht="18" customHeight="1" x14ac:dyDescent="0.3">
      <c r="A11" s="107" t="s">
        <v>275</v>
      </c>
      <c r="B11" s="100">
        <v>857</v>
      </c>
      <c r="C11" s="100">
        <v>5</v>
      </c>
      <c r="D11" s="100">
        <v>1620</v>
      </c>
      <c r="E11" s="100">
        <v>2058</v>
      </c>
      <c r="F11" s="100">
        <v>750</v>
      </c>
      <c r="G11" s="100">
        <v>7</v>
      </c>
      <c r="H11" s="100">
        <v>92</v>
      </c>
      <c r="I11" s="100">
        <v>1407</v>
      </c>
      <c r="J11" s="100">
        <v>1683</v>
      </c>
      <c r="K11" s="100">
        <v>599</v>
      </c>
      <c r="L11" s="100">
        <v>70</v>
      </c>
      <c r="M11" s="100">
        <v>277</v>
      </c>
      <c r="N11" s="100">
        <v>145</v>
      </c>
      <c r="O11" s="100">
        <v>1</v>
      </c>
      <c r="P11" s="100"/>
      <c r="Q11" s="100">
        <v>6</v>
      </c>
      <c r="R11" s="100"/>
      <c r="S11" s="101">
        <v>9577</v>
      </c>
      <c r="T11" s="101">
        <v>453</v>
      </c>
    </row>
    <row r="12" spans="1:20" s="72" customFormat="1" ht="18" customHeight="1" x14ac:dyDescent="0.3">
      <c r="A12" s="108" t="s">
        <v>276</v>
      </c>
      <c r="B12" s="102">
        <v>1283</v>
      </c>
      <c r="C12" s="102">
        <v>20</v>
      </c>
      <c r="D12" s="102">
        <v>3038</v>
      </c>
      <c r="E12" s="102">
        <v>5294</v>
      </c>
      <c r="F12" s="102">
        <v>2341</v>
      </c>
      <c r="G12" s="102">
        <v>57</v>
      </c>
      <c r="H12" s="102">
        <v>199</v>
      </c>
      <c r="I12" s="102">
        <v>4403</v>
      </c>
      <c r="J12" s="102">
        <v>4552</v>
      </c>
      <c r="K12" s="102">
        <v>1447</v>
      </c>
      <c r="L12" s="102">
        <v>101</v>
      </c>
      <c r="M12" s="102">
        <v>496</v>
      </c>
      <c r="N12" s="102">
        <v>269</v>
      </c>
      <c r="O12" s="102">
        <v>5</v>
      </c>
      <c r="P12" s="102"/>
      <c r="Q12" s="102">
        <v>63</v>
      </c>
      <c r="R12" s="102"/>
      <c r="S12" s="103">
        <v>23568</v>
      </c>
      <c r="T12" s="103">
        <v>1211</v>
      </c>
    </row>
    <row r="13" spans="1:20" s="72" customFormat="1" ht="18" customHeight="1" x14ac:dyDescent="0.3">
      <c r="A13" s="107" t="s">
        <v>277</v>
      </c>
      <c r="B13" s="100">
        <v>3427</v>
      </c>
      <c r="C13" s="100">
        <v>32</v>
      </c>
      <c r="D13" s="100">
        <v>7122</v>
      </c>
      <c r="E13" s="100">
        <v>7228</v>
      </c>
      <c r="F13" s="100">
        <v>2811</v>
      </c>
      <c r="G13" s="100">
        <v>195</v>
      </c>
      <c r="H13" s="100">
        <v>512</v>
      </c>
      <c r="I13" s="100">
        <v>6199</v>
      </c>
      <c r="J13" s="100">
        <v>8951</v>
      </c>
      <c r="K13" s="100">
        <v>3891</v>
      </c>
      <c r="L13" s="100">
        <v>319</v>
      </c>
      <c r="M13" s="100">
        <v>1132</v>
      </c>
      <c r="N13" s="100">
        <v>625</v>
      </c>
      <c r="O13" s="100">
        <v>26</v>
      </c>
      <c r="P13" s="100">
        <v>1</v>
      </c>
      <c r="Q13" s="100">
        <v>626</v>
      </c>
      <c r="R13" s="100"/>
      <c r="S13" s="101">
        <v>43097</v>
      </c>
      <c r="T13" s="101">
        <v>2658</v>
      </c>
    </row>
    <row r="14" spans="1:20" s="72" customFormat="1" ht="18" customHeight="1" x14ac:dyDescent="0.3">
      <c r="A14" s="108" t="s">
        <v>278</v>
      </c>
      <c r="B14" s="102">
        <v>1325</v>
      </c>
      <c r="C14" s="102">
        <v>14</v>
      </c>
      <c r="D14" s="102">
        <v>2734</v>
      </c>
      <c r="E14" s="102">
        <v>4592</v>
      </c>
      <c r="F14" s="102">
        <v>1578</v>
      </c>
      <c r="G14" s="102">
        <v>112</v>
      </c>
      <c r="H14" s="102">
        <v>215</v>
      </c>
      <c r="I14" s="102">
        <v>3480</v>
      </c>
      <c r="J14" s="102">
        <v>4046</v>
      </c>
      <c r="K14" s="102">
        <v>1512</v>
      </c>
      <c r="L14" s="102">
        <v>134</v>
      </c>
      <c r="M14" s="102">
        <v>595</v>
      </c>
      <c r="N14" s="102">
        <v>316</v>
      </c>
      <c r="O14" s="102"/>
      <c r="P14" s="102"/>
      <c r="Q14" s="102">
        <v>86</v>
      </c>
      <c r="R14" s="102"/>
      <c r="S14" s="103">
        <v>20739</v>
      </c>
      <c r="T14" s="103">
        <v>1096</v>
      </c>
    </row>
    <row r="15" spans="1:20" s="72" customFormat="1" ht="18" customHeight="1" x14ac:dyDescent="0.3">
      <c r="A15" s="107" t="s">
        <v>279</v>
      </c>
      <c r="B15" s="100">
        <v>1796</v>
      </c>
      <c r="C15" s="100">
        <v>15</v>
      </c>
      <c r="D15" s="100">
        <v>3832</v>
      </c>
      <c r="E15" s="100">
        <v>7895</v>
      </c>
      <c r="F15" s="100">
        <v>2760</v>
      </c>
      <c r="G15" s="100">
        <v>69</v>
      </c>
      <c r="H15" s="100">
        <v>398</v>
      </c>
      <c r="I15" s="100">
        <v>5986</v>
      </c>
      <c r="J15" s="100">
        <v>8688</v>
      </c>
      <c r="K15" s="100">
        <v>3636</v>
      </c>
      <c r="L15" s="100">
        <v>145</v>
      </c>
      <c r="M15" s="100">
        <v>638</v>
      </c>
      <c r="N15" s="100">
        <v>357</v>
      </c>
      <c r="O15" s="100">
        <v>9</v>
      </c>
      <c r="P15" s="100"/>
      <c r="Q15" s="100">
        <v>429</v>
      </c>
      <c r="R15" s="100"/>
      <c r="S15" s="101">
        <v>36653</v>
      </c>
      <c r="T15" s="101">
        <v>2586</v>
      </c>
    </row>
    <row r="16" spans="1:20" s="72" customFormat="1" ht="18" customHeight="1" x14ac:dyDescent="0.3">
      <c r="A16" s="108" t="s">
        <v>280</v>
      </c>
      <c r="B16" s="102">
        <v>1272</v>
      </c>
      <c r="C16" s="102">
        <v>12</v>
      </c>
      <c r="D16" s="102">
        <v>2671</v>
      </c>
      <c r="E16" s="102">
        <v>5036</v>
      </c>
      <c r="F16" s="102">
        <v>2030</v>
      </c>
      <c r="G16" s="102">
        <v>76</v>
      </c>
      <c r="H16" s="102">
        <v>224</v>
      </c>
      <c r="I16" s="102">
        <v>3303</v>
      </c>
      <c r="J16" s="102">
        <v>3633</v>
      </c>
      <c r="K16" s="102">
        <v>1521</v>
      </c>
      <c r="L16" s="102">
        <v>139</v>
      </c>
      <c r="M16" s="102">
        <v>810</v>
      </c>
      <c r="N16" s="102">
        <v>383</v>
      </c>
      <c r="O16" s="102">
        <v>9</v>
      </c>
      <c r="P16" s="102"/>
      <c r="Q16" s="102">
        <v>76</v>
      </c>
      <c r="R16" s="102"/>
      <c r="S16" s="103">
        <v>21195</v>
      </c>
      <c r="T16" s="103">
        <v>916</v>
      </c>
    </row>
    <row r="17" spans="1:20" s="72" customFormat="1" ht="18" customHeight="1" x14ac:dyDescent="0.3">
      <c r="A17" s="107" t="s">
        <v>281</v>
      </c>
      <c r="B17" s="100">
        <v>76</v>
      </c>
      <c r="C17" s="100">
        <v>2</v>
      </c>
      <c r="D17" s="100">
        <v>158</v>
      </c>
      <c r="E17" s="100">
        <v>233</v>
      </c>
      <c r="F17" s="100">
        <v>100</v>
      </c>
      <c r="G17" s="100"/>
      <c r="H17" s="100">
        <v>15</v>
      </c>
      <c r="I17" s="100">
        <v>241</v>
      </c>
      <c r="J17" s="100">
        <v>221</v>
      </c>
      <c r="K17" s="100">
        <v>110</v>
      </c>
      <c r="L17" s="100">
        <v>12</v>
      </c>
      <c r="M17" s="100">
        <v>31</v>
      </c>
      <c r="N17" s="100">
        <v>11</v>
      </c>
      <c r="O17" s="100"/>
      <c r="P17" s="100"/>
      <c r="Q17" s="100">
        <v>1</v>
      </c>
      <c r="R17" s="100"/>
      <c r="S17" s="101">
        <v>1211</v>
      </c>
      <c r="T17" s="101">
        <v>71</v>
      </c>
    </row>
    <row r="18" spans="1:20" s="72" customFormat="1" ht="18" customHeight="1" x14ac:dyDescent="0.3">
      <c r="A18" s="108" t="s">
        <v>282</v>
      </c>
      <c r="B18" s="102">
        <v>853</v>
      </c>
      <c r="C18" s="102">
        <v>2</v>
      </c>
      <c r="D18" s="102">
        <v>1617</v>
      </c>
      <c r="E18" s="102">
        <v>1962</v>
      </c>
      <c r="F18" s="102">
        <v>791</v>
      </c>
      <c r="G18" s="102">
        <v>62</v>
      </c>
      <c r="H18" s="102">
        <v>121</v>
      </c>
      <c r="I18" s="102">
        <v>2553</v>
      </c>
      <c r="J18" s="102">
        <v>2066</v>
      </c>
      <c r="K18" s="102">
        <v>702</v>
      </c>
      <c r="L18" s="102">
        <v>102</v>
      </c>
      <c r="M18" s="102">
        <v>314</v>
      </c>
      <c r="N18" s="102">
        <v>178</v>
      </c>
      <c r="O18" s="102">
        <v>6</v>
      </c>
      <c r="P18" s="102"/>
      <c r="Q18" s="102">
        <v>9</v>
      </c>
      <c r="R18" s="102"/>
      <c r="S18" s="103">
        <v>11338</v>
      </c>
      <c r="T18" s="103">
        <v>659</v>
      </c>
    </row>
    <row r="19" spans="1:20" s="72" customFormat="1" ht="18" customHeight="1" x14ac:dyDescent="0.3">
      <c r="A19" s="107" t="s">
        <v>283</v>
      </c>
      <c r="B19" s="100">
        <v>538</v>
      </c>
      <c r="C19" s="100">
        <v>10</v>
      </c>
      <c r="D19" s="100">
        <v>833</v>
      </c>
      <c r="E19" s="100">
        <v>1312</v>
      </c>
      <c r="F19" s="100">
        <v>488</v>
      </c>
      <c r="G19" s="100">
        <v>5</v>
      </c>
      <c r="H19" s="100">
        <v>54</v>
      </c>
      <c r="I19" s="100">
        <v>842</v>
      </c>
      <c r="J19" s="100">
        <v>936</v>
      </c>
      <c r="K19" s="100">
        <v>298</v>
      </c>
      <c r="L19" s="100">
        <v>39</v>
      </c>
      <c r="M19" s="100">
        <v>194</v>
      </c>
      <c r="N19" s="100">
        <v>102</v>
      </c>
      <c r="O19" s="100">
        <v>2</v>
      </c>
      <c r="P19" s="100"/>
      <c r="Q19" s="100">
        <v>2</v>
      </c>
      <c r="R19" s="100"/>
      <c r="S19" s="101">
        <v>5655</v>
      </c>
      <c r="T19" s="101">
        <v>206</v>
      </c>
    </row>
    <row r="20" spans="1:20" s="72" customFormat="1" ht="18" customHeight="1" x14ac:dyDescent="0.3">
      <c r="A20" s="108" t="s">
        <v>284</v>
      </c>
      <c r="B20" s="102">
        <v>1975</v>
      </c>
      <c r="C20" s="102">
        <v>25</v>
      </c>
      <c r="D20" s="102">
        <v>4181</v>
      </c>
      <c r="E20" s="102">
        <v>6214</v>
      </c>
      <c r="F20" s="102">
        <v>2172</v>
      </c>
      <c r="G20" s="102">
        <v>209</v>
      </c>
      <c r="H20" s="102">
        <v>386</v>
      </c>
      <c r="I20" s="102">
        <v>3297</v>
      </c>
      <c r="J20" s="102">
        <v>7084</v>
      </c>
      <c r="K20" s="102">
        <v>2997</v>
      </c>
      <c r="L20" s="102">
        <v>174</v>
      </c>
      <c r="M20" s="102">
        <v>828</v>
      </c>
      <c r="N20" s="102">
        <v>477</v>
      </c>
      <c r="O20" s="102">
        <v>14</v>
      </c>
      <c r="P20" s="102"/>
      <c r="Q20" s="102">
        <v>218</v>
      </c>
      <c r="R20" s="102"/>
      <c r="S20" s="103">
        <v>30251</v>
      </c>
      <c r="T20" s="103">
        <v>2058</v>
      </c>
    </row>
    <row r="21" spans="1:20" s="72" customFormat="1" ht="18" customHeight="1" x14ac:dyDescent="0.3">
      <c r="A21" s="107" t="s">
        <v>285</v>
      </c>
      <c r="B21" s="100">
        <v>651</v>
      </c>
      <c r="C21" s="100">
        <v>5</v>
      </c>
      <c r="D21" s="100">
        <v>1103</v>
      </c>
      <c r="E21" s="100">
        <v>1660</v>
      </c>
      <c r="F21" s="100">
        <v>487</v>
      </c>
      <c r="G21" s="100">
        <v>97</v>
      </c>
      <c r="H21" s="100">
        <v>84</v>
      </c>
      <c r="I21" s="100">
        <v>1207</v>
      </c>
      <c r="J21" s="100">
        <v>2460</v>
      </c>
      <c r="K21" s="100">
        <v>946</v>
      </c>
      <c r="L21" s="100">
        <v>53</v>
      </c>
      <c r="M21" s="100">
        <v>260</v>
      </c>
      <c r="N21" s="100">
        <v>174</v>
      </c>
      <c r="O21" s="100"/>
      <c r="P21" s="100"/>
      <c r="Q21" s="100">
        <v>79</v>
      </c>
      <c r="R21" s="100"/>
      <c r="S21" s="101">
        <v>9266</v>
      </c>
      <c r="T21" s="101">
        <v>786</v>
      </c>
    </row>
    <row r="22" spans="1:20" s="72" customFormat="1" ht="18" customHeight="1" x14ac:dyDescent="0.3">
      <c r="A22" s="108" t="s">
        <v>286</v>
      </c>
      <c r="B22" s="102">
        <v>610</v>
      </c>
      <c r="C22" s="102">
        <v>7</v>
      </c>
      <c r="D22" s="102">
        <v>1018</v>
      </c>
      <c r="E22" s="102">
        <v>1268</v>
      </c>
      <c r="F22" s="102">
        <v>490</v>
      </c>
      <c r="G22" s="102">
        <v>32</v>
      </c>
      <c r="H22" s="102">
        <v>80</v>
      </c>
      <c r="I22" s="102">
        <v>1274</v>
      </c>
      <c r="J22" s="102">
        <v>1339</v>
      </c>
      <c r="K22" s="102">
        <v>393</v>
      </c>
      <c r="L22" s="102">
        <v>67</v>
      </c>
      <c r="M22" s="102">
        <v>272</v>
      </c>
      <c r="N22" s="102">
        <v>126</v>
      </c>
      <c r="O22" s="102">
        <v>1</v>
      </c>
      <c r="P22" s="102"/>
      <c r="Q22" s="102">
        <v>8</v>
      </c>
      <c r="R22" s="102"/>
      <c r="S22" s="103">
        <v>6985</v>
      </c>
      <c r="T22" s="103">
        <v>284</v>
      </c>
    </row>
    <row r="23" spans="1:20" s="72" customFormat="1" ht="18" customHeight="1" x14ac:dyDescent="0.3">
      <c r="A23" s="107" t="s">
        <v>287</v>
      </c>
      <c r="B23" s="100">
        <v>362</v>
      </c>
      <c r="C23" s="100">
        <v>4</v>
      </c>
      <c r="D23" s="100">
        <v>569</v>
      </c>
      <c r="E23" s="100">
        <v>724</v>
      </c>
      <c r="F23" s="100">
        <v>257</v>
      </c>
      <c r="G23" s="100">
        <v>1</v>
      </c>
      <c r="H23" s="100">
        <v>29</v>
      </c>
      <c r="I23" s="100">
        <v>594</v>
      </c>
      <c r="J23" s="100">
        <v>646</v>
      </c>
      <c r="K23" s="100">
        <v>189</v>
      </c>
      <c r="L23" s="100">
        <v>25</v>
      </c>
      <c r="M23" s="100">
        <v>103</v>
      </c>
      <c r="N23" s="100">
        <v>53</v>
      </c>
      <c r="O23" s="100"/>
      <c r="P23" s="100"/>
      <c r="Q23" s="100">
        <v>2</v>
      </c>
      <c r="R23" s="100"/>
      <c r="S23" s="101">
        <v>3558</v>
      </c>
      <c r="T23" s="101">
        <v>159</v>
      </c>
    </row>
    <row r="24" spans="1:20" s="72" customFormat="1" ht="18" customHeight="1" x14ac:dyDescent="0.3">
      <c r="A24" s="108" t="s">
        <v>288</v>
      </c>
      <c r="B24" s="102">
        <v>251</v>
      </c>
      <c r="C24" s="102">
        <v>3</v>
      </c>
      <c r="D24" s="102">
        <v>313</v>
      </c>
      <c r="E24" s="102">
        <v>402</v>
      </c>
      <c r="F24" s="102">
        <v>162</v>
      </c>
      <c r="G24" s="102">
        <v>10</v>
      </c>
      <c r="H24" s="102">
        <v>33</v>
      </c>
      <c r="I24" s="102">
        <v>308</v>
      </c>
      <c r="J24" s="102">
        <v>504</v>
      </c>
      <c r="K24" s="102">
        <v>171</v>
      </c>
      <c r="L24" s="102">
        <v>17</v>
      </c>
      <c r="M24" s="102">
        <v>77</v>
      </c>
      <c r="N24" s="102">
        <v>37</v>
      </c>
      <c r="O24" s="102">
        <v>2</v>
      </c>
      <c r="P24" s="102"/>
      <c r="Q24" s="102">
        <v>10</v>
      </c>
      <c r="R24" s="102"/>
      <c r="S24" s="103">
        <v>2300</v>
      </c>
      <c r="T24" s="103">
        <v>122</v>
      </c>
    </row>
    <row r="25" spans="1:20" s="72" customFormat="1" ht="18" customHeight="1" x14ac:dyDescent="0.3">
      <c r="A25" s="107" t="s">
        <v>289</v>
      </c>
      <c r="B25" s="100">
        <v>1893</v>
      </c>
      <c r="C25" s="100">
        <v>19</v>
      </c>
      <c r="D25" s="100">
        <v>4245</v>
      </c>
      <c r="E25" s="100">
        <v>7058</v>
      </c>
      <c r="F25" s="100">
        <v>3001</v>
      </c>
      <c r="G25" s="100">
        <v>114</v>
      </c>
      <c r="H25" s="100">
        <v>222</v>
      </c>
      <c r="I25" s="100">
        <v>4569</v>
      </c>
      <c r="J25" s="100">
        <v>4777</v>
      </c>
      <c r="K25" s="100">
        <v>1570</v>
      </c>
      <c r="L25" s="100">
        <v>156</v>
      </c>
      <c r="M25" s="100">
        <v>868</v>
      </c>
      <c r="N25" s="100">
        <v>459</v>
      </c>
      <c r="O25" s="100">
        <v>8</v>
      </c>
      <c r="P25" s="100"/>
      <c r="Q25" s="100">
        <v>44</v>
      </c>
      <c r="R25" s="100"/>
      <c r="S25" s="101">
        <v>29003</v>
      </c>
      <c r="T25" s="101">
        <v>968</v>
      </c>
    </row>
    <row r="26" spans="1:20" s="72" customFormat="1" ht="18" customHeight="1" x14ac:dyDescent="0.3">
      <c r="A26" s="108" t="s">
        <v>290</v>
      </c>
      <c r="B26" s="102">
        <v>1491</v>
      </c>
      <c r="C26" s="102">
        <v>13</v>
      </c>
      <c r="D26" s="102">
        <v>2951</v>
      </c>
      <c r="E26" s="102">
        <v>4170</v>
      </c>
      <c r="F26" s="102">
        <v>1427</v>
      </c>
      <c r="G26" s="102">
        <v>5</v>
      </c>
      <c r="H26" s="102">
        <v>135</v>
      </c>
      <c r="I26" s="102">
        <v>2363</v>
      </c>
      <c r="J26" s="102">
        <v>2922</v>
      </c>
      <c r="K26" s="102">
        <v>896</v>
      </c>
      <c r="L26" s="102">
        <v>127</v>
      </c>
      <c r="M26" s="102">
        <v>458</v>
      </c>
      <c r="N26" s="102">
        <v>182</v>
      </c>
      <c r="O26" s="102">
        <v>2</v>
      </c>
      <c r="P26" s="102"/>
      <c r="Q26" s="102">
        <v>8</v>
      </c>
      <c r="R26" s="102"/>
      <c r="S26" s="103">
        <v>17150</v>
      </c>
      <c r="T26" s="103">
        <v>612</v>
      </c>
    </row>
    <row r="27" spans="1:20" s="72" customFormat="1" ht="18" customHeight="1" x14ac:dyDescent="0.3">
      <c r="A27" s="107" t="s">
        <v>291</v>
      </c>
      <c r="B27" s="100">
        <v>1232</v>
      </c>
      <c r="C27" s="100">
        <v>18</v>
      </c>
      <c r="D27" s="100">
        <v>2717</v>
      </c>
      <c r="E27" s="100">
        <v>3889</v>
      </c>
      <c r="F27" s="100">
        <v>1520</v>
      </c>
      <c r="G27" s="100">
        <v>39</v>
      </c>
      <c r="H27" s="100">
        <v>230</v>
      </c>
      <c r="I27" s="100">
        <v>3050</v>
      </c>
      <c r="J27" s="100">
        <v>4123</v>
      </c>
      <c r="K27" s="100">
        <v>1344</v>
      </c>
      <c r="L27" s="100">
        <v>120</v>
      </c>
      <c r="M27" s="100">
        <v>403</v>
      </c>
      <c r="N27" s="100">
        <v>199</v>
      </c>
      <c r="O27" s="100">
        <v>8</v>
      </c>
      <c r="P27" s="100">
        <v>16</v>
      </c>
      <c r="Q27" s="100">
        <v>576</v>
      </c>
      <c r="R27" s="100"/>
      <c r="S27" s="101">
        <v>19484</v>
      </c>
      <c r="T27" s="101">
        <v>1046</v>
      </c>
    </row>
    <row r="28" spans="1:20" s="72" customFormat="1" ht="18" customHeight="1" x14ac:dyDescent="0.3">
      <c r="A28" s="108" t="s">
        <v>292</v>
      </c>
      <c r="B28" s="102">
        <v>4424</v>
      </c>
      <c r="C28" s="102">
        <v>50</v>
      </c>
      <c r="D28" s="102">
        <v>13398</v>
      </c>
      <c r="E28" s="102">
        <v>21968</v>
      </c>
      <c r="F28" s="102">
        <v>9686</v>
      </c>
      <c r="G28" s="102">
        <v>543</v>
      </c>
      <c r="H28" s="102">
        <v>895</v>
      </c>
      <c r="I28" s="102">
        <v>13103</v>
      </c>
      <c r="J28" s="102">
        <v>16269</v>
      </c>
      <c r="K28" s="102">
        <v>4686</v>
      </c>
      <c r="L28" s="102">
        <v>283</v>
      </c>
      <c r="M28" s="102">
        <v>1157</v>
      </c>
      <c r="N28" s="102">
        <v>506</v>
      </c>
      <c r="O28" s="102">
        <v>9</v>
      </c>
      <c r="P28" s="102"/>
      <c r="Q28" s="102">
        <v>375</v>
      </c>
      <c r="R28" s="102"/>
      <c r="S28" s="103">
        <v>87352</v>
      </c>
      <c r="T28" s="103">
        <v>3167</v>
      </c>
    </row>
    <row r="29" spans="1:20" s="72" customFormat="1" ht="18" customHeight="1" x14ac:dyDescent="0.3">
      <c r="A29" s="107" t="s">
        <v>293</v>
      </c>
      <c r="B29" s="100">
        <v>160</v>
      </c>
      <c r="C29" s="100">
        <v>3</v>
      </c>
      <c r="D29" s="100">
        <v>409</v>
      </c>
      <c r="E29" s="100">
        <v>559</v>
      </c>
      <c r="F29" s="100">
        <v>262</v>
      </c>
      <c r="G29" s="100">
        <v>9</v>
      </c>
      <c r="H29" s="100">
        <v>37</v>
      </c>
      <c r="I29" s="100">
        <v>402</v>
      </c>
      <c r="J29" s="100">
        <v>687</v>
      </c>
      <c r="K29" s="100">
        <v>258</v>
      </c>
      <c r="L29" s="100">
        <v>23</v>
      </c>
      <c r="M29" s="100">
        <v>59</v>
      </c>
      <c r="N29" s="100">
        <v>43</v>
      </c>
      <c r="O29" s="100"/>
      <c r="P29" s="100"/>
      <c r="Q29" s="100">
        <v>7</v>
      </c>
      <c r="R29" s="100"/>
      <c r="S29" s="101">
        <v>2918</v>
      </c>
      <c r="T29" s="101">
        <v>209</v>
      </c>
    </row>
    <row r="30" spans="1:20" s="72" customFormat="1" ht="18" customHeight="1" x14ac:dyDescent="0.3">
      <c r="A30" s="108" t="s">
        <v>294</v>
      </c>
      <c r="B30" s="102">
        <v>266</v>
      </c>
      <c r="C30" s="102">
        <v>1</v>
      </c>
      <c r="D30" s="102">
        <v>484</v>
      </c>
      <c r="E30" s="102">
        <v>951</v>
      </c>
      <c r="F30" s="102">
        <v>345</v>
      </c>
      <c r="G30" s="102">
        <v>16</v>
      </c>
      <c r="H30" s="102">
        <v>56</v>
      </c>
      <c r="I30" s="102">
        <v>887</v>
      </c>
      <c r="J30" s="102">
        <v>1249</v>
      </c>
      <c r="K30" s="102">
        <v>549</v>
      </c>
      <c r="L30" s="102">
        <v>33</v>
      </c>
      <c r="M30" s="102">
        <v>81</v>
      </c>
      <c r="N30" s="102">
        <v>50</v>
      </c>
      <c r="O30" s="102">
        <v>1</v>
      </c>
      <c r="P30" s="102"/>
      <c r="Q30" s="102">
        <v>27</v>
      </c>
      <c r="R30" s="102"/>
      <c r="S30" s="103">
        <v>4996</v>
      </c>
      <c r="T30" s="103">
        <v>506</v>
      </c>
    </row>
    <row r="31" spans="1:20" s="72" customFormat="1" ht="18" customHeight="1" x14ac:dyDescent="0.3">
      <c r="A31" s="107" t="s">
        <v>295</v>
      </c>
      <c r="B31" s="100">
        <v>2233</v>
      </c>
      <c r="C31" s="100">
        <v>24</v>
      </c>
      <c r="D31" s="100">
        <v>4748</v>
      </c>
      <c r="E31" s="100">
        <v>7482</v>
      </c>
      <c r="F31" s="100">
        <v>2693</v>
      </c>
      <c r="G31" s="100">
        <v>42</v>
      </c>
      <c r="H31" s="100">
        <v>422</v>
      </c>
      <c r="I31" s="100">
        <v>4623</v>
      </c>
      <c r="J31" s="100">
        <v>7569</v>
      </c>
      <c r="K31" s="100">
        <v>2782</v>
      </c>
      <c r="L31" s="100">
        <v>221</v>
      </c>
      <c r="M31" s="100">
        <v>997</v>
      </c>
      <c r="N31" s="100">
        <v>582</v>
      </c>
      <c r="O31" s="100">
        <v>7</v>
      </c>
      <c r="P31" s="100"/>
      <c r="Q31" s="100">
        <v>113</v>
      </c>
      <c r="R31" s="100"/>
      <c r="S31" s="101">
        <v>34538</v>
      </c>
      <c r="T31" s="101">
        <v>1910</v>
      </c>
    </row>
    <row r="32" spans="1:20" s="72" customFormat="1" ht="18" customHeight="1" x14ac:dyDescent="0.3">
      <c r="A32" s="108" t="s">
        <v>296</v>
      </c>
      <c r="B32" s="102">
        <v>438</v>
      </c>
      <c r="C32" s="102">
        <v>2</v>
      </c>
      <c r="D32" s="102">
        <v>868</v>
      </c>
      <c r="E32" s="102">
        <v>1502</v>
      </c>
      <c r="F32" s="102">
        <v>520</v>
      </c>
      <c r="G32" s="102">
        <v>29</v>
      </c>
      <c r="H32" s="102">
        <v>77</v>
      </c>
      <c r="I32" s="102">
        <v>908</v>
      </c>
      <c r="J32" s="102">
        <v>1478</v>
      </c>
      <c r="K32" s="102">
        <v>593</v>
      </c>
      <c r="L32" s="102">
        <v>34</v>
      </c>
      <c r="M32" s="102">
        <v>185</v>
      </c>
      <c r="N32" s="102">
        <v>111</v>
      </c>
      <c r="O32" s="102">
        <v>1</v>
      </c>
      <c r="P32" s="102"/>
      <c r="Q32" s="102">
        <v>24</v>
      </c>
      <c r="R32" s="102"/>
      <c r="S32" s="103">
        <v>6770</v>
      </c>
      <c r="T32" s="103">
        <v>466</v>
      </c>
    </row>
    <row r="33" spans="1:20" s="72" customFormat="1" ht="18" customHeight="1" x14ac:dyDescent="0.3">
      <c r="A33" s="107" t="s">
        <v>297</v>
      </c>
      <c r="B33" s="100">
        <v>1117</v>
      </c>
      <c r="C33" s="100">
        <v>6</v>
      </c>
      <c r="D33" s="100">
        <v>1853</v>
      </c>
      <c r="E33" s="100">
        <v>3331</v>
      </c>
      <c r="F33" s="100">
        <v>917</v>
      </c>
      <c r="G33" s="100">
        <v>12</v>
      </c>
      <c r="H33" s="100">
        <v>130</v>
      </c>
      <c r="I33" s="100">
        <v>1931</v>
      </c>
      <c r="J33" s="100">
        <v>4091</v>
      </c>
      <c r="K33" s="100">
        <v>1290</v>
      </c>
      <c r="L33" s="100">
        <v>72</v>
      </c>
      <c r="M33" s="100">
        <v>316</v>
      </c>
      <c r="N33" s="100">
        <v>144</v>
      </c>
      <c r="O33" s="100">
        <v>7</v>
      </c>
      <c r="P33" s="100"/>
      <c r="Q33" s="100">
        <v>117</v>
      </c>
      <c r="R33" s="100"/>
      <c r="S33" s="101">
        <v>15334</v>
      </c>
      <c r="T33" s="101">
        <v>875</v>
      </c>
    </row>
    <row r="34" spans="1:20" s="72" customFormat="1" ht="18" customHeight="1" x14ac:dyDescent="0.3">
      <c r="A34" s="108" t="s">
        <v>298</v>
      </c>
      <c r="B34" s="102">
        <v>2959</v>
      </c>
      <c r="C34" s="102">
        <v>27</v>
      </c>
      <c r="D34" s="102">
        <v>7753</v>
      </c>
      <c r="E34" s="102">
        <v>12932</v>
      </c>
      <c r="F34" s="102">
        <v>3956</v>
      </c>
      <c r="G34" s="102">
        <v>115</v>
      </c>
      <c r="H34" s="102">
        <v>460</v>
      </c>
      <c r="I34" s="102">
        <v>7903</v>
      </c>
      <c r="J34" s="102">
        <v>13096</v>
      </c>
      <c r="K34" s="102">
        <v>3997</v>
      </c>
      <c r="L34" s="102">
        <v>173</v>
      </c>
      <c r="M34" s="102">
        <v>698</v>
      </c>
      <c r="N34" s="102">
        <v>306</v>
      </c>
      <c r="O34" s="102">
        <v>3</v>
      </c>
      <c r="P34" s="102">
        <v>15</v>
      </c>
      <c r="Q34" s="102">
        <v>1116</v>
      </c>
      <c r="R34" s="102"/>
      <c r="S34" s="103">
        <v>55509</v>
      </c>
      <c r="T34" s="103">
        <v>3353</v>
      </c>
    </row>
    <row r="35" spans="1:20" s="72" customFormat="1" ht="18" customHeight="1" x14ac:dyDescent="0.3">
      <c r="A35" s="107" t="s">
        <v>299</v>
      </c>
      <c r="B35" s="100">
        <v>1543</v>
      </c>
      <c r="C35" s="100">
        <v>14</v>
      </c>
      <c r="D35" s="100">
        <v>3306</v>
      </c>
      <c r="E35" s="100">
        <v>5172</v>
      </c>
      <c r="F35" s="100">
        <v>2099</v>
      </c>
      <c r="G35" s="100">
        <v>28</v>
      </c>
      <c r="H35" s="100">
        <v>125</v>
      </c>
      <c r="I35" s="100">
        <v>2990</v>
      </c>
      <c r="J35" s="100">
        <v>3112</v>
      </c>
      <c r="K35" s="100">
        <v>917</v>
      </c>
      <c r="L35" s="100">
        <v>102</v>
      </c>
      <c r="M35" s="100">
        <v>515</v>
      </c>
      <c r="N35" s="100">
        <v>232</v>
      </c>
      <c r="O35" s="100">
        <v>5</v>
      </c>
      <c r="P35" s="100"/>
      <c r="Q35" s="100">
        <v>5</v>
      </c>
      <c r="R35" s="100"/>
      <c r="S35" s="101">
        <v>20165</v>
      </c>
      <c r="T35" s="101">
        <v>588</v>
      </c>
    </row>
    <row r="36" spans="1:20" s="72" customFormat="1" ht="18" customHeight="1" x14ac:dyDescent="0.3">
      <c r="A36" s="108" t="s">
        <v>300</v>
      </c>
      <c r="B36" s="102">
        <v>4115</v>
      </c>
      <c r="C36" s="102">
        <v>75</v>
      </c>
      <c r="D36" s="102">
        <v>10454</v>
      </c>
      <c r="E36" s="102">
        <v>18033</v>
      </c>
      <c r="F36" s="102">
        <v>5932</v>
      </c>
      <c r="G36" s="102">
        <v>155</v>
      </c>
      <c r="H36" s="102">
        <v>788</v>
      </c>
      <c r="I36" s="102">
        <v>11562</v>
      </c>
      <c r="J36" s="102">
        <v>19067</v>
      </c>
      <c r="K36" s="102">
        <v>6030</v>
      </c>
      <c r="L36" s="102">
        <v>403</v>
      </c>
      <c r="M36" s="102">
        <v>1474</v>
      </c>
      <c r="N36" s="102">
        <v>690</v>
      </c>
      <c r="O36" s="102">
        <v>17</v>
      </c>
      <c r="P36" s="102">
        <v>5</v>
      </c>
      <c r="Q36" s="102">
        <v>762</v>
      </c>
      <c r="R36" s="102"/>
      <c r="S36" s="103">
        <v>79562</v>
      </c>
      <c r="T36" s="103">
        <v>4064</v>
      </c>
    </row>
    <row r="37" spans="1:20" s="72" customFormat="1" ht="18" customHeight="1" x14ac:dyDescent="0.3">
      <c r="A37" s="107" t="s">
        <v>301</v>
      </c>
      <c r="B37" s="100">
        <v>869</v>
      </c>
      <c r="C37" s="100">
        <v>6</v>
      </c>
      <c r="D37" s="100">
        <v>1768</v>
      </c>
      <c r="E37" s="100">
        <v>2714</v>
      </c>
      <c r="F37" s="100">
        <v>951</v>
      </c>
      <c r="G37" s="100">
        <v>17</v>
      </c>
      <c r="H37" s="100">
        <v>159</v>
      </c>
      <c r="I37" s="100">
        <v>2003</v>
      </c>
      <c r="J37" s="100">
        <v>2951</v>
      </c>
      <c r="K37" s="100">
        <v>1096</v>
      </c>
      <c r="L37" s="100">
        <v>87</v>
      </c>
      <c r="M37" s="100">
        <v>349</v>
      </c>
      <c r="N37" s="100">
        <v>162</v>
      </c>
      <c r="O37" s="100">
        <v>4</v>
      </c>
      <c r="P37" s="100"/>
      <c r="Q37" s="100">
        <v>48</v>
      </c>
      <c r="R37" s="100"/>
      <c r="S37" s="101">
        <v>13184</v>
      </c>
      <c r="T37" s="101">
        <v>783</v>
      </c>
    </row>
    <row r="38" spans="1:20" s="72" customFormat="1" ht="18" customHeight="1" x14ac:dyDescent="0.3">
      <c r="A38" s="108" t="s">
        <v>302</v>
      </c>
      <c r="B38" s="102">
        <v>3152</v>
      </c>
      <c r="C38" s="102">
        <v>35</v>
      </c>
      <c r="D38" s="102">
        <v>6831</v>
      </c>
      <c r="E38" s="102">
        <v>11627</v>
      </c>
      <c r="F38" s="102">
        <v>4324</v>
      </c>
      <c r="G38" s="102">
        <v>132</v>
      </c>
      <c r="H38" s="102">
        <v>576</v>
      </c>
      <c r="I38" s="102">
        <v>6707</v>
      </c>
      <c r="J38" s="102">
        <v>9431</v>
      </c>
      <c r="K38" s="102">
        <v>3496</v>
      </c>
      <c r="L38" s="102">
        <v>258</v>
      </c>
      <c r="M38" s="102">
        <v>1332</v>
      </c>
      <c r="N38" s="102">
        <v>718</v>
      </c>
      <c r="O38" s="102">
        <v>16</v>
      </c>
      <c r="P38" s="102"/>
      <c r="Q38" s="102">
        <v>134</v>
      </c>
      <c r="R38" s="102"/>
      <c r="S38" s="103">
        <v>48769</v>
      </c>
      <c r="T38" s="103">
        <v>2208</v>
      </c>
    </row>
    <row r="39" spans="1:20" s="72" customFormat="1" ht="18" customHeight="1" x14ac:dyDescent="0.3">
      <c r="A39" s="107" t="s">
        <v>303</v>
      </c>
      <c r="B39" s="100">
        <v>196</v>
      </c>
      <c r="C39" s="100">
        <v>2</v>
      </c>
      <c r="D39" s="100">
        <v>315</v>
      </c>
      <c r="E39" s="100">
        <v>490</v>
      </c>
      <c r="F39" s="100">
        <v>177</v>
      </c>
      <c r="G39" s="100">
        <v>2</v>
      </c>
      <c r="H39" s="100">
        <v>23</v>
      </c>
      <c r="I39" s="100">
        <v>297</v>
      </c>
      <c r="J39" s="100">
        <v>361</v>
      </c>
      <c r="K39" s="100">
        <v>145</v>
      </c>
      <c r="L39" s="100">
        <v>17</v>
      </c>
      <c r="M39" s="100">
        <v>56</v>
      </c>
      <c r="N39" s="100">
        <v>26</v>
      </c>
      <c r="O39" s="100">
        <v>1</v>
      </c>
      <c r="P39" s="100"/>
      <c r="Q39" s="100"/>
      <c r="R39" s="100"/>
      <c r="S39" s="101">
        <v>2108</v>
      </c>
      <c r="T39" s="101">
        <v>131</v>
      </c>
    </row>
    <row r="40" spans="1:20" s="72" customFormat="1" ht="18" customHeight="1" x14ac:dyDescent="0.3">
      <c r="A40" s="108" t="s">
        <v>304</v>
      </c>
      <c r="B40" s="102">
        <v>251</v>
      </c>
      <c r="C40" s="102">
        <v>1</v>
      </c>
      <c r="D40" s="102">
        <v>324</v>
      </c>
      <c r="E40" s="102">
        <v>537</v>
      </c>
      <c r="F40" s="102">
        <v>193</v>
      </c>
      <c r="G40" s="102">
        <v>9</v>
      </c>
      <c r="H40" s="102">
        <v>28</v>
      </c>
      <c r="I40" s="102">
        <v>393</v>
      </c>
      <c r="J40" s="102">
        <v>387</v>
      </c>
      <c r="K40" s="102">
        <v>132</v>
      </c>
      <c r="L40" s="102">
        <v>26</v>
      </c>
      <c r="M40" s="102">
        <v>70</v>
      </c>
      <c r="N40" s="102">
        <v>38</v>
      </c>
      <c r="O40" s="102"/>
      <c r="P40" s="102"/>
      <c r="Q40" s="102"/>
      <c r="R40" s="102"/>
      <c r="S40" s="103">
        <v>2389</v>
      </c>
      <c r="T40" s="103">
        <v>107</v>
      </c>
    </row>
    <row r="41" spans="1:20" s="72" customFormat="1" ht="18" customHeight="1" x14ac:dyDescent="0.3">
      <c r="A41" s="107" t="s">
        <v>305</v>
      </c>
      <c r="B41" s="100">
        <v>711</v>
      </c>
      <c r="C41" s="100">
        <v>10</v>
      </c>
      <c r="D41" s="100">
        <v>1444</v>
      </c>
      <c r="E41" s="100">
        <v>2094</v>
      </c>
      <c r="F41" s="100">
        <v>796</v>
      </c>
      <c r="G41" s="100">
        <v>24</v>
      </c>
      <c r="H41" s="100">
        <v>110</v>
      </c>
      <c r="I41" s="100">
        <v>1607</v>
      </c>
      <c r="J41" s="100">
        <v>2249</v>
      </c>
      <c r="K41" s="100">
        <v>957</v>
      </c>
      <c r="L41" s="100">
        <v>68</v>
      </c>
      <c r="M41" s="100">
        <v>255</v>
      </c>
      <c r="N41" s="100">
        <v>134</v>
      </c>
      <c r="O41" s="100">
        <v>3</v>
      </c>
      <c r="P41" s="100"/>
      <c r="Q41" s="100">
        <v>47</v>
      </c>
      <c r="R41" s="100"/>
      <c r="S41" s="101">
        <v>10509</v>
      </c>
      <c r="T41" s="101">
        <v>684</v>
      </c>
    </row>
    <row r="42" spans="1:20" s="72" customFormat="1" ht="18" customHeight="1" x14ac:dyDescent="0.3">
      <c r="A42" s="108" t="s">
        <v>306</v>
      </c>
      <c r="B42" s="102">
        <v>364</v>
      </c>
      <c r="C42" s="102">
        <v>5</v>
      </c>
      <c r="D42" s="102">
        <v>649</v>
      </c>
      <c r="E42" s="102">
        <v>1195</v>
      </c>
      <c r="F42" s="102">
        <v>363</v>
      </c>
      <c r="G42" s="102">
        <v>3</v>
      </c>
      <c r="H42" s="102">
        <v>47</v>
      </c>
      <c r="I42" s="102">
        <v>584</v>
      </c>
      <c r="J42" s="102">
        <v>1188</v>
      </c>
      <c r="K42" s="102">
        <v>355</v>
      </c>
      <c r="L42" s="102">
        <v>14</v>
      </c>
      <c r="M42" s="102">
        <v>109</v>
      </c>
      <c r="N42" s="102">
        <v>62</v>
      </c>
      <c r="O42" s="102">
        <v>1</v>
      </c>
      <c r="P42" s="102"/>
      <c r="Q42" s="102">
        <v>11</v>
      </c>
      <c r="R42" s="102"/>
      <c r="S42" s="103">
        <v>4950</v>
      </c>
      <c r="T42" s="103">
        <v>323</v>
      </c>
    </row>
    <row r="43" spans="1:20" s="72" customFormat="1" ht="18" customHeight="1" x14ac:dyDescent="0.3">
      <c r="A43" s="107" t="s">
        <v>307</v>
      </c>
      <c r="B43" s="100">
        <v>6626</v>
      </c>
      <c r="C43" s="100">
        <v>81</v>
      </c>
      <c r="D43" s="100">
        <v>14277</v>
      </c>
      <c r="E43" s="100">
        <v>28645</v>
      </c>
      <c r="F43" s="100">
        <v>9123</v>
      </c>
      <c r="G43" s="100">
        <v>318</v>
      </c>
      <c r="H43" s="100">
        <v>1183</v>
      </c>
      <c r="I43" s="100">
        <v>17176</v>
      </c>
      <c r="J43" s="100">
        <v>24828</v>
      </c>
      <c r="K43" s="100">
        <v>8131</v>
      </c>
      <c r="L43" s="100">
        <v>535</v>
      </c>
      <c r="M43" s="100">
        <v>2089</v>
      </c>
      <c r="N43" s="100">
        <v>990</v>
      </c>
      <c r="O43" s="100">
        <v>44</v>
      </c>
      <c r="P43" s="100">
        <v>46</v>
      </c>
      <c r="Q43" s="100">
        <v>3393</v>
      </c>
      <c r="R43" s="100"/>
      <c r="S43" s="101">
        <v>117485</v>
      </c>
      <c r="T43" s="101">
        <v>5907</v>
      </c>
    </row>
    <row r="44" spans="1:20" s="72" customFormat="1" ht="18" customHeight="1" x14ac:dyDescent="0.3">
      <c r="A44" s="108" t="s">
        <v>308</v>
      </c>
      <c r="B44" s="102">
        <v>1859</v>
      </c>
      <c r="C44" s="102">
        <v>12</v>
      </c>
      <c r="D44" s="102">
        <v>3638</v>
      </c>
      <c r="E44" s="102">
        <v>3420</v>
      </c>
      <c r="F44" s="102">
        <v>1039</v>
      </c>
      <c r="G44" s="102">
        <v>20</v>
      </c>
      <c r="H44" s="102">
        <v>158</v>
      </c>
      <c r="I44" s="102">
        <v>1710</v>
      </c>
      <c r="J44" s="102">
        <v>2813</v>
      </c>
      <c r="K44" s="102">
        <v>861</v>
      </c>
      <c r="L44" s="102">
        <v>119</v>
      </c>
      <c r="M44" s="102">
        <v>576</v>
      </c>
      <c r="N44" s="102">
        <v>276</v>
      </c>
      <c r="O44" s="102">
        <v>9</v>
      </c>
      <c r="P44" s="102"/>
      <c r="Q44" s="102">
        <v>11</v>
      </c>
      <c r="R44" s="102"/>
      <c r="S44" s="103">
        <v>16521</v>
      </c>
      <c r="T44" s="103">
        <v>463</v>
      </c>
    </row>
    <row r="45" spans="1:20" s="72" customFormat="1" ht="18" customHeight="1" x14ac:dyDescent="0.3">
      <c r="A45" s="107" t="s">
        <v>309</v>
      </c>
      <c r="B45" s="100">
        <v>1585</v>
      </c>
      <c r="C45" s="100">
        <v>15</v>
      </c>
      <c r="D45" s="100">
        <v>3436</v>
      </c>
      <c r="E45" s="100">
        <v>6308</v>
      </c>
      <c r="F45" s="100">
        <v>2242</v>
      </c>
      <c r="G45" s="100">
        <v>57</v>
      </c>
      <c r="H45" s="100">
        <v>300</v>
      </c>
      <c r="I45" s="100">
        <v>3701</v>
      </c>
      <c r="J45" s="100">
        <v>6034</v>
      </c>
      <c r="K45" s="100">
        <v>2000</v>
      </c>
      <c r="L45" s="100">
        <v>140</v>
      </c>
      <c r="M45" s="100">
        <v>611</v>
      </c>
      <c r="N45" s="100">
        <v>311</v>
      </c>
      <c r="O45" s="100"/>
      <c r="P45" s="100"/>
      <c r="Q45" s="100">
        <v>150</v>
      </c>
      <c r="R45" s="100"/>
      <c r="S45" s="101">
        <v>26890</v>
      </c>
      <c r="T45" s="101">
        <v>1506</v>
      </c>
    </row>
    <row r="46" spans="1:20" s="72" customFormat="1" ht="18" customHeight="1" x14ac:dyDescent="0.3">
      <c r="A46" s="108" t="s">
        <v>310</v>
      </c>
      <c r="B46" s="102">
        <v>1073</v>
      </c>
      <c r="C46" s="102">
        <v>10</v>
      </c>
      <c r="D46" s="102">
        <v>2099</v>
      </c>
      <c r="E46" s="102">
        <v>2613</v>
      </c>
      <c r="F46" s="102">
        <v>1146</v>
      </c>
      <c r="G46" s="102">
        <v>45</v>
      </c>
      <c r="H46" s="102">
        <v>123</v>
      </c>
      <c r="I46" s="102">
        <v>2171</v>
      </c>
      <c r="J46" s="102">
        <v>2370</v>
      </c>
      <c r="K46" s="102">
        <v>989</v>
      </c>
      <c r="L46" s="102">
        <v>114</v>
      </c>
      <c r="M46" s="102">
        <v>359</v>
      </c>
      <c r="N46" s="102">
        <v>211</v>
      </c>
      <c r="O46" s="102">
        <v>9</v>
      </c>
      <c r="P46" s="102"/>
      <c r="Q46" s="102">
        <v>41</v>
      </c>
      <c r="R46" s="102"/>
      <c r="S46" s="103">
        <v>13373</v>
      </c>
      <c r="T46" s="103">
        <v>596</v>
      </c>
    </row>
    <row r="47" spans="1:20" s="72" customFormat="1" ht="18" customHeight="1" x14ac:dyDescent="0.3">
      <c r="A47" s="107" t="s">
        <v>311</v>
      </c>
      <c r="B47" s="100">
        <v>1311</v>
      </c>
      <c r="C47" s="100">
        <v>5</v>
      </c>
      <c r="D47" s="100">
        <v>2364</v>
      </c>
      <c r="E47" s="100">
        <v>2763</v>
      </c>
      <c r="F47" s="100">
        <v>955</v>
      </c>
      <c r="G47" s="100">
        <v>106</v>
      </c>
      <c r="H47" s="100">
        <v>235</v>
      </c>
      <c r="I47" s="100">
        <v>1561</v>
      </c>
      <c r="J47" s="100">
        <v>4583</v>
      </c>
      <c r="K47" s="100">
        <v>2029</v>
      </c>
      <c r="L47" s="100">
        <v>107</v>
      </c>
      <c r="M47" s="100">
        <v>472</v>
      </c>
      <c r="N47" s="100">
        <v>239</v>
      </c>
      <c r="O47" s="100">
        <v>13</v>
      </c>
      <c r="P47" s="100"/>
      <c r="Q47" s="100">
        <v>106</v>
      </c>
      <c r="R47" s="100"/>
      <c r="S47" s="101">
        <v>16849</v>
      </c>
      <c r="T47" s="101">
        <v>1423</v>
      </c>
    </row>
    <row r="48" spans="1:20" s="72" customFormat="1" ht="18" customHeight="1" x14ac:dyDescent="0.3">
      <c r="A48" s="108" t="s">
        <v>312</v>
      </c>
      <c r="B48" s="102">
        <v>719</v>
      </c>
      <c r="C48" s="102">
        <v>4</v>
      </c>
      <c r="D48" s="102">
        <v>1313</v>
      </c>
      <c r="E48" s="102">
        <v>1510</v>
      </c>
      <c r="F48" s="102">
        <v>554</v>
      </c>
      <c r="G48" s="102">
        <v>1</v>
      </c>
      <c r="H48" s="102">
        <v>46</v>
      </c>
      <c r="I48" s="102">
        <v>1143</v>
      </c>
      <c r="J48" s="102">
        <v>1119</v>
      </c>
      <c r="K48" s="102">
        <v>359</v>
      </c>
      <c r="L48" s="102">
        <v>40</v>
      </c>
      <c r="M48" s="102">
        <v>231</v>
      </c>
      <c r="N48" s="102">
        <v>116</v>
      </c>
      <c r="O48" s="102">
        <v>1</v>
      </c>
      <c r="P48" s="102"/>
      <c r="Q48" s="102">
        <v>6</v>
      </c>
      <c r="R48" s="102"/>
      <c r="S48" s="103">
        <v>7162</v>
      </c>
      <c r="T48" s="103">
        <v>225</v>
      </c>
    </row>
    <row r="49" spans="1:20" s="72" customFormat="1" ht="18" customHeight="1" x14ac:dyDescent="0.3">
      <c r="A49" s="107" t="s">
        <v>313</v>
      </c>
      <c r="B49" s="100">
        <v>685</v>
      </c>
      <c r="C49" s="100">
        <v>6</v>
      </c>
      <c r="D49" s="100">
        <v>1599</v>
      </c>
      <c r="E49" s="100">
        <v>4101</v>
      </c>
      <c r="F49" s="100">
        <v>1387</v>
      </c>
      <c r="G49" s="100">
        <v>15</v>
      </c>
      <c r="H49" s="100">
        <v>115</v>
      </c>
      <c r="I49" s="100">
        <v>2269</v>
      </c>
      <c r="J49" s="100">
        <v>2709</v>
      </c>
      <c r="K49" s="100">
        <v>773</v>
      </c>
      <c r="L49" s="100">
        <v>54</v>
      </c>
      <c r="M49" s="100">
        <v>234</v>
      </c>
      <c r="N49" s="100">
        <v>102</v>
      </c>
      <c r="O49" s="100">
        <v>2</v>
      </c>
      <c r="P49" s="100"/>
      <c r="Q49" s="100">
        <v>19</v>
      </c>
      <c r="R49" s="100"/>
      <c r="S49" s="101">
        <v>14070</v>
      </c>
      <c r="T49" s="101">
        <v>512</v>
      </c>
    </row>
    <row r="50" spans="1:20" s="72" customFormat="1" ht="18" customHeight="1" x14ac:dyDescent="0.3">
      <c r="A50" s="108" t="s">
        <v>314</v>
      </c>
      <c r="B50" s="102">
        <v>129</v>
      </c>
      <c r="C50" s="102"/>
      <c r="D50" s="102">
        <v>177</v>
      </c>
      <c r="E50" s="102">
        <v>300</v>
      </c>
      <c r="F50" s="102">
        <v>119</v>
      </c>
      <c r="G50" s="102">
        <v>4</v>
      </c>
      <c r="H50" s="102">
        <v>3</v>
      </c>
      <c r="I50" s="102">
        <v>138</v>
      </c>
      <c r="J50" s="102">
        <v>184</v>
      </c>
      <c r="K50" s="102">
        <v>56</v>
      </c>
      <c r="L50" s="102">
        <v>8</v>
      </c>
      <c r="M50" s="102">
        <v>33</v>
      </c>
      <c r="N50" s="102">
        <v>15</v>
      </c>
      <c r="O50" s="102">
        <v>1</v>
      </c>
      <c r="P50" s="102"/>
      <c r="Q50" s="102"/>
      <c r="R50" s="102"/>
      <c r="S50" s="103">
        <v>1167</v>
      </c>
      <c r="T50" s="103">
        <v>38</v>
      </c>
    </row>
    <row r="51" spans="1:20" s="72" customFormat="1" ht="18" customHeight="1" x14ac:dyDescent="0.3">
      <c r="A51" s="107" t="s">
        <v>315</v>
      </c>
      <c r="B51" s="100">
        <v>1623</v>
      </c>
      <c r="C51" s="100">
        <v>16</v>
      </c>
      <c r="D51" s="100">
        <v>3523</v>
      </c>
      <c r="E51" s="100">
        <v>5900</v>
      </c>
      <c r="F51" s="100">
        <v>2364</v>
      </c>
      <c r="G51" s="100">
        <v>120</v>
      </c>
      <c r="H51" s="100">
        <v>345</v>
      </c>
      <c r="I51" s="100">
        <v>4447</v>
      </c>
      <c r="J51" s="100">
        <v>6151</v>
      </c>
      <c r="K51" s="100">
        <v>2652</v>
      </c>
      <c r="L51" s="100">
        <v>157</v>
      </c>
      <c r="M51" s="100">
        <v>656</v>
      </c>
      <c r="N51" s="100">
        <v>367</v>
      </c>
      <c r="O51" s="100">
        <v>4</v>
      </c>
      <c r="P51" s="100"/>
      <c r="Q51" s="100">
        <v>213</v>
      </c>
      <c r="R51" s="100"/>
      <c r="S51" s="101">
        <v>28538</v>
      </c>
      <c r="T51" s="101">
        <v>1924</v>
      </c>
    </row>
    <row r="52" spans="1:20" s="72" customFormat="1" ht="18" customHeight="1" x14ac:dyDescent="0.3">
      <c r="A52" s="108" t="s">
        <v>316</v>
      </c>
      <c r="B52" s="102">
        <v>551</v>
      </c>
      <c r="C52" s="102">
        <v>4</v>
      </c>
      <c r="D52" s="102">
        <v>1004</v>
      </c>
      <c r="E52" s="102">
        <v>1835</v>
      </c>
      <c r="F52" s="102">
        <v>799</v>
      </c>
      <c r="G52" s="102">
        <v>49</v>
      </c>
      <c r="H52" s="102">
        <v>83</v>
      </c>
      <c r="I52" s="102">
        <v>834</v>
      </c>
      <c r="J52" s="102">
        <v>1456</v>
      </c>
      <c r="K52" s="102">
        <v>595</v>
      </c>
      <c r="L52" s="102">
        <v>71</v>
      </c>
      <c r="M52" s="102">
        <v>212</v>
      </c>
      <c r="N52" s="102">
        <v>96</v>
      </c>
      <c r="O52" s="102">
        <v>4</v>
      </c>
      <c r="P52" s="102"/>
      <c r="Q52" s="102">
        <v>19</v>
      </c>
      <c r="R52" s="102"/>
      <c r="S52" s="103">
        <v>7612</v>
      </c>
      <c r="T52" s="103">
        <v>361</v>
      </c>
    </row>
    <row r="53" spans="1:20" s="72" customFormat="1" ht="18" customHeight="1" x14ac:dyDescent="0.3">
      <c r="A53" s="107" t="s">
        <v>317</v>
      </c>
      <c r="B53" s="100">
        <v>2260</v>
      </c>
      <c r="C53" s="100">
        <v>30</v>
      </c>
      <c r="D53" s="100">
        <v>4790</v>
      </c>
      <c r="E53" s="100">
        <v>8463</v>
      </c>
      <c r="F53" s="100">
        <v>2911</v>
      </c>
      <c r="G53" s="100">
        <v>64</v>
      </c>
      <c r="H53" s="100">
        <v>383</v>
      </c>
      <c r="I53" s="100">
        <v>6720</v>
      </c>
      <c r="J53" s="100">
        <v>9211</v>
      </c>
      <c r="K53" s="100">
        <v>3609</v>
      </c>
      <c r="L53" s="100">
        <v>218</v>
      </c>
      <c r="M53" s="100">
        <v>829</v>
      </c>
      <c r="N53" s="100">
        <v>451</v>
      </c>
      <c r="O53" s="100">
        <v>11</v>
      </c>
      <c r="P53" s="100"/>
      <c r="Q53" s="100">
        <v>396</v>
      </c>
      <c r="R53" s="100"/>
      <c r="S53" s="101">
        <v>40346</v>
      </c>
      <c r="T53" s="101">
        <v>2919</v>
      </c>
    </row>
    <row r="54" spans="1:20" s="72" customFormat="1" ht="18" customHeight="1" x14ac:dyDescent="0.3">
      <c r="A54" s="108" t="s">
        <v>318</v>
      </c>
      <c r="B54" s="102">
        <v>298</v>
      </c>
      <c r="C54" s="102">
        <v>3</v>
      </c>
      <c r="D54" s="102">
        <v>451</v>
      </c>
      <c r="E54" s="102">
        <v>528</v>
      </c>
      <c r="F54" s="102">
        <v>211</v>
      </c>
      <c r="G54" s="102">
        <v>5</v>
      </c>
      <c r="H54" s="102">
        <v>14</v>
      </c>
      <c r="I54" s="102">
        <v>301</v>
      </c>
      <c r="J54" s="102">
        <v>413</v>
      </c>
      <c r="K54" s="102">
        <v>130</v>
      </c>
      <c r="L54" s="102">
        <v>23</v>
      </c>
      <c r="M54" s="102">
        <v>78</v>
      </c>
      <c r="N54" s="102">
        <v>39</v>
      </c>
      <c r="O54" s="102">
        <v>4</v>
      </c>
      <c r="P54" s="102"/>
      <c r="Q54" s="102">
        <v>4</v>
      </c>
      <c r="R54" s="102"/>
      <c r="S54" s="103">
        <v>2502</v>
      </c>
      <c r="T54" s="103">
        <v>103</v>
      </c>
    </row>
    <row r="55" spans="1:20" s="72" customFormat="1" ht="18" customHeight="1" x14ac:dyDescent="0.3">
      <c r="A55" s="107" t="s">
        <v>319</v>
      </c>
      <c r="B55" s="100">
        <v>841</v>
      </c>
      <c r="C55" s="100">
        <v>5</v>
      </c>
      <c r="D55" s="100">
        <v>1744</v>
      </c>
      <c r="E55" s="100">
        <v>2963</v>
      </c>
      <c r="F55" s="100">
        <v>1121</v>
      </c>
      <c r="G55" s="100">
        <v>30</v>
      </c>
      <c r="H55" s="100">
        <v>142</v>
      </c>
      <c r="I55" s="100">
        <v>2466</v>
      </c>
      <c r="J55" s="100">
        <v>3752</v>
      </c>
      <c r="K55" s="100">
        <v>1455</v>
      </c>
      <c r="L55" s="100">
        <v>97</v>
      </c>
      <c r="M55" s="100">
        <v>294</v>
      </c>
      <c r="N55" s="100">
        <v>160</v>
      </c>
      <c r="O55" s="100"/>
      <c r="P55" s="100"/>
      <c r="Q55" s="100">
        <v>137</v>
      </c>
      <c r="R55" s="100"/>
      <c r="S55" s="101">
        <v>15207</v>
      </c>
      <c r="T55" s="101">
        <v>1085</v>
      </c>
    </row>
    <row r="56" spans="1:20" s="72" customFormat="1" ht="18" customHeight="1" x14ac:dyDescent="0.3">
      <c r="A56" s="108" t="s">
        <v>320</v>
      </c>
      <c r="B56" s="102">
        <v>1517</v>
      </c>
      <c r="C56" s="102">
        <v>22</v>
      </c>
      <c r="D56" s="102">
        <v>3110</v>
      </c>
      <c r="E56" s="102">
        <v>4047</v>
      </c>
      <c r="F56" s="102">
        <v>1442</v>
      </c>
      <c r="G56" s="102">
        <v>30</v>
      </c>
      <c r="H56" s="102">
        <v>134</v>
      </c>
      <c r="I56" s="102">
        <v>2285</v>
      </c>
      <c r="J56" s="102">
        <v>3227</v>
      </c>
      <c r="K56" s="102">
        <v>1008</v>
      </c>
      <c r="L56" s="102">
        <v>104</v>
      </c>
      <c r="M56" s="102">
        <v>403</v>
      </c>
      <c r="N56" s="102">
        <v>223</v>
      </c>
      <c r="O56" s="102">
        <v>7</v>
      </c>
      <c r="P56" s="102"/>
      <c r="Q56" s="102">
        <v>17</v>
      </c>
      <c r="R56" s="102"/>
      <c r="S56" s="103">
        <v>17576</v>
      </c>
      <c r="T56" s="103">
        <v>701</v>
      </c>
    </row>
    <row r="57" spans="1:20" s="72" customFormat="1" ht="18" customHeight="1" x14ac:dyDescent="0.3">
      <c r="A57" s="107" t="s">
        <v>321</v>
      </c>
      <c r="B57" s="100">
        <v>946</v>
      </c>
      <c r="C57" s="100">
        <v>8</v>
      </c>
      <c r="D57" s="100">
        <v>1889</v>
      </c>
      <c r="E57" s="100">
        <v>3529</v>
      </c>
      <c r="F57" s="100">
        <v>1280</v>
      </c>
      <c r="G57" s="100">
        <v>76</v>
      </c>
      <c r="H57" s="100">
        <v>178</v>
      </c>
      <c r="I57" s="100">
        <v>2468</v>
      </c>
      <c r="J57" s="100">
        <v>2685</v>
      </c>
      <c r="K57" s="100">
        <v>1188</v>
      </c>
      <c r="L57" s="100">
        <v>86</v>
      </c>
      <c r="M57" s="100">
        <v>436</v>
      </c>
      <c r="N57" s="100">
        <v>228</v>
      </c>
      <c r="O57" s="100">
        <v>1</v>
      </c>
      <c r="P57" s="100"/>
      <c r="Q57" s="100">
        <v>89</v>
      </c>
      <c r="R57" s="100"/>
      <c r="S57" s="101">
        <v>15087</v>
      </c>
      <c r="T57" s="101">
        <v>827</v>
      </c>
    </row>
    <row r="58" spans="1:20" s="72" customFormat="1" ht="18" customHeight="1" x14ac:dyDescent="0.3">
      <c r="A58" s="108" t="s">
        <v>322</v>
      </c>
      <c r="B58" s="102">
        <v>564</v>
      </c>
      <c r="C58" s="102">
        <v>2</v>
      </c>
      <c r="D58" s="102">
        <v>985</v>
      </c>
      <c r="E58" s="102">
        <v>1286</v>
      </c>
      <c r="F58" s="102">
        <v>421</v>
      </c>
      <c r="G58" s="102">
        <v>34</v>
      </c>
      <c r="H58" s="102">
        <v>73</v>
      </c>
      <c r="I58" s="102">
        <v>1050</v>
      </c>
      <c r="J58" s="102">
        <v>1646</v>
      </c>
      <c r="K58" s="102">
        <v>589</v>
      </c>
      <c r="L58" s="102">
        <v>40</v>
      </c>
      <c r="M58" s="102">
        <v>216</v>
      </c>
      <c r="N58" s="102">
        <v>111</v>
      </c>
      <c r="O58" s="102">
        <v>3</v>
      </c>
      <c r="P58" s="102"/>
      <c r="Q58" s="102">
        <v>13</v>
      </c>
      <c r="R58" s="102"/>
      <c r="S58" s="103">
        <v>7033</v>
      </c>
      <c r="T58" s="103">
        <v>477</v>
      </c>
    </row>
    <row r="59" spans="1:20" s="72" customFormat="1" ht="18" customHeight="1" x14ac:dyDescent="0.3">
      <c r="A59" s="107" t="s">
        <v>323</v>
      </c>
      <c r="B59" s="100">
        <v>527</v>
      </c>
      <c r="C59" s="100">
        <v>3</v>
      </c>
      <c r="D59" s="100">
        <v>736</v>
      </c>
      <c r="E59" s="100">
        <v>835</v>
      </c>
      <c r="F59" s="100">
        <v>352</v>
      </c>
      <c r="G59" s="100">
        <v>38</v>
      </c>
      <c r="H59" s="100">
        <v>32</v>
      </c>
      <c r="I59" s="100">
        <v>601</v>
      </c>
      <c r="J59" s="100">
        <v>843</v>
      </c>
      <c r="K59" s="100">
        <v>342</v>
      </c>
      <c r="L59" s="100">
        <v>36</v>
      </c>
      <c r="M59" s="100">
        <v>135</v>
      </c>
      <c r="N59" s="100">
        <v>72</v>
      </c>
      <c r="O59" s="100">
        <v>3</v>
      </c>
      <c r="P59" s="100"/>
      <c r="Q59" s="100">
        <v>1</v>
      </c>
      <c r="R59" s="100"/>
      <c r="S59" s="101">
        <v>4556</v>
      </c>
      <c r="T59" s="101">
        <v>264</v>
      </c>
    </row>
    <row r="60" spans="1:20" s="72" customFormat="1" ht="18" customHeight="1" x14ac:dyDescent="0.3">
      <c r="A60" s="108" t="s">
        <v>324</v>
      </c>
      <c r="B60" s="102">
        <v>666</v>
      </c>
      <c r="C60" s="102">
        <v>15</v>
      </c>
      <c r="D60" s="102">
        <v>1102</v>
      </c>
      <c r="E60" s="102">
        <v>1342</v>
      </c>
      <c r="F60" s="102">
        <v>492</v>
      </c>
      <c r="G60" s="102">
        <v>25</v>
      </c>
      <c r="H60" s="102">
        <v>54</v>
      </c>
      <c r="I60" s="102">
        <v>855</v>
      </c>
      <c r="J60" s="102">
        <v>1149</v>
      </c>
      <c r="K60" s="102">
        <v>318</v>
      </c>
      <c r="L60" s="102">
        <v>60</v>
      </c>
      <c r="M60" s="102">
        <v>187</v>
      </c>
      <c r="N60" s="102">
        <v>92</v>
      </c>
      <c r="O60" s="102">
        <v>3</v>
      </c>
      <c r="P60" s="102"/>
      <c r="Q60" s="102">
        <v>7</v>
      </c>
      <c r="R60" s="102"/>
      <c r="S60" s="103">
        <v>6367</v>
      </c>
      <c r="T60" s="103">
        <v>259</v>
      </c>
    </row>
    <row r="61" spans="1:20" s="72" customFormat="1" ht="18" customHeight="1" x14ac:dyDescent="0.3">
      <c r="A61" s="107" t="s">
        <v>325</v>
      </c>
      <c r="B61" s="100">
        <v>788</v>
      </c>
      <c r="C61" s="100">
        <v>7</v>
      </c>
      <c r="D61" s="100">
        <v>1674</v>
      </c>
      <c r="E61" s="100">
        <v>2385</v>
      </c>
      <c r="F61" s="100">
        <v>829</v>
      </c>
      <c r="G61" s="100">
        <v>70</v>
      </c>
      <c r="H61" s="100">
        <v>126</v>
      </c>
      <c r="I61" s="100">
        <v>1462</v>
      </c>
      <c r="J61" s="100">
        <v>2056</v>
      </c>
      <c r="K61" s="100">
        <v>741</v>
      </c>
      <c r="L61" s="100">
        <v>72</v>
      </c>
      <c r="M61" s="100">
        <v>438</v>
      </c>
      <c r="N61" s="100">
        <v>232</v>
      </c>
      <c r="O61" s="100">
        <v>3</v>
      </c>
      <c r="P61" s="100"/>
      <c r="Q61" s="100">
        <v>14</v>
      </c>
      <c r="R61" s="100"/>
      <c r="S61" s="101">
        <v>10897</v>
      </c>
      <c r="T61" s="101">
        <v>594</v>
      </c>
    </row>
    <row r="62" spans="1:20" s="72" customFormat="1" ht="18" customHeight="1" x14ac:dyDescent="0.3">
      <c r="A62" s="108" t="s">
        <v>326</v>
      </c>
      <c r="B62" s="102">
        <v>10488</v>
      </c>
      <c r="C62" s="102">
        <v>143</v>
      </c>
      <c r="D62" s="102">
        <v>21307</v>
      </c>
      <c r="E62" s="102">
        <v>44361</v>
      </c>
      <c r="F62" s="102">
        <v>15884</v>
      </c>
      <c r="G62" s="102">
        <v>352</v>
      </c>
      <c r="H62" s="102">
        <v>1798</v>
      </c>
      <c r="I62" s="102">
        <v>35165</v>
      </c>
      <c r="J62" s="102">
        <v>45468</v>
      </c>
      <c r="K62" s="102">
        <v>15232</v>
      </c>
      <c r="L62" s="102">
        <v>658</v>
      </c>
      <c r="M62" s="102">
        <v>2393</v>
      </c>
      <c r="N62" s="102">
        <v>1177</v>
      </c>
      <c r="O62" s="102">
        <v>76</v>
      </c>
      <c r="P62" s="102">
        <v>39</v>
      </c>
      <c r="Q62" s="102">
        <v>6349</v>
      </c>
      <c r="R62" s="102"/>
      <c r="S62" s="103">
        <v>200890</v>
      </c>
      <c r="T62" s="103">
        <v>8888</v>
      </c>
    </row>
    <row r="63" spans="1:20" s="72" customFormat="1" ht="18" customHeight="1" x14ac:dyDescent="0.3">
      <c r="A63" s="107" t="s">
        <v>327</v>
      </c>
      <c r="B63" s="100">
        <v>334</v>
      </c>
      <c r="C63" s="100">
        <v>3</v>
      </c>
      <c r="D63" s="100">
        <v>512</v>
      </c>
      <c r="E63" s="100">
        <v>622</v>
      </c>
      <c r="F63" s="100">
        <v>264</v>
      </c>
      <c r="G63" s="100">
        <v>33</v>
      </c>
      <c r="H63" s="100">
        <v>24</v>
      </c>
      <c r="I63" s="100">
        <v>489</v>
      </c>
      <c r="J63" s="100">
        <v>551</v>
      </c>
      <c r="K63" s="100">
        <v>229</v>
      </c>
      <c r="L63" s="100">
        <v>50</v>
      </c>
      <c r="M63" s="100">
        <v>162</v>
      </c>
      <c r="N63" s="100">
        <v>71</v>
      </c>
      <c r="O63" s="100">
        <v>2</v>
      </c>
      <c r="P63" s="100"/>
      <c r="Q63" s="100">
        <v>14</v>
      </c>
      <c r="R63" s="100"/>
      <c r="S63" s="101">
        <v>3360</v>
      </c>
      <c r="T63" s="101">
        <v>204</v>
      </c>
    </row>
    <row r="64" spans="1:20" s="72" customFormat="1" ht="18" customHeight="1" x14ac:dyDescent="0.3">
      <c r="A64" s="108" t="s">
        <v>328</v>
      </c>
      <c r="B64" s="102">
        <v>543</v>
      </c>
      <c r="C64" s="102">
        <v>4</v>
      </c>
      <c r="D64" s="102">
        <v>905</v>
      </c>
      <c r="E64" s="102">
        <v>1379</v>
      </c>
      <c r="F64" s="102">
        <v>546</v>
      </c>
      <c r="G64" s="102">
        <v>5</v>
      </c>
      <c r="H64" s="102">
        <v>64</v>
      </c>
      <c r="I64" s="102">
        <v>1090</v>
      </c>
      <c r="J64" s="102">
        <v>1606</v>
      </c>
      <c r="K64" s="102">
        <v>674</v>
      </c>
      <c r="L64" s="102">
        <v>44</v>
      </c>
      <c r="M64" s="102">
        <v>242</v>
      </c>
      <c r="N64" s="102">
        <v>144</v>
      </c>
      <c r="O64" s="102">
        <v>2</v>
      </c>
      <c r="P64" s="102"/>
      <c r="Q64" s="102">
        <v>34</v>
      </c>
      <c r="R64" s="102"/>
      <c r="S64" s="103">
        <v>7282</v>
      </c>
      <c r="T64" s="103">
        <v>497</v>
      </c>
    </row>
    <row r="65" spans="1:20" s="72" customFormat="1" ht="18" customHeight="1" x14ac:dyDescent="0.3">
      <c r="A65" s="107" t="s">
        <v>329</v>
      </c>
      <c r="B65" s="100">
        <v>1111</v>
      </c>
      <c r="C65" s="100">
        <v>7</v>
      </c>
      <c r="D65" s="100">
        <v>2063</v>
      </c>
      <c r="E65" s="100">
        <v>3466</v>
      </c>
      <c r="F65" s="100">
        <v>1429</v>
      </c>
      <c r="G65" s="100">
        <v>19</v>
      </c>
      <c r="H65" s="100">
        <v>147</v>
      </c>
      <c r="I65" s="100">
        <v>2416</v>
      </c>
      <c r="J65" s="100">
        <v>3174</v>
      </c>
      <c r="K65" s="100">
        <v>1079</v>
      </c>
      <c r="L65" s="100">
        <v>119</v>
      </c>
      <c r="M65" s="100">
        <v>395</v>
      </c>
      <c r="N65" s="100">
        <v>197</v>
      </c>
      <c r="O65" s="100">
        <v>2</v>
      </c>
      <c r="P65" s="100">
        <v>1</v>
      </c>
      <c r="Q65" s="100">
        <v>36</v>
      </c>
      <c r="R65" s="100"/>
      <c r="S65" s="101">
        <v>15661</v>
      </c>
      <c r="T65" s="101">
        <v>756</v>
      </c>
    </row>
    <row r="66" spans="1:20" s="72" customFormat="1" ht="18" customHeight="1" x14ac:dyDescent="0.3">
      <c r="A66" s="108" t="s">
        <v>330</v>
      </c>
      <c r="B66" s="102">
        <v>1796</v>
      </c>
      <c r="C66" s="102">
        <v>18</v>
      </c>
      <c r="D66" s="102">
        <v>3803</v>
      </c>
      <c r="E66" s="102">
        <v>4783</v>
      </c>
      <c r="F66" s="102">
        <v>1724</v>
      </c>
      <c r="G66" s="102">
        <v>26</v>
      </c>
      <c r="H66" s="102">
        <v>270</v>
      </c>
      <c r="I66" s="102">
        <v>3450</v>
      </c>
      <c r="J66" s="102">
        <v>4371</v>
      </c>
      <c r="K66" s="102">
        <v>1508</v>
      </c>
      <c r="L66" s="102">
        <v>100</v>
      </c>
      <c r="M66" s="102">
        <v>607</v>
      </c>
      <c r="N66" s="102">
        <v>289</v>
      </c>
      <c r="O66" s="102">
        <v>10</v>
      </c>
      <c r="P66" s="102"/>
      <c r="Q66" s="102">
        <v>36</v>
      </c>
      <c r="R66" s="102"/>
      <c r="S66" s="103">
        <v>22791</v>
      </c>
      <c r="T66" s="103">
        <v>1106</v>
      </c>
    </row>
    <row r="67" spans="1:20" s="72" customFormat="1" ht="18" customHeight="1" x14ac:dyDescent="0.3">
      <c r="A67" s="107" t="s">
        <v>331</v>
      </c>
      <c r="B67" s="100">
        <v>2191</v>
      </c>
      <c r="C67" s="100">
        <v>22</v>
      </c>
      <c r="D67" s="100">
        <v>5652</v>
      </c>
      <c r="E67" s="100">
        <v>6981</v>
      </c>
      <c r="F67" s="100">
        <v>2664</v>
      </c>
      <c r="G67" s="100">
        <v>267</v>
      </c>
      <c r="H67" s="100">
        <v>348</v>
      </c>
      <c r="I67" s="100">
        <v>5433</v>
      </c>
      <c r="J67" s="100">
        <v>6988</v>
      </c>
      <c r="K67" s="100">
        <v>2255</v>
      </c>
      <c r="L67" s="100">
        <v>193</v>
      </c>
      <c r="M67" s="100">
        <v>715</v>
      </c>
      <c r="N67" s="100">
        <v>390</v>
      </c>
      <c r="O67" s="100">
        <v>11</v>
      </c>
      <c r="P67" s="100">
        <v>1</v>
      </c>
      <c r="Q67" s="100">
        <v>175</v>
      </c>
      <c r="R67" s="100"/>
      <c r="S67" s="101">
        <v>34286</v>
      </c>
      <c r="T67" s="101">
        <v>1568</v>
      </c>
    </row>
    <row r="68" spans="1:20" s="72" customFormat="1" ht="18" customHeight="1" x14ac:dyDescent="0.3">
      <c r="A68" s="108" t="s">
        <v>332</v>
      </c>
      <c r="B68" s="102">
        <v>623</v>
      </c>
      <c r="C68" s="102">
        <v>8</v>
      </c>
      <c r="D68" s="102">
        <v>1131</v>
      </c>
      <c r="E68" s="102">
        <v>1247</v>
      </c>
      <c r="F68" s="102">
        <v>493</v>
      </c>
      <c r="G68" s="102">
        <v>5</v>
      </c>
      <c r="H68" s="102">
        <v>28</v>
      </c>
      <c r="I68" s="102">
        <v>903</v>
      </c>
      <c r="J68" s="102">
        <v>856</v>
      </c>
      <c r="K68" s="102">
        <v>262</v>
      </c>
      <c r="L68" s="102">
        <v>28</v>
      </c>
      <c r="M68" s="102">
        <v>196</v>
      </c>
      <c r="N68" s="102">
        <v>89</v>
      </c>
      <c r="O68" s="102">
        <v>1</v>
      </c>
      <c r="P68" s="102"/>
      <c r="Q68" s="102">
        <v>1</v>
      </c>
      <c r="R68" s="102"/>
      <c r="S68" s="103">
        <v>5871</v>
      </c>
      <c r="T68" s="103">
        <v>199</v>
      </c>
    </row>
    <row r="69" spans="1:20" s="72" customFormat="1" ht="18" customHeight="1" x14ac:dyDescent="0.3">
      <c r="A69" s="107" t="s">
        <v>333</v>
      </c>
      <c r="B69" s="100">
        <v>1484</v>
      </c>
      <c r="C69" s="100">
        <v>20</v>
      </c>
      <c r="D69" s="100">
        <v>4186</v>
      </c>
      <c r="E69" s="100">
        <v>7717</v>
      </c>
      <c r="F69" s="100">
        <v>3308</v>
      </c>
      <c r="G69" s="100">
        <v>129</v>
      </c>
      <c r="H69" s="100">
        <v>448</v>
      </c>
      <c r="I69" s="100">
        <v>6232</v>
      </c>
      <c r="J69" s="100">
        <v>7439</v>
      </c>
      <c r="K69" s="100">
        <v>2313</v>
      </c>
      <c r="L69" s="100">
        <v>179</v>
      </c>
      <c r="M69" s="100">
        <v>486</v>
      </c>
      <c r="N69" s="100">
        <v>307</v>
      </c>
      <c r="O69" s="100">
        <v>9</v>
      </c>
      <c r="P69" s="100"/>
      <c r="Q69" s="100">
        <v>228</v>
      </c>
      <c r="R69" s="100"/>
      <c r="S69" s="101">
        <v>34485</v>
      </c>
      <c r="T69" s="101">
        <v>1356</v>
      </c>
    </row>
    <row r="70" spans="1:20" s="72" customFormat="1" ht="18" customHeight="1" x14ac:dyDescent="0.3">
      <c r="A70" s="108" t="s">
        <v>334</v>
      </c>
      <c r="B70" s="102">
        <v>968</v>
      </c>
      <c r="C70" s="102">
        <v>12</v>
      </c>
      <c r="D70" s="102">
        <v>2099</v>
      </c>
      <c r="E70" s="102">
        <v>2746</v>
      </c>
      <c r="F70" s="102">
        <v>1105</v>
      </c>
      <c r="G70" s="102">
        <v>43</v>
      </c>
      <c r="H70" s="102">
        <v>127</v>
      </c>
      <c r="I70" s="102">
        <v>2068</v>
      </c>
      <c r="J70" s="102">
        <v>3428</v>
      </c>
      <c r="K70" s="102">
        <v>1315</v>
      </c>
      <c r="L70" s="102">
        <v>76</v>
      </c>
      <c r="M70" s="102">
        <v>280</v>
      </c>
      <c r="N70" s="102">
        <v>141</v>
      </c>
      <c r="O70" s="102">
        <v>1</v>
      </c>
      <c r="P70" s="102">
        <v>9</v>
      </c>
      <c r="Q70" s="102">
        <v>802</v>
      </c>
      <c r="R70" s="102"/>
      <c r="S70" s="103">
        <v>15220</v>
      </c>
      <c r="T70" s="103">
        <v>1009</v>
      </c>
    </row>
    <row r="71" spans="1:20" s="72" customFormat="1" ht="18" customHeight="1" x14ac:dyDescent="0.3">
      <c r="A71" s="107" t="s">
        <v>335</v>
      </c>
      <c r="B71" s="100">
        <v>252</v>
      </c>
      <c r="C71" s="100">
        <v>2</v>
      </c>
      <c r="D71" s="100">
        <v>338</v>
      </c>
      <c r="E71" s="100">
        <v>615</v>
      </c>
      <c r="F71" s="100">
        <v>228</v>
      </c>
      <c r="G71" s="100">
        <v>1</v>
      </c>
      <c r="H71" s="100">
        <v>17</v>
      </c>
      <c r="I71" s="100">
        <v>234</v>
      </c>
      <c r="J71" s="100">
        <v>403</v>
      </c>
      <c r="K71" s="100">
        <v>115</v>
      </c>
      <c r="L71" s="100">
        <v>22</v>
      </c>
      <c r="M71" s="100">
        <v>71</v>
      </c>
      <c r="N71" s="100">
        <v>30</v>
      </c>
      <c r="O71" s="100"/>
      <c r="P71" s="100"/>
      <c r="Q71" s="100">
        <v>1</v>
      </c>
      <c r="R71" s="100"/>
      <c r="S71" s="101">
        <v>2329</v>
      </c>
      <c r="T71" s="101">
        <v>122</v>
      </c>
    </row>
    <row r="72" spans="1:20" s="72" customFormat="1" ht="18" customHeight="1" x14ac:dyDescent="0.3">
      <c r="A72" s="108" t="s">
        <v>336</v>
      </c>
      <c r="B72" s="102">
        <v>658</v>
      </c>
      <c r="C72" s="102">
        <v>10</v>
      </c>
      <c r="D72" s="102">
        <v>1374</v>
      </c>
      <c r="E72" s="102">
        <v>1817</v>
      </c>
      <c r="F72" s="102">
        <v>747</v>
      </c>
      <c r="G72" s="102">
        <v>10</v>
      </c>
      <c r="H72" s="102">
        <v>110</v>
      </c>
      <c r="I72" s="102">
        <v>1485</v>
      </c>
      <c r="J72" s="102">
        <v>2082</v>
      </c>
      <c r="K72" s="102">
        <v>571</v>
      </c>
      <c r="L72" s="102">
        <v>49</v>
      </c>
      <c r="M72" s="102">
        <v>212</v>
      </c>
      <c r="N72" s="102">
        <v>94</v>
      </c>
      <c r="O72" s="102">
        <v>1</v>
      </c>
      <c r="P72" s="102"/>
      <c r="Q72" s="102">
        <v>21</v>
      </c>
      <c r="R72" s="102"/>
      <c r="S72" s="103">
        <v>9241</v>
      </c>
      <c r="T72" s="103">
        <v>379</v>
      </c>
    </row>
    <row r="73" spans="1:20" s="72" customFormat="1" ht="18" customHeight="1" x14ac:dyDescent="0.3">
      <c r="A73" s="107" t="s">
        <v>337</v>
      </c>
      <c r="B73" s="100">
        <v>768</v>
      </c>
      <c r="C73" s="100">
        <v>6</v>
      </c>
      <c r="D73" s="100">
        <v>1590</v>
      </c>
      <c r="E73" s="100">
        <v>2582</v>
      </c>
      <c r="F73" s="100">
        <v>1128</v>
      </c>
      <c r="G73" s="100">
        <v>49</v>
      </c>
      <c r="H73" s="100">
        <v>88</v>
      </c>
      <c r="I73" s="100">
        <v>2564</v>
      </c>
      <c r="J73" s="100">
        <v>2577</v>
      </c>
      <c r="K73" s="100">
        <v>831</v>
      </c>
      <c r="L73" s="100">
        <v>71</v>
      </c>
      <c r="M73" s="100">
        <v>276</v>
      </c>
      <c r="N73" s="100">
        <v>164</v>
      </c>
      <c r="O73" s="100">
        <v>1</v>
      </c>
      <c r="P73" s="100"/>
      <c r="Q73" s="100">
        <v>40</v>
      </c>
      <c r="R73" s="100"/>
      <c r="S73" s="101">
        <v>12735</v>
      </c>
      <c r="T73" s="101">
        <v>653</v>
      </c>
    </row>
    <row r="74" spans="1:20" s="72" customFormat="1" ht="18" customHeight="1" x14ac:dyDescent="0.3">
      <c r="A74" s="108" t="s">
        <v>338</v>
      </c>
      <c r="B74" s="102">
        <v>242</v>
      </c>
      <c r="C74" s="102">
        <v>2</v>
      </c>
      <c r="D74" s="102">
        <v>458</v>
      </c>
      <c r="E74" s="102">
        <v>555</v>
      </c>
      <c r="F74" s="102">
        <v>203</v>
      </c>
      <c r="G74" s="102">
        <v>7</v>
      </c>
      <c r="H74" s="102">
        <v>34</v>
      </c>
      <c r="I74" s="102">
        <v>400</v>
      </c>
      <c r="J74" s="102">
        <v>508</v>
      </c>
      <c r="K74" s="102">
        <v>151</v>
      </c>
      <c r="L74" s="102">
        <v>19</v>
      </c>
      <c r="M74" s="102">
        <v>92</v>
      </c>
      <c r="N74" s="102">
        <v>62</v>
      </c>
      <c r="O74" s="102"/>
      <c r="P74" s="102"/>
      <c r="Q74" s="102">
        <v>2</v>
      </c>
      <c r="R74" s="102"/>
      <c r="S74" s="103">
        <v>2735</v>
      </c>
      <c r="T74" s="103">
        <v>156</v>
      </c>
    </row>
    <row r="75" spans="1:20" s="72" customFormat="1" ht="18" customHeight="1" x14ac:dyDescent="0.3">
      <c r="A75" s="107" t="s">
        <v>339</v>
      </c>
      <c r="B75" s="100">
        <v>711</v>
      </c>
      <c r="C75" s="100">
        <v>4</v>
      </c>
      <c r="D75" s="100">
        <v>1264</v>
      </c>
      <c r="E75" s="100">
        <v>1975</v>
      </c>
      <c r="F75" s="100">
        <v>734</v>
      </c>
      <c r="G75" s="100">
        <v>55</v>
      </c>
      <c r="H75" s="100">
        <v>95</v>
      </c>
      <c r="I75" s="100">
        <v>1317</v>
      </c>
      <c r="J75" s="100">
        <v>1497</v>
      </c>
      <c r="K75" s="100">
        <v>614</v>
      </c>
      <c r="L75" s="100">
        <v>78</v>
      </c>
      <c r="M75" s="100">
        <v>257</v>
      </c>
      <c r="N75" s="100">
        <v>145</v>
      </c>
      <c r="O75" s="100">
        <v>2</v>
      </c>
      <c r="P75" s="100"/>
      <c r="Q75" s="100">
        <v>34</v>
      </c>
      <c r="R75" s="100"/>
      <c r="S75" s="101">
        <v>8782</v>
      </c>
      <c r="T75" s="101">
        <v>405</v>
      </c>
    </row>
    <row r="76" spans="1:20" s="72" customFormat="1" ht="18" customHeight="1" x14ac:dyDescent="0.3">
      <c r="A76" s="108" t="s">
        <v>340</v>
      </c>
      <c r="B76" s="102">
        <v>2525</v>
      </c>
      <c r="C76" s="102">
        <v>44</v>
      </c>
      <c r="D76" s="102">
        <v>7065</v>
      </c>
      <c r="E76" s="102">
        <v>8541</v>
      </c>
      <c r="F76" s="102">
        <v>3090</v>
      </c>
      <c r="G76" s="102">
        <v>128</v>
      </c>
      <c r="H76" s="102">
        <v>458</v>
      </c>
      <c r="I76" s="102">
        <v>6505</v>
      </c>
      <c r="J76" s="102">
        <v>8009</v>
      </c>
      <c r="K76" s="102">
        <v>2551</v>
      </c>
      <c r="L76" s="102">
        <v>178</v>
      </c>
      <c r="M76" s="102">
        <v>738</v>
      </c>
      <c r="N76" s="102">
        <v>384</v>
      </c>
      <c r="O76" s="102">
        <v>10</v>
      </c>
      <c r="P76" s="102"/>
      <c r="Q76" s="102">
        <v>139</v>
      </c>
      <c r="R76" s="102"/>
      <c r="S76" s="103">
        <v>40365</v>
      </c>
      <c r="T76" s="103">
        <v>1938</v>
      </c>
    </row>
    <row r="77" spans="1:20" s="72" customFormat="1" ht="18" customHeight="1" x14ac:dyDescent="0.3">
      <c r="A77" s="107" t="s">
        <v>341</v>
      </c>
      <c r="B77" s="100">
        <v>258</v>
      </c>
      <c r="C77" s="100">
        <v>3</v>
      </c>
      <c r="D77" s="100">
        <v>454</v>
      </c>
      <c r="E77" s="100">
        <v>616</v>
      </c>
      <c r="F77" s="100">
        <v>218</v>
      </c>
      <c r="G77" s="100">
        <v>22</v>
      </c>
      <c r="H77" s="100">
        <v>35</v>
      </c>
      <c r="I77" s="100">
        <v>464</v>
      </c>
      <c r="J77" s="100">
        <v>674</v>
      </c>
      <c r="K77" s="100">
        <v>292</v>
      </c>
      <c r="L77" s="100">
        <v>36</v>
      </c>
      <c r="M77" s="100">
        <v>98</v>
      </c>
      <c r="N77" s="100">
        <v>62</v>
      </c>
      <c r="O77" s="100">
        <v>3</v>
      </c>
      <c r="P77" s="100"/>
      <c r="Q77" s="100">
        <v>11</v>
      </c>
      <c r="R77" s="100"/>
      <c r="S77" s="101">
        <v>3246</v>
      </c>
      <c r="T77" s="101">
        <v>215</v>
      </c>
    </row>
    <row r="78" spans="1:20" s="72" customFormat="1" ht="18" customHeight="1" x14ac:dyDescent="0.3">
      <c r="A78" s="108" t="s">
        <v>342</v>
      </c>
      <c r="B78" s="102">
        <v>1956</v>
      </c>
      <c r="C78" s="102">
        <v>13</v>
      </c>
      <c r="D78" s="102">
        <v>4087</v>
      </c>
      <c r="E78" s="102">
        <v>6842</v>
      </c>
      <c r="F78" s="102">
        <v>2509</v>
      </c>
      <c r="G78" s="102">
        <v>73</v>
      </c>
      <c r="H78" s="102">
        <v>342</v>
      </c>
      <c r="I78" s="102">
        <v>4623</v>
      </c>
      <c r="J78" s="102">
        <v>7417</v>
      </c>
      <c r="K78" s="102">
        <v>2827</v>
      </c>
      <c r="L78" s="102">
        <v>197</v>
      </c>
      <c r="M78" s="102">
        <v>901</v>
      </c>
      <c r="N78" s="102">
        <v>542</v>
      </c>
      <c r="O78" s="102">
        <v>10</v>
      </c>
      <c r="P78" s="102">
        <v>4</v>
      </c>
      <c r="Q78" s="102">
        <v>242</v>
      </c>
      <c r="R78" s="102"/>
      <c r="S78" s="103">
        <v>32585</v>
      </c>
      <c r="T78" s="103">
        <v>2079</v>
      </c>
    </row>
    <row r="79" spans="1:20" s="72" customFormat="1" ht="18" customHeight="1" x14ac:dyDescent="0.3">
      <c r="A79" s="107" t="s">
        <v>343</v>
      </c>
      <c r="B79" s="100">
        <v>952</v>
      </c>
      <c r="C79" s="100">
        <v>10</v>
      </c>
      <c r="D79" s="100">
        <v>2567</v>
      </c>
      <c r="E79" s="100">
        <v>4043</v>
      </c>
      <c r="F79" s="100">
        <v>1607</v>
      </c>
      <c r="G79" s="100">
        <v>22</v>
      </c>
      <c r="H79" s="100">
        <v>159</v>
      </c>
      <c r="I79" s="100">
        <v>2802</v>
      </c>
      <c r="J79" s="100">
        <v>2889</v>
      </c>
      <c r="K79" s="100">
        <v>793</v>
      </c>
      <c r="L79" s="100">
        <v>98</v>
      </c>
      <c r="M79" s="100">
        <v>478</v>
      </c>
      <c r="N79" s="100">
        <v>221</v>
      </c>
      <c r="O79" s="100">
        <v>2</v>
      </c>
      <c r="P79" s="100"/>
      <c r="Q79" s="100">
        <v>36</v>
      </c>
      <c r="R79" s="100"/>
      <c r="S79" s="101">
        <v>16679</v>
      </c>
      <c r="T79" s="101">
        <v>547</v>
      </c>
    </row>
    <row r="80" spans="1:20" s="72" customFormat="1" ht="18" customHeight="1" x14ac:dyDescent="0.3">
      <c r="A80" s="108" t="s">
        <v>344</v>
      </c>
      <c r="B80" s="102">
        <v>3347</v>
      </c>
      <c r="C80" s="102">
        <v>28</v>
      </c>
      <c r="D80" s="102">
        <v>7479</v>
      </c>
      <c r="E80" s="102">
        <v>12240</v>
      </c>
      <c r="F80" s="102">
        <v>5032</v>
      </c>
      <c r="G80" s="102">
        <v>78</v>
      </c>
      <c r="H80" s="102">
        <v>420</v>
      </c>
      <c r="I80" s="102">
        <v>7737</v>
      </c>
      <c r="J80" s="102">
        <v>9261</v>
      </c>
      <c r="K80" s="102">
        <v>2709</v>
      </c>
      <c r="L80" s="102">
        <v>280</v>
      </c>
      <c r="M80" s="102">
        <v>1186</v>
      </c>
      <c r="N80" s="102">
        <v>562</v>
      </c>
      <c r="O80" s="102">
        <v>7</v>
      </c>
      <c r="P80" s="102"/>
      <c r="Q80" s="102">
        <v>37</v>
      </c>
      <c r="R80" s="102"/>
      <c r="S80" s="103">
        <v>50403</v>
      </c>
      <c r="T80" s="103">
        <v>1783</v>
      </c>
    </row>
    <row r="81" spans="1:20" s="72" customFormat="1" ht="18" customHeight="1" x14ac:dyDescent="0.3">
      <c r="A81" s="107" t="s">
        <v>345</v>
      </c>
      <c r="B81" s="100">
        <v>1757</v>
      </c>
      <c r="C81" s="100">
        <v>16</v>
      </c>
      <c r="D81" s="100">
        <v>3597</v>
      </c>
      <c r="E81" s="100">
        <v>5072</v>
      </c>
      <c r="F81" s="100">
        <v>1893</v>
      </c>
      <c r="G81" s="100">
        <v>60</v>
      </c>
      <c r="H81" s="100">
        <v>199</v>
      </c>
      <c r="I81" s="100">
        <v>2881</v>
      </c>
      <c r="J81" s="100">
        <v>4140</v>
      </c>
      <c r="K81" s="100">
        <v>1359</v>
      </c>
      <c r="L81" s="100">
        <v>188</v>
      </c>
      <c r="M81" s="100">
        <v>795</v>
      </c>
      <c r="N81" s="100">
        <v>441</v>
      </c>
      <c r="O81" s="100">
        <v>2</v>
      </c>
      <c r="P81" s="100"/>
      <c r="Q81" s="100">
        <v>35</v>
      </c>
      <c r="R81" s="100"/>
      <c r="S81" s="101">
        <v>22435</v>
      </c>
      <c r="T81" s="101">
        <v>905</v>
      </c>
    </row>
    <row r="82" spans="1:20" s="72" customFormat="1" ht="18" customHeight="1" x14ac:dyDescent="0.3">
      <c r="A82" s="108" t="s">
        <v>346</v>
      </c>
      <c r="B82" s="102">
        <v>1809</v>
      </c>
      <c r="C82" s="102">
        <v>25</v>
      </c>
      <c r="D82" s="102">
        <v>4147</v>
      </c>
      <c r="E82" s="102">
        <v>7786</v>
      </c>
      <c r="F82" s="102">
        <v>2947</v>
      </c>
      <c r="G82" s="102">
        <v>115</v>
      </c>
      <c r="H82" s="102">
        <v>316</v>
      </c>
      <c r="I82" s="102">
        <v>5424</v>
      </c>
      <c r="J82" s="102">
        <v>6838</v>
      </c>
      <c r="K82" s="102">
        <v>2327</v>
      </c>
      <c r="L82" s="102">
        <v>193</v>
      </c>
      <c r="M82" s="102">
        <v>697</v>
      </c>
      <c r="N82" s="102">
        <v>414</v>
      </c>
      <c r="O82" s="102">
        <v>9</v>
      </c>
      <c r="P82" s="102"/>
      <c r="Q82" s="102">
        <v>145</v>
      </c>
      <c r="R82" s="102"/>
      <c r="S82" s="103">
        <v>33192</v>
      </c>
      <c r="T82" s="103">
        <v>1645</v>
      </c>
    </row>
    <row r="83" spans="1:20" s="72" customFormat="1" ht="18" customHeight="1" x14ac:dyDescent="0.3">
      <c r="A83" s="107" t="s">
        <v>347</v>
      </c>
      <c r="B83" s="100">
        <v>1194</v>
      </c>
      <c r="C83" s="100">
        <v>8</v>
      </c>
      <c r="D83" s="100">
        <v>2556</v>
      </c>
      <c r="E83" s="100">
        <v>3260</v>
      </c>
      <c r="F83" s="100">
        <v>1178</v>
      </c>
      <c r="G83" s="100">
        <v>76</v>
      </c>
      <c r="H83" s="100">
        <v>228</v>
      </c>
      <c r="I83" s="100">
        <v>1922</v>
      </c>
      <c r="J83" s="100">
        <v>2834</v>
      </c>
      <c r="K83" s="100">
        <v>1135</v>
      </c>
      <c r="L83" s="100">
        <v>112</v>
      </c>
      <c r="M83" s="100">
        <v>479</v>
      </c>
      <c r="N83" s="100">
        <v>261</v>
      </c>
      <c r="O83" s="100">
        <v>6</v>
      </c>
      <c r="P83" s="100"/>
      <c r="Q83" s="100">
        <v>35</v>
      </c>
      <c r="R83" s="100"/>
      <c r="S83" s="101">
        <v>15284</v>
      </c>
      <c r="T83" s="101">
        <v>821</v>
      </c>
    </row>
    <row r="84" spans="1:20" s="72" customFormat="1" ht="18" customHeight="1" x14ac:dyDescent="0.3">
      <c r="A84" s="108" t="s">
        <v>348</v>
      </c>
      <c r="B84" s="102">
        <v>1298</v>
      </c>
      <c r="C84" s="102">
        <v>13</v>
      </c>
      <c r="D84" s="102">
        <v>2187</v>
      </c>
      <c r="E84" s="102">
        <v>4475</v>
      </c>
      <c r="F84" s="102">
        <v>1257</v>
      </c>
      <c r="G84" s="102">
        <v>59</v>
      </c>
      <c r="H84" s="102">
        <v>134</v>
      </c>
      <c r="I84" s="102">
        <v>2794</v>
      </c>
      <c r="J84" s="102">
        <v>4144</v>
      </c>
      <c r="K84" s="102">
        <v>1239</v>
      </c>
      <c r="L84" s="102">
        <v>121</v>
      </c>
      <c r="M84" s="102">
        <v>442</v>
      </c>
      <c r="N84" s="102">
        <v>224</v>
      </c>
      <c r="O84" s="102">
        <v>1</v>
      </c>
      <c r="P84" s="102"/>
      <c r="Q84" s="102">
        <v>77</v>
      </c>
      <c r="R84" s="102"/>
      <c r="S84" s="103">
        <v>18465</v>
      </c>
      <c r="T84" s="103">
        <v>1030</v>
      </c>
    </row>
    <row r="85" spans="1:20" s="72" customFormat="1" ht="18" customHeight="1" x14ac:dyDescent="0.3">
      <c r="A85" s="107" t="s">
        <v>349</v>
      </c>
      <c r="B85" s="100">
        <v>790</v>
      </c>
      <c r="C85" s="100">
        <v>7</v>
      </c>
      <c r="D85" s="100">
        <v>2036</v>
      </c>
      <c r="E85" s="100">
        <v>3515</v>
      </c>
      <c r="F85" s="100">
        <v>1369</v>
      </c>
      <c r="G85" s="100">
        <v>21</v>
      </c>
      <c r="H85" s="100">
        <v>110</v>
      </c>
      <c r="I85" s="100">
        <v>1778</v>
      </c>
      <c r="J85" s="100">
        <v>2096</v>
      </c>
      <c r="K85" s="100">
        <v>514</v>
      </c>
      <c r="L85" s="100">
        <v>80</v>
      </c>
      <c r="M85" s="100">
        <v>326</v>
      </c>
      <c r="N85" s="100">
        <v>177</v>
      </c>
      <c r="O85" s="100">
        <v>1</v>
      </c>
      <c r="P85" s="100"/>
      <c r="Q85" s="100">
        <v>13</v>
      </c>
      <c r="R85" s="100"/>
      <c r="S85" s="101">
        <v>12833</v>
      </c>
      <c r="T85" s="101">
        <v>340</v>
      </c>
    </row>
    <row r="86" spans="1:20" s="72" customFormat="1" ht="18" customHeight="1" x14ac:dyDescent="0.3">
      <c r="A86" s="108" t="s">
        <v>350</v>
      </c>
      <c r="B86" s="102">
        <v>853</v>
      </c>
      <c r="C86" s="102">
        <v>11</v>
      </c>
      <c r="D86" s="102">
        <v>1643</v>
      </c>
      <c r="E86" s="102">
        <v>2539</v>
      </c>
      <c r="F86" s="102">
        <v>973</v>
      </c>
      <c r="G86" s="102">
        <v>6</v>
      </c>
      <c r="H86" s="102">
        <v>152</v>
      </c>
      <c r="I86" s="102">
        <v>1622</v>
      </c>
      <c r="J86" s="102">
        <v>2688</v>
      </c>
      <c r="K86" s="102">
        <v>1076</v>
      </c>
      <c r="L86" s="102">
        <v>90</v>
      </c>
      <c r="M86" s="102">
        <v>355</v>
      </c>
      <c r="N86" s="102">
        <v>203</v>
      </c>
      <c r="O86" s="102">
        <v>8</v>
      </c>
      <c r="P86" s="102"/>
      <c r="Q86" s="102">
        <v>35</v>
      </c>
      <c r="R86" s="102"/>
      <c r="S86" s="103">
        <v>12254</v>
      </c>
      <c r="T86" s="103">
        <v>711</v>
      </c>
    </row>
    <row r="87" spans="1:20" s="72" customFormat="1" ht="18" customHeight="1" x14ac:dyDescent="0.3">
      <c r="A87" s="107" t="s">
        <v>351</v>
      </c>
      <c r="B87" s="100">
        <v>663</v>
      </c>
      <c r="C87" s="100">
        <v>6</v>
      </c>
      <c r="D87" s="100">
        <v>1217</v>
      </c>
      <c r="E87" s="100">
        <v>2016</v>
      </c>
      <c r="F87" s="100">
        <v>646</v>
      </c>
      <c r="G87" s="100">
        <v>23</v>
      </c>
      <c r="H87" s="100">
        <v>95</v>
      </c>
      <c r="I87" s="100">
        <v>1006</v>
      </c>
      <c r="J87" s="100">
        <v>1474</v>
      </c>
      <c r="K87" s="100">
        <v>543</v>
      </c>
      <c r="L87" s="100">
        <v>57</v>
      </c>
      <c r="M87" s="100">
        <v>327</v>
      </c>
      <c r="N87" s="100">
        <v>171</v>
      </c>
      <c r="O87" s="100">
        <v>4</v>
      </c>
      <c r="P87" s="100"/>
      <c r="Q87" s="100">
        <v>9</v>
      </c>
      <c r="R87" s="100"/>
      <c r="S87" s="101">
        <v>8257</v>
      </c>
      <c r="T87" s="101">
        <v>459</v>
      </c>
    </row>
    <row r="88" spans="1:20" s="72" customFormat="1" ht="18" customHeight="1" x14ac:dyDescent="0.3">
      <c r="A88" s="108" t="s">
        <v>352</v>
      </c>
      <c r="B88" s="102">
        <v>1415</v>
      </c>
      <c r="C88" s="102">
        <v>11</v>
      </c>
      <c r="D88" s="102">
        <v>2452</v>
      </c>
      <c r="E88" s="102">
        <v>3247</v>
      </c>
      <c r="F88" s="102">
        <v>1176</v>
      </c>
      <c r="G88" s="102">
        <v>25</v>
      </c>
      <c r="H88" s="102">
        <v>226</v>
      </c>
      <c r="I88" s="102">
        <v>2014</v>
      </c>
      <c r="J88" s="102">
        <v>3774</v>
      </c>
      <c r="K88" s="102">
        <v>1296</v>
      </c>
      <c r="L88" s="102">
        <v>178</v>
      </c>
      <c r="M88" s="102">
        <v>642</v>
      </c>
      <c r="N88" s="102">
        <v>347</v>
      </c>
      <c r="O88" s="102">
        <v>4</v>
      </c>
      <c r="P88" s="102"/>
      <c r="Q88" s="102">
        <v>92</v>
      </c>
      <c r="R88" s="102"/>
      <c r="S88" s="103">
        <v>16899</v>
      </c>
      <c r="T88" s="103">
        <v>1087</v>
      </c>
    </row>
    <row r="89" spans="1:20" s="72" customFormat="1" ht="18" customHeight="1" x14ac:dyDescent="0.3">
      <c r="A89" s="107" t="s">
        <v>353</v>
      </c>
      <c r="B89" s="100">
        <v>293</v>
      </c>
      <c r="C89" s="100">
        <v>1</v>
      </c>
      <c r="D89" s="100">
        <v>497</v>
      </c>
      <c r="E89" s="100">
        <v>1226</v>
      </c>
      <c r="F89" s="100">
        <v>510</v>
      </c>
      <c r="G89" s="100">
        <v>35</v>
      </c>
      <c r="H89" s="100">
        <v>42</v>
      </c>
      <c r="I89" s="100">
        <v>814</v>
      </c>
      <c r="J89" s="100">
        <v>799</v>
      </c>
      <c r="K89" s="100">
        <v>277</v>
      </c>
      <c r="L89" s="100">
        <v>32</v>
      </c>
      <c r="M89" s="100">
        <v>96</v>
      </c>
      <c r="N89" s="100">
        <v>51</v>
      </c>
      <c r="O89" s="100">
        <v>2</v>
      </c>
      <c r="P89" s="100"/>
      <c r="Q89" s="100"/>
      <c r="R89" s="100"/>
      <c r="S89" s="101">
        <v>4675</v>
      </c>
      <c r="T89" s="101">
        <v>220</v>
      </c>
    </row>
    <row r="90" spans="1:20" s="72" customFormat="1" ht="18" customHeight="1" x14ac:dyDescent="0.3">
      <c r="A90" s="108" t="s">
        <v>354</v>
      </c>
      <c r="B90" s="102">
        <v>417</v>
      </c>
      <c r="C90" s="102">
        <v>5</v>
      </c>
      <c r="D90" s="102">
        <v>857</v>
      </c>
      <c r="E90" s="102">
        <v>1287</v>
      </c>
      <c r="F90" s="102">
        <v>453</v>
      </c>
      <c r="G90" s="102">
        <v>24</v>
      </c>
      <c r="H90" s="102">
        <v>64</v>
      </c>
      <c r="I90" s="102">
        <v>734</v>
      </c>
      <c r="J90" s="102">
        <v>1192</v>
      </c>
      <c r="K90" s="102">
        <v>513</v>
      </c>
      <c r="L90" s="102">
        <v>64</v>
      </c>
      <c r="M90" s="102">
        <v>156</v>
      </c>
      <c r="N90" s="102">
        <v>94</v>
      </c>
      <c r="O90" s="102">
        <v>3</v>
      </c>
      <c r="P90" s="102"/>
      <c r="Q90" s="102">
        <v>8</v>
      </c>
      <c r="R90" s="102"/>
      <c r="S90" s="103">
        <v>5871</v>
      </c>
      <c r="T90" s="103">
        <v>375</v>
      </c>
    </row>
    <row r="91" spans="1:20" s="72" customFormat="1" ht="18" customHeight="1" x14ac:dyDescent="0.3">
      <c r="A91" s="107" t="s">
        <v>355</v>
      </c>
      <c r="B91" s="100">
        <v>103</v>
      </c>
      <c r="C91" s="100"/>
      <c r="D91" s="100">
        <v>124</v>
      </c>
      <c r="E91" s="100">
        <v>136</v>
      </c>
      <c r="F91" s="100">
        <v>58</v>
      </c>
      <c r="G91" s="100">
        <v>9</v>
      </c>
      <c r="H91" s="100">
        <v>7</v>
      </c>
      <c r="I91" s="100">
        <v>129</v>
      </c>
      <c r="J91" s="100">
        <v>221</v>
      </c>
      <c r="K91" s="100">
        <v>62</v>
      </c>
      <c r="L91" s="100">
        <v>7</v>
      </c>
      <c r="M91" s="100">
        <v>34</v>
      </c>
      <c r="N91" s="100">
        <v>10</v>
      </c>
      <c r="O91" s="100">
        <v>1</v>
      </c>
      <c r="P91" s="100"/>
      <c r="Q91" s="100">
        <v>3</v>
      </c>
      <c r="R91" s="100"/>
      <c r="S91" s="101">
        <v>904</v>
      </c>
      <c r="T91" s="101">
        <v>66</v>
      </c>
    </row>
    <row r="92" spans="1:20" s="72" customFormat="1" ht="18" customHeight="1" x14ac:dyDescent="0.3">
      <c r="A92" s="108" t="s">
        <v>356</v>
      </c>
      <c r="B92" s="102">
        <v>1554</v>
      </c>
      <c r="C92" s="102">
        <v>16</v>
      </c>
      <c r="D92" s="102">
        <v>3013</v>
      </c>
      <c r="E92" s="102">
        <v>6120</v>
      </c>
      <c r="F92" s="102">
        <v>2078</v>
      </c>
      <c r="G92" s="102">
        <v>59</v>
      </c>
      <c r="H92" s="102">
        <v>303</v>
      </c>
      <c r="I92" s="102">
        <v>4445</v>
      </c>
      <c r="J92" s="102">
        <v>7861</v>
      </c>
      <c r="K92" s="102">
        <v>3353</v>
      </c>
      <c r="L92" s="102">
        <v>142</v>
      </c>
      <c r="M92" s="102">
        <v>485</v>
      </c>
      <c r="N92" s="102">
        <v>264</v>
      </c>
      <c r="O92" s="102">
        <v>15</v>
      </c>
      <c r="P92" s="102">
        <v>6</v>
      </c>
      <c r="Q92" s="102">
        <v>540</v>
      </c>
      <c r="R92" s="102"/>
      <c r="S92" s="103">
        <v>30254</v>
      </c>
      <c r="T92" s="103">
        <v>2618</v>
      </c>
    </row>
    <row r="93" spans="1:20" s="72" customFormat="1" ht="18" customHeight="1" x14ac:dyDescent="0.3">
      <c r="A93" s="107" t="s">
        <v>357</v>
      </c>
      <c r="B93" s="100">
        <v>1198</v>
      </c>
      <c r="C93" s="100">
        <v>8</v>
      </c>
      <c r="D93" s="100">
        <v>3033</v>
      </c>
      <c r="E93" s="100">
        <v>4326</v>
      </c>
      <c r="F93" s="100">
        <v>1722</v>
      </c>
      <c r="G93" s="100">
        <v>17</v>
      </c>
      <c r="H93" s="100">
        <v>175</v>
      </c>
      <c r="I93" s="100">
        <v>2648</v>
      </c>
      <c r="J93" s="100">
        <v>3289</v>
      </c>
      <c r="K93" s="100">
        <v>923</v>
      </c>
      <c r="L93" s="100">
        <v>103</v>
      </c>
      <c r="M93" s="100">
        <v>395</v>
      </c>
      <c r="N93" s="100">
        <v>232</v>
      </c>
      <c r="O93" s="100">
        <v>5</v>
      </c>
      <c r="P93" s="100"/>
      <c r="Q93" s="100">
        <v>31</v>
      </c>
      <c r="R93" s="100"/>
      <c r="S93" s="101">
        <v>18105</v>
      </c>
      <c r="T93" s="101">
        <v>718</v>
      </c>
    </row>
    <row r="94" spans="1:20" s="72" customFormat="1" ht="18" customHeight="1" x14ac:dyDescent="0.3">
      <c r="A94" s="108" t="s">
        <v>358</v>
      </c>
      <c r="B94" s="102">
        <v>7016</v>
      </c>
      <c r="C94" s="102">
        <v>115</v>
      </c>
      <c r="D94" s="102">
        <v>14058</v>
      </c>
      <c r="E94" s="102">
        <v>25866</v>
      </c>
      <c r="F94" s="102">
        <v>9559</v>
      </c>
      <c r="G94" s="102">
        <v>302</v>
      </c>
      <c r="H94" s="102">
        <v>1315</v>
      </c>
      <c r="I94" s="102">
        <v>24204</v>
      </c>
      <c r="J94" s="102">
        <v>31673</v>
      </c>
      <c r="K94" s="102">
        <v>12446</v>
      </c>
      <c r="L94" s="102">
        <v>464</v>
      </c>
      <c r="M94" s="102">
        <v>1667</v>
      </c>
      <c r="N94" s="102">
        <v>808</v>
      </c>
      <c r="O94" s="102">
        <v>24</v>
      </c>
      <c r="P94" s="102">
        <v>40</v>
      </c>
      <c r="Q94" s="102">
        <v>4671</v>
      </c>
      <c r="R94" s="102"/>
      <c r="S94" s="103">
        <v>134228</v>
      </c>
      <c r="T94" s="103">
        <v>9286</v>
      </c>
    </row>
    <row r="95" spans="1:20" s="72" customFormat="1" ht="18" customHeight="1" x14ac:dyDescent="0.3">
      <c r="A95" s="107" t="s">
        <v>359</v>
      </c>
      <c r="B95" s="100">
        <v>589</v>
      </c>
      <c r="C95" s="100">
        <v>6</v>
      </c>
      <c r="D95" s="100">
        <v>963</v>
      </c>
      <c r="E95" s="100">
        <v>1013</v>
      </c>
      <c r="F95" s="100">
        <v>295</v>
      </c>
      <c r="G95" s="100">
        <v>5</v>
      </c>
      <c r="H95" s="100">
        <v>54</v>
      </c>
      <c r="I95" s="100">
        <v>478</v>
      </c>
      <c r="J95" s="100">
        <v>957</v>
      </c>
      <c r="K95" s="100">
        <v>316</v>
      </c>
      <c r="L95" s="100">
        <v>61</v>
      </c>
      <c r="M95" s="100">
        <v>177</v>
      </c>
      <c r="N95" s="100">
        <v>87</v>
      </c>
      <c r="O95" s="100">
        <v>2</v>
      </c>
      <c r="P95" s="100"/>
      <c r="Q95" s="100">
        <v>11</v>
      </c>
      <c r="R95" s="100"/>
      <c r="S95" s="101">
        <v>5014</v>
      </c>
      <c r="T95" s="101">
        <v>242</v>
      </c>
    </row>
    <row r="96" spans="1:20" s="72" customFormat="1" ht="18" customHeight="1" x14ac:dyDescent="0.3">
      <c r="A96" s="108" t="s">
        <v>360</v>
      </c>
      <c r="B96" s="102">
        <v>351</v>
      </c>
      <c r="C96" s="102">
        <v>5</v>
      </c>
      <c r="D96" s="102">
        <v>681</v>
      </c>
      <c r="E96" s="102">
        <v>773</v>
      </c>
      <c r="F96" s="102">
        <v>285</v>
      </c>
      <c r="G96" s="102">
        <v>10</v>
      </c>
      <c r="H96" s="102">
        <v>31</v>
      </c>
      <c r="I96" s="102">
        <v>564</v>
      </c>
      <c r="J96" s="102">
        <v>674</v>
      </c>
      <c r="K96" s="102">
        <v>176</v>
      </c>
      <c r="L96" s="102">
        <v>31</v>
      </c>
      <c r="M96" s="102">
        <v>79</v>
      </c>
      <c r="N96" s="102">
        <v>30</v>
      </c>
      <c r="O96" s="102">
        <v>2</v>
      </c>
      <c r="P96" s="102"/>
      <c r="Q96" s="102"/>
      <c r="R96" s="102"/>
      <c r="S96" s="103">
        <v>3692</v>
      </c>
      <c r="T96" s="103">
        <v>110</v>
      </c>
    </row>
    <row r="97" spans="1:20" s="72" customFormat="1" ht="18" customHeight="1" x14ac:dyDescent="0.3">
      <c r="A97" s="107" t="s">
        <v>361</v>
      </c>
      <c r="B97" s="100">
        <v>436</v>
      </c>
      <c r="C97" s="100">
        <v>5</v>
      </c>
      <c r="D97" s="100">
        <v>693</v>
      </c>
      <c r="E97" s="100">
        <v>623</v>
      </c>
      <c r="F97" s="100">
        <v>224</v>
      </c>
      <c r="G97" s="100">
        <v>22</v>
      </c>
      <c r="H97" s="100">
        <v>55</v>
      </c>
      <c r="I97" s="100">
        <v>615</v>
      </c>
      <c r="J97" s="100">
        <v>1102</v>
      </c>
      <c r="K97" s="100">
        <v>395</v>
      </c>
      <c r="L97" s="100">
        <v>32</v>
      </c>
      <c r="M97" s="100">
        <v>158</v>
      </c>
      <c r="N97" s="100">
        <v>62</v>
      </c>
      <c r="O97" s="100">
        <v>1</v>
      </c>
      <c r="P97" s="100"/>
      <c r="Q97" s="100">
        <v>8</v>
      </c>
      <c r="R97" s="100"/>
      <c r="S97" s="101">
        <v>4431</v>
      </c>
      <c r="T97" s="101">
        <v>376</v>
      </c>
    </row>
    <row r="98" spans="1:20" s="72" customFormat="1" ht="18" customHeight="1" x14ac:dyDescent="0.3">
      <c r="A98" s="108" t="s">
        <v>362</v>
      </c>
      <c r="B98" s="102">
        <v>1958</v>
      </c>
      <c r="C98" s="102">
        <v>25</v>
      </c>
      <c r="D98" s="102">
        <v>4700</v>
      </c>
      <c r="E98" s="102">
        <v>7726</v>
      </c>
      <c r="F98" s="102">
        <v>2354</v>
      </c>
      <c r="G98" s="102">
        <v>58</v>
      </c>
      <c r="H98" s="102">
        <v>362</v>
      </c>
      <c r="I98" s="102">
        <v>4902</v>
      </c>
      <c r="J98" s="102">
        <v>7422</v>
      </c>
      <c r="K98" s="102">
        <v>2316</v>
      </c>
      <c r="L98" s="102">
        <v>178</v>
      </c>
      <c r="M98" s="102">
        <v>710</v>
      </c>
      <c r="N98" s="102">
        <v>333</v>
      </c>
      <c r="O98" s="102">
        <v>8</v>
      </c>
      <c r="P98" s="102">
        <v>1</v>
      </c>
      <c r="Q98" s="102">
        <v>258</v>
      </c>
      <c r="R98" s="102"/>
      <c r="S98" s="103">
        <v>33311</v>
      </c>
      <c r="T98" s="103">
        <v>1491</v>
      </c>
    </row>
    <row r="99" spans="1:20" s="72" customFormat="1" ht="18" customHeight="1" x14ac:dyDescent="0.3">
      <c r="A99" s="107" t="s">
        <v>363</v>
      </c>
      <c r="B99" s="100">
        <v>1206</v>
      </c>
      <c r="C99" s="100">
        <v>13</v>
      </c>
      <c r="D99" s="100">
        <v>2500</v>
      </c>
      <c r="E99" s="100">
        <v>3313</v>
      </c>
      <c r="F99" s="100">
        <v>1147</v>
      </c>
      <c r="G99" s="100">
        <v>144</v>
      </c>
      <c r="H99" s="100">
        <v>151</v>
      </c>
      <c r="I99" s="100">
        <v>1718</v>
      </c>
      <c r="J99" s="100">
        <v>3093</v>
      </c>
      <c r="K99" s="100">
        <v>1185</v>
      </c>
      <c r="L99" s="100">
        <v>131</v>
      </c>
      <c r="M99" s="100">
        <v>570</v>
      </c>
      <c r="N99" s="100">
        <v>304</v>
      </c>
      <c r="O99" s="100">
        <v>5</v>
      </c>
      <c r="P99" s="100"/>
      <c r="Q99" s="100">
        <v>40</v>
      </c>
      <c r="R99" s="100"/>
      <c r="S99" s="101">
        <v>15520</v>
      </c>
      <c r="T99" s="101">
        <v>885</v>
      </c>
    </row>
    <row r="100" spans="1:20" s="72" customFormat="1" ht="18" customHeight="1" x14ac:dyDescent="0.3">
      <c r="A100" s="108" t="s">
        <v>364</v>
      </c>
      <c r="B100" s="102">
        <v>1632</v>
      </c>
      <c r="C100" s="102">
        <v>15</v>
      </c>
      <c r="D100" s="102">
        <v>3414</v>
      </c>
      <c r="E100" s="102">
        <v>4539</v>
      </c>
      <c r="F100" s="102">
        <v>1691</v>
      </c>
      <c r="G100" s="102">
        <v>15</v>
      </c>
      <c r="H100" s="102">
        <v>226</v>
      </c>
      <c r="I100" s="102">
        <v>3492</v>
      </c>
      <c r="J100" s="102">
        <v>4818</v>
      </c>
      <c r="K100" s="102">
        <v>1697</v>
      </c>
      <c r="L100" s="102">
        <v>130</v>
      </c>
      <c r="M100" s="102">
        <v>564</v>
      </c>
      <c r="N100" s="102">
        <v>296</v>
      </c>
      <c r="O100" s="102">
        <v>7</v>
      </c>
      <c r="P100" s="102"/>
      <c r="Q100" s="102">
        <v>63</v>
      </c>
      <c r="R100" s="102"/>
      <c r="S100" s="103">
        <v>22599</v>
      </c>
      <c r="T100" s="103">
        <v>1204</v>
      </c>
    </row>
    <row r="101" spans="1:20" s="72" customFormat="1" ht="18" customHeight="1" x14ac:dyDescent="0.3">
      <c r="A101" s="107" t="s">
        <v>365</v>
      </c>
      <c r="B101" s="100">
        <v>574</v>
      </c>
      <c r="C101" s="100">
        <v>6</v>
      </c>
      <c r="D101" s="100">
        <v>939</v>
      </c>
      <c r="E101" s="100">
        <v>1434</v>
      </c>
      <c r="F101" s="100">
        <v>528</v>
      </c>
      <c r="G101" s="100">
        <v>34</v>
      </c>
      <c r="H101" s="100">
        <v>74</v>
      </c>
      <c r="I101" s="100">
        <v>1014</v>
      </c>
      <c r="J101" s="100">
        <v>1710</v>
      </c>
      <c r="K101" s="100">
        <v>596</v>
      </c>
      <c r="L101" s="100">
        <v>67</v>
      </c>
      <c r="M101" s="100">
        <v>214</v>
      </c>
      <c r="N101" s="100">
        <v>130</v>
      </c>
      <c r="O101" s="100">
        <v>2</v>
      </c>
      <c r="P101" s="100"/>
      <c r="Q101" s="100">
        <v>22</v>
      </c>
      <c r="R101" s="100"/>
      <c r="S101" s="101">
        <v>7344</v>
      </c>
      <c r="T101" s="101">
        <v>506</v>
      </c>
    </row>
    <row r="102" spans="1:20" s="72" customFormat="1" ht="18" customHeight="1" x14ac:dyDescent="0.3">
      <c r="A102" s="108" t="s">
        <v>366</v>
      </c>
      <c r="B102" s="104">
        <v>392</v>
      </c>
      <c r="C102" s="104">
        <v>1</v>
      </c>
      <c r="D102" s="104">
        <v>591</v>
      </c>
      <c r="E102" s="104">
        <v>838</v>
      </c>
      <c r="F102" s="104">
        <v>321</v>
      </c>
      <c r="G102" s="104">
        <v>22</v>
      </c>
      <c r="H102" s="104">
        <v>36</v>
      </c>
      <c r="I102" s="104">
        <v>489</v>
      </c>
      <c r="J102" s="104">
        <v>782</v>
      </c>
      <c r="K102" s="104">
        <v>290</v>
      </c>
      <c r="L102" s="104">
        <v>36</v>
      </c>
      <c r="M102" s="104">
        <v>156</v>
      </c>
      <c r="N102" s="104">
        <v>67</v>
      </c>
      <c r="O102" s="104"/>
      <c r="P102" s="104"/>
      <c r="Q102" s="104">
        <v>8</v>
      </c>
      <c r="R102" s="104"/>
      <c r="S102" s="105">
        <v>4029</v>
      </c>
      <c r="T102" s="105">
        <v>233</v>
      </c>
    </row>
    <row r="103" spans="1:20" s="74" customFormat="1" ht="18" customHeight="1" x14ac:dyDescent="0.3">
      <c r="A103" s="109" t="s">
        <v>367</v>
      </c>
      <c r="B103" s="106">
        <v>132143</v>
      </c>
      <c r="C103" s="106">
        <v>1442</v>
      </c>
      <c r="D103" s="106">
        <v>281122</v>
      </c>
      <c r="E103" s="106">
        <v>456452</v>
      </c>
      <c r="F103" s="106">
        <v>166943</v>
      </c>
      <c r="G103" s="106">
        <v>5986</v>
      </c>
      <c r="H103" s="106">
        <v>20895</v>
      </c>
      <c r="I103" s="106">
        <v>316608</v>
      </c>
      <c r="J103" s="106">
        <v>437735</v>
      </c>
      <c r="K103" s="106">
        <v>153442</v>
      </c>
      <c r="L103" s="106">
        <v>11205</v>
      </c>
      <c r="M103" s="106">
        <v>45625</v>
      </c>
      <c r="N103" s="106">
        <v>23546</v>
      </c>
      <c r="O103" s="106">
        <v>585</v>
      </c>
      <c r="P103" s="106">
        <v>184</v>
      </c>
      <c r="Q103" s="106">
        <v>24314</v>
      </c>
      <c r="R103" s="106">
        <v>0</v>
      </c>
      <c r="S103" s="106">
        <v>2078227</v>
      </c>
      <c r="T103" s="106">
        <v>108882</v>
      </c>
    </row>
    <row r="104" spans="1:20" x14ac:dyDescent="0.25">
      <c r="A104" s="7"/>
      <c r="B104" s="70"/>
      <c r="C104" s="70"/>
      <c r="D104" s="70"/>
      <c r="E104" s="70"/>
      <c r="F104" s="70"/>
      <c r="G104" s="70"/>
      <c r="H104" s="70"/>
      <c r="I104" s="70"/>
      <c r="J104" s="70"/>
      <c r="K104" s="70"/>
      <c r="L104" s="70"/>
      <c r="M104" s="70"/>
      <c r="N104" s="70"/>
      <c r="O104" s="70"/>
      <c r="P104" s="70"/>
      <c r="Q104" s="70"/>
      <c r="R104" s="70"/>
      <c r="S104" s="70"/>
      <c r="T104" s="70"/>
    </row>
    <row r="105" spans="1:20" x14ac:dyDescent="0.25">
      <c r="A105" s="121"/>
      <c r="B105" s="70"/>
      <c r="C105" s="70"/>
      <c r="D105" s="70"/>
      <c r="E105" s="70"/>
      <c r="F105" s="70"/>
      <c r="G105" s="70"/>
      <c r="H105" s="70"/>
      <c r="I105" s="70"/>
      <c r="J105" s="70"/>
      <c r="K105" s="70"/>
      <c r="L105" s="70"/>
      <c r="M105" s="70"/>
      <c r="N105" s="70"/>
      <c r="O105" s="70"/>
      <c r="P105" s="70"/>
      <c r="Q105" s="70"/>
      <c r="R105" s="70"/>
      <c r="S105" s="70"/>
      <c r="T105" s="70"/>
    </row>
  </sheetData>
  <mergeCells count="1">
    <mergeCell ref="A1:T1"/>
  </mergeCells>
  <printOptions horizontalCentered="1"/>
  <pageMargins left="0.25" right="0.25" top="0.28000000000000003" bottom="0.17" header="0.3" footer="0.17"/>
  <pageSetup paperSize="5" scale="49" orientation="landscape" r:id="rId1"/>
  <rowBreaks count="1" manualBreakCount="1">
    <brk id="51" max="19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9" tint="0.39997558519241921"/>
  </sheetPr>
  <dimension ref="A1:AS167"/>
  <sheetViews>
    <sheetView zoomScale="85" zoomScaleNormal="85" workbookViewId="0">
      <pane xSplit="2" ySplit="3" topLeftCell="AE141" activePane="bottomRight" state="frozen"/>
      <selection activeCell="AP1" sqref="AP1"/>
      <selection pane="topRight" activeCell="AP1" sqref="AP1"/>
      <selection pane="bottomLeft" activeCell="AP1" sqref="AP1"/>
      <selection pane="bottomRight" activeCell="AP1" sqref="AP1"/>
    </sheetView>
  </sheetViews>
  <sheetFormatPr defaultColWidth="8.85546875" defaultRowHeight="12.75" x14ac:dyDescent="0.2"/>
  <cols>
    <col min="1" max="1" width="6.7109375" style="2" bestFit="1" customWidth="1"/>
    <col min="2" max="2" width="15.28515625" style="2" bestFit="1" customWidth="1"/>
    <col min="3" max="3" width="7.7109375" style="2" bestFit="1" customWidth="1"/>
    <col min="4" max="4" width="11" style="2" bestFit="1" customWidth="1"/>
    <col min="5" max="15" width="10.5703125" style="2" bestFit="1" customWidth="1"/>
    <col min="16" max="16" width="11.28515625" style="2" bestFit="1" customWidth="1"/>
    <col min="17" max="18" width="10.5703125" style="2" bestFit="1" customWidth="1"/>
    <col min="19" max="19" width="11.28515625" style="2" bestFit="1" customWidth="1"/>
    <col min="20" max="27" width="10.5703125" style="2" bestFit="1" customWidth="1"/>
    <col min="28" max="28" width="11.28515625" style="2" bestFit="1" customWidth="1"/>
    <col min="29" max="30" width="10.5703125" style="2" bestFit="1" customWidth="1"/>
    <col min="31" max="31" width="11.28515625" style="2" bestFit="1" customWidth="1"/>
    <col min="32" max="39" width="10.5703125" style="2" bestFit="1" customWidth="1"/>
    <col min="40" max="40" width="11.28515625" style="2" bestFit="1" customWidth="1"/>
    <col min="41" max="41" width="1.7109375" style="2" customWidth="1"/>
    <col min="42" max="43" width="11.7109375" style="2" bestFit="1" customWidth="1"/>
    <col min="44" max="16384" width="8.85546875" style="2"/>
  </cols>
  <sheetData>
    <row r="1" spans="1:45" x14ac:dyDescent="0.2">
      <c r="AP1" s="90" t="e">
        <f>#REF!</f>
        <v>#REF!</v>
      </c>
    </row>
    <row r="2" spans="1:45" x14ac:dyDescent="0.2">
      <c r="E2" s="2" t="str">
        <f>IFERROR(VLOOKUP(E$3,#REF!,6,0),"N/A")</f>
        <v>N/A</v>
      </c>
      <c r="F2" s="2" t="str">
        <f>IFERROR(VLOOKUP(F$3,#REF!,6,0),"N/A")</f>
        <v>N/A</v>
      </c>
      <c r="G2" s="2" t="str">
        <f>IFERROR(VLOOKUP(G$3,#REF!,6,0),"N/A")</f>
        <v>N/A</v>
      </c>
      <c r="H2" s="2" t="str">
        <f>IFERROR(VLOOKUP(H$3,#REF!,6,0),"N/A")</f>
        <v>N/A</v>
      </c>
      <c r="I2" s="2" t="str">
        <f>IFERROR(VLOOKUP(I$3,#REF!,6,0),"N/A")</f>
        <v>N/A</v>
      </c>
      <c r="J2" s="2" t="str">
        <f>IFERROR(VLOOKUP(J$3,#REF!,6,0),"N/A")</f>
        <v>N/A</v>
      </c>
      <c r="K2" s="2" t="str">
        <f>IFERROR(VLOOKUP(K$3,#REF!,6,0),"N/A")</f>
        <v>N/A</v>
      </c>
      <c r="L2" s="2" t="str">
        <f>IFERROR(VLOOKUP(L$3,#REF!,6,0),"N/A")</f>
        <v>N/A</v>
      </c>
      <c r="M2" s="2" t="str">
        <f>IFERROR(VLOOKUP(M$3,#REF!,6,0),"N/A")</f>
        <v>N/A</v>
      </c>
      <c r="N2" s="2" t="str">
        <f>IFERROR(VLOOKUP(N$3,#REF!,6,0),"N/A")</f>
        <v>N/A</v>
      </c>
      <c r="O2" s="2" t="str">
        <f>IFERROR(VLOOKUP(O$3,#REF!,6,0),"N/A")</f>
        <v>N/A</v>
      </c>
      <c r="P2" s="2" t="str">
        <f>IFERROR(VLOOKUP(P$3,#REF!,6,0),"N/A")</f>
        <v>N/A</v>
      </c>
      <c r="Q2" s="2" t="str">
        <f>IFERROR(VLOOKUP(Q$3,#REF!,6,0),"N/A")</f>
        <v>N/A</v>
      </c>
      <c r="R2" s="2" t="str">
        <f>IFERROR(VLOOKUP(R$3,#REF!,6,0),"N/A")</f>
        <v>N/A</v>
      </c>
      <c r="S2" s="2" t="str">
        <f>IFERROR(VLOOKUP(S$3,#REF!,6,0),"N/A")</f>
        <v>N/A</v>
      </c>
      <c r="T2" s="2" t="str">
        <f>IFERROR(VLOOKUP(T$3,#REF!,6,0),"N/A")</f>
        <v>N/A</v>
      </c>
      <c r="U2" s="2" t="str">
        <f>IFERROR(VLOOKUP(U$3,#REF!,6,0),"N/A")</f>
        <v>N/A</v>
      </c>
      <c r="V2" s="2" t="str">
        <f>IFERROR(VLOOKUP(V$3,#REF!,6,0),"N/A")</f>
        <v>N/A</v>
      </c>
      <c r="W2" s="2" t="str">
        <f>IFERROR(VLOOKUP(W$3,#REF!,6,0),"N/A")</f>
        <v>N/A</v>
      </c>
      <c r="X2" s="2" t="str">
        <f>IFERROR(VLOOKUP(X$3,#REF!,6,0),"N/A")</f>
        <v>N/A</v>
      </c>
      <c r="Y2" s="2" t="str">
        <f>IFERROR(VLOOKUP(Y$3,#REF!,6,0),"N/A")</f>
        <v>N/A</v>
      </c>
      <c r="Z2" s="2" t="str">
        <f>IFERROR(VLOOKUP(Z$3,#REF!,6,0),"N/A")</f>
        <v>N/A</v>
      </c>
      <c r="AA2" s="2" t="str">
        <f>IFERROR(VLOOKUP(AA$3,#REF!,6,0),"N/A")</f>
        <v>N/A</v>
      </c>
      <c r="AB2" s="2" t="str">
        <f>IFERROR(VLOOKUP(AB$3,#REF!,6,0),"N/A")</f>
        <v>N/A</v>
      </c>
      <c r="AC2" s="2" t="str">
        <f>IFERROR(VLOOKUP(AC$3,#REF!,6,0),"N/A")</f>
        <v>N/A</v>
      </c>
      <c r="AD2" s="2" t="str">
        <f>IFERROR(VLOOKUP(AD$3,#REF!,6,0),"N/A")</f>
        <v>N/A</v>
      </c>
      <c r="AE2" s="2" t="str">
        <f>IFERROR(VLOOKUP(AE$3,#REF!,6,0),"N/A")</f>
        <v>N/A</v>
      </c>
      <c r="AF2" s="2" t="str">
        <f>IFERROR(VLOOKUP(AF$3,#REF!,6,0),"N/A")</f>
        <v>N/A</v>
      </c>
      <c r="AG2" s="2" t="str">
        <f>IFERROR(VLOOKUP(AG$3,#REF!,6,0),"N/A")</f>
        <v>N/A</v>
      </c>
      <c r="AH2" s="2" t="str">
        <f>IFERROR(VLOOKUP(AH$3,#REF!,6,0),"N/A")</f>
        <v>N/A</v>
      </c>
      <c r="AI2" s="2" t="str">
        <f>IFERROR(VLOOKUP(AI$3,#REF!,6,0),"N/A")</f>
        <v>N/A</v>
      </c>
      <c r="AJ2" s="2" t="str">
        <f>IFERROR(VLOOKUP(AJ$3,#REF!,6,0),"N/A")</f>
        <v>N/A</v>
      </c>
      <c r="AK2" s="2" t="str">
        <f>IFERROR(VLOOKUP(AK$3,#REF!,6,0),"N/A")</f>
        <v>N/A</v>
      </c>
      <c r="AL2" s="2" t="str">
        <f>IFERROR(VLOOKUP(AL$3,#REF!,6,0),"N/A")</f>
        <v>N/A</v>
      </c>
      <c r="AM2" s="2" t="str">
        <f>IFERROR(VLOOKUP(AM$3,#REF!,6,0),"N/A")</f>
        <v>N/A</v>
      </c>
      <c r="AN2" s="2" t="str">
        <f>IFERROR(VLOOKUP(AN$3,#REF!,6,0),"N/A")</f>
        <v>N/A</v>
      </c>
    </row>
    <row r="3" spans="1:45" x14ac:dyDescent="0.2">
      <c r="A3" s="2" t="s">
        <v>96</v>
      </c>
      <c r="B3" s="2" t="s">
        <v>97</v>
      </c>
      <c r="C3" s="2" t="s">
        <v>68</v>
      </c>
      <c r="D3" s="1" t="s">
        <v>95</v>
      </c>
      <c r="E3" s="2">
        <v>201607</v>
      </c>
      <c r="F3" s="37">
        <v>201608</v>
      </c>
      <c r="G3" s="37">
        <v>201609</v>
      </c>
      <c r="H3" s="37">
        <v>201610</v>
      </c>
      <c r="I3" s="37">
        <v>201611</v>
      </c>
      <c r="J3" s="37">
        <v>201612</v>
      </c>
      <c r="K3" s="37">
        <v>201701</v>
      </c>
      <c r="L3" s="37">
        <v>201702</v>
      </c>
      <c r="M3" s="37">
        <v>201703</v>
      </c>
      <c r="N3" s="37">
        <v>201704</v>
      </c>
      <c r="O3" s="37">
        <v>201705</v>
      </c>
      <c r="P3" s="37">
        <v>201706</v>
      </c>
      <c r="Q3" s="37">
        <v>201707</v>
      </c>
      <c r="R3" s="37">
        <v>201708</v>
      </c>
      <c r="S3" s="37">
        <v>201709</v>
      </c>
      <c r="T3" s="37">
        <v>201710</v>
      </c>
      <c r="U3" s="37">
        <v>201711</v>
      </c>
      <c r="V3" s="37">
        <v>201712</v>
      </c>
      <c r="W3" s="37">
        <v>201801</v>
      </c>
      <c r="X3" s="37">
        <v>201802</v>
      </c>
      <c r="Y3" s="37">
        <v>201803</v>
      </c>
      <c r="Z3" s="37">
        <v>201804</v>
      </c>
      <c r="AA3" s="37">
        <v>201805</v>
      </c>
      <c r="AB3" s="37">
        <v>201806</v>
      </c>
      <c r="AC3" s="37">
        <v>201807</v>
      </c>
      <c r="AD3" s="37">
        <v>201808</v>
      </c>
      <c r="AE3" s="37">
        <v>201809</v>
      </c>
      <c r="AF3" s="37">
        <v>201810</v>
      </c>
      <c r="AG3" s="37">
        <v>201811</v>
      </c>
      <c r="AH3" s="37">
        <v>201812</v>
      </c>
      <c r="AI3" s="37">
        <v>201901</v>
      </c>
      <c r="AJ3" s="37">
        <v>201902</v>
      </c>
      <c r="AK3" s="37">
        <v>201903</v>
      </c>
      <c r="AL3" s="37">
        <v>201904</v>
      </c>
      <c r="AM3" s="37">
        <v>201905</v>
      </c>
      <c r="AN3" s="37">
        <v>201906</v>
      </c>
      <c r="AO3" s="37"/>
      <c r="AP3" s="90" t="s">
        <v>388</v>
      </c>
      <c r="AQ3" s="90" t="s">
        <v>0</v>
      </c>
    </row>
    <row r="4" spans="1:45" x14ac:dyDescent="0.2">
      <c r="A4" s="1" t="s">
        <v>98</v>
      </c>
      <c r="B4" s="1" t="s">
        <v>100</v>
      </c>
      <c r="C4" s="1">
        <v>1310</v>
      </c>
      <c r="D4" s="1">
        <v>536170001</v>
      </c>
      <c r="E4" s="35">
        <v>164339.67511277992</v>
      </c>
      <c r="F4" s="35">
        <v>111145.04939743379</v>
      </c>
      <c r="G4" s="35">
        <v>94577.041567761553</v>
      </c>
      <c r="H4" s="35">
        <v>83185.747669789067</v>
      </c>
      <c r="I4" s="35">
        <v>86883.343051345888</v>
      </c>
      <c r="J4" s="35">
        <v>83277.456203144335</v>
      </c>
      <c r="K4" s="35">
        <v>85973.519635235949</v>
      </c>
      <c r="L4" s="35">
        <v>84770.603425201029</v>
      </c>
      <c r="M4" s="35">
        <v>85304.626703411617</v>
      </c>
      <c r="N4" s="35">
        <v>83452.225548298389</v>
      </c>
      <c r="O4" s="35">
        <v>85702.980839385651</v>
      </c>
      <c r="P4" s="35">
        <v>195385.99659913391</v>
      </c>
      <c r="Q4" s="35">
        <v>96043.246597648656</v>
      </c>
      <c r="R4" s="35">
        <v>91441.189023812185</v>
      </c>
      <c r="S4" s="35">
        <v>90279.000480911913</v>
      </c>
      <c r="T4" s="35">
        <v>92651.728773663388</v>
      </c>
      <c r="U4" s="35">
        <v>96794.983228978803</v>
      </c>
      <c r="V4" s="35">
        <v>92749.26029256625</v>
      </c>
      <c r="W4" s="35">
        <v>95777.796604996998</v>
      </c>
      <c r="X4" s="35">
        <v>94422.914424650007</v>
      </c>
      <c r="Y4" s="35">
        <v>95030.007061401207</v>
      </c>
      <c r="Z4" s="35">
        <v>92941.950073307191</v>
      </c>
      <c r="AA4" s="35">
        <v>95470.962460012044</v>
      </c>
      <c r="AB4" s="35">
        <v>95097.306549237182</v>
      </c>
      <c r="AC4" s="35">
        <v>102331.31235796887</v>
      </c>
      <c r="AD4" s="35">
        <v>97394.043412847575</v>
      </c>
      <c r="AE4" s="35">
        <v>96146.520765303358</v>
      </c>
      <c r="AF4" s="35">
        <v>98765.772775443285</v>
      </c>
      <c r="AG4" s="35">
        <v>103308.61418441699</v>
      </c>
      <c r="AH4" s="35">
        <v>98867.746680984317</v>
      </c>
      <c r="AI4" s="35">
        <v>102196.61062694782</v>
      </c>
      <c r="AJ4" s="35">
        <v>100705.0730122336</v>
      </c>
      <c r="AK4" s="35">
        <v>101379.68725328002</v>
      </c>
      <c r="AL4" s="35">
        <v>99076.372310342485</v>
      </c>
      <c r="AM4" s="35">
        <v>101864.59679164259</v>
      </c>
      <c r="AN4" s="35">
        <v>101447.36739890947</v>
      </c>
      <c r="AO4" s="37"/>
      <c r="AP4" s="91">
        <f>SUMIF($E$3:$AN$3,$AP$1,$E4:$AN4)</f>
        <v>0</v>
      </c>
      <c r="AQ4" s="91">
        <f>SUMIF($E$2:$AN$2,"&lt;="&amp;VLOOKUP($AP$1,#REF!,6,0),$E4:$AN4)</f>
        <v>0</v>
      </c>
      <c r="AR4" s="38"/>
      <c r="AS4" s="38"/>
    </row>
    <row r="5" spans="1:45" x14ac:dyDescent="0.2">
      <c r="A5" s="1" t="s">
        <v>98</v>
      </c>
      <c r="B5" s="1" t="s">
        <v>101</v>
      </c>
      <c r="C5" s="1">
        <v>1310</v>
      </c>
      <c r="D5" s="1">
        <v>536170002</v>
      </c>
      <c r="E5" s="35">
        <v>4644965.7599470718</v>
      </c>
      <c r="F5" s="35">
        <v>3141450.4652294908</v>
      </c>
      <c r="G5" s="35">
        <v>2673165.3172483388</v>
      </c>
      <c r="H5" s="35">
        <v>2892176.2922157384</v>
      </c>
      <c r="I5" s="35">
        <v>3020733.1424011323</v>
      </c>
      <c r="J5" s="35">
        <v>2895364.7860790961</v>
      </c>
      <c r="K5" s="35">
        <v>2989100.6838624254</v>
      </c>
      <c r="L5" s="35">
        <v>2947278.0659063393</v>
      </c>
      <c r="M5" s="35">
        <v>2965844.8217268549</v>
      </c>
      <c r="N5" s="35">
        <v>2901441.1125030303</v>
      </c>
      <c r="O5" s="35">
        <v>2979694.6748596723</v>
      </c>
      <c r="P5" s="35">
        <v>6793119.7714075064</v>
      </c>
      <c r="Q5" s="35">
        <v>2918740.6625756994</v>
      </c>
      <c r="R5" s="35">
        <v>2778884.7846445614</v>
      </c>
      <c r="S5" s="35">
        <v>2743566.0394135383</v>
      </c>
      <c r="T5" s="35">
        <v>2815672.9162073839</v>
      </c>
      <c r="U5" s="35">
        <v>2941585.8323418028</v>
      </c>
      <c r="V5" s="35">
        <v>2818636.8852545475</v>
      </c>
      <c r="W5" s="35">
        <v>2910673.6748917177</v>
      </c>
      <c r="X5" s="35">
        <v>2869498.9973077262</v>
      </c>
      <c r="Y5" s="35">
        <v>2887948.4565628804</v>
      </c>
      <c r="Z5" s="35">
        <v>2824492.7004027744</v>
      </c>
      <c r="AA5" s="35">
        <v>2901349.0286791008</v>
      </c>
      <c r="AB5" s="35">
        <v>2889993.678467345</v>
      </c>
      <c r="AC5" s="35">
        <v>2863578.6321966299</v>
      </c>
      <c r="AD5" s="35">
        <v>2725417.0321264602</v>
      </c>
      <c r="AE5" s="35">
        <v>2690507.0997277405</v>
      </c>
      <c r="AF5" s="35">
        <v>2763802.6914263717</v>
      </c>
      <c r="AG5" s="35">
        <v>2890926.8657229799</v>
      </c>
      <c r="AH5" s="35">
        <v>2766656.2685986003</v>
      </c>
      <c r="AI5" s="35">
        <v>2859809.2190054613</v>
      </c>
      <c r="AJ5" s="35">
        <v>2818070.9167771838</v>
      </c>
      <c r="AK5" s="35">
        <v>2836948.9207929862</v>
      </c>
      <c r="AL5" s="35">
        <v>2772494.3242297918</v>
      </c>
      <c r="AM5" s="35">
        <v>2850518.3411454386</v>
      </c>
      <c r="AN5" s="35">
        <v>2838842.8417677358</v>
      </c>
      <c r="AO5" s="35"/>
      <c r="AP5" s="91">
        <f t="shared" ref="AP5:AP68" si="0">SUMIF($E$3:$AN$3,$AP$1,$E5:$AN5)</f>
        <v>0</v>
      </c>
      <c r="AQ5" s="91">
        <f>SUMIF($E$2:$AN$2,"&lt;="&amp;VLOOKUP($AP$1,#REF!,6,0),$E5:$AN5)</f>
        <v>0</v>
      </c>
    </row>
    <row r="6" spans="1:45" x14ac:dyDescent="0.2">
      <c r="A6" s="1" t="s">
        <v>98</v>
      </c>
      <c r="B6" s="1" t="s">
        <v>102</v>
      </c>
      <c r="C6" s="1">
        <v>1310</v>
      </c>
      <c r="D6" s="1">
        <v>536170003</v>
      </c>
      <c r="E6" s="35">
        <v>203933.05479293785</v>
      </c>
      <c r="F6" s="35">
        <v>137922.56454916167</v>
      </c>
      <c r="G6" s="35">
        <v>117362.92521544838</v>
      </c>
      <c r="H6" s="35">
        <v>120854.7987723237</v>
      </c>
      <c r="I6" s="35">
        <v>126226.77844789758</v>
      </c>
      <c r="J6" s="35">
        <v>120988.03573484223</v>
      </c>
      <c r="K6" s="35">
        <v>124904.95915850686</v>
      </c>
      <c r="L6" s="35">
        <v>123157.32569272588</v>
      </c>
      <c r="M6" s="35">
        <v>123933.17104647651</v>
      </c>
      <c r="N6" s="35">
        <v>121241.94598547806</v>
      </c>
      <c r="O6" s="35">
        <v>124511.91212042069</v>
      </c>
      <c r="P6" s="35">
        <v>283862.7524952091</v>
      </c>
      <c r="Q6" s="35">
        <v>125615.45458348196</v>
      </c>
      <c r="R6" s="35">
        <v>119596.39989056223</v>
      </c>
      <c r="S6" s="35">
        <v>118076.36753743156</v>
      </c>
      <c r="T6" s="35">
        <v>121179.67103513281</v>
      </c>
      <c r="U6" s="35">
        <v>126598.65477731948</v>
      </c>
      <c r="V6" s="35">
        <v>121307.23300869379</v>
      </c>
      <c r="W6" s="35">
        <v>125268.2711772836</v>
      </c>
      <c r="X6" s="35">
        <v>123496.21382790706</v>
      </c>
      <c r="Y6" s="35">
        <v>124290.2333997283</v>
      </c>
      <c r="Z6" s="35">
        <v>121559.25296073442</v>
      </c>
      <c r="AA6" s="35">
        <v>124866.96122609582</v>
      </c>
      <c r="AB6" s="35">
        <v>124378.25474487471</v>
      </c>
      <c r="AC6" s="35">
        <v>125998.30517116263</v>
      </c>
      <c r="AD6" s="35">
        <v>119919.1539815116</v>
      </c>
      <c r="AE6" s="35">
        <v>118383.10665023772</v>
      </c>
      <c r="AF6" s="35">
        <v>121608.13432250418</v>
      </c>
      <c r="AG6" s="35">
        <v>127201.63551976981</v>
      </c>
      <c r="AH6" s="35">
        <v>121733.69256048424</v>
      </c>
      <c r="AI6" s="35">
        <v>125832.44987798607</v>
      </c>
      <c r="AJ6" s="35">
        <v>123995.95225841463</v>
      </c>
      <c r="AK6" s="35">
        <v>124826.59000806879</v>
      </c>
      <c r="AL6" s="35">
        <v>121990.56873170388</v>
      </c>
      <c r="AM6" s="35">
        <v>125423.64850939324</v>
      </c>
      <c r="AN6" s="35">
        <v>124909.9230900605</v>
      </c>
      <c r="AO6" s="35"/>
      <c r="AP6" s="91">
        <f t="shared" si="0"/>
        <v>0</v>
      </c>
      <c r="AQ6" s="91">
        <f>SUMIF($E$2:$AN$2,"&lt;="&amp;VLOOKUP($AP$1,#REF!,6,0),$E6:$AN6)</f>
        <v>0</v>
      </c>
    </row>
    <row r="7" spans="1:45" x14ac:dyDescent="0.2">
      <c r="A7" s="1" t="s">
        <v>98</v>
      </c>
      <c r="B7" s="1" t="s">
        <v>103</v>
      </c>
      <c r="C7" s="1">
        <v>1310</v>
      </c>
      <c r="D7" s="1">
        <v>536140</v>
      </c>
      <c r="E7" s="35">
        <v>0</v>
      </c>
      <c r="F7" s="35">
        <v>0</v>
      </c>
      <c r="G7" s="35">
        <v>0</v>
      </c>
      <c r="H7" s="35">
        <v>90516.26806014101</v>
      </c>
      <c r="I7" s="35">
        <v>94539.704094682878</v>
      </c>
      <c r="J7" s="35">
        <v>90616.05816146388</v>
      </c>
      <c r="K7" s="35">
        <v>93549.704935849688</v>
      </c>
      <c r="L7" s="35">
        <v>92240.784968529944</v>
      </c>
      <c r="M7" s="35">
        <v>92821.867612551432</v>
      </c>
      <c r="N7" s="35">
        <v>90806.228585338147</v>
      </c>
      <c r="O7" s="35">
        <v>93255.325635887639</v>
      </c>
      <c r="P7" s="35">
        <v>212603.86230546518</v>
      </c>
      <c r="Q7" s="35">
        <v>107002.43731178661</v>
      </c>
      <c r="R7" s="35">
        <v>101875.25352225274</v>
      </c>
      <c r="S7" s="35">
        <v>100580.45132520571</v>
      </c>
      <c r="T7" s="35">
        <v>103223.92412935453</v>
      </c>
      <c r="U7" s="35">
        <v>107839.95222947627</v>
      </c>
      <c r="V7" s="35">
        <v>103332.58466101113</v>
      </c>
      <c r="W7" s="35">
        <v>106706.69766111534</v>
      </c>
      <c r="X7" s="35">
        <v>105197.21416588554</v>
      </c>
      <c r="Y7" s="35">
        <v>105873.58022084154</v>
      </c>
      <c r="Z7" s="35">
        <v>103547.26166241166</v>
      </c>
      <c r="AA7" s="35">
        <v>106364.85164354567</v>
      </c>
      <c r="AB7" s="35">
        <v>105948.5590401067</v>
      </c>
      <c r="AC7" s="35">
        <v>124070.05971181282</v>
      </c>
      <c r="AD7" s="35">
        <v>118083.94227894307</v>
      </c>
      <c r="AE7" s="35">
        <v>116571.40221856344</v>
      </c>
      <c r="AF7" s="35">
        <v>119747.0749018332</v>
      </c>
      <c r="AG7" s="35">
        <v>125254.97460413551</v>
      </c>
      <c r="AH7" s="35">
        <v>119870.71162902833</v>
      </c>
      <c r="AI7" s="35">
        <v>123906.74262512676</v>
      </c>
      <c r="AJ7" s="35">
        <v>122098.35028991796</v>
      </c>
      <c r="AK7" s="35">
        <v>122916.27617438503</v>
      </c>
      <c r="AL7" s="35">
        <v>120123.65663379223</v>
      </c>
      <c r="AM7" s="35">
        <v>123504.19744689851</v>
      </c>
      <c r="AN7" s="35">
        <v>122998.33394845302</v>
      </c>
      <c r="AO7" s="35"/>
      <c r="AP7" s="91">
        <f t="shared" si="0"/>
        <v>0</v>
      </c>
      <c r="AQ7" s="91">
        <f>SUMIF($E$2:$AN$2,"&lt;="&amp;VLOOKUP($AP$1,#REF!,6,0),$E7:$AN7)</f>
        <v>0</v>
      </c>
    </row>
    <row r="8" spans="1:45" x14ac:dyDescent="0.2">
      <c r="A8" s="1" t="s">
        <v>98</v>
      </c>
      <c r="B8" s="1" t="s">
        <v>104</v>
      </c>
      <c r="C8" s="1">
        <v>1310</v>
      </c>
      <c r="D8" s="1">
        <v>536173</v>
      </c>
      <c r="E8" s="35">
        <v>80287.615579606907</v>
      </c>
      <c r="F8" s="35">
        <v>54299.553613414922</v>
      </c>
      <c r="G8" s="35">
        <v>46205.307092386</v>
      </c>
      <c r="H8" s="35">
        <v>50246.26761664568</v>
      </c>
      <c r="I8" s="35">
        <v>52479.707506099861</v>
      </c>
      <c r="J8" s="35">
        <v>50301.661859515145</v>
      </c>
      <c r="K8" s="35">
        <v>51930.15145677251</v>
      </c>
      <c r="L8" s="35">
        <v>51203.56004534776</v>
      </c>
      <c r="M8" s="35">
        <v>51526.123432732362</v>
      </c>
      <c r="N8" s="35">
        <v>50407.226905617223</v>
      </c>
      <c r="O8" s="35">
        <v>51766.739272380786</v>
      </c>
      <c r="P8" s="35">
        <v>118018.01809410844</v>
      </c>
      <c r="Q8" s="35">
        <v>50737.140281056876</v>
      </c>
      <c r="R8" s="35">
        <v>48305.9933865395</v>
      </c>
      <c r="S8" s="35">
        <v>47692.03951447607</v>
      </c>
      <c r="T8" s="35">
        <v>48945.489939184139</v>
      </c>
      <c r="U8" s="35">
        <v>51134.263121749573</v>
      </c>
      <c r="V8" s="35">
        <v>48997.013294877535</v>
      </c>
      <c r="W8" s="35">
        <v>50596.90997864744</v>
      </c>
      <c r="X8" s="35">
        <v>49881.161087561406</v>
      </c>
      <c r="Y8" s="35">
        <v>50201.872281378921</v>
      </c>
      <c r="Z8" s="35">
        <v>49098.806276503157</v>
      </c>
      <c r="AA8" s="35">
        <v>50434.817508758977</v>
      </c>
      <c r="AB8" s="35">
        <v>50237.424844168498</v>
      </c>
      <c r="AC8" s="35">
        <v>49996.292253852182</v>
      </c>
      <c r="AD8" s="35">
        <v>47584.07711238449</v>
      </c>
      <c r="AE8" s="35">
        <v>46974.571522719656</v>
      </c>
      <c r="AF8" s="35">
        <v>48254.266720288848</v>
      </c>
      <c r="AG8" s="35">
        <v>50473.775309716839</v>
      </c>
      <c r="AH8" s="35">
        <v>48304.088393305814</v>
      </c>
      <c r="AI8" s="35">
        <v>49930.48065663872</v>
      </c>
      <c r="AJ8" s="35">
        <v>49201.755999692999</v>
      </c>
      <c r="AK8" s="35">
        <v>49531.354144940873</v>
      </c>
      <c r="AL8" s="35">
        <v>48406.017193950407</v>
      </c>
      <c r="AM8" s="35">
        <v>49768.267739011164</v>
      </c>
      <c r="AN8" s="35">
        <v>49564.420820845866</v>
      </c>
      <c r="AO8" s="35"/>
      <c r="AP8" s="91">
        <f t="shared" si="0"/>
        <v>0</v>
      </c>
      <c r="AQ8" s="91">
        <f>SUMIF($E$2:$AN$2,"&lt;="&amp;VLOOKUP($AP$1,#REF!,6,0),$E8:$AN8)</f>
        <v>0</v>
      </c>
    </row>
    <row r="9" spans="1:45" x14ac:dyDescent="0.2">
      <c r="A9" s="1" t="s">
        <v>98</v>
      </c>
      <c r="B9" s="1" t="s">
        <v>105</v>
      </c>
      <c r="C9" s="1">
        <v>1310</v>
      </c>
      <c r="D9" s="1">
        <v>536175</v>
      </c>
      <c r="E9" s="35">
        <v>686199.72438566422</v>
      </c>
      <c r="F9" s="35">
        <v>464085.75537836831</v>
      </c>
      <c r="G9" s="35">
        <v>394906.09807079152</v>
      </c>
      <c r="H9" s="35">
        <v>408061.41802446276</v>
      </c>
      <c r="I9" s="35">
        <v>426199.6935938336</v>
      </c>
      <c r="J9" s="35">
        <v>408511.28732556518</v>
      </c>
      <c r="K9" s="35">
        <v>421736.62337171525</v>
      </c>
      <c r="L9" s="35">
        <v>415835.80853045214</v>
      </c>
      <c r="M9" s="35">
        <v>418455.41948868631</v>
      </c>
      <c r="N9" s="35">
        <v>409368.60518118954</v>
      </c>
      <c r="O9" s="35">
        <v>420409.51569091959</v>
      </c>
      <c r="P9" s="35">
        <v>958451.28604068735</v>
      </c>
      <c r="Q9" s="35">
        <v>417095.93282938993</v>
      </c>
      <c r="R9" s="35">
        <v>397110.14970884233</v>
      </c>
      <c r="S9" s="35">
        <v>392063.00551498408</v>
      </c>
      <c r="T9" s="35">
        <v>402367.27318267128</v>
      </c>
      <c r="U9" s="35">
        <v>420360.56936130777</v>
      </c>
      <c r="V9" s="35">
        <v>402790.83237395389</v>
      </c>
      <c r="W9" s="35">
        <v>415943.13847656653</v>
      </c>
      <c r="X9" s="35">
        <v>410059.1657152836</v>
      </c>
      <c r="Y9" s="35">
        <v>412695.6433293774</v>
      </c>
      <c r="Z9" s="35">
        <v>403627.64419250406</v>
      </c>
      <c r="AA9" s="35">
        <v>414610.62131934729</v>
      </c>
      <c r="AB9" s="35">
        <v>412987.91106971615</v>
      </c>
      <c r="AC9" s="35">
        <v>427310.61425220099</v>
      </c>
      <c r="AD9" s="35">
        <v>406693.78273646795</v>
      </c>
      <c r="AE9" s="35">
        <v>401484.43227928958</v>
      </c>
      <c r="AF9" s="35">
        <v>412421.79015679797</v>
      </c>
      <c r="AG9" s="35">
        <v>431391.58843445801</v>
      </c>
      <c r="AH9" s="35">
        <v>412847.60832731065</v>
      </c>
      <c r="AI9" s="35">
        <v>426748.13266081788</v>
      </c>
      <c r="AJ9" s="35">
        <v>420519.83518629451</v>
      </c>
      <c r="AK9" s="35">
        <v>423336.85980058287</v>
      </c>
      <c r="AL9" s="35">
        <v>413718.77809710643</v>
      </c>
      <c r="AM9" s="35">
        <v>425361.72382235579</v>
      </c>
      <c r="AN9" s="35">
        <v>423619.47558977973</v>
      </c>
      <c r="AO9" s="35"/>
      <c r="AP9" s="91">
        <f t="shared" si="0"/>
        <v>0</v>
      </c>
      <c r="AQ9" s="91">
        <f>SUMIF($E$2:$AN$2,"&lt;="&amp;VLOOKUP($AP$1,#REF!,6,0),$E9:$AN9)</f>
        <v>0</v>
      </c>
    </row>
    <row r="10" spans="1:45" x14ac:dyDescent="0.2">
      <c r="A10" s="1" t="s">
        <v>98</v>
      </c>
      <c r="B10" s="1" t="s">
        <v>106</v>
      </c>
      <c r="C10" s="1">
        <v>1310</v>
      </c>
      <c r="D10" s="1">
        <v>536190</v>
      </c>
      <c r="E10" s="35">
        <v>0</v>
      </c>
      <c r="F10" s="35">
        <v>0</v>
      </c>
      <c r="G10" s="35">
        <v>0</v>
      </c>
      <c r="H10" s="35">
        <v>320640.79953099351</v>
      </c>
      <c r="I10" s="35">
        <v>334893.24027590093</v>
      </c>
      <c r="J10" s="35">
        <v>320994.2915447405</v>
      </c>
      <c r="K10" s="35">
        <v>331386.31131576776</v>
      </c>
      <c r="L10" s="35">
        <v>326749.6514772884</v>
      </c>
      <c r="M10" s="35">
        <v>328808.05277426675</v>
      </c>
      <c r="N10" s="35">
        <v>321667.94279069861</v>
      </c>
      <c r="O10" s="35">
        <v>330343.51518499386</v>
      </c>
      <c r="P10" s="35">
        <v>753118.45985197159</v>
      </c>
      <c r="Q10" s="35">
        <v>349922.19316842768</v>
      </c>
      <c r="R10" s="35">
        <v>333155.14148731914</v>
      </c>
      <c r="S10" s="35">
        <v>328920.84518629382</v>
      </c>
      <c r="T10" s="35">
        <v>337565.59968392766</v>
      </c>
      <c r="U10" s="35">
        <v>352661.05654548615</v>
      </c>
      <c r="V10" s="35">
        <v>337920.94422096218</v>
      </c>
      <c r="W10" s="35">
        <v>348955.05756133667</v>
      </c>
      <c r="X10" s="35">
        <v>344018.70481580746</v>
      </c>
      <c r="Y10" s="35">
        <v>346230.57493092684</v>
      </c>
      <c r="Z10" s="35">
        <v>338622.98661401542</v>
      </c>
      <c r="AA10" s="35">
        <v>347837.14369695133</v>
      </c>
      <c r="AB10" s="35">
        <v>346475.77264359203</v>
      </c>
      <c r="AC10" s="35">
        <v>365586.96314220061</v>
      </c>
      <c r="AD10" s="35">
        <v>347948.1669783339</v>
      </c>
      <c r="AE10" s="35">
        <v>343491.29052812885</v>
      </c>
      <c r="AF10" s="35">
        <v>352848.78205273149</v>
      </c>
      <c r="AG10" s="35">
        <v>369078.45366031933</v>
      </c>
      <c r="AH10" s="35">
        <v>353213.0921508575</v>
      </c>
      <c r="AI10" s="35">
        <v>365105.73021711397</v>
      </c>
      <c r="AJ10" s="35">
        <v>359777.09038624534</v>
      </c>
      <c r="AK10" s="35">
        <v>362187.20480766398</v>
      </c>
      <c r="AL10" s="35">
        <v>353958.42423458846</v>
      </c>
      <c r="AM10" s="35">
        <v>363919.58369975246</v>
      </c>
      <c r="AN10" s="35">
        <v>362428.99765029986</v>
      </c>
      <c r="AO10" s="35"/>
      <c r="AP10" s="91">
        <f t="shared" si="0"/>
        <v>0</v>
      </c>
      <c r="AQ10" s="91">
        <f>SUMIF($E$2:$AN$2,"&lt;="&amp;VLOOKUP($AP$1,#REF!,6,0),$E10:$AN10)</f>
        <v>0</v>
      </c>
    </row>
    <row r="11" spans="1:45" x14ac:dyDescent="0.2">
      <c r="A11" s="1" t="s">
        <v>98</v>
      </c>
      <c r="B11" s="1" t="s">
        <v>107</v>
      </c>
      <c r="C11" s="1">
        <v>1310</v>
      </c>
      <c r="D11" s="1">
        <v>536195</v>
      </c>
      <c r="E11" s="35">
        <v>107316.33268825294</v>
      </c>
      <c r="F11" s="35">
        <v>72579.424838230989</v>
      </c>
      <c r="G11" s="35">
        <v>61760.261182160102</v>
      </c>
      <c r="H11" s="35">
        <v>41232.659090889167</v>
      </c>
      <c r="I11" s="35">
        <v>43065.445284372516</v>
      </c>
      <c r="J11" s="35">
        <v>41278.116237064896</v>
      </c>
      <c r="K11" s="35">
        <v>42614.473335448216</v>
      </c>
      <c r="L11" s="35">
        <v>42018.224153434945</v>
      </c>
      <c r="M11" s="35">
        <v>42282.923340421432</v>
      </c>
      <c r="N11" s="35">
        <v>41364.744115399066</v>
      </c>
      <c r="O11" s="35">
        <v>42480.375437038558</v>
      </c>
      <c r="P11" s="35">
        <v>96846.928886011025</v>
      </c>
      <c r="Q11" s="35">
        <v>43313.058477520783</v>
      </c>
      <c r="R11" s="35">
        <v>41237.647702960654</v>
      </c>
      <c r="S11" s="35">
        <v>40713.53026520447</v>
      </c>
      <c r="T11" s="35">
        <v>41783.570303789849</v>
      </c>
      <c r="U11" s="35">
        <v>43652.072555302853</v>
      </c>
      <c r="V11" s="35">
        <v>41827.554535178213</v>
      </c>
      <c r="W11" s="35">
        <v>43193.347290509955</v>
      </c>
      <c r="X11" s="35">
        <v>42582.329929202249</v>
      </c>
      <c r="Y11" s="35">
        <v>42856.113248783629</v>
      </c>
      <c r="Z11" s="35">
        <v>41914.452719453649</v>
      </c>
      <c r="AA11" s="35">
        <v>43054.972904642847</v>
      </c>
      <c r="AB11" s="35">
        <v>42886.463604018478</v>
      </c>
      <c r="AC11" s="35">
        <v>45142.835099396667</v>
      </c>
      <c r="AD11" s="35">
        <v>42964.788979443569</v>
      </c>
      <c r="AE11" s="35">
        <v>42414.451962716499</v>
      </c>
      <c r="AF11" s="35">
        <v>43569.919031915109</v>
      </c>
      <c r="AG11" s="35">
        <v>45573.965846937121</v>
      </c>
      <c r="AH11" s="35">
        <v>43614.904199174343</v>
      </c>
      <c r="AI11" s="35">
        <v>45083.412251287242</v>
      </c>
      <c r="AJ11" s="35">
        <v>44425.429518201061</v>
      </c>
      <c r="AK11" s="35">
        <v>44723.031481251543</v>
      </c>
      <c r="AL11" s="35">
        <v>43706.938124730565</v>
      </c>
      <c r="AM11" s="35">
        <v>44936.946370292062</v>
      </c>
      <c r="AN11" s="35">
        <v>44752.888165224918</v>
      </c>
      <c r="AO11" s="35"/>
      <c r="AP11" s="91">
        <f t="shared" si="0"/>
        <v>0</v>
      </c>
      <c r="AQ11" s="91">
        <f>SUMIF($E$2:$AN$2,"&lt;="&amp;VLOOKUP($AP$1,#REF!,6,0),$E11:$AN11)</f>
        <v>0</v>
      </c>
    </row>
    <row r="12" spans="1:45" x14ac:dyDescent="0.2">
      <c r="A12" s="1" t="s">
        <v>98</v>
      </c>
      <c r="B12" s="1" t="s">
        <v>108</v>
      </c>
      <c r="C12" s="1">
        <v>1311</v>
      </c>
      <c r="D12" s="2" t="s">
        <v>6</v>
      </c>
      <c r="E12" s="35">
        <v>0</v>
      </c>
      <c r="F12" s="35">
        <v>0</v>
      </c>
      <c r="G12" s="35">
        <v>0</v>
      </c>
      <c r="H12" s="35">
        <v>0</v>
      </c>
      <c r="I12" s="35">
        <v>0</v>
      </c>
      <c r="J12" s="35">
        <v>0</v>
      </c>
      <c r="K12" s="35">
        <v>0</v>
      </c>
      <c r="L12" s="35">
        <v>0</v>
      </c>
      <c r="M12" s="35">
        <v>0</v>
      </c>
      <c r="N12" s="35">
        <v>0</v>
      </c>
      <c r="O12" s="35">
        <v>0</v>
      </c>
      <c r="P12" s="35">
        <v>0</v>
      </c>
      <c r="Q12" s="35">
        <v>0</v>
      </c>
      <c r="R12" s="35">
        <v>0</v>
      </c>
      <c r="S12" s="35">
        <v>0</v>
      </c>
      <c r="T12" s="35">
        <v>0</v>
      </c>
      <c r="U12" s="35">
        <v>0</v>
      </c>
      <c r="V12" s="35">
        <v>0</v>
      </c>
      <c r="W12" s="35">
        <v>0</v>
      </c>
      <c r="X12" s="35">
        <v>0</v>
      </c>
      <c r="Y12" s="35">
        <v>0</v>
      </c>
      <c r="Z12" s="35">
        <v>0</v>
      </c>
      <c r="AA12" s="35">
        <v>0</v>
      </c>
      <c r="AB12" s="35">
        <v>0</v>
      </c>
      <c r="AC12" s="35">
        <v>0</v>
      </c>
      <c r="AD12" s="35">
        <v>0</v>
      </c>
      <c r="AE12" s="35">
        <v>0</v>
      </c>
      <c r="AF12" s="35">
        <v>0</v>
      </c>
      <c r="AG12" s="35">
        <v>0</v>
      </c>
      <c r="AH12" s="35">
        <v>0</v>
      </c>
      <c r="AI12" s="35">
        <v>0</v>
      </c>
      <c r="AJ12" s="35">
        <v>0</v>
      </c>
      <c r="AK12" s="35">
        <v>0</v>
      </c>
      <c r="AL12" s="35">
        <v>0</v>
      </c>
      <c r="AM12" s="35">
        <v>0</v>
      </c>
      <c r="AN12" s="35">
        <v>0</v>
      </c>
      <c r="AO12" s="35"/>
      <c r="AP12" s="91">
        <f t="shared" si="0"/>
        <v>0</v>
      </c>
      <c r="AQ12" s="91">
        <f>SUMIF($E$2:$AN$2,"&lt;="&amp;VLOOKUP($AP$1,#REF!,6,0),$E12:$AN12)</f>
        <v>0</v>
      </c>
    </row>
    <row r="13" spans="1:45" x14ac:dyDescent="0.2">
      <c r="A13" s="1" t="s">
        <v>98</v>
      </c>
      <c r="B13" s="1" t="s">
        <v>109</v>
      </c>
      <c r="C13" s="1">
        <v>1311</v>
      </c>
      <c r="D13" s="2" t="s">
        <v>12</v>
      </c>
      <c r="E13" s="35">
        <v>0</v>
      </c>
      <c r="F13" s="35">
        <v>0</v>
      </c>
      <c r="G13" s="35">
        <v>0</v>
      </c>
      <c r="H13" s="35">
        <v>0</v>
      </c>
      <c r="I13" s="35">
        <v>0</v>
      </c>
      <c r="J13" s="35">
        <v>0</v>
      </c>
      <c r="K13" s="35">
        <v>0</v>
      </c>
      <c r="L13" s="35">
        <v>0</v>
      </c>
      <c r="M13" s="35">
        <v>0</v>
      </c>
      <c r="N13" s="35">
        <v>0</v>
      </c>
      <c r="O13" s="35">
        <v>0</v>
      </c>
      <c r="P13" s="35">
        <v>0</v>
      </c>
      <c r="Q13" s="35">
        <v>0</v>
      </c>
      <c r="R13" s="35">
        <v>0</v>
      </c>
      <c r="S13" s="35">
        <v>0</v>
      </c>
      <c r="T13" s="35">
        <v>0</v>
      </c>
      <c r="U13" s="35">
        <v>0</v>
      </c>
      <c r="V13" s="35">
        <v>0</v>
      </c>
      <c r="W13" s="35">
        <v>0</v>
      </c>
      <c r="X13" s="35">
        <v>0</v>
      </c>
      <c r="Y13" s="35">
        <v>0</v>
      </c>
      <c r="Z13" s="35">
        <v>0</v>
      </c>
      <c r="AA13" s="35">
        <v>0</v>
      </c>
      <c r="AB13" s="35">
        <v>0</v>
      </c>
      <c r="AC13" s="35">
        <v>0</v>
      </c>
      <c r="AD13" s="35">
        <v>0</v>
      </c>
      <c r="AE13" s="35">
        <v>0</v>
      </c>
      <c r="AF13" s="35">
        <v>0</v>
      </c>
      <c r="AG13" s="35">
        <v>0</v>
      </c>
      <c r="AH13" s="35">
        <v>0</v>
      </c>
      <c r="AI13" s="35">
        <v>0</v>
      </c>
      <c r="AJ13" s="35">
        <v>0</v>
      </c>
      <c r="AK13" s="35">
        <v>0</v>
      </c>
      <c r="AL13" s="35">
        <v>0</v>
      </c>
      <c r="AM13" s="35">
        <v>0</v>
      </c>
      <c r="AN13" s="35">
        <v>0</v>
      </c>
      <c r="AO13" s="35"/>
      <c r="AP13" s="91">
        <f t="shared" si="0"/>
        <v>0</v>
      </c>
      <c r="AQ13" s="91">
        <f>SUMIF($E$2:$AN$2,"&lt;="&amp;VLOOKUP($AP$1,#REF!,6,0),$E13:$AN13)</f>
        <v>0</v>
      </c>
    </row>
    <row r="14" spans="1:45" x14ac:dyDescent="0.2">
      <c r="A14" s="1" t="s">
        <v>98</v>
      </c>
      <c r="B14" s="1" t="s">
        <v>110</v>
      </c>
      <c r="C14" s="1">
        <v>1311</v>
      </c>
      <c r="D14" s="2" t="s">
        <v>9</v>
      </c>
      <c r="E14" s="35">
        <v>0</v>
      </c>
      <c r="F14" s="35">
        <v>0</v>
      </c>
      <c r="G14" s="35">
        <v>0</v>
      </c>
      <c r="H14" s="35">
        <v>0</v>
      </c>
      <c r="I14" s="35">
        <v>0</v>
      </c>
      <c r="J14" s="35">
        <v>0</v>
      </c>
      <c r="K14" s="35">
        <v>0</v>
      </c>
      <c r="L14" s="35">
        <v>0</v>
      </c>
      <c r="M14" s="35">
        <v>0</v>
      </c>
      <c r="N14" s="35">
        <v>0</v>
      </c>
      <c r="O14" s="35">
        <v>0</v>
      </c>
      <c r="P14" s="35">
        <v>0</v>
      </c>
      <c r="Q14" s="35">
        <v>0</v>
      </c>
      <c r="R14" s="35">
        <v>0</v>
      </c>
      <c r="S14" s="35">
        <v>0</v>
      </c>
      <c r="T14" s="35">
        <v>0</v>
      </c>
      <c r="U14" s="35">
        <v>0</v>
      </c>
      <c r="V14" s="35">
        <v>0</v>
      </c>
      <c r="W14" s="35">
        <v>0</v>
      </c>
      <c r="X14" s="35">
        <v>0</v>
      </c>
      <c r="Y14" s="35">
        <v>0</v>
      </c>
      <c r="Z14" s="35">
        <v>0</v>
      </c>
      <c r="AA14" s="35">
        <v>0</v>
      </c>
      <c r="AB14" s="35">
        <v>0</v>
      </c>
      <c r="AC14" s="35">
        <v>0</v>
      </c>
      <c r="AD14" s="35">
        <v>0</v>
      </c>
      <c r="AE14" s="35">
        <v>0</v>
      </c>
      <c r="AF14" s="35">
        <v>0</v>
      </c>
      <c r="AG14" s="35">
        <v>0</v>
      </c>
      <c r="AH14" s="35">
        <v>0</v>
      </c>
      <c r="AI14" s="35">
        <v>0</v>
      </c>
      <c r="AJ14" s="35">
        <v>0</v>
      </c>
      <c r="AK14" s="35">
        <v>0</v>
      </c>
      <c r="AL14" s="35">
        <v>0</v>
      </c>
      <c r="AM14" s="35">
        <v>0</v>
      </c>
      <c r="AN14" s="35">
        <v>0</v>
      </c>
      <c r="AO14" s="35"/>
      <c r="AP14" s="91">
        <f t="shared" si="0"/>
        <v>0</v>
      </c>
      <c r="AQ14" s="91">
        <f>SUMIF($E$2:$AN$2,"&lt;="&amp;VLOOKUP($AP$1,#REF!,6,0),$E14:$AN14)</f>
        <v>0</v>
      </c>
    </row>
    <row r="15" spans="1:45" x14ac:dyDescent="0.2">
      <c r="A15" s="1" t="s">
        <v>98</v>
      </c>
      <c r="B15" s="1" t="s">
        <v>111</v>
      </c>
      <c r="C15" s="1">
        <v>1311</v>
      </c>
      <c r="D15" s="2" t="s">
        <v>8</v>
      </c>
      <c r="E15" s="35">
        <v>0</v>
      </c>
      <c r="F15" s="35">
        <v>0</v>
      </c>
      <c r="G15" s="35">
        <v>0</v>
      </c>
      <c r="H15" s="35">
        <v>0</v>
      </c>
      <c r="I15" s="35">
        <v>0</v>
      </c>
      <c r="J15" s="35">
        <v>0</v>
      </c>
      <c r="K15" s="35">
        <v>0</v>
      </c>
      <c r="L15" s="35">
        <v>0</v>
      </c>
      <c r="M15" s="35">
        <v>0</v>
      </c>
      <c r="N15" s="35">
        <v>0</v>
      </c>
      <c r="O15" s="35">
        <v>0</v>
      </c>
      <c r="P15" s="35">
        <v>0</v>
      </c>
      <c r="Q15" s="35">
        <v>0</v>
      </c>
      <c r="R15" s="35">
        <v>0</v>
      </c>
      <c r="S15" s="35">
        <v>0</v>
      </c>
      <c r="T15" s="35">
        <v>0</v>
      </c>
      <c r="U15" s="35">
        <v>0</v>
      </c>
      <c r="V15" s="35">
        <v>0</v>
      </c>
      <c r="W15" s="35">
        <v>0</v>
      </c>
      <c r="X15" s="35">
        <v>0</v>
      </c>
      <c r="Y15" s="35">
        <v>0</v>
      </c>
      <c r="Z15" s="35">
        <v>0</v>
      </c>
      <c r="AA15" s="35">
        <v>0</v>
      </c>
      <c r="AB15" s="35">
        <v>0</v>
      </c>
      <c r="AC15" s="35">
        <v>0</v>
      </c>
      <c r="AD15" s="35">
        <v>0</v>
      </c>
      <c r="AE15" s="35">
        <v>0</v>
      </c>
      <c r="AF15" s="35">
        <v>0</v>
      </c>
      <c r="AG15" s="35">
        <v>0</v>
      </c>
      <c r="AH15" s="35">
        <v>0</v>
      </c>
      <c r="AI15" s="35">
        <v>0</v>
      </c>
      <c r="AJ15" s="35">
        <v>0</v>
      </c>
      <c r="AK15" s="35">
        <v>0</v>
      </c>
      <c r="AL15" s="35">
        <v>0</v>
      </c>
      <c r="AM15" s="35">
        <v>0</v>
      </c>
      <c r="AN15" s="35">
        <v>0</v>
      </c>
      <c r="AO15" s="35"/>
      <c r="AP15" s="91">
        <f t="shared" si="0"/>
        <v>0</v>
      </c>
      <c r="AQ15" s="91">
        <f>SUMIF($E$2:$AN$2,"&lt;="&amp;VLOOKUP($AP$1,#REF!,6,0),$E15:$AN15)</f>
        <v>0</v>
      </c>
    </row>
    <row r="16" spans="1:45" x14ac:dyDescent="0.2">
      <c r="A16" s="1" t="s">
        <v>98</v>
      </c>
      <c r="B16" s="1" t="s">
        <v>112</v>
      </c>
      <c r="C16" s="1">
        <v>1311</v>
      </c>
      <c r="D16" s="2" t="s">
        <v>7</v>
      </c>
      <c r="E16" s="35">
        <v>0</v>
      </c>
      <c r="F16" s="35">
        <v>0</v>
      </c>
      <c r="G16" s="35">
        <v>0</v>
      </c>
      <c r="H16" s="35">
        <v>0</v>
      </c>
      <c r="I16" s="35">
        <v>0</v>
      </c>
      <c r="J16" s="35">
        <v>0</v>
      </c>
      <c r="K16" s="35">
        <v>0</v>
      </c>
      <c r="L16" s="35">
        <v>0</v>
      </c>
      <c r="M16" s="35">
        <v>0</v>
      </c>
      <c r="N16" s="35">
        <v>0</v>
      </c>
      <c r="O16" s="35">
        <v>0</v>
      </c>
      <c r="P16" s="35">
        <v>0</v>
      </c>
      <c r="Q16" s="35">
        <v>0</v>
      </c>
      <c r="R16" s="35">
        <v>0</v>
      </c>
      <c r="S16" s="35">
        <v>0</v>
      </c>
      <c r="T16" s="35">
        <v>0</v>
      </c>
      <c r="U16" s="35">
        <v>0</v>
      </c>
      <c r="V16" s="35">
        <v>0</v>
      </c>
      <c r="W16" s="35">
        <v>0</v>
      </c>
      <c r="X16" s="35">
        <v>0</v>
      </c>
      <c r="Y16" s="35">
        <v>0</v>
      </c>
      <c r="Z16" s="35">
        <v>0</v>
      </c>
      <c r="AA16" s="35">
        <v>0</v>
      </c>
      <c r="AB16" s="35">
        <v>0</v>
      </c>
      <c r="AC16" s="35">
        <v>0</v>
      </c>
      <c r="AD16" s="35">
        <v>0</v>
      </c>
      <c r="AE16" s="35">
        <v>0</v>
      </c>
      <c r="AF16" s="35">
        <v>0</v>
      </c>
      <c r="AG16" s="35">
        <v>0</v>
      </c>
      <c r="AH16" s="35">
        <v>0</v>
      </c>
      <c r="AI16" s="35">
        <v>0</v>
      </c>
      <c r="AJ16" s="35">
        <v>0</v>
      </c>
      <c r="AK16" s="35">
        <v>0</v>
      </c>
      <c r="AL16" s="35">
        <v>0</v>
      </c>
      <c r="AM16" s="35">
        <v>0</v>
      </c>
      <c r="AN16" s="35">
        <v>0</v>
      </c>
      <c r="AO16" s="35"/>
      <c r="AP16" s="91">
        <f t="shared" si="0"/>
        <v>0</v>
      </c>
      <c r="AQ16" s="91">
        <f>SUMIF($E$2:$AN$2,"&lt;="&amp;VLOOKUP($AP$1,#REF!,6,0),$E16:$AN16)</f>
        <v>0</v>
      </c>
    </row>
    <row r="17" spans="1:43" x14ac:dyDescent="0.2">
      <c r="A17" s="1" t="s">
        <v>98</v>
      </c>
      <c r="B17" s="1" t="s">
        <v>113</v>
      </c>
      <c r="C17" s="1">
        <v>1311</v>
      </c>
      <c r="D17" s="2" t="s">
        <v>5</v>
      </c>
      <c r="E17" s="35">
        <v>0</v>
      </c>
      <c r="F17" s="35">
        <v>0</v>
      </c>
      <c r="G17" s="35">
        <v>0</v>
      </c>
      <c r="H17" s="35">
        <v>0</v>
      </c>
      <c r="I17" s="35">
        <v>0</v>
      </c>
      <c r="J17" s="35">
        <v>0</v>
      </c>
      <c r="K17" s="35">
        <v>0</v>
      </c>
      <c r="L17" s="35">
        <v>0</v>
      </c>
      <c r="M17" s="35">
        <v>0</v>
      </c>
      <c r="N17" s="35">
        <v>0</v>
      </c>
      <c r="O17" s="35">
        <v>0</v>
      </c>
      <c r="P17" s="35">
        <v>0</v>
      </c>
      <c r="Q17" s="35">
        <v>0</v>
      </c>
      <c r="R17" s="35">
        <v>0</v>
      </c>
      <c r="S17" s="35">
        <v>0</v>
      </c>
      <c r="T17" s="35">
        <v>0</v>
      </c>
      <c r="U17" s="35">
        <v>0</v>
      </c>
      <c r="V17" s="35">
        <v>0</v>
      </c>
      <c r="W17" s="35">
        <v>0</v>
      </c>
      <c r="X17" s="35">
        <v>0</v>
      </c>
      <c r="Y17" s="35">
        <v>0</v>
      </c>
      <c r="Z17" s="35">
        <v>0</v>
      </c>
      <c r="AA17" s="35">
        <v>0</v>
      </c>
      <c r="AB17" s="35">
        <v>0</v>
      </c>
      <c r="AC17" s="35">
        <v>0</v>
      </c>
      <c r="AD17" s="35">
        <v>0</v>
      </c>
      <c r="AE17" s="35">
        <v>0</v>
      </c>
      <c r="AF17" s="35">
        <v>0</v>
      </c>
      <c r="AG17" s="35">
        <v>0</v>
      </c>
      <c r="AH17" s="35">
        <v>0</v>
      </c>
      <c r="AI17" s="35">
        <v>0</v>
      </c>
      <c r="AJ17" s="35">
        <v>0</v>
      </c>
      <c r="AK17" s="35">
        <v>0</v>
      </c>
      <c r="AL17" s="35">
        <v>0</v>
      </c>
      <c r="AM17" s="35">
        <v>0</v>
      </c>
      <c r="AN17" s="35">
        <v>0</v>
      </c>
      <c r="AO17" s="35"/>
      <c r="AP17" s="91">
        <f t="shared" si="0"/>
        <v>0</v>
      </c>
      <c r="AQ17" s="91">
        <f>SUMIF($E$2:$AN$2,"&lt;="&amp;VLOOKUP($AP$1,#REF!,6,0),$E17:$AN17)</f>
        <v>0</v>
      </c>
    </row>
    <row r="18" spans="1:43" x14ac:dyDescent="0.2">
      <c r="A18" s="1" t="s">
        <v>98</v>
      </c>
      <c r="B18" s="1" t="s">
        <v>114</v>
      </c>
      <c r="C18" s="1">
        <v>1311</v>
      </c>
      <c r="D18" s="2" t="s">
        <v>4</v>
      </c>
      <c r="E18" s="35">
        <v>0</v>
      </c>
      <c r="F18" s="35">
        <v>0</v>
      </c>
      <c r="G18" s="35">
        <v>0</v>
      </c>
      <c r="H18" s="35">
        <v>0</v>
      </c>
      <c r="I18" s="35">
        <v>0</v>
      </c>
      <c r="J18" s="35">
        <v>0</v>
      </c>
      <c r="K18" s="35">
        <v>0</v>
      </c>
      <c r="L18" s="35">
        <v>0</v>
      </c>
      <c r="M18" s="35">
        <v>0</v>
      </c>
      <c r="N18" s="35">
        <v>0</v>
      </c>
      <c r="O18" s="35">
        <v>0</v>
      </c>
      <c r="P18" s="35">
        <v>0</v>
      </c>
      <c r="Q18" s="35">
        <v>0</v>
      </c>
      <c r="R18" s="35">
        <v>0</v>
      </c>
      <c r="S18" s="35">
        <v>0</v>
      </c>
      <c r="T18" s="35">
        <v>0</v>
      </c>
      <c r="U18" s="35">
        <v>0</v>
      </c>
      <c r="V18" s="35">
        <v>0</v>
      </c>
      <c r="W18" s="35">
        <v>0</v>
      </c>
      <c r="X18" s="35">
        <v>0</v>
      </c>
      <c r="Y18" s="35">
        <v>0</v>
      </c>
      <c r="Z18" s="35">
        <v>0</v>
      </c>
      <c r="AA18" s="35">
        <v>0</v>
      </c>
      <c r="AB18" s="35">
        <v>0</v>
      </c>
      <c r="AC18" s="35">
        <v>0</v>
      </c>
      <c r="AD18" s="35">
        <v>0</v>
      </c>
      <c r="AE18" s="35">
        <v>0</v>
      </c>
      <c r="AF18" s="35">
        <v>0</v>
      </c>
      <c r="AG18" s="35">
        <v>0</v>
      </c>
      <c r="AH18" s="35">
        <v>0</v>
      </c>
      <c r="AI18" s="35">
        <v>0</v>
      </c>
      <c r="AJ18" s="35">
        <v>0</v>
      </c>
      <c r="AK18" s="35">
        <v>0</v>
      </c>
      <c r="AL18" s="35">
        <v>0</v>
      </c>
      <c r="AM18" s="35">
        <v>0</v>
      </c>
      <c r="AN18" s="35">
        <v>0</v>
      </c>
      <c r="AO18" s="35"/>
      <c r="AP18" s="91">
        <f t="shared" si="0"/>
        <v>0</v>
      </c>
      <c r="AQ18" s="91">
        <f>SUMIF($E$2:$AN$2,"&lt;="&amp;VLOOKUP($AP$1,#REF!,6,0),$E18:$AN18)</f>
        <v>0</v>
      </c>
    </row>
    <row r="19" spans="1:43" x14ac:dyDescent="0.2">
      <c r="A19" s="1" t="s">
        <v>99</v>
      </c>
      <c r="B19" s="1" t="s">
        <v>115</v>
      </c>
      <c r="C19" s="1">
        <v>1310</v>
      </c>
      <c r="D19" s="1">
        <v>536101</v>
      </c>
      <c r="E19" s="35">
        <v>1704831.860945381</v>
      </c>
      <c r="F19" s="35">
        <v>1152999.8539248547</v>
      </c>
      <c r="G19" s="35">
        <v>981126.15634675091</v>
      </c>
      <c r="H19" s="35">
        <v>1040414.7979890521</v>
      </c>
      <c r="I19" s="35">
        <v>1086661.0969009609</v>
      </c>
      <c r="J19" s="35">
        <v>1041561.8083589467</v>
      </c>
      <c r="K19" s="35">
        <v>1075281.818933354</v>
      </c>
      <c r="L19" s="35">
        <v>1060236.7918617786</v>
      </c>
      <c r="M19" s="35">
        <v>1066915.8893837053</v>
      </c>
      <c r="N19" s="35">
        <v>1043747.670937894</v>
      </c>
      <c r="O19" s="35">
        <v>1071898.1555713306</v>
      </c>
      <c r="P19" s="35">
        <v>2443717.6785201211</v>
      </c>
      <c r="Q19" s="35">
        <v>1071901.4510385937</v>
      </c>
      <c r="R19" s="35">
        <v>1020539.6701127163</v>
      </c>
      <c r="S19" s="35">
        <v>1007568.9342239761</v>
      </c>
      <c r="T19" s="35">
        <v>1034050.0350823774</v>
      </c>
      <c r="U19" s="35">
        <v>1080291.2922243807</v>
      </c>
      <c r="V19" s="35">
        <v>1035138.546563793</v>
      </c>
      <c r="W19" s="35">
        <v>1068938.8665531534</v>
      </c>
      <c r="X19" s="35">
        <v>1053817.5516606618</v>
      </c>
      <c r="Y19" s="35">
        <v>1060593.0772837657</v>
      </c>
      <c r="Z19" s="35">
        <v>1037289.0825243462</v>
      </c>
      <c r="AA19" s="35">
        <v>1065514.4095831036</v>
      </c>
      <c r="AB19" s="35">
        <v>1061344.1807837104</v>
      </c>
      <c r="AC19" s="35">
        <v>1056161.3748764882</v>
      </c>
      <c r="AD19" s="35">
        <v>1005203.8269172373</v>
      </c>
      <c r="AE19" s="35">
        <v>992328.14689067064</v>
      </c>
      <c r="AF19" s="35">
        <v>1019361.4443285097</v>
      </c>
      <c r="AG19" s="35">
        <v>1066248.1060725078</v>
      </c>
      <c r="AH19" s="35">
        <v>1020413.9169079778</v>
      </c>
      <c r="AI19" s="35">
        <v>1054771.1184422136</v>
      </c>
      <c r="AJ19" s="35">
        <v>1039376.9601778699</v>
      </c>
      <c r="AK19" s="35">
        <v>1046339.6531006618</v>
      </c>
      <c r="AL19" s="35">
        <v>1022567.1418247717</v>
      </c>
      <c r="AM19" s="35">
        <v>1051344.4039723813</v>
      </c>
      <c r="AN19" s="35">
        <v>1047038.1798175849</v>
      </c>
      <c r="AO19" s="35"/>
      <c r="AP19" s="91">
        <f t="shared" si="0"/>
        <v>0</v>
      </c>
      <c r="AQ19" s="91">
        <f>SUMIF($E$2:$AN$2,"&lt;="&amp;VLOOKUP($AP$1,#REF!,6,0),$E19:$AN19)</f>
        <v>0</v>
      </c>
    </row>
    <row r="20" spans="1:43" x14ac:dyDescent="0.2">
      <c r="A20" s="1" t="s">
        <v>99</v>
      </c>
      <c r="B20" s="1" t="s">
        <v>116</v>
      </c>
      <c r="C20" s="1">
        <v>1310</v>
      </c>
      <c r="D20" s="1">
        <v>536102</v>
      </c>
      <c r="E20" s="35">
        <v>33170.732146753049</v>
      </c>
      <c r="F20" s="35">
        <v>22433.795493813839</v>
      </c>
      <c r="G20" s="35">
        <v>19089.667245134908</v>
      </c>
      <c r="H20" s="35">
        <v>20902.788853343085</v>
      </c>
      <c r="I20" s="35">
        <v>21831.915028088628</v>
      </c>
      <c r="J20" s="35">
        <v>20925.833234892485</v>
      </c>
      <c r="K20" s="35">
        <v>21603.295976225727</v>
      </c>
      <c r="L20" s="35">
        <v>21301.029010417649</v>
      </c>
      <c r="M20" s="35">
        <v>21435.217572039008</v>
      </c>
      <c r="N20" s="35">
        <v>20969.749011598538</v>
      </c>
      <c r="O20" s="35">
        <v>21535.315396803104</v>
      </c>
      <c r="P20" s="35">
        <v>49096.297697820075</v>
      </c>
      <c r="Q20" s="35">
        <v>20815.609120081313</v>
      </c>
      <c r="R20" s="35">
        <v>19818.197693472641</v>
      </c>
      <c r="S20" s="35">
        <v>19566.314679415496</v>
      </c>
      <c r="T20" s="35">
        <v>20080.559943291049</v>
      </c>
      <c r="U20" s="35">
        <v>20978.534223441973</v>
      </c>
      <c r="V20" s="35">
        <v>20101.698108089611</v>
      </c>
      <c r="W20" s="35">
        <v>20758.07771122429</v>
      </c>
      <c r="X20" s="35">
        <v>20464.431891565411</v>
      </c>
      <c r="Y20" s="35">
        <v>20596.008066611139</v>
      </c>
      <c r="Z20" s="35">
        <v>20143.460077821233</v>
      </c>
      <c r="AA20" s="35">
        <v>20691.577047690313</v>
      </c>
      <c r="AB20" s="35">
        <v>20610.593994121944</v>
      </c>
      <c r="AC20" s="35">
        <v>20606.914222282176</v>
      </c>
      <c r="AD20" s="35">
        <v>19612.674284377877</v>
      </c>
      <c r="AE20" s="35">
        <v>19361.455067151688</v>
      </c>
      <c r="AF20" s="35">
        <v>19888.905563542106</v>
      </c>
      <c r="AG20" s="35">
        <v>20803.717863736969</v>
      </c>
      <c r="AH20" s="35">
        <v>19909.440505154544</v>
      </c>
      <c r="AI20" s="35">
        <v>20579.788732021349</v>
      </c>
      <c r="AJ20" s="35">
        <v>20279.431129079596</v>
      </c>
      <c r="AK20" s="35">
        <v>20415.281217171338</v>
      </c>
      <c r="AL20" s="35">
        <v>19951.452381575269</v>
      </c>
      <c r="AM20" s="35">
        <v>20512.929620503142</v>
      </c>
      <c r="AN20" s="35">
        <v>20428.910270912569</v>
      </c>
      <c r="AO20" s="35"/>
      <c r="AP20" s="91">
        <f t="shared" si="0"/>
        <v>0</v>
      </c>
      <c r="AQ20" s="91">
        <f>SUMIF($E$2:$AN$2,"&lt;="&amp;VLOOKUP($AP$1,#REF!,6,0),$E20:$AN20)</f>
        <v>0</v>
      </c>
    </row>
    <row r="21" spans="1:43" x14ac:dyDescent="0.2">
      <c r="A21" s="1" t="s">
        <v>99</v>
      </c>
      <c r="B21" s="1" t="s">
        <v>117</v>
      </c>
      <c r="C21" s="1">
        <v>1310</v>
      </c>
      <c r="D21" s="1">
        <v>536103</v>
      </c>
      <c r="E21" s="35">
        <v>0.10765077760555837</v>
      </c>
      <c r="F21" s="35">
        <v>7.2805614264668181E-2</v>
      </c>
      <c r="G21" s="35">
        <v>6.195273333366226E-2</v>
      </c>
      <c r="H21" s="35">
        <v>5.1440144095782243E-2</v>
      </c>
      <c r="I21" s="35">
        <v>5.3726651635393613E-2</v>
      </c>
      <c r="J21" s="35">
        <v>5.1496854533600672E-2</v>
      </c>
      <c r="K21" s="35">
        <v>5.3164037859146827E-2</v>
      </c>
      <c r="L21" s="35">
        <v>5.2420182271949639E-2</v>
      </c>
      <c r="M21" s="35">
        <v>5.2750409926940481E-2</v>
      </c>
      <c r="N21" s="35">
        <v>5.1604927858059299E-2</v>
      </c>
      <c r="O21" s="35">
        <v>5.2996742919426125E-2</v>
      </c>
      <c r="P21" s="35">
        <v>0.12082218530095172</v>
      </c>
      <c r="Q21" s="35">
        <v>6.844338678402935E-2</v>
      </c>
      <c r="R21" s="35">
        <v>6.5163818280394747E-2</v>
      </c>
      <c r="S21" s="35">
        <v>6.4335606794678063E-2</v>
      </c>
      <c r="T21" s="35">
        <v>6.6026486331003262E-2</v>
      </c>
      <c r="U21" s="35">
        <v>6.8979097548091686E-2</v>
      </c>
      <c r="V21" s="35">
        <v>6.609599030664319E-2</v>
      </c>
      <c r="W21" s="35">
        <v>6.8254218912653791E-2</v>
      </c>
      <c r="X21" s="35">
        <v>6.7288687983605128E-2</v>
      </c>
      <c r="Y21" s="35">
        <v>6.7721320965338533E-2</v>
      </c>
      <c r="Z21" s="35">
        <v>6.6233307001567432E-2</v>
      </c>
      <c r="AA21" s="35">
        <v>6.8035559414899319E-2</v>
      </c>
      <c r="AB21" s="35">
        <v>6.7769280660991291E-2</v>
      </c>
      <c r="AC21" s="35">
        <v>6.7035699265693277E-2</v>
      </c>
      <c r="AD21" s="35">
        <v>6.3801368848418763E-2</v>
      </c>
      <c r="AE21" s="35">
        <v>6.2984135578357969E-2</v>
      </c>
      <c r="AF21" s="35">
        <v>6.4699968064103774E-2</v>
      </c>
      <c r="AG21" s="35">
        <v>6.7675914951586286E-2</v>
      </c>
      <c r="AH21" s="35">
        <v>6.4766769631554436E-2</v>
      </c>
      <c r="AI21" s="35">
        <v>6.694745819340342E-2</v>
      </c>
      <c r="AJ21" s="35">
        <v>6.5970374398819739E-2</v>
      </c>
      <c r="AK21" s="35">
        <v>6.6412304012943568E-2</v>
      </c>
      <c r="AL21" s="35">
        <v>6.4903437134653075E-2</v>
      </c>
      <c r="AM21" s="35">
        <v>6.6729960937649352E-2</v>
      </c>
      <c r="AN21" s="35">
        <v>6.6456640255527874E-2</v>
      </c>
      <c r="AO21" s="35"/>
      <c r="AP21" s="91">
        <f t="shared" si="0"/>
        <v>0</v>
      </c>
      <c r="AQ21" s="91">
        <f>SUMIF($E$2:$AN$2,"&lt;="&amp;VLOOKUP($AP$1,#REF!,6,0),$E21:$AN21)</f>
        <v>0</v>
      </c>
    </row>
    <row r="22" spans="1:43" x14ac:dyDescent="0.2">
      <c r="A22" s="1" t="s">
        <v>99</v>
      </c>
      <c r="B22" s="1" t="s">
        <v>118</v>
      </c>
      <c r="C22" s="1">
        <v>1310</v>
      </c>
      <c r="D22" s="1">
        <v>536105</v>
      </c>
      <c r="E22" s="35">
        <v>5.9423513516625119</v>
      </c>
      <c r="F22" s="35">
        <v>4.0188891335229142</v>
      </c>
      <c r="G22" s="35">
        <v>3.4198072401612318</v>
      </c>
      <c r="H22" s="35">
        <v>2.8208900461208044</v>
      </c>
      <c r="I22" s="35">
        <v>2.9462782321814798</v>
      </c>
      <c r="J22" s="35">
        <v>2.8239999501143722</v>
      </c>
      <c r="K22" s="35">
        <v>2.9154254492213494</v>
      </c>
      <c r="L22" s="35">
        <v>2.8746336734874252</v>
      </c>
      <c r="M22" s="35">
        <v>2.8927427966497352</v>
      </c>
      <c r="N22" s="35">
        <v>2.8299265074865456</v>
      </c>
      <c r="O22" s="35">
        <v>2.9062512791539836</v>
      </c>
      <c r="P22" s="35">
        <v>6.6256832257583742</v>
      </c>
      <c r="Q22" s="35">
        <v>3.2854356961652229</v>
      </c>
      <c r="R22" s="35">
        <v>3.1280090705094845</v>
      </c>
      <c r="S22" s="35">
        <v>3.0882530662116006</v>
      </c>
      <c r="T22" s="35">
        <v>3.1694190670129285</v>
      </c>
      <c r="U22" s="35">
        <v>3.3111510114026772</v>
      </c>
      <c r="V22" s="35">
        <v>3.1727554133470655</v>
      </c>
      <c r="W22" s="35">
        <v>3.2763552151079955</v>
      </c>
      <c r="X22" s="35">
        <v>3.2300075703010869</v>
      </c>
      <c r="Y22" s="35">
        <v>3.2507749213676043</v>
      </c>
      <c r="Z22" s="35">
        <v>3.1793469219263688</v>
      </c>
      <c r="AA22" s="35">
        <v>3.2658590700020413</v>
      </c>
      <c r="AB22" s="35">
        <v>3.2530770940606648</v>
      </c>
      <c r="AC22" s="35">
        <v>3.7003217280784608</v>
      </c>
      <c r="AD22" s="35">
        <v>3.521789046985794</v>
      </c>
      <c r="AE22" s="35">
        <v>3.4766783662703</v>
      </c>
      <c r="AF22" s="35">
        <v>3.5713910685811014</v>
      </c>
      <c r="AG22" s="35">
        <v>3.735661167199952</v>
      </c>
      <c r="AH22" s="35">
        <v>3.575078466403681</v>
      </c>
      <c r="AI22" s="35">
        <v>3.6954508852189134</v>
      </c>
      <c r="AJ22" s="35">
        <v>3.6415165720864229</v>
      </c>
      <c r="AK22" s="35">
        <v>3.6659107646037912</v>
      </c>
      <c r="AL22" s="35">
        <v>3.5826224129392985</v>
      </c>
      <c r="AM22" s="35">
        <v>3.6834451952644547</v>
      </c>
      <c r="AN22" s="35">
        <v>3.6683580928717614</v>
      </c>
      <c r="AO22" s="35"/>
      <c r="AP22" s="91">
        <f t="shared" si="0"/>
        <v>0</v>
      </c>
      <c r="AQ22" s="91">
        <f>SUMIF($E$2:$AN$2,"&lt;="&amp;VLOOKUP($AP$1,#REF!,6,0),$E22:$AN22)</f>
        <v>0</v>
      </c>
    </row>
    <row r="23" spans="1:43" x14ac:dyDescent="0.2">
      <c r="A23" s="1" t="s">
        <v>99</v>
      </c>
      <c r="B23" s="1" t="s">
        <v>119</v>
      </c>
      <c r="C23" s="1">
        <v>1310</v>
      </c>
      <c r="D23" s="1">
        <v>536106</v>
      </c>
      <c r="E23" s="35">
        <v>0</v>
      </c>
      <c r="F23" s="35">
        <v>0</v>
      </c>
      <c r="G23" s="35">
        <v>0</v>
      </c>
      <c r="H23" s="35">
        <v>1.6496749464866181E-6</v>
      </c>
      <c r="I23" s="35">
        <v>1.7230027776844882E-6</v>
      </c>
      <c r="J23" s="35">
        <v>1.6514936386796095E-6</v>
      </c>
      <c r="K23" s="35">
        <v>1.704959868444297E-6</v>
      </c>
      <c r="L23" s="35">
        <v>1.6811045712328744E-6</v>
      </c>
      <c r="M23" s="35">
        <v>1.6916949048847604E-6</v>
      </c>
      <c r="N23" s="35">
        <v>1.6549595281882187E-6</v>
      </c>
      <c r="O23" s="35">
        <v>1.6995947537934256E-6</v>
      </c>
      <c r="P23" s="35">
        <v>3.874742879794664E-6</v>
      </c>
      <c r="Q23" s="35">
        <v>2.4213289024175509E-6</v>
      </c>
      <c r="R23" s="35">
        <v>2.3053072620746199E-6</v>
      </c>
      <c r="S23" s="35">
        <v>2.2760075371208E-6</v>
      </c>
      <c r="T23" s="35">
        <v>2.3358259605534338E-6</v>
      </c>
      <c r="U23" s="35">
        <v>2.4402807985365045E-6</v>
      </c>
      <c r="V23" s="35">
        <v>2.3382848100195028E-6</v>
      </c>
      <c r="W23" s="35">
        <v>2.4146366907095625E-6</v>
      </c>
      <c r="X23" s="35">
        <v>2.3804790013471021E-6</v>
      </c>
      <c r="Y23" s="35">
        <v>2.3957843039049034E-6</v>
      </c>
      <c r="Z23" s="35">
        <v>2.343142677197433E-6</v>
      </c>
      <c r="AA23" s="35">
        <v>2.4069011506292378E-6</v>
      </c>
      <c r="AB23" s="35">
        <v>2.3974809791089166E-6</v>
      </c>
      <c r="AC23" s="35">
        <v>2.385304291040333E-6</v>
      </c>
      <c r="AD23" s="35">
        <v>2.2702184142989031E-6</v>
      </c>
      <c r="AE23" s="35">
        <v>2.2411391319581499E-6</v>
      </c>
      <c r="AF23" s="35">
        <v>2.3021929083159419E-6</v>
      </c>
      <c r="AG23" s="35">
        <v>2.4080848279703546E-6</v>
      </c>
      <c r="AH23" s="35">
        <v>2.3045698815888953E-6</v>
      </c>
      <c r="AI23" s="35">
        <v>2.3821644445005851E-6</v>
      </c>
      <c r="AJ23" s="35">
        <v>2.3473972653191013E-6</v>
      </c>
      <c r="AK23" s="35">
        <v>2.3631222688090975E-6</v>
      </c>
      <c r="AL23" s="35">
        <v>2.3094328663143156E-6</v>
      </c>
      <c r="AM23" s="35">
        <v>2.374425327237357E-6</v>
      </c>
      <c r="AN23" s="35">
        <v>2.3646998674743368E-6</v>
      </c>
      <c r="AO23" s="35"/>
      <c r="AP23" s="91">
        <f t="shared" si="0"/>
        <v>0</v>
      </c>
      <c r="AQ23" s="91">
        <f>SUMIF($E$2:$AN$2,"&lt;="&amp;VLOOKUP($AP$1,#REF!,6,0),$E23:$AN23)</f>
        <v>0</v>
      </c>
    </row>
    <row r="24" spans="1:43" x14ac:dyDescent="0.2">
      <c r="A24" s="1" t="s">
        <v>99</v>
      </c>
      <c r="B24" s="1" t="s">
        <v>120</v>
      </c>
      <c r="C24" s="1">
        <v>1310</v>
      </c>
      <c r="D24" s="1">
        <v>536109</v>
      </c>
      <c r="E24" s="35">
        <v>2108811.3845816669</v>
      </c>
      <c r="F24" s="35">
        <v>1426216.4346397275</v>
      </c>
      <c r="G24" s="35">
        <v>1213615.2870040522</v>
      </c>
      <c r="H24" s="35">
        <v>1348112.2945746868</v>
      </c>
      <c r="I24" s="35">
        <v>1408035.7061430567</v>
      </c>
      <c r="J24" s="35">
        <v>1349598.5275508501</v>
      </c>
      <c r="K24" s="35">
        <v>1393291.063370612</v>
      </c>
      <c r="L24" s="35">
        <v>1373796.5444473878</v>
      </c>
      <c r="M24" s="35">
        <v>1382450.9518081602</v>
      </c>
      <c r="N24" s="35">
        <v>1352430.8481047535</v>
      </c>
      <c r="O24" s="35">
        <v>1388906.698415536</v>
      </c>
      <c r="P24" s="35">
        <v>3166435.015390038</v>
      </c>
      <c r="Q24" s="35">
        <v>1352483.5407587984</v>
      </c>
      <c r="R24" s="35">
        <v>1287677.244192075</v>
      </c>
      <c r="S24" s="35">
        <v>1271311.2743689602</v>
      </c>
      <c r="T24" s="35">
        <v>1304724.0969912815</v>
      </c>
      <c r="U24" s="35">
        <v>1363069.5158989225</v>
      </c>
      <c r="V24" s="35">
        <v>1306097.5384220353</v>
      </c>
      <c r="W24" s="35">
        <v>1348745.4669360763</v>
      </c>
      <c r="X24" s="35">
        <v>1329665.9802100251</v>
      </c>
      <c r="Y24" s="35">
        <v>1338215.0747899034</v>
      </c>
      <c r="Z24" s="35">
        <v>1308811.0010147393</v>
      </c>
      <c r="AA24" s="35">
        <v>1344424.6203847991</v>
      </c>
      <c r="AB24" s="35">
        <v>1339162.7879589612</v>
      </c>
      <c r="AC24" s="35">
        <v>1311592.3949943716</v>
      </c>
      <c r="AD24" s="35">
        <v>1248310.8416628737</v>
      </c>
      <c r="AE24" s="35">
        <v>1232321.1980298629</v>
      </c>
      <c r="AF24" s="35">
        <v>1265892.4572848582</v>
      </c>
      <c r="AG24" s="35">
        <v>1324118.5867693729</v>
      </c>
      <c r="AH24" s="35">
        <v>1267199.468754892</v>
      </c>
      <c r="AI24" s="35">
        <v>1309865.907158647</v>
      </c>
      <c r="AJ24" s="35">
        <v>1290748.6951613664</v>
      </c>
      <c r="AK24" s="35">
        <v>1299395.3047642626</v>
      </c>
      <c r="AL24" s="35">
        <v>1269873.4478387318</v>
      </c>
      <c r="AM24" s="35">
        <v>1305610.4470127246</v>
      </c>
      <c r="AN24" s="35">
        <v>1300262.7691039084</v>
      </c>
      <c r="AO24" s="35"/>
      <c r="AP24" s="91">
        <f t="shared" si="0"/>
        <v>0</v>
      </c>
      <c r="AQ24" s="91">
        <f>SUMIF($E$2:$AN$2,"&lt;="&amp;VLOOKUP($AP$1,#REF!,6,0),$E24:$AN24)</f>
        <v>0</v>
      </c>
    </row>
    <row r="25" spans="1:43" x14ac:dyDescent="0.2">
      <c r="A25" s="1" t="s">
        <v>99</v>
      </c>
      <c r="B25" s="1" t="s">
        <v>121</v>
      </c>
      <c r="C25" s="1">
        <v>1310</v>
      </c>
      <c r="D25" s="1">
        <v>536110</v>
      </c>
      <c r="E25" s="35">
        <v>637.06572860516076</v>
      </c>
      <c r="F25" s="35">
        <v>430.85579806970446</v>
      </c>
      <c r="G25" s="35">
        <v>366.62961548596297</v>
      </c>
      <c r="H25" s="35">
        <v>400.1436695015347</v>
      </c>
      <c r="I25" s="35">
        <v>417.93000220580177</v>
      </c>
      <c r="J25" s="35">
        <v>400.58480984214987</v>
      </c>
      <c r="K25" s="35">
        <v>413.55353038798728</v>
      </c>
      <c r="L25" s="35">
        <v>407.76721097787686</v>
      </c>
      <c r="M25" s="35">
        <v>410.33599277197294</v>
      </c>
      <c r="N25" s="35">
        <v>401.42549288035411</v>
      </c>
      <c r="O25" s="35">
        <v>412.25217300951198</v>
      </c>
      <c r="P25" s="35">
        <v>939.8541437499839</v>
      </c>
      <c r="Q25" s="35">
        <v>401.87156807481512</v>
      </c>
      <c r="R25" s="35">
        <v>382.61528344174741</v>
      </c>
      <c r="S25" s="35">
        <v>377.75236440600798</v>
      </c>
      <c r="T25" s="35">
        <v>387.68051733088902</v>
      </c>
      <c r="U25" s="35">
        <v>405.01704253047899</v>
      </c>
      <c r="V25" s="35">
        <v>388.08861624285532</v>
      </c>
      <c r="W25" s="35">
        <v>400.76085171972073</v>
      </c>
      <c r="X25" s="35">
        <v>395.09164908797635</v>
      </c>
      <c r="Y25" s="35">
        <v>397.63189297331633</v>
      </c>
      <c r="Z25" s="35">
        <v>388.89488370133427</v>
      </c>
      <c r="AA25" s="35">
        <v>399.4769725990933</v>
      </c>
      <c r="AB25" s="35">
        <v>397.91349268662651</v>
      </c>
      <c r="AC25" s="35">
        <v>396.7103743951954</v>
      </c>
      <c r="AD25" s="35">
        <v>377.56993959985965</v>
      </c>
      <c r="AE25" s="35">
        <v>372.73363715078619</v>
      </c>
      <c r="AF25" s="35">
        <v>382.88775734757519</v>
      </c>
      <c r="AG25" s="35">
        <v>400.49910498540902</v>
      </c>
      <c r="AH25" s="35">
        <v>383.28308215396686</v>
      </c>
      <c r="AI25" s="35">
        <v>396.18817280397468</v>
      </c>
      <c r="AJ25" s="35">
        <v>390.40589138958296</v>
      </c>
      <c r="AK25" s="35">
        <v>393.02118539853359</v>
      </c>
      <c r="AL25" s="35">
        <v>384.09186638260644</v>
      </c>
      <c r="AM25" s="35">
        <v>394.9010464115409</v>
      </c>
      <c r="AN25" s="35">
        <v>393.28356272266933</v>
      </c>
      <c r="AO25" s="35"/>
      <c r="AP25" s="91">
        <f t="shared" si="0"/>
        <v>0</v>
      </c>
      <c r="AQ25" s="91">
        <f>SUMIF($E$2:$AN$2,"&lt;="&amp;VLOOKUP($AP$1,#REF!,6,0),$E25:$AN25)</f>
        <v>0</v>
      </c>
    </row>
    <row r="26" spans="1:43" x14ac:dyDescent="0.2">
      <c r="A26" s="1" t="s">
        <v>99</v>
      </c>
      <c r="B26" s="1" t="s">
        <v>122</v>
      </c>
      <c r="C26" s="1">
        <v>1310</v>
      </c>
      <c r="D26" s="1">
        <v>536113</v>
      </c>
      <c r="E26" s="35">
        <v>2840.5882161011018</v>
      </c>
      <c r="F26" s="35">
        <v>1921.1265774966439</v>
      </c>
      <c r="G26" s="35">
        <v>1634.7508877982168</v>
      </c>
      <c r="H26" s="35">
        <v>1734.1156260747669</v>
      </c>
      <c r="I26" s="35">
        <v>1811.1968342104758</v>
      </c>
      <c r="J26" s="35">
        <v>1736.0274103069294</v>
      </c>
      <c r="K26" s="35">
        <v>1792.2303760485811</v>
      </c>
      <c r="L26" s="35">
        <v>1767.1540155527823</v>
      </c>
      <c r="M26" s="35">
        <v>1778.2864287049572</v>
      </c>
      <c r="N26" s="35">
        <v>1739.6707057136566</v>
      </c>
      <c r="O26" s="35">
        <v>1786.5906412804841</v>
      </c>
      <c r="P26" s="35">
        <v>4073.0764501116673</v>
      </c>
      <c r="Q26" s="35">
        <v>1793.845855941008</v>
      </c>
      <c r="R26" s="35">
        <v>1707.8910158030803</v>
      </c>
      <c r="S26" s="35">
        <v>1686.1842620712168</v>
      </c>
      <c r="T26" s="35">
        <v>1730.5008482551166</v>
      </c>
      <c r="U26" s="35">
        <v>1807.8864021391169</v>
      </c>
      <c r="V26" s="35">
        <v>1732.3224912878688</v>
      </c>
      <c r="W26" s="35">
        <v>1788.8879189059078</v>
      </c>
      <c r="X26" s="35">
        <v>1763.5821335373062</v>
      </c>
      <c r="Y26" s="35">
        <v>1774.9210943615969</v>
      </c>
      <c r="Z26" s="35">
        <v>1735.9214508910607</v>
      </c>
      <c r="AA26" s="35">
        <v>1783.1570301767058</v>
      </c>
      <c r="AB26" s="35">
        <v>1776.1780792266263</v>
      </c>
      <c r="AC26" s="35">
        <v>1768.8750482062908</v>
      </c>
      <c r="AD26" s="35">
        <v>1683.5305760005774</v>
      </c>
      <c r="AE26" s="35">
        <v>1661.9661923093588</v>
      </c>
      <c r="AF26" s="35">
        <v>1707.2419678167944</v>
      </c>
      <c r="AG26" s="35">
        <v>1785.7684582050135</v>
      </c>
      <c r="AH26" s="35">
        <v>1709.0046648146467</v>
      </c>
      <c r="AI26" s="35">
        <v>1766.5466256984294</v>
      </c>
      <c r="AJ26" s="35">
        <v>1740.7642565551525</v>
      </c>
      <c r="AK26" s="35">
        <v>1752.4254799935588</v>
      </c>
      <c r="AL26" s="35">
        <v>1712.6109184791856</v>
      </c>
      <c r="AM26" s="35">
        <v>1760.8075124651671</v>
      </c>
      <c r="AN26" s="35">
        <v>1753.5953831063432</v>
      </c>
      <c r="AO26" s="35"/>
      <c r="AP26" s="91">
        <f t="shared" si="0"/>
        <v>0</v>
      </c>
      <c r="AQ26" s="91">
        <f>SUMIF($E$2:$AN$2,"&lt;="&amp;VLOOKUP($AP$1,#REF!,6,0),$E26:$AN26)</f>
        <v>0</v>
      </c>
    </row>
    <row r="27" spans="1:43" x14ac:dyDescent="0.2">
      <c r="A27" s="1" t="s">
        <v>99</v>
      </c>
      <c r="B27" s="1" t="s">
        <v>123</v>
      </c>
      <c r="C27" s="1">
        <v>1310</v>
      </c>
      <c r="D27" s="1">
        <v>536114</v>
      </c>
      <c r="E27" s="35">
        <v>0.9120909892318958</v>
      </c>
      <c r="F27" s="35">
        <v>0.61685894160107102</v>
      </c>
      <c r="G27" s="35">
        <v>0.52490591418637589</v>
      </c>
      <c r="H27" s="35">
        <v>0.35628911454172474</v>
      </c>
      <c r="I27" s="35">
        <v>0.37212611813106561</v>
      </c>
      <c r="J27" s="35">
        <v>0.35668190721427212</v>
      </c>
      <c r="K27" s="35">
        <v>0.36822929459583797</v>
      </c>
      <c r="L27" s="35">
        <v>0.36307713856734952</v>
      </c>
      <c r="M27" s="35">
        <v>0.3653643895240109</v>
      </c>
      <c r="N27" s="35">
        <v>0.35743045389418127</v>
      </c>
      <c r="O27" s="35">
        <v>0.36707056211193567</v>
      </c>
      <c r="P27" s="35">
        <v>0.83684892751694118</v>
      </c>
      <c r="Q27" s="35">
        <v>0.49117052825426871</v>
      </c>
      <c r="R27" s="35">
        <v>0.4676353487421972</v>
      </c>
      <c r="S27" s="35">
        <v>0.4616918516117976</v>
      </c>
      <c r="T27" s="35">
        <v>0.47382611664593194</v>
      </c>
      <c r="U27" s="35">
        <v>0.49501495138029367</v>
      </c>
      <c r="V27" s="35">
        <v>0.47432489828189273</v>
      </c>
      <c r="W27" s="35">
        <v>0.48981300216331919</v>
      </c>
      <c r="X27" s="35">
        <v>0.4828840590067931</v>
      </c>
      <c r="Y27" s="35">
        <v>0.48598876466445945</v>
      </c>
      <c r="Z27" s="35">
        <v>0.47531032458461048</v>
      </c>
      <c r="AA27" s="35">
        <v>0.48824383520554177</v>
      </c>
      <c r="AB27" s="35">
        <v>0.48633293800472688</v>
      </c>
      <c r="AC27" s="35">
        <v>0.56965599953218293</v>
      </c>
      <c r="AD27" s="35">
        <v>0.54217130485677789</v>
      </c>
      <c r="AE27" s="35">
        <v>0.53522661955615514</v>
      </c>
      <c r="AF27" s="35">
        <v>0.54980742173177333</v>
      </c>
      <c r="AG27" s="35">
        <v>0.57509642471545852</v>
      </c>
      <c r="AH27" s="35">
        <v>0.5503750881258479</v>
      </c>
      <c r="AI27" s="35">
        <v>0.5689061445029121</v>
      </c>
      <c r="AJ27" s="35">
        <v>0.56060308133317927</v>
      </c>
      <c r="AK27" s="35">
        <v>0.56435851103428203</v>
      </c>
      <c r="AL27" s="35">
        <v>0.55153646130363276</v>
      </c>
      <c r="AM27" s="35">
        <v>0.56705789621163938</v>
      </c>
      <c r="AN27" s="35">
        <v>0.56473527157920855</v>
      </c>
      <c r="AO27" s="35"/>
      <c r="AP27" s="91">
        <f t="shared" si="0"/>
        <v>0</v>
      </c>
      <c r="AQ27" s="91">
        <f>SUMIF($E$2:$AN$2,"&lt;="&amp;VLOOKUP($AP$1,#REF!,6,0),$E27:$AN27)</f>
        <v>0</v>
      </c>
    </row>
    <row r="28" spans="1:43" x14ac:dyDescent="0.2">
      <c r="A28" s="1" t="s">
        <v>99</v>
      </c>
      <c r="B28" s="1" t="s">
        <v>124</v>
      </c>
      <c r="C28" s="1">
        <v>1310</v>
      </c>
      <c r="D28" s="1">
        <v>536115</v>
      </c>
      <c r="E28" s="35">
        <v>1793300.2068954525</v>
      </c>
      <c r="F28" s="35">
        <v>1212832.1413745047</v>
      </c>
      <c r="G28" s="35">
        <v>1032039.4517917432</v>
      </c>
      <c r="H28" s="35">
        <v>1071535.1685695979</v>
      </c>
      <c r="I28" s="35">
        <v>1119164.7638003395</v>
      </c>
      <c r="J28" s="35">
        <v>1072716.4877438655</v>
      </c>
      <c r="K28" s="35">
        <v>1107445.1145231593</v>
      </c>
      <c r="L28" s="35">
        <v>1091950.0680758823</v>
      </c>
      <c r="M28" s="35">
        <v>1098828.9474448452</v>
      </c>
      <c r="N28" s="35">
        <v>1074967.7327583823</v>
      </c>
      <c r="O28" s="35">
        <v>1103960.2407035863</v>
      </c>
      <c r="P28" s="35">
        <v>2516812.9477307941</v>
      </c>
      <c r="Q28" s="35">
        <v>1104843.8189907488</v>
      </c>
      <c r="R28" s="35">
        <v>1051903.5546284521</v>
      </c>
      <c r="S28" s="35">
        <v>1038534.1937039467</v>
      </c>
      <c r="T28" s="35">
        <v>1065829.1288634492</v>
      </c>
      <c r="U28" s="35">
        <v>1113491.5021965597</v>
      </c>
      <c r="V28" s="35">
        <v>1066951.0931830024</v>
      </c>
      <c r="W28" s="35">
        <v>1101790.1864447671</v>
      </c>
      <c r="X28" s="35">
        <v>1086204.153533071</v>
      </c>
      <c r="Y28" s="35">
        <v>1093187.9089873123</v>
      </c>
      <c r="Z28" s="35">
        <v>1069167.7208041633</v>
      </c>
      <c r="AA28" s="35">
        <v>1098260.4868505613</v>
      </c>
      <c r="AB28" s="35">
        <v>1093962.0958853075</v>
      </c>
      <c r="AC28" s="35">
        <v>1090634.4850120388</v>
      </c>
      <c r="AD28" s="35">
        <v>1038013.682549429</v>
      </c>
      <c r="AE28" s="35">
        <v>1024717.7402919341</v>
      </c>
      <c r="AF28" s="35">
        <v>1052633.4046313376</v>
      </c>
      <c r="AG28" s="35">
        <v>1101050.4471416066</v>
      </c>
      <c r="AH28" s="35">
        <v>1053720.229918649</v>
      </c>
      <c r="AI28" s="35">
        <v>1089198.8506039854</v>
      </c>
      <c r="AJ28" s="35">
        <v>1073302.2269722132</v>
      </c>
      <c r="AK28" s="35">
        <v>1080492.1822108568</v>
      </c>
      <c r="AL28" s="35">
        <v>1055943.7361025568</v>
      </c>
      <c r="AM28" s="35">
        <v>1085660.2881645795</v>
      </c>
      <c r="AN28" s="35">
        <v>1081213.5088417116</v>
      </c>
      <c r="AO28" s="35"/>
      <c r="AP28" s="91">
        <f t="shared" si="0"/>
        <v>0</v>
      </c>
      <c r="AQ28" s="91">
        <f>SUMIF($E$2:$AN$2,"&lt;="&amp;VLOOKUP($AP$1,#REF!,6,0),$E28:$AN28)</f>
        <v>0</v>
      </c>
    </row>
    <row r="29" spans="1:43" x14ac:dyDescent="0.2">
      <c r="A29" s="1" t="s">
        <v>99</v>
      </c>
      <c r="B29" s="1" t="s">
        <v>125</v>
      </c>
      <c r="C29" s="1">
        <v>1310</v>
      </c>
      <c r="D29" s="1">
        <v>536116</v>
      </c>
      <c r="E29" s="35">
        <v>672012.98794450681</v>
      </c>
      <c r="F29" s="35">
        <v>454491.08189821971</v>
      </c>
      <c r="G29" s="35">
        <v>386741.66935821529</v>
      </c>
      <c r="H29" s="35">
        <v>399258.87468912714</v>
      </c>
      <c r="I29" s="35">
        <v>417005.87838207162</v>
      </c>
      <c r="J29" s="35">
        <v>399699.03958338476</v>
      </c>
      <c r="K29" s="35">
        <v>412639.08378735522</v>
      </c>
      <c r="L29" s="35">
        <v>406865.55904522841</v>
      </c>
      <c r="M29" s="35">
        <v>409428.66076744313</v>
      </c>
      <c r="N29" s="35">
        <v>400537.86370928376</v>
      </c>
      <c r="O29" s="35">
        <v>411340.60396098264</v>
      </c>
      <c r="P29" s="35">
        <v>937775.94500740326</v>
      </c>
      <c r="Q29" s="35">
        <v>405382.80335879838</v>
      </c>
      <c r="R29" s="35">
        <v>385958.27257095551</v>
      </c>
      <c r="S29" s="35">
        <v>381052.86520248023</v>
      </c>
      <c r="T29" s="35">
        <v>391067.76245969016</v>
      </c>
      <c r="U29" s="35">
        <v>408555.76047750935</v>
      </c>
      <c r="V29" s="35">
        <v>391479.4270165363</v>
      </c>
      <c r="W29" s="35">
        <v>404262.38244442112</v>
      </c>
      <c r="X29" s="35">
        <v>398543.64681284793</v>
      </c>
      <c r="Y29" s="35">
        <v>401106.08533614862</v>
      </c>
      <c r="Z29" s="35">
        <v>392292.73900111124</v>
      </c>
      <c r="AA29" s="35">
        <v>402967.2858054947</v>
      </c>
      <c r="AB29" s="35">
        <v>401390.14544458973</v>
      </c>
      <c r="AC29" s="35">
        <v>402256.57699115475</v>
      </c>
      <c r="AD29" s="35">
        <v>382848.54967492382</v>
      </c>
      <c r="AE29" s="35">
        <v>377944.63338227797</v>
      </c>
      <c r="AF29" s="35">
        <v>388240.71308259893</v>
      </c>
      <c r="AG29" s="35">
        <v>406098.27586450661</v>
      </c>
      <c r="AH29" s="35">
        <v>388641.56472067686</v>
      </c>
      <c r="AI29" s="35">
        <v>401727.07476953015</v>
      </c>
      <c r="AJ29" s="35">
        <v>395863.95426884037</v>
      </c>
      <c r="AK29" s="35">
        <v>398515.81135089888</v>
      </c>
      <c r="AL29" s="35">
        <v>389461.65614337526</v>
      </c>
      <c r="AM29" s="35">
        <v>400421.95372860774</v>
      </c>
      <c r="AN29" s="35">
        <v>398781.85683672171</v>
      </c>
      <c r="AO29" s="35"/>
      <c r="AP29" s="91">
        <f t="shared" si="0"/>
        <v>0</v>
      </c>
      <c r="AQ29" s="91">
        <f>SUMIF($E$2:$AN$2,"&lt;="&amp;VLOOKUP($AP$1,#REF!,6,0),$E29:$AN29)</f>
        <v>0</v>
      </c>
    </row>
    <row r="30" spans="1:43" x14ac:dyDescent="0.2">
      <c r="A30" s="1" t="s">
        <v>99</v>
      </c>
      <c r="B30" s="1" t="s">
        <v>126</v>
      </c>
      <c r="C30" s="1">
        <v>1310</v>
      </c>
      <c r="D30" s="1">
        <v>536117</v>
      </c>
      <c r="E30" s="35">
        <v>13918.283944951381</v>
      </c>
      <c r="F30" s="35">
        <v>9413.1155822689834</v>
      </c>
      <c r="G30" s="35">
        <v>8009.9350221437098</v>
      </c>
      <c r="H30" s="35">
        <v>8096.1968732104806</v>
      </c>
      <c r="I30" s="35">
        <v>8456.0717436677678</v>
      </c>
      <c r="J30" s="35">
        <v>8105.1225649521111</v>
      </c>
      <c r="K30" s="35">
        <v>8367.5216049357896</v>
      </c>
      <c r="L30" s="35">
        <v>8250.4457027382341</v>
      </c>
      <c r="M30" s="35">
        <v>8302.4204425991156</v>
      </c>
      <c r="N30" s="35">
        <v>8122.1322939670636</v>
      </c>
      <c r="O30" s="35">
        <v>8341.1909483701966</v>
      </c>
      <c r="P30" s="35">
        <v>19016.280300976621</v>
      </c>
      <c r="Q30" s="35">
        <v>8239.6815793015812</v>
      </c>
      <c r="R30" s="35">
        <v>7844.8647612396026</v>
      </c>
      <c r="S30" s="35">
        <v>7745.1590154652267</v>
      </c>
      <c r="T30" s="35">
        <v>7948.7186232362401</v>
      </c>
      <c r="U30" s="35">
        <v>8304.1740937998256</v>
      </c>
      <c r="V30" s="35">
        <v>7957.0859857335927</v>
      </c>
      <c r="W30" s="35">
        <v>8216.9082611125305</v>
      </c>
      <c r="X30" s="35">
        <v>8100.6710644432305</v>
      </c>
      <c r="Y30" s="35">
        <v>8152.7543726733684</v>
      </c>
      <c r="Z30" s="35">
        <v>7973.6171057564525</v>
      </c>
      <c r="AA30" s="35">
        <v>8190.5845398526226</v>
      </c>
      <c r="AB30" s="35">
        <v>8158.528087847134</v>
      </c>
      <c r="AC30" s="35">
        <v>8209.235122584787</v>
      </c>
      <c r="AD30" s="35">
        <v>7813.1569261852992</v>
      </c>
      <c r="AE30" s="35">
        <v>7713.0780109592861</v>
      </c>
      <c r="AF30" s="35">
        <v>7923.199967778567</v>
      </c>
      <c r="AG30" s="35">
        <v>8287.6363498746214</v>
      </c>
      <c r="AH30" s="35">
        <v>7931.3805309675372</v>
      </c>
      <c r="AI30" s="35">
        <v>8198.4290637559643</v>
      </c>
      <c r="AJ30" s="35">
        <v>8078.7747498296867</v>
      </c>
      <c r="AK30" s="35">
        <v>8132.8937364251206</v>
      </c>
      <c r="AL30" s="35">
        <v>7948.1169218584046</v>
      </c>
      <c r="AM30" s="35">
        <v>8171.794209035862</v>
      </c>
      <c r="AN30" s="35">
        <v>8138.323181389721</v>
      </c>
      <c r="AO30" s="35"/>
      <c r="AP30" s="91">
        <f t="shared" si="0"/>
        <v>0</v>
      </c>
      <c r="AQ30" s="91">
        <f>SUMIF($E$2:$AN$2,"&lt;="&amp;VLOOKUP($AP$1,#REF!,6,0),$E30:$AN30)</f>
        <v>0</v>
      </c>
    </row>
    <row r="31" spans="1:43" x14ac:dyDescent="0.2">
      <c r="A31" s="1" t="s">
        <v>99</v>
      </c>
      <c r="B31" s="1" t="s">
        <v>127</v>
      </c>
      <c r="C31" s="1">
        <v>1310</v>
      </c>
      <c r="D31" s="1">
        <v>536118</v>
      </c>
      <c r="E31" s="35">
        <v>2157.1563448042693</v>
      </c>
      <c r="F31" s="35">
        <v>1458.9127569877583</v>
      </c>
      <c r="G31" s="35">
        <v>1241.4376817448658</v>
      </c>
      <c r="H31" s="35">
        <v>1264.5302457743333</v>
      </c>
      <c r="I31" s="35">
        <v>1320.738446428785</v>
      </c>
      <c r="J31" s="35">
        <v>1265.9243333130264</v>
      </c>
      <c r="K31" s="35">
        <v>1306.9079615174546</v>
      </c>
      <c r="L31" s="35">
        <v>1288.6220895582389</v>
      </c>
      <c r="M31" s="35">
        <v>1296.7399295267569</v>
      </c>
      <c r="N31" s="35">
        <v>1268.5810519117313</v>
      </c>
      <c r="O31" s="35">
        <v>1302.7954242188048</v>
      </c>
      <c r="P31" s="35">
        <v>2970.1181899708513</v>
      </c>
      <c r="Q31" s="35">
        <v>1312.1974482596959</v>
      </c>
      <c r="R31" s="35">
        <v>1249.3215208097356</v>
      </c>
      <c r="S31" s="35">
        <v>1233.4430400792878</v>
      </c>
      <c r="T31" s="35">
        <v>1265.8606032235798</v>
      </c>
      <c r="U31" s="35">
        <v>1322.4681015782701</v>
      </c>
      <c r="V31" s="35">
        <v>1267.1931342943521</v>
      </c>
      <c r="W31" s="35">
        <v>1308.5707195167861</v>
      </c>
      <c r="X31" s="35">
        <v>1290.0595487398148</v>
      </c>
      <c r="Y31" s="35">
        <v>1298.3539935552785</v>
      </c>
      <c r="Z31" s="35">
        <v>1269.8257716483688</v>
      </c>
      <c r="AA31" s="35">
        <v>1304.3785769523547</v>
      </c>
      <c r="AB31" s="35">
        <v>1299.2734774267215</v>
      </c>
      <c r="AC31" s="35">
        <v>1299.003478548686</v>
      </c>
      <c r="AD31" s="35">
        <v>1236.3293137553374</v>
      </c>
      <c r="AE31" s="35">
        <v>1220.4931418018366</v>
      </c>
      <c r="AF31" s="35">
        <v>1253.7421776440165</v>
      </c>
      <c r="AG31" s="35">
        <v>1311.4094415222394</v>
      </c>
      <c r="AH31" s="35">
        <v>1255.0366441662047</v>
      </c>
      <c r="AI31" s="35">
        <v>1297.293561875764</v>
      </c>
      <c r="AJ31" s="35">
        <v>1278.3598405615851</v>
      </c>
      <c r="AK31" s="35">
        <v>1286.9234583400053</v>
      </c>
      <c r="AL31" s="35">
        <v>1257.6849578837368</v>
      </c>
      <c r="AM31" s="35">
        <v>1293.0789464560078</v>
      </c>
      <c r="AN31" s="35">
        <v>1287.7825965898285</v>
      </c>
      <c r="AO31" s="35"/>
      <c r="AP31" s="91">
        <f t="shared" si="0"/>
        <v>0</v>
      </c>
      <c r="AQ31" s="91">
        <f>SUMIF($E$2:$AN$2,"&lt;="&amp;VLOOKUP($AP$1,#REF!,6,0),$E31:$AN31)</f>
        <v>0</v>
      </c>
    </row>
    <row r="32" spans="1:43" x14ac:dyDescent="0.2">
      <c r="A32" s="1" t="s">
        <v>99</v>
      </c>
      <c r="B32" s="1" t="s">
        <v>128</v>
      </c>
      <c r="C32" s="1">
        <v>1310</v>
      </c>
      <c r="D32" s="1">
        <v>536119</v>
      </c>
      <c r="E32" s="35">
        <v>32595.136025420161</v>
      </c>
      <c r="F32" s="35">
        <v>22044.512386769773</v>
      </c>
      <c r="G32" s="35">
        <v>18758.413223510586</v>
      </c>
      <c r="H32" s="35">
        <v>18578.869095802878</v>
      </c>
      <c r="I32" s="35">
        <v>19404.697347487134</v>
      </c>
      <c r="J32" s="35">
        <v>18599.351460677914</v>
      </c>
      <c r="K32" s="35">
        <v>19201.495589713646</v>
      </c>
      <c r="L32" s="35">
        <v>18932.833908770739</v>
      </c>
      <c r="M32" s="35">
        <v>19052.103721904718</v>
      </c>
      <c r="N32" s="35">
        <v>18638.384791224704</v>
      </c>
      <c r="O32" s="35">
        <v>19141.07292099651</v>
      </c>
      <c r="P32" s="35">
        <v>43637.894178435527</v>
      </c>
      <c r="Q32" s="35">
        <v>19494.010573808715</v>
      </c>
      <c r="R32" s="35">
        <v>18559.925542494904</v>
      </c>
      <c r="S32" s="35">
        <v>18324.034768841986</v>
      </c>
      <c r="T32" s="35">
        <v>18805.630217415721</v>
      </c>
      <c r="U32" s="35">
        <v>19646.591440855624</v>
      </c>
      <c r="V32" s="35">
        <v>18825.426304367436</v>
      </c>
      <c r="W32" s="35">
        <v>19440.131877004063</v>
      </c>
      <c r="X32" s="35">
        <v>19165.129849421672</v>
      </c>
      <c r="Y32" s="35">
        <v>19288.352154990826</v>
      </c>
      <c r="Z32" s="35">
        <v>18864.53677549681</v>
      </c>
      <c r="AA32" s="35">
        <v>19377.853390190725</v>
      </c>
      <c r="AB32" s="35">
        <v>19302.012011086514</v>
      </c>
      <c r="AC32" s="35">
        <v>19393.758111417057</v>
      </c>
      <c r="AD32" s="35">
        <v>18458.050384756236</v>
      </c>
      <c r="AE32" s="35">
        <v>18221.620772866256</v>
      </c>
      <c r="AF32" s="35">
        <v>18718.019565640468</v>
      </c>
      <c r="AG32" s="35">
        <v>19578.975663965186</v>
      </c>
      <c r="AH32" s="35">
        <v>18737.345588264128</v>
      </c>
      <c r="AI32" s="35">
        <v>19368.229534401718</v>
      </c>
      <c r="AJ32" s="35">
        <v>19085.55437811467</v>
      </c>
      <c r="AK32" s="35">
        <v>19213.406793058828</v>
      </c>
      <c r="AL32" s="35">
        <v>18776.884170330399</v>
      </c>
      <c r="AM32" s="35">
        <v>19305.306506609119</v>
      </c>
      <c r="AN32" s="35">
        <v>19226.233486502293</v>
      </c>
      <c r="AO32" s="35"/>
      <c r="AP32" s="91">
        <f t="shared" si="0"/>
        <v>0</v>
      </c>
      <c r="AQ32" s="91">
        <f>SUMIF($E$2:$AN$2,"&lt;="&amp;VLOOKUP($AP$1,#REF!,6,0),$E32:$AN32)</f>
        <v>0</v>
      </c>
    </row>
    <row r="33" spans="1:43" x14ac:dyDescent="0.2">
      <c r="A33" s="1" t="s">
        <v>99</v>
      </c>
      <c r="B33" s="1" t="s">
        <v>129</v>
      </c>
      <c r="C33" s="1">
        <v>1310</v>
      </c>
      <c r="D33" s="1">
        <v>536120</v>
      </c>
      <c r="E33" s="35">
        <v>8460.1527950744221</v>
      </c>
      <c r="F33" s="35">
        <v>5721.7108386826858</v>
      </c>
      <c r="G33" s="35">
        <v>4868.7952073670904</v>
      </c>
      <c r="H33" s="35">
        <v>4718.8957063381304</v>
      </c>
      <c r="I33" s="35">
        <v>4928.6499906786084</v>
      </c>
      <c r="J33" s="35">
        <v>4724.098075931568</v>
      </c>
      <c r="K33" s="35">
        <v>4877.0382430887466</v>
      </c>
      <c r="L33" s="35">
        <v>4808.8001578682924</v>
      </c>
      <c r="M33" s="35">
        <v>4839.0938106300109</v>
      </c>
      <c r="N33" s="35">
        <v>4734.0122539674603</v>
      </c>
      <c r="O33" s="35">
        <v>4861.6913309325491</v>
      </c>
      <c r="P33" s="35">
        <v>11083.703233517954</v>
      </c>
      <c r="Q33" s="35">
        <v>5235.0403756431579</v>
      </c>
      <c r="R33" s="35">
        <v>4984.1954899949669</v>
      </c>
      <c r="S33" s="35">
        <v>4920.8479443660599</v>
      </c>
      <c r="T33" s="35">
        <v>5050.1785204660246</v>
      </c>
      <c r="U33" s="35">
        <v>5276.0153713484751</v>
      </c>
      <c r="V33" s="35">
        <v>5055.4946822727288</v>
      </c>
      <c r="W33" s="35">
        <v>5220.571462122698</v>
      </c>
      <c r="X33" s="35">
        <v>5146.7207420604136</v>
      </c>
      <c r="Y33" s="35">
        <v>5179.8116107860651</v>
      </c>
      <c r="Z33" s="35">
        <v>5065.9976464881984</v>
      </c>
      <c r="AA33" s="35">
        <v>5203.8468178137518</v>
      </c>
      <c r="AB33" s="35">
        <v>5183.4799117709063</v>
      </c>
      <c r="AC33" s="35">
        <v>5177.0530014534306</v>
      </c>
      <c r="AD33" s="35">
        <v>4927.2711661349422</v>
      </c>
      <c r="AE33" s="35">
        <v>4864.1576311080762</v>
      </c>
      <c r="AF33" s="35">
        <v>4996.6684547084133</v>
      </c>
      <c r="AG33" s="35">
        <v>5226.4957696282418</v>
      </c>
      <c r="AH33" s="35">
        <v>5001.8274261081388</v>
      </c>
      <c r="AI33" s="35">
        <v>5170.238293571605</v>
      </c>
      <c r="AJ33" s="35">
        <v>5094.7797745014577</v>
      </c>
      <c r="AK33" s="35">
        <v>5128.9092467124201</v>
      </c>
      <c r="AL33" s="35">
        <v>5012.3820248498278</v>
      </c>
      <c r="AM33" s="35">
        <v>5153.4413505540242</v>
      </c>
      <c r="AN33" s="35">
        <v>5132.3332592946499</v>
      </c>
      <c r="AO33" s="35"/>
      <c r="AP33" s="91">
        <f t="shared" si="0"/>
        <v>0</v>
      </c>
      <c r="AQ33" s="91">
        <f>SUMIF($E$2:$AN$2,"&lt;="&amp;VLOOKUP($AP$1,#REF!,6,0),$E33:$AN33)</f>
        <v>0</v>
      </c>
    </row>
    <row r="34" spans="1:43" x14ac:dyDescent="0.2">
      <c r="A34" s="1" t="s">
        <v>99</v>
      </c>
      <c r="B34" s="1" t="s">
        <v>130</v>
      </c>
      <c r="C34" s="1">
        <v>1310</v>
      </c>
      <c r="D34" s="1">
        <v>536121</v>
      </c>
      <c r="E34" s="35">
        <v>1051375.2512734665</v>
      </c>
      <c r="F34" s="35">
        <v>711058.69083552493</v>
      </c>
      <c r="G34" s="35">
        <v>605063.63283709402</v>
      </c>
      <c r="H34" s="35">
        <v>581323.79660388862</v>
      </c>
      <c r="I34" s="35">
        <v>607163.56177669426</v>
      </c>
      <c r="J34" s="35">
        <v>581964.67985954776</v>
      </c>
      <c r="K34" s="35">
        <v>600805.47740157193</v>
      </c>
      <c r="L34" s="35">
        <v>592399.18380197964</v>
      </c>
      <c r="M34" s="35">
        <v>596131.07836637716</v>
      </c>
      <c r="N34" s="35">
        <v>583186.0138272153</v>
      </c>
      <c r="O34" s="35">
        <v>598914.88142404181</v>
      </c>
      <c r="P34" s="35">
        <v>1365408.5288397698</v>
      </c>
      <c r="Q34" s="35">
        <v>624310.1264029505</v>
      </c>
      <c r="R34" s="35">
        <v>594395.36146719463</v>
      </c>
      <c r="S34" s="35">
        <v>586840.78473405133</v>
      </c>
      <c r="T34" s="35">
        <v>602264.23565687553</v>
      </c>
      <c r="U34" s="35">
        <v>629196.64167552919</v>
      </c>
      <c r="V34" s="35">
        <v>602898.22000300663</v>
      </c>
      <c r="W34" s="35">
        <v>622584.62123380229</v>
      </c>
      <c r="X34" s="35">
        <v>613777.47762674466</v>
      </c>
      <c r="Y34" s="35">
        <v>617723.7632242759</v>
      </c>
      <c r="Z34" s="35">
        <v>604150.76180716802</v>
      </c>
      <c r="AA34" s="35">
        <v>620590.10656852042</v>
      </c>
      <c r="AB34" s="35">
        <v>618161.23023258883</v>
      </c>
      <c r="AC34" s="35">
        <v>637486.68396590557</v>
      </c>
      <c r="AD34" s="35">
        <v>606729.30252372264</v>
      </c>
      <c r="AE34" s="35">
        <v>598957.69227628119</v>
      </c>
      <c r="AF34" s="35">
        <v>615274.67522060382</v>
      </c>
      <c r="AG34" s="35">
        <v>643574.91723703605</v>
      </c>
      <c r="AH34" s="35">
        <v>615909.93539069721</v>
      </c>
      <c r="AI34" s="35">
        <v>636647.54140187113</v>
      </c>
      <c r="AJ34" s="35">
        <v>627355.80707241746</v>
      </c>
      <c r="AK34" s="35">
        <v>631558.40728902037</v>
      </c>
      <c r="AL34" s="35">
        <v>617209.59682946198</v>
      </c>
      <c r="AM34" s="35">
        <v>634579.21652630286</v>
      </c>
      <c r="AN34" s="35">
        <v>631980.02986585896</v>
      </c>
      <c r="AO34" s="35"/>
      <c r="AP34" s="91">
        <f t="shared" si="0"/>
        <v>0</v>
      </c>
      <c r="AQ34" s="91">
        <f>SUMIF($E$2:$AN$2,"&lt;="&amp;VLOOKUP($AP$1,#REF!,6,0),$E34:$AN34)</f>
        <v>0</v>
      </c>
    </row>
    <row r="35" spans="1:43" x14ac:dyDescent="0.2">
      <c r="A35" s="1" t="s">
        <v>99</v>
      </c>
      <c r="B35" s="1" t="s">
        <v>131</v>
      </c>
      <c r="C35" s="1">
        <v>1310</v>
      </c>
      <c r="D35" s="1">
        <v>536122</v>
      </c>
      <c r="E35" s="35">
        <v>8837.3930481025509</v>
      </c>
      <c r="F35" s="35">
        <v>5976.8433045874535</v>
      </c>
      <c r="G35" s="35">
        <v>5085.8959596181194</v>
      </c>
      <c r="H35" s="35">
        <v>5316.0545223604222</v>
      </c>
      <c r="I35" s="35">
        <v>5552.3524363734368</v>
      </c>
      <c r="J35" s="35">
        <v>5321.9152326039311</v>
      </c>
      <c r="K35" s="35">
        <v>5494.2094128237759</v>
      </c>
      <c r="L35" s="35">
        <v>5417.3360500482058</v>
      </c>
      <c r="M35" s="35">
        <v>5451.4632526363985</v>
      </c>
      <c r="N35" s="35">
        <v>5333.0840132388576</v>
      </c>
      <c r="O35" s="35">
        <v>5476.9204056387598</v>
      </c>
      <c r="P35" s="35">
        <v>12486.304925091716</v>
      </c>
      <c r="Q35" s="35">
        <v>5431.5240776417186</v>
      </c>
      <c r="R35" s="35">
        <v>5171.2643779285054</v>
      </c>
      <c r="S35" s="35">
        <v>5105.539245999481</v>
      </c>
      <c r="T35" s="35">
        <v>5239.723910807521</v>
      </c>
      <c r="U35" s="35">
        <v>5474.0369638441198</v>
      </c>
      <c r="V35" s="35">
        <v>5245.2396009993481</v>
      </c>
      <c r="W35" s="35">
        <v>5416.5121108707763</v>
      </c>
      <c r="X35" s="35">
        <v>5339.8895950186043</v>
      </c>
      <c r="Y35" s="35">
        <v>5374.2224439245456</v>
      </c>
      <c r="Z35" s="35">
        <v>5256.1367668146022</v>
      </c>
      <c r="AA35" s="35">
        <v>5399.1597502898176</v>
      </c>
      <c r="AB35" s="35">
        <v>5378.0284251001449</v>
      </c>
      <c r="AC35" s="35">
        <v>5383.9389256099248</v>
      </c>
      <c r="AD35" s="35">
        <v>5124.1752829151419</v>
      </c>
      <c r="AE35" s="35">
        <v>5058.5395983145418</v>
      </c>
      <c r="AF35" s="35">
        <v>5196.3458330674393</v>
      </c>
      <c r="AG35" s="35">
        <v>5435.3575307684068</v>
      </c>
      <c r="AH35" s="35">
        <v>5201.7109678124943</v>
      </c>
      <c r="AI35" s="35">
        <v>5376.8518876712897</v>
      </c>
      <c r="AJ35" s="35">
        <v>5298.377887506218</v>
      </c>
      <c r="AK35" s="35">
        <v>5333.8712451935999</v>
      </c>
      <c r="AL35" s="35">
        <v>5212.6873505139311</v>
      </c>
      <c r="AM35" s="35">
        <v>5359.3837034904027</v>
      </c>
      <c r="AN35" s="35">
        <v>5337.4320885185698</v>
      </c>
      <c r="AO35" s="35"/>
      <c r="AP35" s="91">
        <f t="shared" si="0"/>
        <v>0</v>
      </c>
      <c r="AQ35" s="91">
        <f>SUMIF($E$2:$AN$2,"&lt;="&amp;VLOOKUP($AP$1,#REF!,6,0),$E35:$AN35)</f>
        <v>0</v>
      </c>
    </row>
    <row r="36" spans="1:43" x14ac:dyDescent="0.2">
      <c r="A36" s="1" t="s">
        <v>99</v>
      </c>
      <c r="B36" s="1" t="s">
        <v>132</v>
      </c>
      <c r="C36" s="1">
        <v>1310</v>
      </c>
      <c r="D36" s="1">
        <v>536123</v>
      </c>
      <c r="E36" s="35">
        <v>3.1808068999122953E-3</v>
      </c>
      <c r="F36" s="35">
        <v>2.1512208769540026E-3</v>
      </c>
      <c r="G36" s="35">
        <v>1.8305458264145835E-3</v>
      </c>
      <c r="H36" s="35">
        <v>-4.5746570090404273</v>
      </c>
      <c r="I36" s="35">
        <v>-4.7779999025368047</v>
      </c>
      <c r="J36" s="35">
        <v>-4.5797003619783352</v>
      </c>
      <c r="K36" s="35">
        <v>-4.7279657298078615</v>
      </c>
      <c r="L36" s="35">
        <v>-4.6618134233650714</v>
      </c>
      <c r="M36" s="35">
        <v>-4.6911811143588977</v>
      </c>
      <c r="N36" s="35">
        <v>-4.5893115012921051</v>
      </c>
      <c r="O36" s="35">
        <v>-4.7130879143969011</v>
      </c>
      <c r="P36" s="35">
        <v>-10.744916573433541</v>
      </c>
      <c r="Q36" s="35">
        <v>1.9832063658608051E-3</v>
      </c>
      <c r="R36" s="35">
        <v>1.8881780301910919E-3</v>
      </c>
      <c r="S36" s="35">
        <v>1.8641798856233014E-3</v>
      </c>
      <c r="T36" s="35">
        <v>1.9131745835467883E-3</v>
      </c>
      <c r="U36" s="35">
        <v>1.9987290488762003E-3</v>
      </c>
      <c r="V36" s="35">
        <v>1.9151885213926269E-3</v>
      </c>
      <c r="W36" s="35">
        <v>1.9777250630738439E-3</v>
      </c>
      <c r="X36" s="35">
        <v>1.9497479687934712E-3</v>
      </c>
      <c r="Y36" s="35">
        <v>1.9622838838580258E-3</v>
      </c>
      <c r="Z36" s="35">
        <v>1.9191673914677159E-3</v>
      </c>
      <c r="AA36" s="35">
        <v>1.9713892148892566E-3</v>
      </c>
      <c r="AB36" s="35">
        <v>1.9636735575459074E-3</v>
      </c>
      <c r="AC36" s="35">
        <v>1.9866305432611753E-3</v>
      </c>
      <c r="AD36" s="35">
        <v>1.8907798299197763E-3</v>
      </c>
      <c r="AE36" s="35">
        <v>1.8665607855440753E-3</v>
      </c>
      <c r="AF36" s="35">
        <v>1.9174101875886783E-3</v>
      </c>
      <c r="AG36" s="35">
        <v>2.005603598660045E-3</v>
      </c>
      <c r="AH36" s="35">
        <v>1.91938987953922E-3</v>
      </c>
      <c r="AI36" s="35">
        <v>1.9840154827590641E-3</v>
      </c>
      <c r="AJ36" s="35">
        <v>1.9550592022859986E-3</v>
      </c>
      <c r="AK36" s="35">
        <v>1.9681559683227086E-3</v>
      </c>
      <c r="AL36" s="35">
        <v>1.9234400772532899E-3</v>
      </c>
      <c r="AM36" s="35">
        <v>1.977569862051149E-3</v>
      </c>
      <c r="AN36" s="35">
        <v>1.9694698911228918E-3</v>
      </c>
      <c r="AO36" s="35"/>
      <c r="AP36" s="91">
        <f t="shared" si="0"/>
        <v>0</v>
      </c>
      <c r="AQ36" s="91">
        <f>SUMIF($E$2:$AN$2,"&lt;="&amp;VLOOKUP($AP$1,#REF!,6,0),$E36:$AN36)</f>
        <v>0</v>
      </c>
    </row>
    <row r="37" spans="1:43" x14ac:dyDescent="0.2">
      <c r="A37" s="1" t="s">
        <v>99</v>
      </c>
      <c r="B37" s="1" t="s">
        <v>133</v>
      </c>
      <c r="C37" s="1">
        <v>1310</v>
      </c>
      <c r="D37" s="1">
        <v>536124</v>
      </c>
      <c r="E37" s="35">
        <v>64107.255055228059</v>
      </c>
      <c r="F37" s="35">
        <v>43356.566361455072</v>
      </c>
      <c r="G37" s="35">
        <v>36893.553075315154</v>
      </c>
      <c r="H37" s="35">
        <v>36032.685078374874</v>
      </c>
      <c r="I37" s="35">
        <v>37634.33312101521</v>
      </c>
      <c r="J37" s="35">
        <v>36072.409487831494</v>
      </c>
      <c r="K37" s="35">
        <v>37240.234593948328</v>
      </c>
      <c r="L37" s="35">
        <v>36719.180180349525</v>
      </c>
      <c r="M37" s="35">
        <v>36950.497360843794</v>
      </c>
      <c r="N37" s="35">
        <v>36148.112465224789</v>
      </c>
      <c r="O37" s="35">
        <v>37123.048182748993</v>
      </c>
      <c r="P37" s="35">
        <v>84633.272903044024</v>
      </c>
      <c r="Q37" s="35">
        <v>36787.278074021197</v>
      </c>
      <c r="R37" s="35">
        <v>35024.559947773247</v>
      </c>
      <c r="S37" s="35">
        <v>34579.40888700974</v>
      </c>
      <c r="T37" s="35">
        <v>35488.230887428072</v>
      </c>
      <c r="U37" s="35">
        <v>37075.214451380678</v>
      </c>
      <c r="V37" s="35">
        <v>35525.588215860458</v>
      </c>
      <c r="W37" s="35">
        <v>36685.603223988976</v>
      </c>
      <c r="X37" s="35">
        <v>36166.645053668428</v>
      </c>
      <c r="Y37" s="35">
        <v>36399.17869279474</v>
      </c>
      <c r="Z37" s="35">
        <v>35599.393848190186</v>
      </c>
      <c r="AA37" s="35">
        <v>36568.077073905231</v>
      </c>
      <c r="AB37" s="35">
        <v>36424.956298831254</v>
      </c>
      <c r="AC37" s="35">
        <v>36716.904796064067</v>
      </c>
      <c r="AD37" s="35">
        <v>34945.39195572801</v>
      </c>
      <c r="AE37" s="35">
        <v>34497.775588602941</v>
      </c>
      <c r="AF37" s="35">
        <v>35437.574214040171</v>
      </c>
      <c r="AG37" s="35">
        <v>37067.564797307772</v>
      </c>
      <c r="AH37" s="35">
        <v>35474.162879768752</v>
      </c>
      <c r="AI37" s="35">
        <v>36668.573249054651</v>
      </c>
      <c r="AJ37" s="35">
        <v>36133.403286534907</v>
      </c>
      <c r="AK37" s="35">
        <v>36375.457710462571</v>
      </c>
      <c r="AL37" s="35">
        <v>35549.018632076186</v>
      </c>
      <c r="AM37" s="35">
        <v>36549.445290065574</v>
      </c>
      <c r="AN37" s="35">
        <v>36399.741631057346</v>
      </c>
      <c r="AO37" s="35"/>
      <c r="AP37" s="91">
        <f t="shared" si="0"/>
        <v>0</v>
      </c>
      <c r="AQ37" s="91">
        <f>SUMIF($E$2:$AN$2,"&lt;="&amp;VLOOKUP($AP$1,#REF!,6,0),$E37:$AN37)</f>
        <v>0</v>
      </c>
    </row>
    <row r="38" spans="1:43" x14ac:dyDescent="0.2">
      <c r="A38" s="1" t="s">
        <v>99</v>
      </c>
      <c r="B38" s="1" t="s">
        <v>134</v>
      </c>
      <c r="C38" s="1">
        <v>1310</v>
      </c>
      <c r="D38" s="1">
        <v>536125</v>
      </c>
      <c r="E38" s="35">
        <v>100919.63172476403</v>
      </c>
      <c r="F38" s="35">
        <v>68253.253181388645</v>
      </c>
      <c r="G38" s="35">
        <v>58078.976960895481</v>
      </c>
      <c r="H38" s="35">
        <v>41864.117395387628</v>
      </c>
      <c r="I38" s="35">
        <v>43724.971826228502</v>
      </c>
      <c r="J38" s="35">
        <v>41910.270695851832</v>
      </c>
      <c r="K38" s="35">
        <v>43267.093459223906</v>
      </c>
      <c r="L38" s="35">
        <v>42661.713008312778</v>
      </c>
      <c r="M38" s="35">
        <v>42930.46593579289</v>
      </c>
      <c r="N38" s="35">
        <v>41998.225238397848</v>
      </c>
      <c r="O38" s="35">
        <v>43130.941916120122</v>
      </c>
      <c r="P38" s="35">
        <v>98330.092932633372</v>
      </c>
      <c r="Q38" s="35">
        <v>56603.886914538321</v>
      </c>
      <c r="R38" s="35">
        <v>53891.625972601243</v>
      </c>
      <c r="S38" s="35">
        <v>53206.680479959912</v>
      </c>
      <c r="T38" s="35">
        <v>54605.067651568897</v>
      </c>
      <c r="U38" s="35">
        <v>57046.929156202503</v>
      </c>
      <c r="V38" s="35">
        <v>54662.548664155947</v>
      </c>
      <c r="W38" s="35">
        <v>56447.441751574748</v>
      </c>
      <c r="X38" s="35">
        <v>55648.930659585472</v>
      </c>
      <c r="Y38" s="35">
        <v>56006.725758925175</v>
      </c>
      <c r="Z38" s="35">
        <v>54776.111990522244</v>
      </c>
      <c r="AA38" s="35">
        <v>56266.606493922474</v>
      </c>
      <c r="AB38" s="35">
        <v>56046.38927233006</v>
      </c>
      <c r="AC38" s="35">
        <v>62029.141246108564</v>
      </c>
      <c r="AD38" s="35">
        <v>59036.366642616391</v>
      </c>
      <c r="AE38" s="35">
        <v>58280.168400561764</v>
      </c>
      <c r="AF38" s="35">
        <v>59867.854018506165</v>
      </c>
      <c r="AG38" s="35">
        <v>62621.542453871531</v>
      </c>
      <c r="AH38" s="35">
        <v>59929.666514060744</v>
      </c>
      <c r="AI38" s="35">
        <v>61947.490454116654</v>
      </c>
      <c r="AJ38" s="35">
        <v>61043.38011638006</v>
      </c>
      <c r="AK38" s="35">
        <v>61452.304238237528</v>
      </c>
      <c r="AL38" s="35">
        <v>60056.127011173769</v>
      </c>
      <c r="AM38" s="35">
        <v>61746.236970590828</v>
      </c>
      <c r="AN38" s="35">
        <v>61493.329230647672</v>
      </c>
      <c r="AO38" s="35"/>
      <c r="AP38" s="91">
        <f t="shared" si="0"/>
        <v>0</v>
      </c>
      <c r="AQ38" s="91">
        <f>SUMIF($E$2:$AN$2,"&lt;="&amp;VLOOKUP($AP$1,#REF!,6,0),$E38:$AN38)</f>
        <v>0</v>
      </c>
    </row>
    <row r="39" spans="1:43" x14ac:dyDescent="0.2">
      <c r="A39" s="1" t="s">
        <v>99</v>
      </c>
      <c r="B39" s="1" t="s">
        <v>135</v>
      </c>
      <c r="C39" s="1">
        <v>1310</v>
      </c>
      <c r="D39" s="1">
        <v>536126</v>
      </c>
      <c r="E39" s="35">
        <v>27197.925423019853</v>
      </c>
      <c r="F39" s="35">
        <v>18394.308997962624</v>
      </c>
      <c r="G39" s="35">
        <v>15652.333020158147</v>
      </c>
      <c r="H39" s="35">
        <v>15417.117739066225</v>
      </c>
      <c r="I39" s="35">
        <v>16102.406564925903</v>
      </c>
      <c r="J39" s="35">
        <v>15434.114415732854</v>
      </c>
      <c r="K39" s="35">
        <v>15933.78567588122</v>
      </c>
      <c r="L39" s="35">
        <v>15710.844831327449</v>
      </c>
      <c r="M39" s="35">
        <v>15809.81731142412</v>
      </c>
      <c r="N39" s="35">
        <v>15466.505055318321</v>
      </c>
      <c r="O39" s="35">
        <v>15883.645735020606</v>
      </c>
      <c r="P39" s="35">
        <v>36211.598723510986</v>
      </c>
      <c r="Q39" s="35">
        <v>16719.258208293973</v>
      </c>
      <c r="R39" s="35">
        <v>15918.129637653899</v>
      </c>
      <c r="S39" s="35">
        <v>15715.81525300099</v>
      </c>
      <c r="T39" s="35">
        <v>16128.861025504142</v>
      </c>
      <c r="U39" s="35">
        <v>16850.120911181297</v>
      </c>
      <c r="V39" s="35">
        <v>16145.839362927651</v>
      </c>
      <c r="W39" s="35">
        <v>16673.04853582085</v>
      </c>
      <c r="X39" s="35">
        <v>16437.189942764999</v>
      </c>
      <c r="Y39" s="35">
        <v>16542.872944014623</v>
      </c>
      <c r="Z39" s="35">
        <v>16179.382899953254</v>
      </c>
      <c r="AA39" s="35">
        <v>16619.634688633705</v>
      </c>
      <c r="AB39" s="35">
        <v>16554.588473781434</v>
      </c>
      <c r="AC39" s="35">
        <v>16556.090509821774</v>
      </c>
      <c r="AD39" s="35">
        <v>15757.29423091922</v>
      </c>
      <c r="AE39" s="35">
        <v>15555.458669644062</v>
      </c>
      <c r="AF39" s="35">
        <v>15979.225084328689</v>
      </c>
      <c r="AG39" s="35">
        <v>16714.207288755366</v>
      </c>
      <c r="AH39" s="35">
        <v>15995.723350312725</v>
      </c>
      <c r="AI39" s="35">
        <v>16534.297238542182</v>
      </c>
      <c r="AJ39" s="35">
        <v>16292.982716339737</v>
      </c>
      <c r="AK39" s="35">
        <v>16402.127944487584</v>
      </c>
      <c r="AL39" s="35">
        <v>16029.476702270529</v>
      </c>
      <c r="AM39" s="35">
        <v>16480.581020298076</v>
      </c>
      <c r="AN39" s="35">
        <v>16413.077854060124</v>
      </c>
      <c r="AO39" s="35"/>
      <c r="AP39" s="91">
        <f t="shared" si="0"/>
        <v>0</v>
      </c>
      <c r="AQ39" s="91">
        <f>SUMIF($E$2:$AN$2,"&lt;="&amp;VLOOKUP($AP$1,#REF!,6,0),$E39:$AN39)</f>
        <v>0</v>
      </c>
    </row>
    <row r="40" spans="1:43" x14ac:dyDescent="0.2">
      <c r="A40" s="1" t="s">
        <v>99</v>
      </c>
      <c r="B40" s="1" t="s">
        <v>136</v>
      </c>
      <c r="C40" s="1">
        <v>1310</v>
      </c>
      <c r="D40" s="1">
        <v>536128</v>
      </c>
      <c r="E40" s="35">
        <v>242939.26205391725</v>
      </c>
      <c r="F40" s="35">
        <v>164302.96739377553</v>
      </c>
      <c r="G40" s="35">
        <v>139810.89271319774</v>
      </c>
      <c r="H40" s="35">
        <v>130618.36065002187</v>
      </c>
      <c r="I40" s="35">
        <v>136424.32934796804</v>
      </c>
      <c r="J40" s="35">
        <v>130762.36149896575</v>
      </c>
      <c r="K40" s="35">
        <v>134995.72352999757</v>
      </c>
      <c r="L40" s="35">
        <v>133106.90305587254</v>
      </c>
      <c r="M40" s="35">
        <v>133945.42704709404</v>
      </c>
      <c r="N40" s="35">
        <v>131036.78453410538</v>
      </c>
      <c r="O40" s="35">
        <v>134570.92318864018</v>
      </c>
      <c r="P40" s="35">
        <v>306795.32593800552</v>
      </c>
      <c r="Q40" s="35">
        <v>144929.97730514637</v>
      </c>
      <c r="R40" s="35">
        <v>137985.43801309972</v>
      </c>
      <c r="S40" s="35">
        <v>136231.68681128474</v>
      </c>
      <c r="T40" s="35">
        <v>139812.15154776283</v>
      </c>
      <c r="U40" s="35">
        <v>146064.3535031371</v>
      </c>
      <c r="V40" s="35">
        <v>139959.32733910551</v>
      </c>
      <c r="W40" s="35">
        <v>144529.41128126104</v>
      </c>
      <c r="X40" s="35">
        <v>142484.88393962031</v>
      </c>
      <c r="Y40" s="35">
        <v>143400.99126817691</v>
      </c>
      <c r="Z40" s="35">
        <v>140250.09765913343</v>
      </c>
      <c r="AA40" s="35">
        <v>144066.39626204365</v>
      </c>
      <c r="AB40" s="35">
        <v>143502.54669857147</v>
      </c>
      <c r="AC40" s="35">
        <v>150037.57156161766</v>
      </c>
      <c r="AD40" s="35">
        <v>142798.57671631308</v>
      </c>
      <c r="AE40" s="35">
        <v>140969.46630824084</v>
      </c>
      <c r="AF40" s="35">
        <v>144809.7982834095</v>
      </c>
      <c r="AG40" s="35">
        <v>151470.48578253639</v>
      </c>
      <c r="AH40" s="35">
        <v>144959.31182718687</v>
      </c>
      <c r="AI40" s="35">
        <v>149840.07267157271</v>
      </c>
      <c r="AJ40" s="35">
        <v>147653.18894607434</v>
      </c>
      <c r="AK40" s="35">
        <v>148642.3043999387</v>
      </c>
      <c r="AL40" s="35">
        <v>145265.19750453377</v>
      </c>
      <c r="AM40" s="35">
        <v>149353.27592846245</v>
      </c>
      <c r="AN40" s="35">
        <v>148741.53663354533</v>
      </c>
      <c r="AO40" s="35"/>
      <c r="AP40" s="91">
        <f t="shared" si="0"/>
        <v>0</v>
      </c>
      <c r="AQ40" s="91">
        <f>SUMIF($E$2:$AN$2,"&lt;="&amp;VLOOKUP($AP$1,#REF!,6,0),$E40:$AN40)</f>
        <v>0</v>
      </c>
    </row>
    <row r="41" spans="1:43" x14ac:dyDescent="0.2">
      <c r="A41" s="1" t="s">
        <v>99</v>
      </c>
      <c r="B41" s="1" t="s">
        <v>137</v>
      </c>
      <c r="C41" s="1">
        <v>1310</v>
      </c>
      <c r="D41" s="1">
        <v>536129</v>
      </c>
      <c r="E41" s="35">
        <v>241283.62662562606</v>
      </c>
      <c r="F41" s="35">
        <v>163183.23972402516</v>
      </c>
      <c r="G41" s="35">
        <v>138858.0789716889</v>
      </c>
      <c r="H41" s="35">
        <v>152022.46366758063</v>
      </c>
      <c r="I41" s="35">
        <v>158779.84188796396</v>
      </c>
      <c r="J41" s="35">
        <v>152190.06157432002</v>
      </c>
      <c r="K41" s="35">
        <v>157117.13401920098</v>
      </c>
      <c r="L41" s="35">
        <v>154918.79727333089</v>
      </c>
      <c r="M41" s="35">
        <v>155894.72808700433</v>
      </c>
      <c r="N41" s="35">
        <v>152509.45362365709</v>
      </c>
      <c r="O41" s="35">
        <v>156622.72271179673</v>
      </c>
      <c r="P41" s="35">
        <v>357069.10620138911</v>
      </c>
      <c r="Q41" s="35">
        <v>151960.87906252345</v>
      </c>
      <c r="R41" s="35">
        <v>144679.44346772076</v>
      </c>
      <c r="S41" s="35">
        <v>142840.61357731343</v>
      </c>
      <c r="T41" s="35">
        <v>146594.77526921796</v>
      </c>
      <c r="U41" s="35">
        <v>153150.28657806685</v>
      </c>
      <c r="V41" s="35">
        <v>146749.09091215819</v>
      </c>
      <c r="W41" s="35">
        <v>151540.88061745345</v>
      </c>
      <c r="X41" s="35">
        <v>149397.16833735738</v>
      </c>
      <c r="Y41" s="35">
        <v>150357.71823567117</v>
      </c>
      <c r="Z41" s="35">
        <v>147053.96719971672</v>
      </c>
      <c r="AA41" s="35">
        <v>151055.40362609725</v>
      </c>
      <c r="AB41" s="35">
        <v>150464.2003642362</v>
      </c>
      <c r="AC41" s="35">
        <v>150027.89382030402</v>
      </c>
      <c r="AD41" s="35">
        <v>142789.36590550729</v>
      </c>
      <c r="AE41" s="35">
        <v>140960.37347893248</v>
      </c>
      <c r="AF41" s="35">
        <v>144800.4577445506</v>
      </c>
      <c r="AG41" s="35">
        <v>151460.71561521897</v>
      </c>
      <c r="AH41" s="35">
        <v>144949.96164438757</v>
      </c>
      <c r="AI41" s="35">
        <v>149830.40766935601</v>
      </c>
      <c r="AJ41" s="35">
        <v>147643.66500249223</v>
      </c>
      <c r="AK41" s="35">
        <v>148632.71665631374</v>
      </c>
      <c r="AL41" s="35">
        <v>145255.82759146008</v>
      </c>
      <c r="AM41" s="35">
        <v>149343.64232566726</v>
      </c>
      <c r="AN41" s="35">
        <v>148731.94248923103</v>
      </c>
      <c r="AO41" s="35"/>
      <c r="AP41" s="91">
        <f t="shared" si="0"/>
        <v>0</v>
      </c>
      <c r="AQ41" s="91">
        <f>SUMIF($E$2:$AN$2,"&lt;="&amp;VLOOKUP($AP$1,#REF!,6,0),$E41:$AN41)</f>
        <v>0</v>
      </c>
    </row>
    <row r="42" spans="1:43" x14ac:dyDescent="0.2">
      <c r="A42" s="1" t="s">
        <v>99</v>
      </c>
      <c r="B42" s="1" t="s">
        <v>138</v>
      </c>
      <c r="C42" s="1">
        <v>1310</v>
      </c>
      <c r="D42" s="1">
        <v>536132</v>
      </c>
      <c r="E42" s="35">
        <v>15097.941594462454</v>
      </c>
      <c r="F42" s="35">
        <v>10210.933319446514</v>
      </c>
      <c r="G42" s="35">
        <v>8688.8248305662437</v>
      </c>
      <c r="H42" s="35">
        <v>6841.2494193072152</v>
      </c>
      <c r="I42" s="35">
        <v>7145.3420429297539</v>
      </c>
      <c r="J42" s="35">
        <v>6848.7915881058016</v>
      </c>
      <c r="K42" s="35">
        <v>7070.5175797074944</v>
      </c>
      <c r="L42" s="35">
        <v>6971.5889765044094</v>
      </c>
      <c r="M42" s="35">
        <v>7015.5073945543027</v>
      </c>
      <c r="N42" s="35">
        <v>6863.1647315172686</v>
      </c>
      <c r="O42" s="35">
        <v>7048.2682950420749</v>
      </c>
      <c r="P42" s="35">
        <v>16068.670093351051</v>
      </c>
      <c r="Q42" s="35">
        <v>7163.0902237274049</v>
      </c>
      <c r="R42" s="35">
        <v>6819.8599104678187</v>
      </c>
      <c r="S42" s="35">
        <v>6733.1816516137415</v>
      </c>
      <c r="T42" s="35">
        <v>6910.1442954170134</v>
      </c>
      <c r="U42" s="35">
        <v>7219.1561888572287</v>
      </c>
      <c r="V42" s="35">
        <v>6917.4183838543304</v>
      </c>
      <c r="W42" s="35">
        <v>7143.2924522587118</v>
      </c>
      <c r="X42" s="35">
        <v>7042.2427309700979</v>
      </c>
      <c r="Y42" s="35">
        <v>7087.5208685306397</v>
      </c>
      <c r="Z42" s="35">
        <v>6931.7895586483264</v>
      </c>
      <c r="AA42" s="35">
        <v>7120.4081710405335</v>
      </c>
      <c r="AB42" s="35">
        <v>7092.5401938914256</v>
      </c>
      <c r="AC42" s="35">
        <v>7056.6444978970103</v>
      </c>
      <c r="AD42" s="35">
        <v>6716.1763563925706</v>
      </c>
      <c r="AE42" s="35">
        <v>6630.1486917028078</v>
      </c>
      <c r="AF42" s="35">
        <v>6810.7691670984823</v>
      </c>
      <c r="AG42" s="35">
        <v>7124.0380590414734</v>
      </c>
      <c r="AH42" s="35">
        <v>6817.8011652511877</v>
      </c>
      <c r="AI42" s="35">
        <v>7047.3556281741085</v>
      </c>
      <c r="AJ42" s="35">
        <v>6944.5009841775491</v>
      </c>
      <c r="AK42" s="35">
        <v>6991.0215726718143</v>
      </c>
      <c r="AL42" s="35">
        <v>6832.1877382913217</v>
      </c>
      <c r="AM42" s="35">
        <v>7024.4603525234197</v>
      </c>
      <c r="AN42" s="35">
        <v>6995.6887142951155</v>
      </c>
      <c r="AO42" s="35"/>
      <c r="AP42" s="91">
        <f t="shared" si="0"/>
        <v>0</v>
      </c>
      <c r="AQ42" s="91">
        <f>SUMIF($E$2:$AN$2,"&lt;="&amp;VLOOKUP($AP$1,#REF!,6,0),$E42:$AN42)</f>
        <v>0</v>
      </c>
    </row>
    <row r="43" spans="1:43" x14ac:dyDescent="0.2">
      <c r="A43" s="1" t="s">
        <v>99</v>
      </c>
      <c r="B43" s="1" t="s">
        <v>139</v>
      </c>
      <c r="C43" s="1">
        <v>1310</v>
      </c>
      <c r="D43" s="1">
        <v>536138</v>
      </c>
      <c r="E43" s="35">
        <v>3074.9029444482762</v>
      </c>
      <c r="F43" s="35">
        <v>2079.5966611135227</v>
      </c>
      <c r="G43" s="35">
        <v>1769.5983845309527</v>
      </c>
      <c r="H43" s="35">
        <v>1895.5865913242883</v>
      </c>
      <c r="I43" s="35">
        <v>1979.8451623146559</v>
      </c>
      <c r="J43" s="35">
        <v>1897.6763900098554</v>
      </c>
      <c r="K43" s="35">
        <v>1959.1126556490071</v>
      </c>
      <c r="L43" s="35">
        <v>1931.7013273613741</v>
      </c>
      <c r="M43" s="35">
        <v>1943.87032738827</v>
      </c>
      <c r="N43" s="35">
        <v>1901.6589283235537</v>
      </c>
      <c r="O43" s="35">
        <v>1952.9477809173097</v>
      </c>
      <c r="P43" s="35">
        <v>4452.3381187371424</v>
      </c>
      <c r="Q43" s="35">
        <v>1939.3484117505129</v>
      </c>
      <c r="R43" s="35">
        <v>1846.4215963545967</v>
      </c>
      <c r="S43" s="35">
        <v>1822.9541628319623</v>
      </c>
      <c r="T43" s="35">
        <v>1870.8653591843745</v>
      </c>
      <c r="U43" s="35">
        <v>1954.527815755172</v>
      </c>
      <c r="V43" s="35">
        <v>1872.8347594595677</v>
      </c>
      <c r="W43" s="35">
        <v>1933.9883261652678</v>
      </c>
      <c r="X43" s="35">
        <v>1906.629936089465</v>
      </c>
      <c r="Y43" s="35">
        <v>1918.8886235305629</v>
      </c>
      <c r="Z43" s="35">
        <v>1876.7256381363998</v>
      </c>
      <c r="AA43" s="35">
        <v>1927.7925931717734</v>
      </c>
      <c r="AB43" s="35">
        <v>1920.2475650435786</v>
      </c>
      <c r="AC43" s="35">
        <v>1914.5402909132786</v>
      </c>
      <c r="AD43" s="35">
        <v>1822.1677794629891</v>
      </c>
      <c r="AE43" s="35">
        <v>1798.8275884939226</v>
      </c>
      <c r="AF43" s="35">
        <v>1847.8317827128585</v>
      </c>
      <c r="AG43" s="35">
        <v>1932.8248577775514</v>
      </c>
      <c r="AH43" s="35">
        <v>1849.7396361966203</v>
      </c>
      <c r="AI43" s="35">
        <v>1912.0201249410745</v>
      </c>
      <c r="AJ43" s="35">
        <v>1884.1146012750262</v>
      </c>
      <c r="AK43" s="35">
        <v>1896.7361158002102</v>
      </c>
      <c r="AL43" s="35">
        <v>1853.6428615527668</v>
      </c>
      <c r="AM43" s="35">
        <v>1905.8084009810716</v>
      </c>
      <c r="AN43" s="35">
        <v>1898.0023593645376</v>
      </c>
      <c r="AO43" s="35"/>
      <c r="AP43" s="91">
        <f t="shared" si="0"/>
        <v>0</v>
      </c>
      <c r="AQ43" s="91">
        <f>SUMIF($E$2:$AN$2,"&lt;="&amp;VLOOKUP($AP$1,#REF!,6,0),$E43:$AN43)</f>
        <v>0</v>
      </c>
    </row>
    <row r="44" spans="1:43" x14ac:dyDescent="0.2">
      <c r="A44" s="1" t="s">
        <v>99</v>
      </c>
      <c r="B44" s="1" t="s">
        <v>140</v>
      </c>
      <c r="C44" s="1">
        <v>1310</v>
      </c>
      <c r="D44" s="1">
        <v>536139</v>
      </c>
      <c r="E44" s="35">
        <v>181820.13836870759</v>
      </c>
      <c r="F44" s="35">
        <v>122967.31295452548</v>
      </c>
      <c r="G44" s="35">
        <v>104637.00121442044</v>
      </c>
      <c r="H44" s="35">
        <v>106559.66192454218</v>
      </c>
      <c r="I44" s="35">
        <v>111296.22467512908</v>
      </c>
      <c r="J44" s="35">
        <v>106677.13914370145</v>
      </c>
      <c r="K44" s="35">
        <v>110130.75488796603</v>
      </c>
      <c r="L44" s="35">
        <v>108589.83774463879</v>
      </c>
      <c r="M44" s="35">
        <v>109273.91334148076</v>
      </c>
      <c r="N44" s="35">
        <v>106901.01598385823</v>
      </c>
      <c r="O44" s="35">
        <v>109784.19885606358</v>
      </c>
      <c r="P44" s="35">
        <v>250286.4532160098</v>
      </c>
      <c r="Q44" s="35">
        <v>110362.09426439922</v>
      </c>
      <c r="R44" s="35">
        <v>105073.92742533314</v>
      </c>
      <c r="S44" s="35">
        <v>103738.47109635366</v>
      </c>
      <c r="T44" s="35">
        <v>106464.9435219001</v>
      </c>
      <c r="U44" s="35">
        <v>111225.90543184565</v>
      </c>
      <c r="V44" s="35">
        <v>106577.01577126917</v>
      </c>
      <c r="W44" s="35">
        <v>110057.0689955822</v>
      </c>
      <c r="X44" s="35">
        <v>108500.19081620306</v>
      </c>
      <c r="Y44" s="35">
        <v>109197.79337731846</v>
      </c>
      <c r="Z44" s="35">
        <v>106798.43318997647</v>
      </c>
      <c r="AA44" s="35">
        <v>109704.48971456075</v>
      </c>
      <c r="AB44" s="35">
        <v>109275.12637764504</v>
      </c>
      <c r="AC44" s="35">
        <v>109033.30782314912</v>
      </c>
      <c r="AD44" s="35">
        <v>103772.68180072556</v>
      </c>
      <c r="AE44" s="35">
        <v>102443.45502045898</v>
      </c>
      <c r="AF44" s="35">
        <v>105234.2499795715</v>
      </c>
      <c r="AG44" s="35">
        <v>110074.61618149879</v>
      </c>
      <c r="AH44" s="35">
        <v>105342.90247289524</v>
      </c>
      <c r="AI44" s="35">
        <v>108889.78405740915</v>
      </c>
      <c r="AJ44" s="35">
        <v>107300.56101191504</v>
      </c>
      <c r="AK44" s="35">
        <v>108019.35783481307</v>
      </c>
      <c r="AL44" s="35">
        <v>105565.19164266602</v>
      </c>
      <c r="AM44" s="35">
        <v>108536.02560486684</v>
      </c>
      <c r="AN44" s="35">
        <v>108091.47056337964</v>
      </c>
      <c r="AO44" s="35"/>
      <c r="AP44" s="91">
        <f t="shared" si="0"/>
        <v>0</v>
      </c>
      <c r="AQ44" s="91">
        <f>SUMIF($E$2:$AN$2,"&lt;="&amp;VLOOKUP($AP$1,#REF!,6,0),$E44:$AN44)</f>
        <v>0</v>
      </c>
    </row>
    <row r="45" spans="1:43" x14ac:dyDescent="0.2">
      <c r="A45" s="1" t="s">
        <v>99</v>
      </c>
      <c r="B45" s="1" t="s">
        <v>141</v>
      </c>
      <c r="C45" s="1">
        <v>1310</v>
      </c>
      <c r="D45" s="1">
        <v>536142</v>
      </c>
      <c r="E45" s="35">
        <v>48983.922641663805</v>
      </c>
      <c r="F45" s="35">
        <v>33128.460902405786</v>
      </c>
      <c r="G45" s="35">
        <v>28190.115896562253</v>
      </c>
      <c r="H45" s="35">
        <v>26362.86420853329</v>
      </c>
      <c r="I45" s="35">
        <v>27534.690004089425</v>
      </c>
      <c r="J45" s="35">
        <v>26391.928076795986</v>
      </c>
      <c r="K45" s="35">
        <v>27246.352736654353</v>
      </c>
      <c r="L45" s="35">
        <v>26865.129779744981</v>
      </c>
      <c r="M45" s="35">
        <v>27034.370107109069</v>
      </c>
      <c r="N45" s="35">
        <v>26447.315215136081</v>
      </c>
      <c r="O45" s="35">
        <v>27160.614761845816</v>
      </c>
      <c r="P45" s="35">
        <v>61920.87756473459</v>
      </c>
      <c r="Q45" s="35">
        <v>30574.565183737766</v>
      </c>
      <c r="R45" s="35">
        <v>29109.538601910182</v>
      </c>
      <c r="S45" s="35">
        <v>28739.565588507616</v>
      </c>
      <c r="T45" s="35">
        <v>29494.903818106832</v>
      </c>
      <c r="U45" s="35">
        <v>30813.87426011555</v>
      </c>
      <c r="V45" s="35">
        <v>29525.952162345511</v>
      </c>
      <c r="W45" s="35">
        <v>30490.061396216388</v>
      </c>
      <c r="X45" s="35">
        <v>30058.745973146153</v>
      </c>
      <c r="Y45" s="35">
        <v>30252.008842243824</v>
      </c>
      <c r="Z45" s="35">
        <v>29587.293344263122</v>
      </c>
      <c r="AA45" s="35">
        <v>30392.383309533841</v>
      </c>
      <c r="AB45" s="35">
        <v>30273.433071958731</v>
      </c>
      <c r="AC45" s="35">
        <v>30237.203036595038</v>
      </c>
      <c r="AD45" s="35">
        <v>28778.322073379459</v>
      </c>
      <c r="AE45" s="35">
        <v>28409.699852894399</v>
      </c>
      <c r="AF45" s="35">
        <v>29183.645315037622</v>
      </c>
      <c r="AG45" s="35">
        <v>30525.97949292518</v>
      </c>
      <c r="AH45" s="35">
        <v>29213.776910296485</v>
      </c>
      <c r="AI45" s="35">
        <v>30197.400912529472</v>
      </c>
      <c r="AJ45" s="35">
        <v>29756.676322434636</v>
      </c>
      <c r="AK45" s="35">
        <v>29956.013625043855</v>
      </c>
      <c r="AL45" s="35">
        <v>29275.422318414316</v>
      </c>
      <c r="AM45" s="35">
        <v>30099.296339083128</v>
      </c>
      <c r="AN45" s="35">
        <v>29976.011983882301</v>
      </c>
      <c r="AO45" s="35"/>
      <c r="AP45" s="91">
        <f t="shared" si="0"/>
        <v>0</v>
      </c>
      <c r="AQ45" s="91">
        <f>SUMIF($E$2:$AN$2,"&lt;="&amp;VLOOKUP($AP$1,#REF!,6,0),$E45:$AN45)</f>
        <v>0</v>
      </c>
    </row>
    <row r="46" spans="1:43" x14ac:dyDescent="0.2">
      <c r="A46" s="1" t="s">
        <v>99</v>
      </c>
      <c r="B46" s="1" t="s">
        <v>142</v>
      </c>
      <c r="C46" s="1">
        <v>1310</v>
      </c>
      <c r="D46" s="1">
        <v>536143</v>
      </c>
      <c r="E46" s="35">
        <v>1506.0366311323289</v>
      </c>
      <c r="F46" s="35">
        <v>1018.5520669106546</v>
      </c>
      <c r="G46" s="35">
        <v>866.72003560567589</v>
      </c>
      <c r="H46" s="35">
        <v>876.53484735244626</v>
      </c>
      <c r="I46" s="35">
        <v>915.49670433075528</v>
      </c>
      <c r="J46" s="35">
        <v>877.50118747124361</v>
      </c>
      <c r="K46" s="35">
        <v>905.90982254514802</v>
      </c>
      <c r="L46" s="35">
        <v>893.23459865071084</v>
      </c>
      <c r="M46" s="35">
        <v>898.86164445796965</v>
      </c>
      <c r="N46" s="35">
        <v>879.34274597817205</v>
      </c>
      <c r="O46" s="35">
        <v>903.059133710026</v>
      </c>
      <c r="P46" s="35">
        <v>2058.7978049276539</v>
      </c>
      <c r="Q46" s="35">
        <v>918.88388555749282</v>
      </c>
      <c r="R46" s="35">
        <v>874.85417295602747</v>
      </c>
      <c r="S46" s="35">
        <v>863.73505358135242</v>
      </c>
      <c r="T46" s="35">
        <v>886.43588753118115</v>
      </c>
      <c r="U46" s="35">
        <v>926.07604847558252</v>
      </c>
      <c r="V46" s="35">
        <v>887.36901030897752</v>
      </c>
      <c r="W46" s="35">
        <v>916.34422004940359</v>
      </c>
      <c r="X46" s="35">
        <v>903.38152411342162</v>
      </c>
      <c r="Y46" s="35">
        <v>909.18982048732767</v>
      </c>
      <c r="Z46" s="35">
        <v>889.21254997164863</v>
      </c>
      <c r="AA46" s="35">
        <v>913.40861591945759</v>
      </c>
      <c r="AB46" s="35">
        <v>909.83370141669502</v>
      </c>
      <c r="AC46" s="35">
        <v>910.27095870017115</v>
      </c>
      <c r="AD46" s="35">
        <v>866.35231412816927</v>
      </c>
      <c r="AE46" s="35">
        <v>855.25518647277659</v>
      </c>
      <c r="AF46" s="35">
        <v>878.55430170357772</v>
      </c>
      <c r="AG46" s="35">
        <v>918.96438254084649</v>
      </c>
      <c r="AH46" s="35">
        <v>879.46139341011735</v>
      </c>
      <c r="AI46" s="35">
        <v>909.07274213273217</v>
      </c>
      <c r="AJ46" s="35">
        <v>895.80502042372234</v>
      </c>
      <c r="AK46" s="35">
        <v>901.80593781450079</v>
      </c>
      <c r="AL46" s="35">
        <v>881.31718756802843</v>
      </c>
      <c r="AM46" s="35">
        <v>906.11936896472457</v>
      </c>
      <c r="AN46" s="35">
        <v>902.40797515407451</v>
      </c>
      <c r="AO46" s="35"/>
      <c r="AP46" s="91">
        <f t="shared" si="0"/>
        <v>0</v>
      </c>
      <c r="AQ46" s="91">
        <f>SUMIF($E$2:$AN$2,"&lt;="&amp;VLOOKUP($AP$1,#REF!,6,0),$E46:$AN46)</f>
        <v>0</v>
      </c>
    </row>
    <row r="47" spans="1:43" x14ac:dyDescent="0.2">
      <c r="A47" s="1" t="s">
        <v>99</v>
      </c>
      <c r="B47" s="1" t="s">
        <v>143</v>
      </c>
      <c r="C47" s="1">
        <v>1310</v>
      </c>
      <c r="D47" s="1">
        <v>536144</v>
      </c>
      <c r="E47" s="35">
        <v>738169.8225061557</v>
      </c>
      <c r="F47" s="35">
        <v>499233.80540845083</v>
      </c>
      <c r="G47" s="35">
        <v>424814.74993376539</v>
      </c>
      <c r="H47" s="35">
        <v>465616.88001560635</v>
      </c>
      <c r="I47" s="35">
        <v>486313.48818885797</v>
      </c>
      <c r="J47" s="35">
        <v>466130.20161657565</v>
      </c>
      <c r="K47" s="35">
        <v>481220.91942268092</v>
      </c>
      <c r="L47" s="35">
        <v>474487.81779979233</v>
      </c>
      <c r="M47" s="35">
        <v>477476.9146056918</v>
      </c>
      <c r="N47" s="35">
        <v>467108.44079206552</v>
      </c>
      <c r="O47" s="35">
        <v>479706.62841039081</v>
      </c>
      <c r="P47" s="35">
        <v>1093637.0794713479</v>
      </c>
      <c r="Q47" s="35">
        <v>465811.96364246146</v>
      </c>
      <c r="R47" s="35">
        <v>443491.8781475912</v>
      </c>
      <c r="S47" s="35">
        <v>437855.23687952722</v>
      </c>
      <c r="T47" s="35">
        <v>449363.02388579916</v>
      </c>
      <c r="U47" s="35">
        <v>469457.903662053</v>
      </c>
      <c r="V47" s="35">
        <v>449836.05400448618</v>
      </c>
      <c r="W47" s="35">
        <v>464524.52504884591</v>
      </c>
      <c r="X47" s="35">
        <v>457953.31518985867</v>
      </c>
      <c r="Y47" s="35">
        <v>460897.72849590448</v>
      </c>
      <c r="Z47" s="35">
        <v>450770.60389029741</v>
      </c>
      <c r="AA47" s="35">
        <v>463036.37236085162</v>
      </c>
      <c r="AB47" s="35">
        <v>461224.1325658579</v>
      </c>
      <c r="AC47" s="35">
        <v>459592.67478525068</v>
      </c>
      <c r="AD47" s="35">
        <v>437418.30226587254</v>
      </c>
      <c r="AE47" s="35">
        <v>431815.40069812606</v>
      </c>
      <c r="AF47" s="35">
        <v>443579.04380538763</v>
      </c>
      <c r="AG47" s="35">
        <v>463981.95456814428</v>
      </c>
      <c r="AH47" s="35">
        <v>444037.0312866969</v>
      </c>
      <c r="AI47" s="35">
        <v>458987.69936344039</v>
      </c>
      <c r="AJ47" s="35">
        <v>452288.87232708471</v>
      </c>
      <c r="AK47" s="35">
        <v>455318.71486839949</v>
      </c>
      <c r="AL47" s="35">
        <v>444974.01537119754</v>
      </c>
      <c r="AM47" s="35">
        <v>457496.55141353566</v>
      </c>
      <c r="AN47" s="35">
        <v>455622.68144952651</v>
      </c>
      <c r="AO47" s="35"/>
      <c r="AP47" s="91">
        <f t="shared" si="0"/>
        <v>0</v>
      </c>
      <c r="AQ47" s="91">
        <f>SUMIF($E$2:$AN$2,"&lt;="&amp;VLOOKUP($AP$1,#REF!,6,0),$E47:$AN47)</f>
        <v>0</v>
      </c>
    </row>
    <row r="48" spans="1:43" x14ac:dyDescent="0.2">
      <c r="A48" s="1" t="s">
        <v>99</v>
      </c>
      <c r="B48" s="1" t="s">
        <v>144</v>
      </c>
      <c r="C48" s="1">
        <v>1310</v>
      </c>
      <c r="D48" s="1">
        <v>536152</v>
      </c>
      <c r="E48" s="35">
        <v>15225.931913132752</v>
      </c>
      <c r="F48" s="35">
        <v>10297.49482859664</v>
      </c>
      <c r="G48" s="35">
        <v>8762.4829151452996</v>
      </c>
      <c r="H48" s="35">
        <v>9368.4893529036399</v>
      </c>
      <c r="I48" s="35">
        <v>9784.9174542770852</v>
      </c>
      <c r="J48" s="35">
        <v>9378.8176896966161</v>
      </c>
      <c r="K48" s="35">
        <v>9682.4519331317588</v>
      </c>
      <c r="L48" s="35">
        <v>9546.9779123790431</v>
      </c>
      <c r="M48" s="35">
        <v>9607.1203230234514</v>
      </c>
      <c r="N48" s="35">
        <v>9398.5004453988222</v>
      </c>
      <c r="O48" s="35">
        <v>9651.9834947337313</v>
      </c>
      <c r="P48" s="35">
        <v>22004.630361821382</v>
      </c>
      <c r="Q48" s="35">
        <v>9621.3856454517609</v>
      </c>
      <c r="R48" s="35">
        <v>9160.3623851079483</v>
      </c>
      <c r="S48" s="35">
        <v>9043.9370812985817</v>
      </c>
      <c r="T48" s="35">
        <v>9281.6313986520217</v>
      </c>
      <c r="U48" s="35">
        <v>9696.6928460104846</v>
      </c>
      <c r="V48" s="35">
        <v>9291.4018759025694</v>
      </c>
      <c r="W48" s="35">
        <v>9594.7934920275493</v>
      </c>
      <c r="X48" s="35">
        <v>9459.0645946498953</v>
      </c>
      <c r="Y48" s="35">
        <v>9519.8817013973112</v>
      </c>
      <c r="Z48" s="35">
        <v>9310.7050831151791</v>
      </c>
      <c r="AA48" s="35">
        <v>9564.0555719480672</v>
      </c>
      <c r="AB48" s="35">
        <v>9526.6236051661817</v>
      </c>
      <c r="AC48" s="35">
        <v>9481.7647251072922</v>
      </c>
      <c r="AD48" s="35">
        <v>9024.2896723252361</v>
      </c>
      <c r="AE48" s="35">
        <v>8908.697328587099</v>
      </c>
      <c r="AF48" s="35">
        <v>9151.3907011594583</v>
      </c>
      <c r="AG48" s="35">
        <v>9572.3190800771863</v>
      </c>
      <c r="AH48" s="35">
        <v>9160.839349458407</v>
      </c>
      <c r="AI48" s="35">
        <v>9469.2835979510364</v>
      </c>
      <c r="AJ48" s="35">
        <v>9331.081434649388</v>
      </c>
      <c r="AK48" s="35">
        <v>9393.5895112724356</v>
      </c>
      <c r="AL48" s="35">
        <v>9180.1700810558068</v>
      </c>
      <c r="AM48" s="35">
        <v>9438.5200222740987</v>
      </c>
      <c r="AN48" s="35">
        <v>9399.860585126884</v>
      </c>
      <c r="AO48" s="35"/>
      <c r="AP48" s="91">
        <f t="shared" si="0"/>
        <v>0</v>
      </c>
      <c r="AQ48" s="91">
        <f>SUMIF($E$2:$AN$2,"&lt;="&amp;VLOOKUP($AP$1,#REF!,6,0),$E48:$AN48)</f>
        <v>0</v>
      </c>
    </row>
    <row r="49" spans="1:43" x14ac:dyDescent="0.2">
      <c r="A49" s="1" t="s">
        <v>99</v>
      </c>
      <c r="B49" s="1" t="s">
        <v>145</v>
      </c>
      <c r="C49" s="1">
        <v>1310</v>
      </c>
      <c r="D49" s="1">
        <v>536153</v>
      </c>
      <c r="E49" s="35">
        <v>118.11623262698222</v>
      </c>
      <c r="F49" s="35">
        <v>79.883536954514852</v>
      </c>
      <c r="G49" s="35">
        <v>67.975574585523603</v>
      </c>
      <c r="H49" s="35">
        <v>57.92385947214504</v>
      </c>
      <c r="I49" s="35">
        <v>60.498567294888268</v>
      </c>
      <c r="J49" s="35">
        <v>57.987717913612123</v>
      </c>
      <c r="K49" s="35">
        <v>59.865039495049075</v>
      </c>
      <c r="L49" s="35">
        <v>59.027425463094744</v>
      </c>
      <c r="M49" s="35">
        <v>59.399276293175802</v>
      </c>
      <c r="N49" s="35">
        <v>58.109413219266258</v>
      </c>
      <c r="O49" s="35">
        <v>59.676658051934545</v>
      </c>
      <c r="P49" s="35">
        <v>136.05108238924288</v>
      </c>
      <c r="Q49" s="35">
        <v>74.539149879126938</v>
      </c>
      <c r="R49" s="35">
        <v>70.967493657574707</v>
      </c>
      <c r="S49" s="35">
        <v>70.065519296483401</v>
      </c>
      <c r="T49" s="35">
        <v>71.906993383430589</v>
      </c>
      <c r="U49" s="35">
        <v>75.122572570647236</v>
      </c>
      <c r="V49" s="35">
        <v>71.982687581231858</v>
      </c>
      <c r="W49" s="35">
        <v>74.333134177985912</v>
      </c>
      <c r="X49" s="35">
        <v>73.281610312570109</v>
      </c>
      <c r="Y49" s="35">
        <v>73.752774820688899</v>
      </c>
      <c r="Z49" s="35">
        <v>72.132234092367568</v>
      </c>
      <c r="AA49" s="35">
        <v>74.0950002421676</v>
      </c>
      <c r="AB49" s="35">
        <v>73.805005943524733</v>
      </c>
      <c r="AC49" s="35">
        <v>73.974624463442112</v>
      </c>
      <c r="AD49" s="35">
        <v>70.405505611406582</v>
      </c>
      <c r="AE49" s="35">
        <v>69.503679794506127</v>
      </c>
      <c r="AF49" s="35">
        <v>71.397119635748695</v>
      </c>
      <c r="AG49" s="35">
        <v>74.68110944768658</v>
      </c>
      <c r="AH49" s="35">
        <v>71.4708358932035</v>
      </c>
      <c r="AI49" s="35">
        <v>73.877249478823529</v>
      </c>
      <c r="AJ49" s="35">
        <v>72.799026866612579</v>
      </c>
      <c r="AK49" s="35">
        <v>73.28670101042232</v>
      </c>
      <c r="AL49" s="35">
        <v>71.621649971803734</v>
      </c>
      <c r="AM49" s="35">
        <v>73.637238887564266</v>
      </c>
      <c r="AN49" s="35">
        <v>73.3356265371375</v>
      </c>
      <c r="AO49" s="35"/>
      <c r="AP49" s="91">
        <f t="shared" si="0"/>
        <v>0</v>
      </c>
      <c r="AQ49" s="91">
        <f>SUMIF($E$2:$AN$2,"&lt;="&amp;VLOOKUP($AP$1,#REF!,6,0),$E49:$AN49)</f>
        <v>0</v>
      </c>
    </row>
    <row r="50" spans="1:43" x14ac:dyDescent="0.2">
      <c r="A50" s="1" t="s">
        <v>99</v>
      </c>
      <c r="B50" s="1" t="s">
        <v>146</v>
      </c>
      <c r="C50" s="1">
        <v>1310</v>
      </c>
      <c r="D50" s="1">
        <v>536154</v>
      </c>
      <c r="E50" s="35">
        <v>689450.63347563474</v>
      </c>
      <c r="F50" s="35">
        <v>466284.38727382128</v>
      </c>
      <c r="G50" s="35">
        <v>396776.98751927161</v>
      </c>
      <c r="H50" s="35">
        <v>421639.80171458289</v>
      </c>
      <c r="I50" s="35">
        <v>440381.63462674391</v>
      </c>
      <c r="J50" s="35">
        <v>422104.6405710291</v>
      </c>
      <c r="K50" s="35">
        <v>435770.05421171081</v>
      </c>
      <c r="L50" s="35">
        <v>429672.88773204264</v>
      </c>
      <c r="M50" s="35">
        <v>432379.66714369727</v>
      </c>
      <c r="N50" s="35">
        <v>422990.48597244406</v>
      </c>
      <c r="O50" s="35">
        <v>434398.78656750778</v>
      </c>
      <c r="P50" s="35">
        <v>990344.08142711455</v>
      </c>
      <c r="Q50" s="35">
        <v>427335.8550874588</v>
      </c>
      <c r="R50" s="35">
        <v>406859.410588286</v>
      </c>
      <c r="S50" s="35">
        <v>401688.35637732502</v>
      </c>
      <c r="T50" s="35">
        <v>412245.59917983954</v>
      </c>
      <c r="U50" s="35">
        <v>430680.64014554641</v>
      </c>
      <c r="V50" s="35">
        <v>412679.5569697395</v>
      </c>
      <c r="W50" s="35">
        <v>426154.75903322012</v>
      </c>
      <c r="X50" s="35">
        <v>420126.33167791751</v>
      </c>
      <c r="Y50" s="35">
        <v>422827.53618977877</v>
      </c>
      <c r="Z50" s="35">
        <v>413536.91295401298</v>
      </c>
      <c r="AA50" s="35">
        <v>424789.5278861883</v>
      </c>
      <c r="AB50" s="35">
        <v>423126.97925527423</v>
      </c>
      <c r="AC50" s="35">
        <v>422986.50286143256</v>
      </c>
      <c r="AD50" s="35">
        <v>402578.30055598659</v>
      </c>
      <c r="AE50" s="35">
        <v>397421.66540916817</v>
      </c>
      <c r="AF50" s="35">
        <v>408248.34418766608</v>
      </c>
      <c r="AG50" s="35">
        <v>427026.18018290872</v>
      </c>
      <c r="AH50" s="35">
        <v>408669.85334936855</v>
      </c>
      <c r="AI50" s="35">
        <v>422429.71322567906</v>
      </c>
      <c r="AJ50" s="35">
        <v>416264.44215667062</v>
      </c>
      <c r="AK50" s="35">
        <v>419052.96027517709</v>
      </c>
      <c r="AL50" s="35">
        <v>409532.20743567974</v>
      </c>
      <c r="AM50" s="35">
        <v>421057.33396207588</v>
      </c>
      <c r="AN50" s="35">
        <v>419332.71617250016</v>
      </c>
      <c r="AO50" s="35"/>
      <c r="AP50" s="91">
        <f t="shared" si="0"/>
        <v>0</v>
      </c>
      <c r="AQ50" s="91">
        <f>SUMIF($E$2:$AN$2,"&lt;="&amp;VLOOKUP($AP$1,#REF!,6,0),$E50:$AN50)</f>
        <v>0</v>
      </c>
    </row>
    <row r="51" spans="1:43" x14ac:dyDescent="0.2">
      <c r="A51" s="1" t="s">
        <v>99</v>
      </c>
      <c r="B51" s="1" t="s">
        <v>147</v>
      </c>
      <c r="C51" s="1">
        <v>1310</v>
      </c>
      <c r="D51" s="1">
        <v>536155</v>
      </c>
      <c r="E51" s="35">
        <v>1656.8836140974709</v>
      </c>
      <c r="F51" s="35">
        <v>1120.571833966959</v>
      </c>
      <c r="G51" s="35">
        <v>953.53206908739594</v>
      </c>
      <c r="H51" s="35">
        <v>1036.9530052455582</v>
      </c>
      <c r="I51" s="35">
        <v>1083.0454279320461</v>
      </c>
      <c r="J51" s="35">
        <v>1038.0961991451538</v>
      </c>
      <c r="K51" s="35">
        <v>1071.7040124611767</v>
      </c>
      <c r="L51" s="35">
        <v>1056.7090450058645</v>
      </c>
      <c r="M51" s="35">
        <v>1063.3659190344508</v>
      </c>
      <c r="N51" s="35">
        <v>1040.2747886602917</v>
      </c>
      <c r="O51" s="35">
        <v>1068.3316076292085</v>
      </c>
      <c r="P51" s="35">
        <v>2435.5866483358141</v>
      </c>
      <c r="Q51" s="35">
        <v>1046.3021409726186</v>
      </c>
      <c r="R51" s="35">
        <v>996.16698974687665</v>
      </c>
      <c r="S51" s="35">
        <v>983.50602290404834</v>
      </c>
      <c r="T51" s="35">
        <v>1009.3546981685614</v>
      </c>
      <c r="U51" s="35">
        <v>1054.4916147219112</v>
      </c>
      <c r="V51" s="35">
        <v>1010.4172136566923</v>
      </c>
      <c r="W51" s="35">
        <v>1043.4103093710055</v>
      </c>
      <c r="X51" s="35">
        <v>1028.6501239724269</v>
      </c>
      <c r="Y51" s="35">
        <v>1035.2638354836852</v>
      </c>
      <c r="Z51" s="35">
        <v>1012.5163901972085</v>
      </c>
      <c r="AA51" s="35">
        <v>1040.0676357922355</v>
      </c>
      <c r="AB51" s="35">
        <v>1035.9970010180004</v>
      </c>
      <c r="AC51" s="35">
        <v>1031.7545246844563</v>
      </c>
      <c r="AD51" s="35">
        <v>981.9745555202453</v>
      </c>
      <c r="AE51" s="35">
        <v>969.39641979041619</v>
      </c>
      <c r="AF51" s="35">
        <v>995.80500432314727</v>
      </c>
      <c r="AG51" s="35">
        <v>1041.6081614471018</v>
      </c>
      <c r="AH51" s="35">
        <v>996.83315529685558</v>
      </c>
      <c r="AI51" s="35">
        <v>1030.3963957084727</v>
      </c>
      <c r="AJ51" s="35">
        <v>1015.3579812949531</v>
      </c>
      <c r="AK51" s="35">
        <v>1022.1597732350524</v>
      </c>
      <c r="AL51" s="35">
        <v>998.93662130442976</v>
      </c>
      <c r="AM51" s="35">
        <v>1027.0488692384154</v>
      </c>
      <c r="AN51" s="35">
        <v>1022.8421576868437</v>
      </c>
      <c r="AO51" s="35"/>
      <c r="AP51" s="91">
        <f t="shared" si="0"/>
        <v>0</v>
      </c>
      <c r="AQ51" s="91">
        <f>SUMIF($E$2:$AN$2,"&lt;="&amp;VLOOKUP($AP$1,#REF!,6,0),$E51:$AN51)</f>
        <v>0</v>
      </c>
    </row>
    <row r="52" spans="1:43" x14ac:dyDescent="0.2">
      <c r="A52" s="1" t="s">
        <v>99</v>
      </c>
      <c r="B52" s="1" t="s">
        <v>148</v>
      </c>
      <c r="C52" s="1">
        <v>1310</v>
      </c>
      <c r="D52" s="1">
        <v>536157</v>
      </c>
      <c r="E52" s="35">
        <v>11452.178457986964</v>
      </c>
      <c r="F52" s="35">
        <v>7745.2565215775112</v>
      </c>
      <c r="G52" s="35">
        <v>6590.6979390044307</v>
      </c>
      <c r="H52" s="35">
        <v>7238.1732272270619</v>
      </c>
      <c r="I52" s="35">
        <v>7559.9090611362999</v>
      </c>
      <c r="J52" s="35">
        <v>7246.1529866141536</v>
      </c>
      <c r="K52" s="35">
        <v>7480.7433425310801</v>
      </c>
      <c r="L52" s="35">
        <v>7376.0749810632633</v>
      </c>
      <c r="M52" s="35">
        <v>7422.541510526984</v>
      </c>
      <c r="N52" s="35">
        <v>7261.3600482860129</v>
      </c>
      <c r="O52" s="35">
        <v>7457.2031722025877</v>
      </c>
      <c r="P52" s="35">
        <v>17000.961452830023</v>
      </c>
      <c r="Q52" s="35">
        <v>7224.8652189941349</v>
      </c>
      <c r="R52" s="35">
        <v>6878.6748633066627</v>
      </c>
      <c r="S52" s="35">
        <v>6791.2490850352387</v>
      </c>
      <c r="T52" s="35">
        <v>6969.7378671589704</v>
      </c>
      <c r="U52" s="35">
        <v>7281.4147009612934</v>
      </c>
      <c r="V52" s="35">
        <v>6977.0746878479758</v>
      </c>
      <c r="W52" s="35">
        <v>7204.8967101480566</v>
      </c>
      <c r="X52" s="35">
        <v>7102.975528936513</v>
      </c>
      <c r="Y52" s="35">
        <v>7148.6441483486205</v>
      </c>
      <c r="Z52" s="35">
        <v>6991.5698006669236</v>
      </c>
      <c r="AA52" s="35">
        <v>7181.8150732747381</v>
      </c>
      <c r="AB52" s="35">
        <v>7153.7067607253057</v>
      </c>
      <c r="AC52" s="35">
        <v>7131.3901531492502</v>
      </c>
      <c r="AD52" s="35">
        <v>6787.3156921913014</v>
      </c>
      <c r="AE52" s="35">
        <v>6700.3768020360967</v>
      </c>
      <c r="AF52" s="35">
        <v>6882.910452424424</v>
      </c>
      <c r="AG52" s="35">
        <v>7199.4975629067503</v>
      </c>
      <c r="AH52" s="35">
        <v>6890.0169351724371</v>
      </c>
      <c r="AI52" s="35">
        <v>7122.0028935111122</v>
      </c>
      <c r="AJ52" s="35">
        <v>7018.0587886860321</v>
      </c>
      <c r="AK52" s="35">
        <v>7065.0721343073938</v>
      </c>
      <c r="AL52" s="35">
        <v>6904.5558942126081</v>
      </c>
      <c r="AM52" s="35">
        <v>7098.8651056605813</v>
      </c>
      <c r="AN52" s="35">
        <v>7069.7887114037294</v>
      </c>
      <c r="AO52" s="35"/>
      <c r="AP52" s="91">
        <f t="shared" si="0"/>
        <v>0</v>
      </c>
      <c r="AQ52" s="91">
        <f>SUMIF($E$2:$AN$2,"&lt;="&amp;VLOOKUP($AP$1,#REF!,6,0),$E52:$AN52)</f>
        <v>0</v>
      </c>
    </row>
    <row r="53" spans="1:43" x14ac:dyDescent="0.2">
      <c r="A53" s="1" t="s">
        <v>99</v>
      </c>
      <c r="B53" s="1" t="s">
        <v>149</v>
      </c>
      <c r="C53" s="1">
        <v>1310</v>
      </c>
      <c r="D53" s="1">
        <v>536159</v>
      </c>
      <c r="E53" s="35">
        <v>426095.01211716753</v>
      </c>
      <c r="F53" s="35">
        <v>288173.57182471332</v>
      </c>
      <c r="G53" s="35">
        <v>245216.53487002276</v>
      </c>
      <c r="H53" s="35">
        <v>268025.81173460552</v>
      </c>
      <c r="I53" s="35">
        <v>279939.52329420985</v>
      </c>
      <c r="J53" s="35">
        <v>268321.29809836467</v>
      </c>
      <c r="K53" s="35">
        <v>277008.05767096364</v>
      </c>
      <c r="L53" s="35">
        <v>273132.24236996809</v>
      </c>
      <c r="M53" s="35">
        <v>274852.87392810162</v>
      </c>
      <c r="N53" s="35">
        <v>268884.40772848052</v>
      </c>
      <c r="O53" s="35">
        <v>276136.37733635493</v>
      </c>
      <c r="P53" s="35">
        <v>629536.81137708446</v>
      </c>
      <c r="Q53" s="35">
        <v>268872.46296749078</v>
      </c>
      <c r="R53" s="35">
        <v>255989.03182131902</v>
      </c>
      <c r="S53" s="35">
        <v>252735.49232706113</v>
      </c>
      <c r="T53" s="35">
        <v>259377.93021441551</v>
      </c>
      <c r="U53" s="35">
        <v>270976.94492461754</v>
      </c>
      <c r="V53" s="35">
        <v>259650.96908631275</v>
      </c>
      <c r="W53" s="35">
        <v>268129.33738763665</v>
      </c>
      <c r="X53" s="35">
        <v>264336.35327094205</v>
      </c>
      <c r="Y53" s="35">
        <v>266035.90527772234</v>
      </c>
      <c r="Z53" s="35">
        <v>260190.40291192598</v>
      </c>
      <c r="AA53" s="35">
        <v>267270.3571343947</v>
      </c>
      <c r="AB53" s="35">
        <v>266224.30976936466</v>
      </c>
      <c r="AC53" s="35">
        <v>265216.19660487585</v>
      </c>
      <c r="AD53" s="35">
        <v>252420.07720537257</v>
      </c>
      <c r="AE53" s="35">
        <v>249186.82235760207</v>
      </c>
      <c r="AF53" s="35">
        <v>255975.24361471389</v>
      </c>
      <c r="AG53" s="35">
        <v>267749.10923321062</v>
      </c>
      <c r="AH53" s="35">
        <v>256239.53350563144</v>
      </c>
      <c r="AI53" s="35">
        <v>264867.0846863995</v>
      </c>
      <c r="AJ53" s="35">
        <v>261001.4063895765</v>
      </c>
      <c r="AK53" s="35">
        <v>262749.83137370978</v>
      </c>
      <c r="AL53" s="35">
        <v>256780.2369780849</v>
      </c>
      <c r="AM53" s="35">
        <v>264006.59101549041</v>
      </c>
      <c r="AN53" s="35">
        <v>262925.24074153567</v>
      </c>
      <c r="AO53" s="35"/>
      <c r="AP53" s="91">
        <f t="shared" si="0"/>
        <v>0</v>
      </c>
      <c r="AQ53" s="91">
        <f>SUMIF($E$2:$AN$2,"&lt;="&amp;VLOOKUP($AP$1,#REF!,6,0),$E53:$AN53)</f>
        <v>0</v>
      </c>
    </row>
    <row r="54" spans="1:43" x14ac:dyDescent="0.2">
      <c r="A54" s="1" t="s">
        <v>99</v>
      </c>
      <c r="B54" s="1" t="s">
        <v>150</v>
      </c>
      <c r="C54" s="1">
        <v>1310</v>
      </c>
      <c r="D54" s="1">
        <v>536160</v>
      </c>
      <c r="E54" s="35">
        <v>178.85679198447514</v>
      </c>
      <c r="F54" s="35">
        <v>120.96316343901016</v>
      </c>
      <c r="G54" s="35">
        <v>102.93160333062339</v>
      </c>
      <c r="H54" s="35">
        <v>117.35787289243001</v>
      </c>
      <c r="I54" s="35">
        <v>122.57441467935897</v>
      </c>
      <c r="J54" s="35">
        <v>117.48725465195186</v>
      </c>
      <c r="K54" s="35">
        <v>121.29084214664293</v>
      </c>
      <c r="L54" s="35">
        <v>119.5937763435211</v>
      </c>
      <c r="M54" s="35">
        <v>120.34717266153721</v>
      </c>
      <c r="N54" s="35">
        <v>117.73381802571033</v>
      </c>
      <c r="O54" s="35">
        <v>120.90916789948821</v>
      </c>
      <c r="P54" s="35">
        <v>275.64920189050054</v>
      </c>
      <c r="Q54" s="35">
        <v>102.64558393057283</v>
      </c>
      <c r="R54" s="35">
        <v>97.727165367240715</v>
      </c>
      <c r="S54" s="35">
        <v>96.485084056483132</v>
      </c>
      <c r="T54" s="35">
        <v>99.020921710309693</v>
      </c>
      <c r="U54" s="35">
        <v>103.44899747830658</v>
      </c>
      <c r="V54" s="35">
        <v>99.125157875413095</v>
      </c>
      <c r="W54" s="35">
        <v>102.36188600838322</v>
      </c>
      <c r="X54" s="35">
        <v>100.9138646483655</v>
      </c>
      <c r="Y54" s="35">
        <v>101.5626908845332</v>
      </c>
      <c r="Z54" s="35">
        <v>99.331093802844478</v>
      </c>
      <c r="AA54" s="35">
        <v>102.03395904737826</v>
      </c>
      <c r="AB54" s="35">
        <v>101.63461676659018</v>
      </c>
      <c r="AC54" s="35">
        <v>111.38317426997746</v>
      </c>
      <c r="AD54" s="35">
        <v>106.00917217169039</v>
      </c>
      <c r="AE54" s="35">
        <v>104.65129813240237</v>
      </c>
      <c r="AF54" s="35">
        <v>107.50223980782872</v>
      </c>
      <c r="AG54" s="35">
        <v>112.44692472075687</v>
      </c>
      <c r="AH54" s="35">
        <v>107.61323396035296</v>
      </c>
      <c r="AI54" s="35">
        <v>111.2365573055795</v>
      </c>
      <c r="AJ54" s="35">
        <v>109.61308360782424</v>
      </c>
      <c r="AK54" s="35">
        <v>110.34737181193354</v>
      </c>
      <c r="AL54" s="35">
        <v>107.84031386675245</v>
      </c>
      <c r="AM54" s="35">
        <v>110.87517471382222</v>
      </c>
      <c r="AN54" s="35">
        <v>110.42103870119313</v>
      </c>
      <c r="AO54" s="35"/>
      <c r="AP54" s="91">
        <f t="shared" si="0"/>
        <v>0</v>
      </c>
      <c r="AQ54" s="91">
        <f>SUMIF($E$2:$AN$2,"&lt;="&amp;VLOOKUP($AP$1,#REF!,6,0),$E54:$AN54)</f>
        <v>0</v>
      </c>
    </row>
    <row r="55" spans="1:43" x14ac:dyDescent="0.2">
      <c r="A55" s="1" t="s">
        <v>99</v>
      </c>
      <c r="B55" s="1" t="s">
        <v>151</v>
      </c>
      <c r="C55" s="1">
        <v>1310</v>
      </c>
      <c r="D55" s="1">
        <v>536161</v>
      </c>
      <c r="E55" s="35">
        <v>256927.7211097664</v>
      </c>
      <c r="F55" s="35">
        <v>173763.54331185113</v>
      </c>
      <c r="G55" s="35">
        <v>147861.21332315428</v>
      </c>
      <c r="H55" s="35">
        <v>135590.80850233196</v>
      </c>
      <c r="I55" s="35">
        <v>141617.80184366679</v>
      </c>
      <c r="J55" s="35">
        <v>135740.29125066963</v>
      </c>
      <c r="K55" s="35">
        <v>140134.81111460103</v>
      </c>
      <c r="L55" s="35">
        <v>138174.08603791305</v>
      </c>
      <c r="M55" s="35">
        <v>139044.53139760459</v>
      </c>
      <c r="N55" s="35">
        <v>136025.1611649839</v>
      </c>
      <c r="O55" s="35">
        <v>139693.83925237527</v>
      </c>
      <c r="P55" s="35">
        <v>318474.57035638165</v>
      </c>
      <c r="Q55" s="35">
        <v>148424.83190284387</v>
      </c>
      <c r="R55" s="35">
        <v>141312.83136140645</v>
      </c>
      <c r="S55" s="35">
        <v>139516.79004428996</v>
      </c>
      <c r="T55" s="35">
        <v>143183.59443167289</v>
      </c>
      <c r="U55" s="35">
        <v>149586.56255120286</v>
      </c>
      <c r="V55" s="35">
        <v>143334.31923337633</v>
      </c>
      <c r="W55" s="35">
        <v>148014.60659358304</v>
      </c>
      <c r="X55" s="35">
        <v>145920.77733447216</v>
      </c>
      <c r="Y55" s="35">
        <v>146858.97575811288</v>
      </c>
      <c r="Z55" s="35">
        <v>143632.10121523379</v>
      </c>
      <c r="AA55" s="35">
        <v>147540.42638826129</v>
      </c>
      <c r="AB55" s="35">
        <v>146962.98010535291</v>
      </c>
      <c r="AC55" s="35">
        <v>159991.65568313244</v>
      </c>
      <c r="AD55" s="35">
        <v>152272.39737518059</v>
      </c>
      <c r="AE55" s="35">
        <v>150321.93657013786</v>
      </c>
      <c r="AF55" s="35">
        <v>154417.05131163297</v>
      </c>
      <c r="AG55" s="35">
        <v>161519.63508369576</v>
      </c>
      <c r="AH55" s="35">
        <v>154576.48417346232</v>
      </c>
      <c r="AI55" s="35">
        <v>159781.05393794959</v>
      </c>
      <c r="AJ55" s="35">
        <v>157449.08372284059</v>
      </c>
      <c r="AK55" s="35">
        <v>158503.82099616778</v>
      </c>
      <c r="AL55" s="35">
        <v>154902.6635128046</v>
      </c>
      <c r="AM55" s="35">
        <v>159261.9611793776</v>
      </c>
      <c r="AN55" s="35">
        <v>158609.63668744173</v>
      </c>
      <c r="AO55" s="35"/>
      <c r="AP55" s="91">
        <f t="shared" si="0"/>
        <v>0</v>
      </c>
      <c r="AQ55" s="91">
        <f>SUMIF($E$2:$AN$2,"&lt;="&amp;VLOOKUP($AP$1,#REF!,6,0),$E55:$AN55)</f>
        <v>0</v>
      </c>
    </row>
    <row r="56" spans="1:43" x14ac:dyDescent="0.2">
      <c r="A56" s="1" t="s">
        <v>99</v>
      </c>
      <c r="B56" s="1" t="s">
        <v>152</v>
      </c>
      <c r="C56" s="1">
        <v>1310</v>
      </c>
      <c r="D56" s="1">
        <v>536162</v>
      </c>
      <c r="E56" s="35">
        <v>0.29231544761362882</v>
      </c>
      <c r="F56" s="35">
        <v>0.19769672078488362</v>
      </c>
      <c r="G56" s="35">
        <v>0.16822675486537497</v>
      </c>
      <c r="H56" s="35">
        <v>0.17055710430794579</v>
      </c>
      <c r="I56" s="35">
        <v>0.17813834483107213</v>
      </c>
      <c r="J56" s="35">
        <v>0.17074513581968376</v>
      </c>
      <c r="K56" s="35">
        <v>0.17627291894226169</v>
      </c>
      <c r="L56" s="35">
        <v>0.17380656008565729</v>
      </c>
      <c r="M56" s="35">
        <v>0.17490147678131757</v>
      </c>
      <c r="N56" s="35">
        <v>0.17110346827766199</v>
      </c>
      <c r="O56" s="35">
        <v>0.17571822880704346</v>
      </c>
      <c r="P56" s="35">
        <v>0.40060311694923939</v>
      </c>
      <c r="Q56" s="35">
        <v>0.18472907128377161</v>
      </c>
      <c r="R56" s="35">
        <v>0.17587749814640466</v>
      </c>
      <c r="S56" s="35">
        <v>0.17364215086492424</v>
      </c>
      <c r="T56" s="35">
        <v>0.17820584388297595</v>
      </c>
      <c r="U56" s="35">
        <v>0.18617495753475774</v>
      </c>
      <c r="V56" s="35">
        <v>0.17839343548932074</v>
      </c>
      <c r="W56" s="35">
        <v>0.18421850617532362</v>
      </c>
      <c r="X56" s="35">
        <v>0.18161253297324156</v>
      </c>
      <c r="Y56" s="35">
        <v>0.18278021173195827</v>
      </c>
      <c r="Z56" s="35">
        <v>0.17876405399195494</v>
      </c>
      <c r="AA56" s="35">
        <v>0.18362834300769695</v>
      </c>
      <c r="AB56" s="35">
        <v>0.18290965521003952</v>
      </c>
      <c r="AC56" s="35">
        <v>0.18202917081304942</v>
      </c>
      <c r="AD56" s="35">
        <v>0.1732466491053479</v>
      </c>
      <c r="AE56" s="35">
        <v>0.17102752860478598</v>
      </c>
      <c r="AF56" s="35">
        <v>0.17568671122025312</v>
      </c>
      <c r="AG56" s="35">
        <v>0.18376761662209096</v>
      </c>
      <c r="AH56" s="35">
        <v>0.17586810462802324</v>
      </c>
      <c r="AI56" s="35">
        <v>0.18178956043534736</v>
      </c>
      <c r="AJ56" s="35">
        <v>0.17913638078791796</v>
      </c>
      <c r="AK56" s="35">
        <v>0.1803363993168193</v>
      </c>
      <c r="AL56" s="35">
        <v>0.17623921244876117</v>
      </c>
      <c r="AM56" s="35">
        <v>0.18119896698211715</v>
      </c>
      <c r="AN56" s="35">
        <v>0.18045679023632924</v>
      </c>
      <c r="AO56" s="35"/>
      <c r="AP56" s="91">
        <f t="shared" si="0"/>
        <v>0</v>
      </c>
      <c r="AQ56" s="91">
        <f>SUMIF($E$2:$AN$2,"&lt;="&amp;VLOOKUP($AP$1,#REF!,6,0),$E56:$AN56)</f>
        <v>0</v>
      </c>
    </row>
    <row r="57" spans="1:43" x14ac:dyDescent="0.2">
      <c r="A57" s="1" t="s">
        <v>99</v>
      </c>
      <c r="B57" s="1" t="s">
        <v>153</v>
      </c>
      <c r="C57" s="1">
        <v>1310</v>
      </c>
      <c r="D57" s="1">
        <v>536163</v>
      </c>
      <c r="E57" s="35">
        <v>39786.295201569788</v>
      </c>
      <c r="F57" s="35">
        <v>26907.98641584679</v>
      </c>
      <c r="G57" s="35">
        <v>22896.906012037485</v>
      </c>
      <c r="H57" s="35">
        <v>23792.004036592647</v>
      </c>
      <c r="I57" s="35">
        <v>24849.555440625241</v>
      </c>
      <c r="J57" s="35">
        <v>23818.233647516379</v>
      </c>
      <c r="K57" s="35">
        <v>24589.33631661614</v>
      </c>
      <c r="L57" s="35">
        <v>24245.289552278082</v>
      </c>
      <c r="M57" s="35">
        <v>24398.025860440579</v>
      </c>
      <c r="N57" s="35">
        <v>23868.219529495636</v>
      </c>
      <c r="O57" s="35">
        <v>24511.959358384356</v>
      </c>
      <c r="P57" s="35">
        <v>55882.462440961302</v>
      </c>
      <c r="Q57" s="35">
        <v>24054.380893914953</v>
      </c>
      <c r="R57" s="35">
        <v>22901.778814140001</v>
      </c>
      <c r="S57" s="35">
        <v>22610.704460952198</v>
      </c>
      <c r="T57" s="35">
        <v>23204.962903200754</v>
      </c>
      <c r="U57" s="35">
        <v>24242.656071009675</v>
      </c>
      <c r="V57" s="35">
        <v>23229.390027313704</v>
      </c>
      <c r="W57" s="35">
        <v>23987.897976502973</v>
      </c>
      <c r="X57" s="35">
        <v>23648.562800038391</v>
      </c>
      <c r="Y57" s="35">
        <v>23800.611361906376</v>
      </c>
      <c r="Z57" s="35">
        <v>23277.649884664479</v>
      </c>
      <c r="AA57" s="35">
        <v>23911.050247420611</v>
      </c>
      <c r="AB57" s="35">
        <v>23817.466763735447</v>
      </c>
      <c r="AC57" s="35">
        <v>23899.441924727755</v>
      </c>
      <c r="AD57" s="35">
        <v>22746.344503208176</v>
      </c>
      <c r="AE57" s="35">
        <v>22454.986028683117</v>
      </c>
      <c r="AF57" s="35">
        <v>23066.711412244964</v>
      </c>
      <c r="AG57" s="35">
        <v>24127.690421751046</v>
      </c>
      <c r="AH57" s="35">
        <v>23090.527381933596</v>
      </c>
      <c r="AI57" s="35">
        <v>23867.982382936319</v>
      </c>
      <c r="AJ57" s="35">
        <v>23519.634298855159</v>
      </c>
      <c r="AK57" s="35">
        <v>23677.190217019121</v>
      </c>
      <c r="AL57" s="35">
        <v>23139.251824120103</v>
      </c>
      <c r="AM57" s="35">
        <v>23790.440668750871</v>
      </c>
      <c r="AN57" s="35">
        <v>23692.996891170525</v>
      </c>
      <c r="AO57" s="35"/>
      <c r="AP57" s="91">
        <f t="shared" si="0"/>
        <v>0</v>
      </c>
      <c r="AQ57" s="91">
        <f>SUMIF($E$2:$AN$2,"&lt;="&amp;VLOOKUP($AP$1,#REF!,6,0),$E57:$AN57)</f>
        <v>0</v>
      </c>
    </row>
    <row r="58" spans="1:43" x14ac:dyDescent="0.2">
      <c r="A58" s="1" t="s">
        <v>99</v>
      </c>
      <c r="B58" s="1" t="s">
        <v>154</v>
      </c>
      <c r="C58" s="1">
        <v>1310</v>
      </c>
      <c r="D58" s="1">
        <v>536165</v>
      </c>
      <c r="E58" s="35">
        <v>375906.92118357908</v>
      </c>
      <c r="F58" s="35">
        <v>254230.71632041395</v>
      </c>
      <c r="G58" s="35">
        <v>216333.42335617103</v>
      </c>
      <c r="H58" s="35">
        <v>228334.98494142608</v>
      </c>
      <c r="I58" s="35">
        <v>238484.44454740002</v>
      </c>
      <c r="J58" s="35">
        <v>228586.71395954824</v>
      </c>
      <c r="K58" s="35">
        <v>235987.08746597453</v>
      </c>
      <c r="L58" s="35">
        <v>232685.22551968982</v>
      </c>
      <c r="M58" s="35">
        <v>234151.05591256695</v>
      </c>
      <c r="N58" s="35">
        <v>229066.4350285033</v>
      </c>
      <c r="O58" s="35">
        <v>235244.49064371883</v>
      </c>
      <c r="P58" s="35">
        <v>536311.32544873713</v>
      </c>
      <c r="Q58" s="35">
        <v>234771.34054631824</v>
      </c>
      <c r="R58" s="35">
        <v>223521.91631134687</v>
      </c>
      <c r="S58" s="35">
        <v>220681.02356927507</v>
      </c>
      <c r="T58" s="35">
        <v>226481.00036905016</v>
      </c>
      <c r="U58" s="35">
        <v>236608.9108381109</v>
      </c>
      <c r="V58" s="35">
        <v>226719.40969244868</v>
      </c>
      <c r="W58" s="35">
        <v>234122.46566098751</v>
      </c>
      <c r="X58" s="35">
        <v>230810.54611400535</v>
      </c>
      <c r="Y58" s="35">
        <v>232294.54376313696</v>
      </c>
      <c r="Z58" s="35">
        <v>227190.42706989785</v>
      </c>
      <c r="AA58" s="35">
        <v>233372.42996253519</v>
      </c>
      <c r="AB58" s="35">
        <v>232459.05289352406</v>
      </c>
      <c r="AC58" s="35">
        <v>232277.41348207986</v>
      </c>
      <c r="AD58" s="35">
        <v>221070.52055935009</v>
      </c>
      <c r="AE58" s="35">
        <v>218238.82293762677</v>
      </c>
      <c r="AF58" s="35">
        <v>224184.14962360534</v>
      </c>
      <c r="AG58" s="35">
        <v>234495.74856650239</v>
      </c>
      <c r="AH58" s="35">
        <v>224415.61577483459</v>
      </c>
      <c r="AI58" s="35">
        <v>231971.65985738602</v>
      </c>
      <c r="AJ58" s="35">
        <v>228586.08323109278</v>
      </c>
      <c r="AK58" s="35">
        <v>230117.36087620191</v>
      </c>
      <c r="AL58" s="35">
        <v>224889.16605438021</v>
      </c>
      <c r="AM58" s="35">
        <v>231218.0360336712</v>
      </c>
      <c r="AN58" s="35">
        <v>230270.98510722816</v>
      </c>
      <c r="AO58" s="35"/>
      <c r="AP58" s="91">
        <f t="shared" si="0"/>
        <v>0</v>
      </c>
      <c r="AQ58" s="91">
        <f>SUMIF($E$2:$AN$2,"&lt;="&amp;VLOOKUP($AP$1,#REF!,6,0),$E58:$AN58)</f>
        <v>0</v>
      </c>
    </row>
    <row r="59" spans="1:43" x14ac:dyDescent="0.2">
      <c r="A59" s="1" t="s">
        <v>99</v>
      </c>
      <c r="B59" s="1" t="s">
        <v>155</v>
      </c>
      <c r="C59" s="1">
        <v>1310</v>
      </c>
      <c r="D59" s="1">
        <v>536169</v>
      </c>
      <c r="E59" s="35">
        <v>226146.90851038098</v>
      </c>
      <c r="F59" s="35">
        <v>152946.08134167228</v>
      </c>
      <c r="G59" s="35">
        <v>130146.9383575762</v>
      </c>
      <c r="H59" s="35">
        <v>132914.86610222279</v>
      </c>
      <c r="I59" s="35">
        <v>138822.91416101676</v>
      </c>
      <c r="J59" s="35">
        <v>133061.39874480636</v>
      </c>
      <c r="K59" s="35">
        <v>137369.19088610006</v>
      </c>
      <c r="L59" s="35">
        <v>135447.16155454124</v>
      </c>
      <c r="M59" s="35">
        <v>136300.42830404008</v>
      </c>
      <c r="N59" s="35">
        <v>133340.64662993851</v>
      </c>
      <c r="O59" s="35">
        <v>136936.92179153545</v>
      </c>
      <c r="P59" s="35">
        <v>312189.33896358754</v>
      </c>
      <c r="Q59" s="35">
        <v>135434.41554602215</v>
      </c>
      <c r="R59" s="35">
        <v>128944.87047230382</v>
      </c>
      <c r="S59" s="35">
        <v>127306.02201977935</v>
      </c>
      <c r="T59" s="35">
        <v>130651.90089166429</v>
      </c>
      <c r="U59" s="35">
        <v>136494.46937505659</v>
      </c>
      <c r="V59" s="35">
        <v>130789.43397939154</v>
      </c>
      <c r="W59" s="35">
        <v>135060.09391607891</v>
      </c>
      <c r="X59" s="35">
        <v>133149.52047411961</v>
      </c>
      <c r="Y59" s="35">
        <v>134005.60603300476</v>
      </c>
      <c r="Z59" s="35">
        <v>131061.15353033163</v>
      </c>
      <c r="AA59" s="35">
        <v>134627.41484110252</v>
      </c>
      <c r="AB59" s="35">
        <v>134100.50772702805</v>
      </c>
      <c r="AC59" s="35">
        <v>134736.05831866805</v>
      </c>
      <c r="AD59" s="35">
        <v>128235.32905803125</v>
      </c>
      <c r="AE59" s="35">
        <v>126592.75963992991</v>
      </c>
      <c r="AF59" s="35">
        <v>130041.43711173817</v>
      </c>
      <c r="AG59" s="35">
        <v>136022.83743689753</v>
      </c>
      <c r="AH59" s="35">
        <v>130175.70258500695</v>
      </c>
      <c r="AI59" s="35">
        <v>134558.70126276527</v>
      </c>
      <c r="AJ59" s="35">
        <v>132594.84587569055</v>
      </c>
      <c r="AK59" s="35">
        <v>133483.08684152778</v>
      </c>
      <c r="AL59" s="35">
        <v>130450.39265118768</v>
      </c>
      <c r="AM59" s="35">
        <v>134121.55026327641</v>
      </c>
      <c r="AN59" s="35">
        <v>133572.19892108996</v>
      </c>
      <c r="AO59" s="35"/>
      <c r="AP59" s="91">
        <f t="shared" si="0"/>
        <v>0</v>
      </c>
      <c r="AQ59" s="91">
        <f>SUMIF($E$2:$AN$2,"&lt;="&amp;VLOOKUP($AP$1,#REF!,6,0),$E59:$AN59)</f>
        <v>0</v>
      </c>
    </row>
    <row r="60" spans="1:43" x14ac:dyDescent="0.2">
      <c r="A60" s="1" t="s">
        <v>99</v>
      </c>
      <c r="B60" s="1" t="s">
        <v>156</v>
      </c>
      <c r="C60" s="1">
        <v>1310</v>
      </c>
      <c r="D60" s="1">
        <v>536171</v>
      </c>
      <c r="E60" s="35">
        <v>13584.250196417634</v>
      </c>
      <c r="F60" s="35">
        <v>9187.2042345940208</v>
      </c>
      <c r="G60" s="35">
        <v>7817.6994971651475</v>
      </c>
      <c r="H60" s="35">
        <v>8675.5174012925418</v>
      </c>
      <c r="I60" s="35">
        <v>9061.1429919042039</v>
      </c>
      <c r="J60" s="35">
        <v>8685.0817677766754</v>
      </c>
      <c r="K60" s="35">
        <v>8966.2566790480905</v>
      </c>
      <c r="L60" s="35">
        <v>8840.8034517250544</v>
      </c>
      <c r="M60" s="35">
        <v>8896.49722587014</v>
      </c>
      <c r="N60" s="35">
        <v>8703.3086219863089</v>
      </c>
      <c r="O60" s="35">
        <v>8938.0419415856013</v>
      </c>
      <c r="P60" s="35">
        <v>20376.983569269272</v>
      </c>
      <c r="Q60" s="35">
        <v>8526.1573595706977</v>
      </c>
      <c r="R60" s="35">
        <v>8117.613620761952</v>
      </c>
      <c r="S60" s="35">
        <v>8014.4413233929399</v>
      </c>
      <c r="T60" s="35">
        <v>8225.0782553185618</v>
      </c>
      <c r="U60" s="35">
        <v>8592.8921383159995</v>
      </c>
      <c r="V60" s="35">
        <v>8233.7365327835814</v>
      </c>
      <c r="W60" s="35">
        <v>8502.5922627146301</v>
      </c>
      <c r="X60" s="35">
        <v>8382.3137519130232</v>
      </c>
      <c r="Y60" s="35">
        <v>8436.2078833188643</v>
      </c>
      <c r="Z60" s="35">
        <v>8250.8424038404082</v>
      </c>
      <c r="AA60" s="35">
        <v>8475.3533230066605</v>
      </c>
      <c r="AB60" s="35">
        <v>8442.1823379925172</v>
      </c>
      <c r="AC60" s="35">
        <v>8431.8785360209913</v>
      </c>
      <c r="AD60" s="35">
        <v>8025.0582667831441</v>
      </c>
      <c r="AE60" s="35">
        <v>7922.2651021823485</v>
      </c>
      <c r="AF60" s="35">
        <v>8138.0857957299067</v>
      </c>
      <c r="AG60" s="35">
        <v>8512.4060901367411</v>
      </c>
      <c r="AH60" s="35">
        <v>8146.4882247181895</v>
      </c>
      <c r="AI60" s="35">
        <v>8420.7794050864832</v>
      </c>
      <c r="AJ60" s="35">
        <v>8297.8799356143954</v>
      </c>
      <c r="AK60" s="35">
        <v>8353.4666881743069</v>
      </c>
      <c r="AL60" s="35">
        <v>8163.6785247907173</v>
      </c>
      <c r="AM60" s="35">
        <v>8393.4221840456812</v>
      </c>
      <c r="AN60" s="35">
        <v>8359.0433856102936</v>
      </c>
      <c r="AO60" s="35"/>
      <c r="AP60" s="91">
        <f t="shared" si="0"/>
        <v>0</v>
      </c>
      <c r="AQ60" s="91">
        <f>SUMIF($E$2:$AN$2,"&lt;="&amp;VLOOKUP($AP$1,#REF!,6,0),$E60:$AN60)</f>
        <v>0</v>
      </c>
    </row>
    <row r="61" spans="1:43" x14ac:dyDescent="0.2">
      <c r="A61" s="1" t="s">
        <v>99</v>
      </c>
      <c r="B61" s="1" t="s">
        <v>157</v>
      </c>
      <c r="C61" s="1">
        <v>1310</v>
      </c>
      <c r="D61" s="1">
        <v>536172</v>
      </c>
      <c r="E61" s="35">
        <v>125519.45731972909</v>
      </c>
      <c r="F61" s="35">
        <v>84890.433637321199</v>
      </c>
      <c r="G61" s="35">
        <v>72236.110509188395</v>
      </c>
      <c r="H61" s="35">
        <v>78451.838979218912</v>
      </c>
      <c r="I61" s="35">
        <v>81939.012751289847</v>
      </c>
      <c r="J61" s="35">
        <v>78538.328591843019</v>
      </c>
      <c r="K61" s="35">
        <v>81080.965283549129</v>
      </c>
      <c r="L61" s="35">
        <v>79946.504255564359</v>
      </c>
      <c r="M61" s="35">
        <v>80450.137502928279</v>
      </c>
      <c r="N61" s="35">
        <v>78703.152217387105</v>
      </c>
      <c r="O61" s="35">
        <v>80825.82222546266</v>
      </c>
      <c r="P61" s="35">
        <v>184267.03099233363</v>
      </c>
      <c r="Q61" s="35">
        <v>79193.413053965298</v>
      </c>
      <c r="R61" s="35">
        <v>75398.740765660099</v>
      </c>
      <c r="S61" s="35">
        <v>74440.446657693727</v>
      </c>
      <c r="T61" s="35">
        <v>76396.903341627782</v>
      </c>
      <c r="U61" s="35">
        <v>79813.264960910121</v>
      </c>
      <c r="V61" s="35">
        <v>76477.323924395168</v>
      </c>
      <c r="W61" s="35">
        <v>78974.533625604221</v>
      </c>
      <c r="X61" s="35">
        <v>77857.352064706181</v>
      </c>
      <c r="Y61" s="35">
        <v>78357.936329060234</v>
      </c>
      <c r="Z61" s="35">
        <v>76636.208197241795</v>
      </c>
      <c r="AA61" s="35">
        <v>78721.530483335941</v>
      </c>
      <c r="AB61" s="35">
        <v>78413.42879029327</v>
      </c>
      <c r="AC61" s="35">
        <v>78088.384155827662</v>
      </c>
      <c r="AD61" s="35">
        <v>74320.785117142543</v>
      </c>
      <c r="AE61" s="35">
        <v>73368.808390764316</v>
      </c>
      <c r="AF61" s="35">
        <v>75367.543210593911</v>
      </c>
      <c r="AG61" s="35">
        <v>78834.157064445404</v>
      </c>
      <c r="AH61" s="35">
        <v>75445.358859844084</v>
      </c>
      <c r="AI61" s="35">
        <v>77985.594107737299</v>
      </c>
      <c r="AJ61" s="35">
        <v>76847.411086755048</v>
      </c>
      <c r="AK61" s="35">
        <v>77362.204992920786</v>
      </c>
      <c r="AL61" s="35">
        <v>75604.559772201028</v>
      </c>
      <c r="AM61" s="35">
        <v>77732.236427483265</v>
      </c>
      <c r="AN61" s="35">
        <v>77413.851288564358</v>
      </c>
      <c r="AO61" s="35"/>
      <c r="AP61" s="91">
        <f t="shared" si="0"/>
        <v>0</v>
      </c>
      <c r="AQ61" s="91">
        <f>SUMIF($E$2:$AN$2,"&lt;="&amp;VLOOKUP($AP$1,#REF!,6,0),$E61:$AN61)</f>
        <v>0</v>
      </c>
    </row>
    <row r="62" spans="1:43" x14ac:dyDescent="0.2">
      <c r="A62" s="1" t="s">
        <v>99</v>
      </c>
      <c r="B62" s="1" t="s">
        <v>158</v>
      </c>
      <c r="C62" s="1">
        <v>1310</v>
      </c>
      <c r="D62" s="1">
        <v>536177</v>
      </c>
      <c r="E62" s="35">
        <v>71993.237279921072</v>
      </c>
      <c r="F62" s="35">
        <v>48689.958211653691</v>
      </c>
      <c r="G62" s="35">
        <v>41431.914661801093</v>
      </c>
      <c r="H62" s="35">
        <v>41314.349044284856</v>
      </c>
      <c r="I62" s="35">
        <v>43150.766345293916</v>
      </c>
      <c r="J62" s="35">
        <v>41359.896249948244</v>
      </c>
      <c r="K62" s="35">
        <v>42698.90093283118</v>
      </c>
      <c r="L62" s="35">
        <v>42101.470464697522</v>
      </c>
      <c r="M62" s="35">
        <v>42366.694072488426</v>
      </c>
      <c r="N62" s="35">
        <v>41446.695755034125</v>
      </c>
      <c r="O62" s="35">
        <v>42564.5373602857</v>
      </c>
      <c r="P62" s="35">
        <v>97038.801573381847</v>
      </c>
      <c r="Q62" s="35">
        <v>44044.746015813405</v>
      </c>
      <c r="R62" s="35">
        <v>41934.275325053357</v>
      </c>
      <c r="S62" s="35">
        <v>41401.303970919813</v>
      </c>
      <c r="T62" s="35">
        <v>42489.420196900574</v>
      </c>
      <c r="U62" s="35">
        <v>44389.487058735736</v>
      </c>
      <c r="V62" s="35">
        <v>42534.14745395186</v>
      </c>
      <c r="W62" s="35">
        <v>43923.012547605889</v>
      </c>
      <c r="X62" s="35">
        <v>43301.673269429135</v>
      </c>
      <c r="Y62" s="35">
        <v>43580.081610890091</v>
      </c>
      <c r="Z62" s="35">
        <v>42622.51360933738</v>
      </c>
      <c r="AA62" s="35">
        <v>43782.300603105963</v>
      </c>
      <c r="AB62" s="35">
        <v>43610.944674704959</v>
      </c>
      <c r="AC62" s="35">
        <v>43648.125831300655</v>
      </c>
      <c r="AD62" s="35">
        <v>41542.19626571695</v>
      </c>
      <c r="AE62" s="35">
        <v>41010.081273319258</v>
      </c>
      <c r="AF62" s="35">
        <v>42127.290060034989</v>
      </c>
      <c r="AG62" s="35">
        <v>44064.981553298494</v>
      </c>
      <c r="AH62" s="35">
        <v>42170.785738513085</v>
      </c>
      <c r="AI62" s="35">
        <v>43590.670513179321</v>
      </c>
      <c r="AJ62" s="35">
        <v>42954.474025623043</v>
      </c>
      <c r="AK62" s="35">
        <v>43242.222189916843</v>
      </c>
      <c r="AL62" s="35">
        <v>42259.772359636489</v>
      </c>
      <c r="AM62" s="35">
        <v>43449.054214832227</v>
      </c>
      <c r="AN62" s="35">
        <v>43271.09029924374</v>
      </c>
      <c r="AO62" s="35"/>
      <c r="AP62" s="91">
        <f t="shared" si="0"/>
        <v>0</v>
      </c>
      <c r="AQ62" s="91">
        <f>SUMIF($E$2:$AN$2,"&lt;="&amp;VLOOKUP($AP$1,#REF!,6,0),$E62:$AN62)</f>
        <v>0</v>
      </c>
    </row>
    <row r="63" spans="1:43" x14ac:dyDescent="0.2">
      <c r="A63" s="1" t="s">
        <v>99</v>
      </c>
      <c r="B63" s="1" t="s">
        <v>159</v>
      </c>
      <c r="C63" s="1">
        <v>1310</v>
      </c>
      <c r="D63" s="1">
        <v>536187</v>
      </c>
      <c r="E63" s="35">
        <v>30817.990826379828</v>
      </c>
      <c r="F63" s="35">
        <v>20842.606086308861</v>
      </c>
      <c r="G63" s="35">
        <v>17735.67093534286</v>
      </c>
      <c r="H63" s="35">
        <v>17996.675432077256</v>
      </c>
      <c r="I63" s="35">
        <v>18796.625253111244</v>
      </c>
      <c r="J63" s="35">
        <v>18016.515954707385</v>
      </c>
      <c r="K63" s="35">
        <v>18599.791093668075</v>
      </c>
      <c r="L63" s="35">
        <v>18339.548285129309</v>
      </c>
      <c r="M63" s="35">
        <v>18455.080619457542</v>
      </c>
      <c r="N63" s="35">
        <v>18054.326123736577</v>
      </c>
      <c r="O63" s="35">
        <v>18541.261849932358</v>
      </c>
      <c r="P63" s="35">
        <v>42270.442512889662</v>
      </c>
      <c r="Q63" s="35">
        <v>18838.460046452226</v>
      </c>
      <c r="R63" s="35">
        <v>17935.786711185014</v>
      </c>
      <c r="S63" s="35">
        <v>17707.828544343876</v>
      </c>
      <c r="T63" s="35">
        <v>18173.228754431941</v>
      </c>
      <c r="U63" s="35">
        <v>18985.909877611044</v>
      </c>
      <c r="V63" s="35">
        <v>18192.359132539819</v>
      </c>
      <c r="W63" s="35">
        <v>18786.39319888044</v>
      </c>
      <c r="X63" s="35">
        <v>18520.639023274078</v>
      </c>
      <c r="Y63" s="35">
        <v>18639.717571605997</v>
      </c>
      <c r="Z63" s="35">
        <v>18230.154384829184</v>
      </c>
      <c r="AA63" s="35">
        <v>18726.209031997772</v>
      </c>
      <c r="AB63" s="35">
        <v>18652.918069898773</v>
      </c>
      <c r="AC63" s="35">
        <v>18661.08408581997</v>
      </c>
      <c r="AD63" s="35">
        <v>17760.726328099478</v>
      </c>
      <c r="AE63" s="35">
        <v>17533.228756844353</v>
      </c>
      <c r="AF63" s="35">
        <v>18010.874170324365</v>
      </c>
      <c r="AG63" s="35">
        <v>18839.3043308294</v>
      </c>
      <c r="AH63" s="35">
        <v>18029.470077891776</v>
      </c>
      <c r="AI63" s="35">
        <v>18636.519949279864</v>
      </c>
      <c r="AJ63" s="35">
        <v>18364.523937463076</v>
      </c>
      <c r="AK63" s="35">
        <v>18487.546234232035</v>
      </c>
      <c r="AL63" s="35">
        <v>18067.514937497319</v>
      </c>
      <c r="AM63" s="35">
        <v>18575.974081592631</v>
      </c>
      <c r="AN63" s="35">
        <v>18499.888349850698</v>
      </c>
      <c r="AO63" s="35"/>
      <c r="AP63" s="91">
        <f t="shared" si="0"/>
        <v>0</v>
      </c>
      <c r="AQ63" s="91">
        <f>SUMIF($E$2:$AN$2,"&lt;="&amp;VLOOKUP($AP$1,#REF!,6,0),$E63:$AN63)</f>
        <v>0</v>
      </c>
    </row>
    <row r="64" spans="1:43" x14ac:dyDescent="0.2">
      <c r="A64" s="1" t="s">
        <v>99</v>
      </c>
      <c r="B64" s="1" t="s">
        <v>160</v>
      </c>
      <c r="C64" s="1">
        <v>1310</v>
      </c>
      <c r="D64" s="1">
        <v>536130050</v>
      </c>
      <c r="E64" s="35">
        <v>543152.68972422474</v>
      </c>
      <c r="F64" s="35">
        <v>367341.19431792275</v>
      </c>
      <c r="G64" s="35">
        <v>312582.91388513707</v>
      </c>
      <c r="H64" s="35">
        <v>324624.13012266008</v>
      </c>
      <c r="I64" s="35">
        <v>339053.62938073283</v>
      </c>
      <c r="J64" s="35">
        <v>324982.01357865124</v>
      </c>
      <c r="K64" s="35">
        <v>335503.13373342156</v>
      </c>
      <c r="L64" s="35">
        <v>330808.8725260435</v>
      </c>
      <c r="M64" s="35">
        <v>332892.84540613968</v>
      </c>
      <c r="N64" s="35">
        <v>325664.03361491946</v>
      </c>
      <c r="O64" s="35">
        <v>334447.38291399088</v>
      </c>
      <c r="P64" s="35">
        <v>762474.47382357216</v>
      </c>
      <c r="Q64" s="35">
        <v>332872.24321507371</v>
      </c>
      <c r="R64" s="35">
        <v>316922.16570024961</v>
      </c>
      <c r="S64" s="35">
        <v>312894.18537868949</v>
      </c>
      <c r="T64" s="35">
        <v>321117.72443351557</v>
      </c>
      <c r="U64" s="35">
        <v>335477.65554381453</v>
      </c>
      <c r="V64" s="35">
        <v>321455.75481702993</v>
      </c>
      <c r="W64" s="35">
        <v>331952.23126581556</v>
      </c>
      <c r="X64" s="35">
        <v>327256.40218213614</v>
      </c>
      <c r="Y64" s="35">
        <v>329360.49898220907</v>
      </c>
      <c r="Z64" s="35">
        <v>322123.59021235519</v>
      </c>
      <c r="AA64" s="35">
        <v>330888.78772601107</v>
      </c>
      <c r="AB64" s="35">
        <v>329593.74944256718</v>
      </c>
      <c r="AC64" s="35">
        <v>328248.03825514216</v>
      </c>
      <c r="AD64" s="35">
        <v>312410.766082722</v>
      </c>
      <c r="AE64" s="35">
        <v>308409.08905640995</v>
      </c>
      <c r="AF64" s="35">
        <v>316810.86085248244</v>
      </c>
      <c r="AG64" s="35">
        <v>331382.92825042119</v>
      </c>
      <c r="AH64" s="35">
        <v>317137.96243728342</v>
      </c>
      <c r="AI64" s="35">
        <v>327815.95566049556</v>
      </c>
      <c r="AJ64" s="35">
        <v>323031.55209200585</v>
      </c>
      <c r="AK64" s="35">
        <v>325195.51145204843</v>
      </c>
      <c r="AL64" s="35">
        <v>317807.17063943186</v>
      </c>
      <c r="AM64" s="35">
        <v>326750.95524565404</v>
      </c>
      <c r="AN64" s="35">
        <v>325412.60898084758</v>
      </c>
      <c r="AO64" s="35"/>
      <c r="AP64" s="91">
        <f t="shared" si="0"/>
        <v>0</v>
      </c>
      <c r="AQ64" s="91">
        <f>SUMIF($E$2:$AN$2,"&lt;="&amp;VLOOKUP($AP$1,#REF!,6,0),$E64:$AN64)</f>
        <v>0</v>
      </c>
    </row>
    <row r="65" spans="1:43" x14ac:dyDescent="0.2">
      <c r="A65" s="1" t="s">
        <v>99</v>
      </c>
      <c r="B65" s="1" t="s">
        <v>161</v>
      </c>
      <c r="C65" s="1">
        <v>1310</v>
      </c>
      <c r="D65" s="1">
        <v>536130051</v>
      </c>
      <c r="E65" s="35">
        <v>3343094.8487400534</v>
      </c>
      <c r="F65" s="35">
        <v>2260978.3173085055</v>
      </c>
      <c r="G65" s="35">
        <v>1923942.105016792</v>
      </c>
      <c r="H65" s="35">
        <v>1791851.5134042469</v>
      </c>
      <c r="I65" s="35">
        <v>1871499.0740260452</v>
      </c>
      <c r="J65" s="35">
        <v>1793826.9488470708</v>
      </c>
      <c r="K65" s="35">
        <v>1851901.1439628487</v>
      </c>
      <c r="L65" s="35">
        <v>1825989.8876259371</v>
      </c>
      <c r="M65" s="35">
        <v>1837492.9448930686</v>
      </c>
      <c r="N65" s="35">
        <v>1797591.5446388174</v>
      </c>
      <c r="O65" s="35">
        <v>1846073.6390794015</v>
      </c>
      <c r="P65" s="35">
        <v>4208686.0250858031</v>
      </c>
      <c r="Q65" s="35">
        <v>1966626.0995171447</v>
      </c>
      <c r="R65" s="35">
        <v>1872392.2324124386</v>
      </c>
      <c r="S65" s="35">
        <v>1848594.7203332973</v>
      </c>
      <c r="T65" s="35">
        <v>1897179.8062491878</v>
      </c>
      <c r="U65" s="35">
        <v>1982019.007727863</v>
      </c>
      <c r="V65" s="35">
        <v>1899176.9069032655</v>
      </c>
      <c r="W65" s="35">
        <v>1961190.6222487392</v>
      </c>
      <c r="X65" s="35">
        <v>1933447.4258030422</v>
      </c>
      <c r="Y65" s="35">
        <v>1945878.536438663</v>
      </c>
      <c r="Z65" s="35">
        <v>1903122.5122981237</v>
      </c>
      <c r="AA65" s="35">
        <v>1954907.7438671042</v>
      </c>
      <c r="AB65" s="35">
        <v>1947256.5919912502</v>
      </c>
      <c r="AC65" s="35">
        <v>2046824.3684555953</v>
      </c>
      <c r="AD65" s="35">
        <v>1948069.430620516</v>
      </c>
      <c r="AE65" s="35">
        <v>1923116.5623697757</v>
      </c>
      <c r="AF65" s="35">
        <v>1975506.6736460456</v>
      </c>
      <c r="AG65" s="35">
        <v>2066372.2971161078</v>
      </c>
      <c r="AH65" s="35">
        <v>1977546.3491861953</v>
      </c>
      <c r="AI65" s="35">
        <v>2044130.0730422565</v>
      </c>
      <c r="AJ65" s="35">
        <v>2014296.4330163603</v>
      </c>
      <c r="AK65" s="35">
        <v>2027790.0239423779</v>
      </c>
      <c r="AL65" s="35">
        <v>1981719.2656886331</v>
      </c>
      <c r="AM65" s="35">
        <v>2037489.1535318147</v>
      </c>
      <c r="AN65" s="35">
        <v>2029143.7578889376</v>
      </c>
      <c r="AO65" s="35"/>
      <c r="AP65" s="91">
        <f t="shared" si="0"/>
        <v>0</v>
      </c>
      <c r="AQ65" s="91">
        <f>SUMIF($E$2:$AN$2,"&lt;="&amp;VLOOKUP($AP$1,#REF!,6,0),$E65:$AN65)</f>
        <v>0</v>
      </c>
    </row>
    <row r="66" spans="1:43" x14ac:dyDescent="0.2">
      <c r="A66" s="1" t="s">
        <v>99</v>
      </c>
      <c r="B66" s="1" t="s">
        <v>162</v>
      </c>
      <c r="C66" s="1">
        <v>1310</v>
      </c>
      <c r="D66" s="1">
        <v>536130052</v>
      </c>
      <c r="E66" s="35">
        <v>17105.748749323964</v>
      </c>
      <c r="F66" s="35">
        <v>11568.839286185581</v>
      </c>
      <c r="G66" s="35">
        <v>9844.3124546903036</v>
      </c>
      <c r="H66" s="35">
        <v>8550.0065680573607</v>
      </c>
      <c r="I66" s="35">
        <v>8930.053218882993</v>
      </c>
      <c r="J66" s="35">
        <v>8559.4325645110675</v>
      </c>
      <c r="K66" s="35">
        <v>8836.5396495346522</v>
      </c>
      <c r="L66" s="35">
        <v>8712.9013847510269</v>
      </c>
      <c r="M66" s="35">
        <v>8767.7894234367013</v>
      </c>
      <c r="N66" s="35">
        <v>8577.395726360548</v>
      </c>
      <c r="O66" s="35">
        <v>8808.733101583477</v>
      </c>
      <c r="P66" s="35">
        <v>20082.184761509689</v>
      </c>
      <c r="Q66" s="35">
        <v>10556.19273806707</v>
      </c>
      <c r="R66" s="35">
        <v>10050.37678054728</v>
      </c>
      <c r="S66" s="35">
        <v>9922.6396757384027</v>
      </c>
      <c r="T66" s="35">
        <v>10183.428206537221</v>
      </c>
      <c r="U66" s="35">
        <v>10638.816733503525</v>
      </c>
      <c r="V66" s="35">
        <v>10194.147976516344</v>
      </c>
      <c r="W66" s="35">
        <v>10527.016909635444</v>
      </c>
      <c r="X66" s="35">
        <v>10378.100687623166</v>
      </c>
      <c r="Y66" s="35">
        <v>10444.826741879269</v>
      </c>
      <c r="Z66" s="35">
        <v>10215.326669826021</v>
      </c>
      <c r="AA66" s="35">
        <v>10493.292514763099</v>
      </c>
      <c r="AB66" s="35">
        <v>10452.223684297782</v>
      </c>
      <c r="AC66" s="35">
        <v>10409.547892146937</v>
      </c>
      <c r="AD66" s="35">
        <v>9907.3092678550474</v>
      </c>
      <c r="AE66" s="35">
        <v>9780.4063048526586</v>
      </c>
      <c r="AF66" s="35">
        <v>10046.847031673167</v>
      </c>
      <c r="AG66" s="35">
        <v>10508.962919014832</v>
      </c>
      <c r="AH66" s="35">
        <v>10057.22022272309</v>
      </c>
      <c r="AI66" s="35">
        <v>10395.845496585805</v>
      </c>
      <c r="AJ66" s="35">
        <v>10244.120361086776</v>
      </c>
      <c r="AK66" s="35">
        <v>10312.744803489426</v>
      </c>
      <c r="AL66" s="35">
        <v>10078.442451093779</v>
      </c>
      <c r="AM66" s="35">
        <v>10362.071729399324</v>
      </c>
      <c r="AN66" s="35">
        <v>10319.629496952683</v>
      </c>
      <c r="AO66" s="35"/>
      <c r="AP66" s="91">
        <f t="shared" si="0"/>
        <v>0</v>
      </c>
      <c r="AQ66" s="91">
        <f>SUMIF($E$2:$AN$2,"&lt;="&amp;VLOOKUP($AP$1,#REF!,6,0),$E66:$AN66)</f>
        <v>0</v>
      </c>
    </row>
    <row r="67" spans="1:43" x14ac:dyDescent="0.2">
      <c r="A67" s="1" t="s">
        <v>99</v>
      </c>
      <c r="B67" s="1" t="s">
        <v>163</v>
      </c>
      <c r="C67" s="1">
        <v>1310</v>
      </c>
      <c r="D67" s="1">
        <v>536188</v>
      </c>
      <c r="E67" s="35">
        <v>122871.04300093224</v>
      </c>
      <c r="F67" s="35">
        <v>83099.276753960323</v>
      </c>
      <c r="G67" s="35">
        <v>70711.955183059079</v>
      </c>
      <c r="H67" s="35">
        <v>66885.776919882512</v>
      </c>
      <c r="I67" s="35">
        <v>69858.840777077567</v>
      </c>
      <c r="J67" s="35">
        <v>66959.515470962186</v>
      </c>
      <c r="K67" s="35">
        <v>69127.294235138907</v>
      </c>
      <c r="L67" s="35">
        <v>68160.085458016547</v>
      </c>
      <c r="M67" s="35">
        <v>68589.468649933086</v>
      </c>
      <c r="N67" s="35">
        <v>67100.039343859389</v>
      </c>
      <c r="O67" s="35">
        <v>68909.7666170757</v>
      </c>
      <c r="P67" s="35">
        <v>157100.76002051434</v>
      </c>
      <c r="Q67" s="35">
        <v>75210.026974252178</v>
      </c>
      <c r="R67" s="35">
        <v>71606.224660953711</v>
      </c>
      <c r="S67" s="35">
        <v>70696.132231166601</v>
      </c>
      <c r="T67" s="35">
        <v>72554.180196246307</v>
      </c>
      <c r="U67" s="35">
        <v>75798.700663686366</v>
      </c>
      <c r="V67" s="35">
        <v>72630.555666957473</v>
      </c>
      <c r="W67" s="35">
        <v>75002.157063405844</v>
      </c>
      <c r="X67" s="35">
        <v>73941.169134106443</v>
      </c>
      <c r="Y67" s="35">
        <v>74416.574279219945</v>
      </c>
      <c r="Z67" s="35">
        <v>72781.448146341281</v>
      </c>
      <c r="AA67" s="35">
        <v>74761.879843107206</v>
      </c>
      <c r="AB67" s="35">
        <v>74469.275499501498</v>
      </c>
      <c r="AC67" s="35">
        <v>76488.422908131834</v>
      </c>
      <c r="AD67" s="35">
        <v>72798.018608765735</v>
      </c>
      <c r="AE67" s="35">
        <v>71865.547035264972</v>
      </c>
      <c r="AF67" s="35">
        <v>73823.329563781095</v>
      </c>
      <c r="AG67" s="35">
        <v>77218.915595929691</v>
      </c>
      <c r="AH67" s="35">
        <v>73899.550839878197</v>
      </c>
      <c r="AI67" s="35">
        <v>76387.738936321213</v>
      </c>
      <c r="AJ67" s="35">
        <v>75272.876268885055</v>
      </c>
      <c r="AK67" s="35">
        <v>75777.122507695138</v>
      </c>
      <c r="AL67" s="35">
        <v>74055.489867729237</v>
      </c>
      <c r="AM67" s="35">
        <v>76139.572328652357</v>
      </c>
      <c r="AN67" s="35">
        <v>75827.710616868222</v>
      </c>
      <c r="AO67" s="35"/>
      <c r="AP67" s="91">
        <f t="shared" si="0"/>
        <v>0</v>
      </c>
      <c r="AQ67" s="91">
        <f>SUMIF($E$2:$AN$2,"&lt;="&amp;VLOOKUP($AP$1,#REF!,6,0),$E67:$AN67)</f>
        <v>0</v>
      </c>
    </row>
    <row r="68" spans="1:43" x14ac:dyDescent="0.2">
      <c r="A68" s="1">
        <v>1320</v>
      </c>
      <c r="B68" s="1" t="s">
        <v>164</v>
      </c>
      <c r="C68" s="1">
        <v>1320</v>
      </c>
      <c r="D68" s="1" t="s">
        <v>13</v>
      </c>
      <c r="E68" s="35">
        <v>731473.07203159609</v>
      </c>
      <c r="F68" s="35">
        <v>1439125.6986895574</v>
      </c>
      <c r="G68" s="35">
        <v>552799.88308547752</v>
      </c>
      <c r="H68" s="35">
        <v>0</v>
      </c>
      <c r="I68" s="35">
        <v>0</v>
      </c>
      <c r="J68" s="35">
        <v>0</v>
      </c>
      <c r="K68" s="35">
        <v>0</v>
      </c>
      <c r="L68" s="35">
        <v>0</v>
      </c>
      <c r="M68" s="35">
        <v>0</v>
      </c>
      <c r="N68" s="35">
        <v>0</v>
      </c>
      <c r="O68" s="35">
        <v>0</v>
      </c>
      <c r="P68" s="35">
        <v>0</v>
      </c>
      <c r="Q68" s="35">
        <v>0</v>
      </c>
      <c r="R68" s="35">
        <v>0</v>
      </c>
      <c r="S68" s="35">
        <v>0</v>
      </c>
      <c r="T68" s="35">
        <v>0</v>
      </c>
      <c r="U68" s="35">
        <v>0</v>
      </c>
      <c r="V68" s="35">
        <v>0</v>
      </c>
      <c r="W68" s="35">
        <v>0</v>
      </c>
      <c r="X68" s="35">
        <v>0</v>
      </c>
      <c r="Y68" s="35">
        <v>0</v>
      </c>
      <c r="Z68" s="35">
        <v>0</v>
      </c>
      <c r="AA68" s="35">
        <v>0</v>
      </c>
      <c r="AB68" s="35">
        <v>0</v>
      </c>
      <c r="AC68" s="35">
        <v>0</v>
      </c>
      <c r="AD68" s="35">
        <v>0</v>
      </c>
      <c r="AE68" s="35">
        <v>0</v>
      </c>
      <c r="AF68" s="35">
        <v>0</v>
      </c>
      <c r="AG68" s="35">
        <v>0</v>
      </c>
      <c r="AH68" s="35">
        <v>0</v>
      </c>
      <c r="AI68" s="35">
        <v>0</v>
      </c>
      <c r="AJ68" s="35">
        <v>0</v>
      </c>
      <c r="AK68" s="35">
        <v>0</v>
      </c>
      <c r="AL68" s="35">
        <v>0</v>
      </c>
      <c r="AM68" s="35">
        <v>0</v>
      </c>
      <c r="AN68" s="35">
        <v>0</v>
      </c>
      <c r="AO68" s="35"/>
      <c r="AP68" s="91">
        <f t="shared" si="0"/>
        <v>0</v>
      </c>
      <c r="AQ68" s="91">
        <f>SUMIF($E$2:$AN$2,"&lt;="&amp;VLOOKUP($AP$1,#REF!,6,0),$E68:$AN68)</f>
        <v>0</v>
      </c>
    </row>
    <row r="69" spans="1:43" x14ac:dyDescent="0.2">
      <c r="A69" s="1">
        <v>1320</v>
      </c>
      <c r="B69" s="1" t="s">
        <v>165</v>
      </c>
      <c r="C69" s="1">
        <v>1320</v>
      </c>
      <c r="D69" s="1" t="s">
        <v>56</v>
      </c>
      <c r="E69" s="35">
        <v>1282.0729887329119</v>
      </c>
      <c r="F69" s="35">
        <v>2522.3952271500207</v>
      </c>
      <c r="G69" s="35">
        <v>968.9075720999183</v>
      </c>
      <c r="H69" s="35">
        <v>0</v>
      </c>
      <c r="I69" s="35">
        <v>0</v>
      </c>
      <c r="J69" s="35">
        <v>0</v>
      </c>
      <c r="K69" s="35">
        <v>0</v>
      </c>
      <c r="L69" s="35">
        <v>0</v>
      </c>
      <c r="M69" s="35">
        <v>0</v>
      </c>
      <c r="N69" s="35">
        <v>0</v>
      </c>
      <c r="O69" s="35">
        <v>0</v>
      </c>
      <c r="P69" s="35">
        <v>0</v>
      </c>
      <c r="Q69" s="35">
        <v>0</v>
      </c>
      <c r="R69" s="35">
        <v>0</v>
      </c>
      <c r="S69" s="35">
        <v>0</v>
      </c>
      <c r="T69" s="35">
        <v>0</v>
      </c>
      <c r="U69" s="35">
        <v>0</v>
      </c>
      <c r="V69" s="35">
        <v>0</v>
      </c>
      <c r="W69" s="35">
        <v>0</v>
      </c>
      <c r="X69" s="35">
        <v>0</v>
      </c>
      <c r="Y69" s="35">
        <v>0</v>
      </c>
      <c r="Z69" s="35">
        <v>0</v>
      </c>
      <c r="AA69" s="35">
        <v>0</v>
      </c>
      <c r="AB69" s="35">
        <v>0</v>
      </c>
      <c r="AC69" s="35">
        <v>0</v>
      </c>
      <c r="AD69" s="35">
        <v>0</v>
      </c>
      <c r="AE69" s="35">
        <v>0</v>
      </c>
      <c r="AF69" s="35">
        <v>0</v>
      </c>
      <c r="AG69" s="35">
        <v>0</v>
      </c>
      <c r="AH69" s="35">
        <v>0</v>
      </c>
      <c r="AI69" s="35">
        <v>0</v>
      </c>
      <c r="AJ69" s="35">
        <v>0</v>
      </c>
      <c r="AK69" s="35">
        <v>0</v>
      </c>
      <c r="AL69" s="35">
        <v>0</v>
      </c>
      <c r="AM69" s="35">
        <v>0</v>
      </c>
      <c r="AN69" s="35">
        <v>0</v>
      </c>
      <c r="AO69" s="35"/>
      <c r="AP69" s="91">
        <f t="shared" ref="AP69:AP132" si="1">SUMIF($E$3:$AN$3,$AP$1,$E69:$AN69)</f>
        <v>0</v>
      </c>
      <c r="AQ69" s="91">
        <f>SUMIF($E$2:$AN$2,"&lt;="&amp;VLOOKUP($AP$1,#REF!,6,0),$E69:$AN69)</f>
        <v>0</v>
      </c>
    </row>
    <row r="70" spans="1:43" x14ac:dyDescent="0.2">
      <c r="A70" s="1">
        <v>1320</v>
      </c>
      <c r="B70" s="1" t="s">
        <v>166</v>
      </c>
      <c r="C70" s="1">
        <v>1320</v>
      </c>
      <c r="D70" s="2" t="s">
        <v>20</v>
      </c>
      <c r="E70" s="35">
        <v>-744.70216181474359</v>
      </c>
      <c r="F70" s="35">
        <v>-1465.1530724988515</v>
      </c>
      <c r="G70" s="35">
        <v>-562.79757071755932</v>
      </c>
      <c r="H70" s="35">
        <v>0</v>
      </c>
      <c r="I70" s="35">
        <v>0</v>
      </c>
      <c r="J70" s="35">
        <v>0</v>
      </c>
      <c r="K70" s="35">
        <v>0</v>
      </c>
      <c r="L70" s="35">
        <v>0</v>
      </c>
      <c r="M70" s="35">
        <v>0</v>
      </c>
      <c r="N70" s="35">
        <v>0</v>
      </c>
      <c r="O70" s="35">
        <v>0</v>
      </c>
      <c r="P70" s="35">
        <v>0</v>
      </c>
      <c r="Q70" s="35">
        <v>0</v>
      </c>
      <c r="R70" s="35">
        <v>0</v>
      </c>
      <c r="S70" s="35">
        <v>0</v>
      </c>
      <c r="T70" s="35">
        <v>0</v>
      </c>
      <c r="U70" s="35">
        <v>0</v>
      </c>
      <c r="V70" s="35">
        <v>0</v>
      </c>
      <c r="W70" s="35">
        <v>0</v>
      </c>
      <c r="X70" s="35">
        <v>0</v>
      </c>
      <c r="Y70" s="35">
        <v>0</v>
      </c>
      <c r="Z70" s="35">
        <v>0</v>
      </c>
      <c r="AA70" s="35">
        <v>0</v>
      </c>
      <c r="AB70" s="35">
        <v>0</v>
      </c>
      <c r="AC70" s="35">
        <v>0</v>
      </c>
      <c r="AD70" s="35">
        <v>0</v>
      </c>
      <c r="AE70" s="35">
        <v>0</v>
      </c>
      <c r="AF70" s="35">
        <v>0</v>
      </c>
      <c r="AG70" s="35">
        <v>0</v>
      </c>
      <c r="AH70" s="35">
        <v>0</v>
      </c>
      <c r="AI70" s="35">
        <v>0</v>
      </c>
      <c r="AJ70" s="35">
        <v>0</v>
      </c>
      <c r="AK70" s="35">
        <v>0</v>
      </c>
      <c r="AL70" s="35">
        <v>0</v>
      </c>
      <c r="AM70" s="35">
        <v>0</v>
      </c>
      <c r="AN70" s="35">
        <v>0</v>
      </c>
      <c r="AO70" s="35"/>
      <c r="AP70" s="91">
        <f t="shared" si="1"/>
        <v>0</v>
      </c>
      <c r="AQ70" s="91">
        <f>SUMIF($E$2:$AN$2,"&lt;="&amp;VLOOKUP($AP$1,#REF!,6,0),$E70:$AN70)</f>
        <v>0</v>
      </c>
    </row>
    <row r="71" spans="1:43" x14ac:dyDescent="0.2">
      <c r="A71" s="1">
        <v>1320</v>
      </c>
      <c r="B71" s="1" t="s">
        <v>167</v>
      </c>
      <c r="C71" s="1">
        <v>1320</v>
      </c>
      <c r="D71" s="2" t="s">
        <v>27</v>
      </c>
      <c r="E71" s="35">
        <v>-369132.80956783041</v>
      </c>
      <c r="F71" s="35">
        <v>-726244.79668555292</v>
      </c>
      <c r="G71" s="35">
        <v>-278966.62471164245</v>
      </c>
      <c r="H71" s="35">
        <v>0</v>
      </c>
      <c r="I71" s="35">
        <v>0</v>
      </c>
      <c r="J71" s="35">
        <v>0</v>
      </c>
      <c r="K71" s="35">
        <v>0</v>
      </c>
      <c r="L71" s="35">
        <v>0</v>
      </c>
      <c r="M71" s="35">
        <v>0</v>
      </c>
      <c r="N71" s="35">
        <v>0</v>
      </c>
      <c r="O71" s="35">
        <v>0</v>
      </c>
      <c r="P71" s="35">
        <v>0</v>
      </c>
      <c r="Q71" s="35">
        <v>0</v>
      </c>
      <c r="R71" s="35">
        <v>0</v>
      </c>
      <c r="S71" s="35">
        <v>0</v>
      </c>
      <c r="T71" s="35">
        <v>0</v>
      </c>
      <c r="U71" s="35">
        <v>0</v>
      </c>
      <c r="V71" s="35">
        <v>0</v>
      </c>
      <c r="W71" s="35">
        <v>0</v>
      </c>
      <c r="X71" s="35">
        <v>0</v>
      </c>
      <c r="Y71" s="35">
        <v>0</v>
      </c>
      <c r="Z71" s="35">
        <v>0</v>
      </c>
      <c r="AA71" s="35">
        <v>0</v>
      </c>
      <c r="AB71" s="35">
        <v>0</v>
      </c>
      <c r="AC71" s="35">
        <v>0</v>
      </c>
      <c r="AD71" s="35">
        <v>0</v>
      </c>
      <c r="AE71" s="35">
        <v>0</v>
      </c>
      <c r="AF71" s="35">
        <v>0</v>
      </c>
      <c r="AG71" s="35">
        <v>0</v>
      </c>
      <c r="AH71" s="35">
        <v>0</v>
      </c>
      <c r="AI71" s="35">
        <v>0</v>
      </c>
      <c r="AJ71" s="35">
        <v>0</v>
      </c>
      <c r="AK71" s="35">
        <v>0</v>
      </c>
      <c r="AL71" s="35">
        <v>0</v>
      </c>
      <c r="AM71" s="35">
        <v>0</v>
      </c>
      <c r="AN71" s="35">
        <v>0</v>
      </c>
      <c r="AO71" s="35"/>
      <c r="AP71" s="91">
        <f t="shared" si="1"/>
        <v>0</v>
      </c>
      <c r="AQ71" s="91">
        <f>SUMIF($E$2:$AN$2,"&lt;="&amp;VLOOKUP($AP$1,#REF!,6,0),$E71:$AN71)</f>
        <v>0</v>
      </c>
    </row>
    <row r="72" spans="1:43" x14ac:dyDescent="0.2">
      <c r="A72" s="1">
        <v>1320</v>
      </c>
      <c r="B72" s="1" t="s">
        <v>168</v>
      </c>
      <c r="C72" s="1">
        <v>1320</v>
      </c>
      <c r="D72" s="2" t="s">
        <v>30</v>
      </c>
      <c r="E72" s="35">
        <v>1033511.2373697143</v>
      </c>
      <c r="F72" s="35">
        <v>2033366.1462782498</v>
      </c>
      <c r="G72" s="35">
        <v>781060.72941100248</v>
      </c>
      <c r="H72" s="35">
        <v>10780729.183398962</v>
      </c>
      <c r="I72" s="35">
        <v>10780729.183398962</v>
      </c>
      <c r="J72" s="35">
        <v>0</v>
      </c>
      <c r="K72" s="35">
        <v>0</v>
      </c>
      <c r="L72" s="35">
        <v>10780729.183398962</v>
      </c>
      <c r="M72" s="35">
        <v>10780729.183398962</v>
      </c>
      <c r="N72" s="35">
        <v>10780729.183398962</v>
      </c>
      <c r="O72" s="35">
        <v>10780729.183398962</v>
      </c>
      <c r="P72" s="35">
        <v>0</v>
      </c>
      <c r="Q72" s="35">
        <v>0</v>
      </c>
      <c r="R72" s="35">
        <v>0</v>
      </c>
      <c r="S72" s="35">
        <v>0</v>
      </c>
      <c r="T72" s="35">
        <v>0</v>
      </c>
      <c r="U72" s="35">
        <v>0</v>
      </c>
      <c r="V72" s="35">
        <v>0</v>
      </c>
      <c r="W72" s="35">
        <v>0</v>
      </c>
      <c r="X72" s="35">
        <v>10640850.677046493</v>
      </c>
      <c r="Y72" s="35">
        <v>10640850.677046493</v>
      </c>
      <c r="Z72" s="35">
        <v>10640850.677046493</v>
      </c>
      <c r="AA72" s="35">
        <v>10640850.677046493</v>
      </c>
      <c r="AB72" s="35">
        <v>0</v>
      </c>
      <c r="AC72" s="35">
        <v>0</v>
      </c>
      <c r="AD72" s="35">
        <v>0</v>
      </c>
      <c r="AE72" s="35">
        <v>0</v>
      </c>
      <c r="AF72" s="35">
        <v>0</v>
      </c>
      <c r="AG72" s="35">
        <v>0</v>
      </c>
      <c r="AH72" s="35">
        <v>0</v>
      </c>
      <c r="AI72" s="35">
        <v>0</v>
      </c>
      <c r="AJ72" s="35">
        <v>10432708.976517405</v>
      </c>
      <c r="AK72" s="35">
        <v>10432708.976517405</v>
      </c>
      <c r="AL72" s="35">
        <v>10432708.976517405</v>
      </c>
      <c r="AM72" s="35">
        <v>10432708.976517405</v>
      </c>
      <c r="AN72" s="35">
        <v>0</v>
      </c>
      <c r="AO72" s="35"/>
      <c r="AP72" s="91">
        <f t="shared" si="1"/>
        <v>0</v>
      </c>
      <c r="AQ72" s="91">
        <f>SUMIF($E$2:$AN$2,"&lt;="&amp;VLOOKUP($AP$1,#REF!,6,0),$E72:$AN72)</f>
        <v>0</v>
      </c>
    </row>
    <row r="73" spans="1:43" x14ac:dyDescent="0.2">
      <c r="A73" s="1">
        <v>1320</v>
      </c>
      <c r="B73" s="1" t="s">
        <v>169</v>
      </c>
      <c r="C73" s="1">
        <v>1320</v>
      </c>
      <c r="D73" s="2" t="s">
        <v>57</v>
      </c>
      <c r="E73" s="35">
        <v>73381.64237029315</v>
      </c>
      <c r="F73" s="35">
        <v>144373.60907056567</v>
      </c>
      <c r="G73" s="35">
        <v>55457.0836220286</v>
      </c>
      <c r="H73" s="35">
        <v>55934.507819553197</v>
      </c>
      <c r="I73" s="35">
        <v>55934.507819553197</v>
      </c>
      <c r="J73" s="35">
        <v>55934.507819553197</v>
      </c>
      <c r="K73" s="35">
        <v>55934.507819553197</v>
      </c>
      <c r="L73" s="35">
        <v>55934.507819553197</v>
      </c>
      <c r="M73" s="35">
        <v>55934.507819553197</v>
      </c>
      <c r="N73" s="35">
        <v>55934.507819553197</v>
      </c>
      <c r="O73" s="35">
        <v>55934.507819553197</v>
      </c>
      <c r="P73" s="35">
        <v>55934.507819553197</v>
      </c>
      <c r="Q73" s="35">
        <v>55934.507819553197</v>
      </c>
      <c r="R73" s="35">
        <v>55934.507819553197</v>
      </c>
      <c r="S73" s="35">
        <v>55934.507819553197</v>
      </c>
      <c r="T73" s="35">
        <v>55934.507819553197</v>
      </c>
      <c r="U73" s="35">
        <v>55934.507819553197</v>
      </c>
      <c r="V73" s="35">
        <v>55934.507819553197</v>
      </c>
      <c r="W73" s="35">
        <v>55934.507819553197</v>
      </c>
      <c r="X73" s="35">
        <v>55934.507819553197</v>
      </c>
      <c r="Y73" s="35">
        <v>55934.507819553197</v>
      </c>
      <c r="Z73" s="35">
        <v>55934.507819553197</v>
      </c>
      <c r="AA73" s="35">
        <v>55934.507819553197</v>
      </c>
      <c r="AB73" s="35">
        <v>55934.507819553197</v>
      </c>
      <c r="AC73" s="35">
        <v>55934.507819553197</v>
      </c>
      <c r="AD73" s="35">
        <v>55934.507819553197</v>
      </c>
      <c r="AE73" s="35">
        <v>55934.507819553197</v>
      </c>
      <c r="AF73" s="35">
        <v>55934.507819553197</v>
      </c>
      <c r="AG73" s="35">
        <v>55934.507819553197</v>
      </c>
      <c r="AH73" s="35">
        <v>55934.507819553197</v>
      </c>
      <c r="AI73" s="35">
        <v>55934.507819553197</v>
      </c>
      <c r="AJ73" s="35">
        <v>55934.507819553197</v>
      </c>
      <c r="AK73" s="35">
        <v>55934.507819553197</v>
      </c>
      <c r="AL73" s="35">
        <v>55934.507819553197</v>
      </c>
      <c r="AM73" s="35">
        <v>55934.507819553197</v>
      </c>
      <c r="AN73" s="35">
        <v>55934.507819553197</v>
      </c>
      <c r="AO73" s="35"/>
      <c r="AP73" s="91">
        <f t="shared" si="1"/>
        <v>0</v>
      </c>
      <c r="AQ73" s="91">
        <f>SUMIF($E$2:$AN$2,"&lt;="&amp;VLOOKUP($AP$1,#REF!,6,0),$E73:$AN73)</f>
        <v>0</v>
      </c>
    </row>
    <row r="74" spans="1:43" x14ac:dyDescent="0.2">
      <c r="A74" s="1">
        <v>1320</v>
      </c>
      <c r="B74" s="1" t="s">
        <v>170</v>
      </c>
      <c r="C74" s="1">
        <v>1320</v>
      </c>
      <c r="D74" s="2" t="s">
        <v>47</v>
      </c>
      <c r="E74" s="35">
        <v>0</v>
      </c>
      <c r="F74" s="35">
        <v>0</v>
      </c>
      <c r="G74" s="35">
        <v>0</v>
      </c>
      <c r="H74" s="35">
        <v>181936.16953740621</v>
      </c>
      <c r="I74" s="35">
        <v>181936.16953740621</v>
      </c>
      <c r="J74" s="35">
        <v>181936.16953740621</v>
      </c>
      <c r="K74" s="35">
        <v>181936.16953740621</v>
      </c>
      <c r="L74" s="35">
        <v>181936.16953740621</v>
      </c>
      <c r="M74" s="35">
        <v>181936.16953740621</v>
      </c>
      <c r="N74" s="35">
        <v>181936.16953740621</v>
      </c>
      <c r="O74" s="35">
        <v>181936.16953740621</v>
      </c>
      <c r="P74" s="35">
        <v>181936.16953740621</v>
      </c>
      <c r="Q74" s="35">
        <v>181936.16953740621</v>
      </c>
      <c r="R74" s="35">
        <v>181936.16953740621</v>
      </c>
      <c r="S74" s="35">
        <v>181936.16953740621</v>
      </c>
      <c r="T74" s="35">
        <v>181936.16953740621</v>
      </c>
      <c r="U74" s="35">
        <v>181936.16953740621</v>
      </c>
      <c r="V74" s="35">
        <v>181936.16953740621</v>
      </c>
      <c r="W74" s="35">
        <v>181936.16953740621</v>
      </c>
      <c r="X74" s="35">
        <v>181936.16953740621</v>
      </c>
      <c r="Y74" s="35">
        <v>181936.16953740621</v>
      </c>
      <c r="Z74" s="35">
        <v>181936.16953740621</v>
      </c>
      <c r="AA74" s="35">
        <v>181936.16953740621</v>
      </c>
      <c r="AB74" s="35">
        <v>181936.16953740621</v>
      </c>
      <c r="AC74" s="35">
        <v>181936.16953740621</v>
      </c>
      <c r="AD74" s="35">
        <v>181936.16953740621</v>
      </c>
      <c r="AE74" s="35">
        <v>181936.16953740621</v>
      </c>
      <c r="AF74" s="35">
        <v>181936.16953740621</v>
      </c>
      <c r="AG74" s="35">
        <v>181936.16953740621</v>
      </c>
      <c r="AH74" s="35">
        <v>181936.16953740621</v>
      </c>
      <c r="AI74" s="35">
        <v>181936.16953740621</v>
      </c>
      <c r="AJ74" s="35">
        <v>181936.16953740621</v>
      </c>
      <c r="AK74" s="35">
        <v>181936.16953740621</v>
      </c>
      <c r="AL74" s="35">
        <v>181936.16953740621</v>
      </c>
      <c r="AM74" s="35">
        <v>181936.16953740621</v>
      </c>
      <c r="AN74" s="35">
        <v>181936.16953740621</v>
      </c>
      <c r="AO74" s="35"/>
      <c r="AP74" s="91">
        <f t="shared" si="1"/>
        <v>0</v>
      </c>
      <c r="AQ74" s="91">
        <f>SUMIF($E$2:$AN$2,"&lt;="&amp;VLOOKUP($AP$1,#REF!,6,0),$E74:$AN74)</f>
        <v>0</v>
      </c>
    </row>
    <row r="75" spans="1:43" x14ac:dyDescent="0.2">
      <c r="A75" s="1">
        <v>1320</v>
      </c>
      <c r="B75" s="1" t="s">
        <v>171</v>
      </c>
      <c r="C75" s="1">
        <v>1320</v>
      </c>
      <c r="D75" s="2" t="s">
        <v>48</v>
      </c>
      <c r="E75" s="35">
        <v>440615.99697775336</v>
      </c>
      <c r="F75" s="35">
        <v>866883.31908548379</v>
      </c>
      <c r="G75" s="35">
        <v>332988.97926398576</v>
      </c>
      <c r="H75" s="35">
        <v>1545121.1381076151</v>
      </c>
      <c r="I75" s="35">
        <v>1545121.1381076151</v>
      </c>
      <c r="J75" s="35">
        <v>1545121.1381076151</v>
      </c>
      <c r="K75" s="35">
        <v>1545121.1381076151</v>
      </c>
      <c r="L75" s="35">
        <v>1545121.1381076151</v>
      </c>
      <c r="M75" s="35">
        <v>1545121.1381076151</v>
      </c>
      <c r="N75" s="35">
        <v>1545121.1381076151</v>
      </c>
      <c r="O75" s="35">
        <v>1545121.1381076151</v>
      </c>
      <c r="P75" s="35">
        <v>1545121.1381076151</v>
      </c>
      <c r="Q75" s="35">
        <v>1545121.1381076151</v>
      </c>
      <c r="R75" s="35">
        <v>1545121.1381076151</v>
      </c>
      <c r="S75" s="35">
        <v>1545121.1381076151</v>
      </c>
      <c r="T75" s="35">
        <v>1528378.1261729198</v>
      </c>
      <c r="U75" s="35">
        <v>1528378.1261729198</v>
      </c>
      <c r="V75" s="35">
        <v>1528378.1261729198</v>
      </c>
      <c r="W75" s="35">
        <v>1528378.1261729198</v>
      </c>
      <c r="X75" s="35">
        <v>1528378.1261729198</v>
      </c>
      <c r="Y75" s="35">
        <v>1528378.1261729198</v>
      </c>
      <c r="Z75" s="35">
        <v>1528378.1261729198</v>
      </c>
      <c r="AA75" s="35">
        <v>1528378.1261729198</v>
      </c>
      <c r="AB75" s="35">
        <v>1528378.1261729198</v>
      </c>
      <c r="AC75" s="35">
        <v>1528378.1261729198</v>
      </c>
      <c r="AD75" s="35">
        <v>1528378.1261729198</v>
      </c>
      <c r="AE75" s="35">
        <v>1528378.1261729198</v>
      </c>
      <c r="AF75" s="35">
        <v>1498920.2114249649</v>
      </c>
      <c r="AG75" s="35">
        <v>1498920.2114249649</v>
      </c>
      <c r="AH75" s="35">
        <v>1498920.2114249649</v>
      </c>
      <c r="AI75" s="35">
        <v>1498920.2114249649</v>
      </c>
      <c r="AJ75" s="35">
        <v>1498920.2114249649</v>
      </c>
      <c r="AK75" s="35">
        <v>1498920.2114249649</v>
      </c>
      <c r="AL75" s="35">
        <v>1498920.2114249649</v>
      </c>
      <c r="AM75" s="35">
        <v>1498920.2114249649</v>
      </c>
      <c r="AN75" s="35">
        <v>1498920.2114249649</v>
      </c>
      <c r="AO75" s="35"/>
      <c r="AP75" s="91">
        <f t="shared" si="1"/>
        <v>0</v>
      </c>
      <c r="AQ75" s="91">
        <f>SUMIF($E$2:$AN$2,"&lt;="&amp;VLOOKUP($AP$1,#REF!,6,0),$E75:$AN75)</f>
        <v>0</v>
      </c>
    </row>
    <row r="76" spans="1:43" x14ac:dyDescent="0.2">
      <c r="A76" s="1">
        <v>1320</v>
      </c>
      <c r="B76" s="1" t="s">
        <v>172</v>
      </c>
      <c r="C76" s="1">
        <v>1320</v>
      </c>
      <c r="D76" s="2" t="s">
        <v>15</v>
      </c>
      <c r="E76" s="35">
        <v>6842.4556746659118</v>
      </c>
      <c r="F76" s="35">
        <v>13462.086548458148</v>
      </c>
      <c r="G76" s="35">
        <v>5171.0839969369254</v>
      </c>
      <c r="H76" s="35">
        <v>0</v>
      </c>
      <c r="I76" s="35">
        <v>0</v>
      </c>
      <c r="J76" s="35">
        <v>0</v>
      </c>
      <c r="K76" s="35">
        <v>0</v>
      </c>
      <c r="L76" s="35">
        <v>0</v>
      </c>
      <c r="M76" s="35">
        <v>0</v>
      </c>
      <c r="N76" s="35">
        <v>0</v>
      </c>
      <c r="O76" s="35">
        <v>0</v>
      </c>
      <c r="P76" s="35">
        <v>0</v>
      </c>
      <c r="Q76" s="35">
        <v>0</v>
      </c>
      <c r="R76" s="35">
        <v>0</v>
      </c>
      <c r="S76" s="35">
        <v>0</v>
      </c>
      <c r="T76" s="35">
        <v>0</v>
      </c>
      <c r="U76" s="35">
        <v>0</v>
      </c>
      <c r="V76" s="35">
        <v>0</v>
      </c>
      <c r="W76" s="35">
        <v>0</v>
      </c>
      <c r="X76" s="35">
        <v>0</v>
      </c>
      <c r="Y76" s="35">
        <v>0</v>
      </c>
      <c r="Z76" s="35">
        <v>0</v>
      </c>
      <c r="AA76" s="35">
        <v>0</v>
      </c>
      <c r="AB76" s="35">
        <v>0</v>
      </c>
      <c r="AC76" s="35">
        <v>0</v>
      </c>
      <c r="AD76" s="35">
        <v>0</v>
      </c>
      <c r="AE76" s="35">
        <v>0</v>
      </c>
      <c r="AF76" s="35">
        <v>0</v>
      </c>
      <c r="AG76" s="35">
        <v>0</v>
      </c>
      <c r="AH76" s="35">
        <v>0</v>
      </c>
      <c r="AI76" s="35">
        <v>0</v>
      </c>
      <c r="AJ76" s="35">
        <v>0</v>
      </c>
      <c r="AK76" s="35">
        <v>0</v>
      </c>
      <c r="AL76" s="35">
        <v>0</v>
      </c>
      <c r="AM76" s="35">
        <v>0</v>
      </c>
      <c r="AN76" s="35">
        <v>0</v>
      </c>
      <c r="AO76" s="35"/>
      <c r="AP76" s="91">
        <f t="shared" si="1"/>
        <v>0</v>
      </c>
      <c r="AQ76" s="91">
        <f>SUMIF($E$2:$AN$2,"&lt;="&amp;VLOOKUP($AP$1,#REF!,6,0),$E76:$AN76)</f>
        <v>0</v>
      </c>
    </row>
    <row r="77" spans="1:43" x14ac:dyDescent="0.2">
      <c r="A77" s="1">
        <v>1320</v>
      </c>
      <c r="B77" s="1" t="s">
        <v>173</v>
      </c>
      <c r="C77" s="1">
        <v>1320</v>
      </c>
      <c r="D77" s="2" t="s">
        <v>17</v>
      </c>
      <c r="E77" s="35">
        <v>0</v>
      </c>
      <c r="F77" s="35">
        <v>0</v>
      </c>
      <c r="G77" s="35">
        <v>0</v>
      </c>
      <c r="H77" s="35">
        <v>0</v>
      </c>
      <c r="I77" s="35">
        <v>0</v>
      </c>
      <c r="J77" s="35">
        <v>0</v>
      </c>
      <c r="K77" s="35">
        <v>0</v>
      </c>
      <c r="L77" s="35">
        <v>0</v>
      </c>
      <c r="M77" s="35">
        <v>0</v>
      </c>
      <c r="N77" s="35">
        <v>0</v>
      </c>
      <c r="O77" s="35">
        <v>0</v>
      </c>
      <c r="P77" s="35">
        <v>0</v>
      </c>
      <c r="Q77" s="35">
        <v>0</v>
      </c>
      <c r="R77" s="35">
        <v>0</v>
      </c>
      <c r="S77" s="35">
        <v>0</v>
      </c>
      <c r="T77" s="35">
        <v>0</v>
      </c>
      <c r="U77" s="35">
        <v>0</v>
      </c>
      <c r="V77" s="35">
        <v>0</v>
      </c>
      <c r="W77" s="35">
        <v>0</v>
      </c>
      <c r="X77" s="35">
        <v>0</v>
      </c>
      <c r="Y77" s="35">
        <v>0</v>
      </c>
      <c r="Z77" s="35">
        <v>0</v>
      </c>
      <c r="AA77" s="35">
        <v>0</v>
      </c>
      <c r="AB77" s="35">
        <v>0</v>
      </c>
      <c r="AC77" s="35">
        <v>0</v>
      </c>
      <c r="AD77" s="35">
        <v>0</v>
      </c>
      <c r="AE77" s="35">
        <v>0</v>
      </c>
      <c r="AF77" s="35">
        <v>0</v>
      </c>
      <c r="AG77" s="35">
        <v>0</v>
      </c>
      <c r="AH77" s="35">
        <v>0</v>
      </c>
      <c r="AI77" s="35">
        <v>0</v>
      </c>
      <c r="AJ77" s="35">
        <v>0</v>
      </c>
      <c r="AK77" s="35">
        <v>0</v>
      </c>
      <c r="AL77" s="35">
        <v>0</v>
      </c>
      <c r="AM77" s="35">
        <v>0</v>
      </c>
      <c r="AN77" s="35">
        <v>0</v>
      </c>
      <c r="AO77" s="35"/>
      <c r="AP77" s="91">
        <f t="shared" si="1"/>
        <v>0</v>
      </c>
      <c r="AQ77" s="91">
        <f>SUMIF($E$2:$AN$2,"&lt;="&amp;VLOOKUP($AP$1,#REF!,6,0),$E77:$AN77)</f>
        <v>0</v>
      </c>
    </row>
    <row r="78" spans="1:43" x14ac:dyDescent="0.2">
      <c r="A78" s="1">
        <v>1320</v>
      </c>
      <c r="B78" s="1" t="s">
        <v>174</v>
      </c>
      <c r="C78" s="1">
        <v>1320</v>
      </c>
      <c r="D78" s="2" t="s">
        <v>18</v>
      </c>
      <c r="E78" s="35">
        <v>36611.984197917162</v>
      </c>
      <c r="F78" s="35">
        <v>72031.697889984192</v>
      </c>
      <c r="G78" s="35">
        <v>27668.961931741109</v>
      </c>
      <c r="H78" s="35">
        <v>0</v>
      </c>
      <c r="I78" s="35">
        <v>0</v>
      </c>
      <c r="J78" s="35">
        <v>0</v>
      </c>
      <c r="K78" s="35">
        <v>0</v>
      </c>
      <c r="L78" s="35">
        <v>0</v>
      </c>
      <c r="M78" s="35">
        <v>0</v>
      </c>
      <c r="N78" s="35">
        <v>0</v>
      </c>
      <c r="O78" s="35">
        <v>0</v>
      </c>
      <c r="P78" s="35">
        <v>0</v>
      </c>
      <c r="Q78" s="35">
        <v>0</v>
      </c>
      <c r="R78" s="35">
        <v>0</v>
      </c>
      <c r="S78" s="35">
        <v>0</v>
      </c>
      <c r="T78" s="35">
        <v>0</v>
      </c>
      <c r="U78" s="35">
        <v>0</v>
      </c>
      <c r="V78" s="35">
        <v>0</v>
      </c>
      <c r="W78" s="35">
        <v>0</v>
      </c>
      <c r="X78" s="35">
        <v>0</v>
      </c>
      <c r="Y78" s="35">
        <v>0</v>
      </c>
      <c r="Z78" s="35">
        <v>0</v>
      </c>
      <c r="AA78" s="35">
        <v>0</v>
      </c>
      <c r="AB78" s="35">
        <v>0</v>
      </c>
      <c r="AC78" s="35">
        <v>0</v>
      </c>
      <c r="AD78" s="35">
        <v>0</v>
      </c>
      <c r="AE78" s="35">
        <v>0</v>
      </c>
      <c r="AF78" s="35">
        <v>0</v>
      </c>
      <c r="AG78" s="35">
        <v>0</v>
      </c>
      <c r="AH78" s="35">
        <v>0</v>
      </c>
      <c r="AI78" s="35">
        <v>0</v>
      </c>
      <c r="AJ78" s="35">
        <v>0</v>
      </c>
      <c r="AK78" s="35">
        <v>0</v>
      </c>
      <c r="AL78" s="35">
        <v>0</v>
      </c>
      <c r="AM78" s="35">
        <v>0</v>
      </c>
      <c r="AN78" s="35">
        <v>0</v>
      </c>
      <c r="AO78" s="35"/>
      <c r="AP78" s="91">
        <f t="shared" si="1"/>
        <v>0</v>
      </c>
      <c r="AQ78" s="91">
        <f>SUMIF($E$2:$AN$2,"&lt;="&amp;VLOOKUP($AP$1,#REF!,6,0),$E78:$AN78)</f>
        <v>0</v>
      </c>
    </row>
    <row r="79" spans="1:43" x14ac:dyDescent="0.2">
      <c r="A79" s="1">
        <v>1320</v>
      </c>
      <c r="B79" s="1" t="s">
        <v>175</v>
      </c>
      <c r="C79" s="1">
        <v>1320</v>
      </c>
      <c r="D79" s="2" t="s">
        <v>21</v>
      </c>
      <c r="E79" s="35">
        <v>-9216.8528788841195</v>
      </c>
      <c r="F79" s="35">
        <v>-18133.558631492611</v>
      </c>
      <c r="G79" s="35">
        <v>-6965.4993309761985</v>
      </c>
      <c r="H79" s="35">
        <v>0</v>
      </c>
      <c r="I79" s="35">
        <v>0</v>
      </c>
      <c r="J79" s="35">
        <v>0</v>
      </c>
      <c r="K79" s="35">
        <v>0</v>
      </c>
      <c r="L79" s="35">
        <v>0</v>
      </c>
      <c r="M79" s="35">
        <v>0</v>
      </c>
      <c r="N79" s="35">
        <v>0</v>
      </c>
      <c r="O79" s="35">
        <v>0</v>
      </c>
      <c r="P79" s="35">
        <v>0</v>
      </c>
      <c r="Q79" s="35">
        <v>0</v>
      </c>
      <c r="R79" s="35">
        <v>0</v>
      </c>
      <c r="S79" s="35">
        <v>0</v>
      </c>
      <c r="T79" s="35">
        <v>0</v>
      </c>
      <c r="U79" s="35">
        <v>0</v>
      </c>
      <c r="V79" s="35">
        <v>0</v>
      </c>
      <c r="W79" s="35">
        <v>0</v>
      </c>
      <c r="X79" s="35">
        <v>0</v>
      </c>
      <c r="Y79" s="35">
        <v>0</v>
      </c>
      <c r="Z79" s="35">
        <v>0</v>
      </c>
      <c r="AA79" s="35">
        <v>0</v>
      </c>
      <c r="AB79" s="35">
        <v>0</v>
      </c>
      <c r="AC79" s="35">
        <v>0</v>
      </c>
      <c r="AD79" s="35">
        <v>0</v>
      </c>
      <c r="AE79" s="35">
        <v>0</v>
      </c>
      <c r="AF79" s="35">
        <v>0</v>
      </c>
      <c r="AG79" s="35">
        <v>0</v>
      </c>
      <c r="AH79" s="35">
        <v>0</v>
      </c>
      <c r="AI79" s="35">
        <v>0</v>
      </c>
      <c r="AJ79" s="35">
        <v>0</v>
      </c>
      <c r="AK79" s="35">
        <v>0</v>
      </c>
      <c r="AL79" s="35">
        <v>0</v>
      </c>
      <c r="AM79" s="35">
        <v>0</v>
      </c>
      <c r="AN79" s="35">
        <v>0</v>
      </c>
      <c r="AO79" s="35"/>
      <c r="AP79" s="91">
        <f t="shared" si="1"/>
        <v>0</v>
      </c>
      <c r="AQ79" s="91">
        <f>SUMIF($E$2:$AN$2,"&lt;="&amp;VLOOKUP($AP$1,#REF!,6,0),$E79:$AN79)</f>
        <v>0</v>
      </c>
    </row>
    <row r="80" spans="1:43" x14ac:dyDescent="0.2">
      <c r="A80" s="1">
        <v>1320</v>
      </c>
      <c r="B80" s="1" t="s">
        <v>176</v>
      </c>
      <c r="C80" s="1">
        <v>1320</v>
      </c>
      <c r="D80" s="2" t="s">
        <v>23</v>
      </c>
      <c r="E80" s="35">
        <v>23827.085848561816</v>
      </c>
      <c r="F80" s="35">
        <v>46878.241839183414</v>
      </c>
      <c r="G80" s="35">
        <v>18006.965362060051</v>
      </c>
      <c r="H80" s="35">
        <v>0</v>
      </c>
      <c r="I80" s="35">
        <v>0</v>
      </c>
      <c r="J80" s="35">
        <v>0</v>
      </c>
      <c r="K80" s="35">
        <v>0</v>
      </c>
      <c r="L80" s="35">
        <v>0</v>
      </c>
      <c r="M80" s="35">
        <v>0</v>
      </c>
      <c r="N80" s="35">
        <v>0</v>
      </c>
      <c r="O80" s="35">
        <v>0</v>
      </c>
      <c r="P80" s="35">
        <v>0</v>
      </c>
      <c r="Q80" s="35">
        <v>0</v>
      </c>
      <c r="R80" s="35">
        <v>0</v>
      </c>
      <c r="S80" s="35">
        <v>0</v>
      </c>
      <c r="T80" s="35">
        <v>0</v>
      </c>
      <c r="U80" s="35">
        <v>0</v>
      </c>
      <c r="V80" s="35">
        <v>0</v>
      </c>
      <c r="W80" s="35">
        <v>0</v>
      </c>
      <c r="X80" s="35">
        <v>0</v>
      </c>
      <c r="Y80" s="35">
        <v>0</v>
      </c>
      <c r="Z80" s="35">
        <v>0</v>
      </c>
      <c r="AA80" s="35">
        <v>0</v>
      </c>
      <c r="AB80" s="35">
        <v>0</v>
      </c>
      <c r="AC80" s="35">
        <v>0</v>
      </c>
      <c r="AD80" s="35">
        <v>0</v>
      </c>
      <c r="AE80" s="35">
        <v>0</v>
      </c>
      <c r="AF80" s="35">
        <v>0</v>
      </c>
      <c r="AG80" s="35">
        <v>0</v>
      </c>
      <c r="AH80" s="35">
        <v>0</v>
      </c>
      <c r="AI80" s="35">
        <v>0</v>
      </c>
      <c r="AJ80" s="35">
        <v>0</v>
      </c>
      <c r="AK80" s="35">
        <v>0</v>
      </c>
      <c r="AL80" s="35">
        <v>0</v>
      </c>
      <c r="AM80" s="35">
        <v>0</v>
      </c>
      <c r="AN80" s="35">
        <v>0</v>
      </c>
      <c r="AO80" s="35"/>
      <c r="AP80" s="91">
        <f t="shared" si="1"/>
        <v>0</v>
      </c>
      <c r="AQ80" s="91">
        <f>SUMIF($E$2:$AN$2,"&lt;="&amp;VLOOKUP($AP$1,#REF!,6,0),$E80:$AN80)</f>
        <v>0</v>
      </c>
    </row>
    <row r="81" spans="1:43" x14ac:dyDescent="0.2">
      <c r="A81" s="1">
        <v>1320</v>
      </c>
      <c r="B81" s="1" t="s">
        <v>177</v>
      </c>
      <c r="C81" s="1">
        <v>1320</v>
      </c>
      <c r="D81" s="2" t="s">
        <v>32</v>
      </c>
      <c r="E81" s="35">
        <v>2645.9748937913237</v>
      </c>
      <c r="F81" s="35">
        <v>5205.7835255184673</v>
      </c>
      <c r="G81" s="35">
        <v>1999.6561293397428</v>
      </c>
      <c r="H81" s="35">
        <v>0</v>
      </c>
      <c r="I81" s="35">
        <v>0</v>
      </c>
      <c r="J81" s="35">
        <v>0</v>
      </c>
      <c r="K81" s="35">
        <v>0</v>
      </c>
      <c r="L81" s="35">
        <v>0</v>
      </c>
      <c r="M81" s="35">
        <v>0</v>
      </c>
      <c r="N81" s="35">
        <v>0</v>
      </c>
      <c r="O81" s="35">
        <v>0</v>
      </c>
      <c r="P81" s="35">
        <v>0</v>
      </c>
      <c r="Q81" s="35">
        <v>0</v>
      </c>
      <c r="R81" s="35">
        <v>0</v>
      </c>
      <c r="S81" s="35">
        <v>0</v>
      </c>
      <c r="T81" s="35">
        <v>0</v>
      </c>
      <c r="U81" s="35">
        <v>0</v>
      </c>
      <c r="V81" s="35">
        <v>0</v>
      </c>
      <c r="W81" s="35">
        <v>0</v>
      </c>
      <c r="X81" s="35">
        <v>0</v>
      </c>
      <c r="Y81" s="35">
        <v>0</v>
      </c>
      <c r="Z81" s="35">
        <v>0</v>
      </c>
      <c r="AA81" s="35">
        <v>0</v>
      </c>
      <c r="AB81" s="35">
        <v>0</v>
      </c>
      <c r="AC81" s="35">
        <v>0</v>
      </c>
      <c r="AD81" s="35">
        <v>0</v>
      </c>
      <c r="AE81" s="35">
        <v>0</v>
      </c>
      <c r="AF81" s="35">
        <v>0</v>
      </c>
      <c r="AG81" s="35">
        <v>0</v>
      </c>
      <c r="AH81" s="35">
        <v>0</v>
      </c>
      <c r="AI81" s="35">
        <v>0</v>
      </c>
      <c r="AJ81" s="35">
        <v>0</v>
      </c>
      <c r="AK81" s="35">
        <v>0</v>
      </c>
      <c r="AL81" s="35">
        <v>0</v>
      </c>
      <c r="AM81" s="35">
        <v>0</v>
      </c>
      <c r="AN81" s="35">
        <v>0</v>
      </c>
      <c r="AO81" s="35"/>
      <c r="AP81" s="91">
        <f t="shared" si="1"/>
        <v>0</v>
      </c>
      <c r="AQ81" s="91">
        <f>SUMIF($E$2:$AN$2,"&lt;="&amp;VLOOKUP($AP$1,#REF!,6,0),$E81:$AN81)</f>
        <v>0</v>
      </c>
    </row>
    <row r="82" spans="1:43" x14ac:dyDescent="0.2">
      <c r="A82" s="1">
        <v>1320</v>
      </c>
      <c r="B82" s="1" t="s">
        <v>178</v>
      </c>
      <c r="C82" s="1">
        <v>1320</v>
      </c>
      <c r="D82" s="2" t="s">
        <v>38</v>
      </c>
      <c r="E82" s="35">
        <v>409224.41289725463</v>
      </c>
      <c r="F82" s="35">
        <v>805122.41892364121</v>
      </c>
      <c r="G82" s="35">
        <v>309265.25699302013</v>
      </c>
      <c r="H82" s="35">
        <v>0</v>
      </c>
      <c r="I82" s="35">
        <v>0</v>
      </c>
      <c r="J82" s="35">
        <v>8456454.2896017134</v>
      </c>
      <c r="K82" s="35">
        <v>8456454.2896017134</v>
      </c>
      <c r="L82" s="35">
        <v>0</v>
      </c>
      <c r="M82" s="35">
        <v>0</v>
      </c>
      <c r="N82" s="35">
        <v>0</v>
      </c>
      <c r="O82" s="35">
        <v>0</v>
      </c>
      <c r="P82" s="35">
        <v>0</v>
      </c>
      <c r="Q82" s="35">
        <v>0</v>
      </c>
      <c r="R82" s="35">
        <v>0</v>
      </c>
      <c r="S82" s="35">
        <v>0</v>
      </c>
      <c r="T82" s="35">
        <v>0</v>
      </c>
      <c r="U82" s="35">
        <v>0</v>
      </c>
      <c r="V82" s="35">
        <v>8314076.4558252636</v>
      </c>
      <c r="W82" s="35">
        <v>8314076.4558252636</v>
      </c>
      <c r="X82" s="35">
        <v>0</v>
      </c>
      <c r="Y82" s="35">
        <v>0</v>
      </c>
      <c r="Z82" s="35">
        <v>0</v>
      </c>
      <c r="AA82" s="35">
        <v>0</v>
      </c>
      <c r="AB82" s="35">
        <v>0</v>
      </c>
      <c r="AC82" s="35">
        <v>0</v>
      </c>
      <c r="AD82" s="35">
        <v>0</v>
      </c>
      <c r="AE82" s="35">
        <v>0</v>
      </c>
      <c r="AF82" s="35">
        <v>0</v>
      </c>
      <c r="AG82" s="35">
        <v>0</v>
      </c>
      <c r="AH82" s="35">
        <v>8137968.7913776897</v>
      </c>
      <c r="AI82" s="35">
        <v>8137968.7913776897</v>
      </c>
      <c r="AJ82" s="35">
        <v>0</v>
      </c>
      <c r="AK82" s="35">
        <v>0</v>
      </c>
      <c r="AL82" s="35">
        <v>0</v>
      </c>
      <c r="AM82" s="35">
        <v>0</v>
      </c>
      <c r="AN82" s="35">
        <v>0</v>
      </c>
      <c r="AO82" s="35"/>
      <c r="AP82" s="91">
        <f t="shared" si="1"/>
        <v>0</v>
      </c>
      <c r="AQ82" s="91">
        <f>SUMIF($E$2:$AN$2,"&lt;="&amp;VLOOKUP($AP$1,#REF!,6,0),$E82:$AN82)</f>
        <v>0</v>
      </c>
    </row>
    <row r="83" spans="1:43" x14ac:dyDescent="0.2">
      <c r="A83" s="1">
        <v>1320</v>
      </c>
      <c r="B83" s="1" t="s">
        <v>179</v>
      </c>
      <c r="C83" s="1">
        <v>1320</v>
      </c>
      <c r="D83" s="2" t="s">
        <v>39</v>
      </c>
      <c r="E83" s="35">
        <v>0</v>
      </c>
      <c r="F83" s="35">
        <v>0</v>
      </c>
      <c r="G83" s="35">
        <v>0</v>
      </c>
      <c r="H83" s="35">
        <v>0</v>
      </c>
      <c r="I83" s="35">
        <v>0</v>
      </c>
      <c r="J83" s="35">
        <v>0</v>
      </c>
      <c r="K83" s="35">
        <v>0</v>
      </c>
      <c r="L83" s="35">
        <v>0</v>
      </c>
      <c r="M83" s="35">
        <v>0</v>
      </c>
      <c r="N83" s="35">
        <v>0</v>
      </c>
      <c r="O83" s="35">
        <v>0</v>
      </c>
      <c r="P83" s="35">
        <v>0</v>
      </c>
      <c r="Q83" s="35">
        <v>0</v>
      </c>
      <c r="R83" s="35">
        <v>0</v>
      </c>
      <c r="S83" s="35">
        <v>0</v>
      </c>
      <c r="T83" s="35">
        <v>0</v>
      </c>
      <c r="U83" s="35">
        <v>0</v>
      </c>
      <c r="V83" s="35">
        <v>0</v>
      </c>
      <c r="W83" s="35">
        <v>0</v>
      </c>
      <c r="X83" s="35">
        <v>0</v>
      </c>
      <c r="Y83" s="35">
        <v>0</v>
      </c>
      <c r="Z83" s="35">
        <v>0</v>
      </c>
      <c r="AA83" s="35">
        <v>0</v>
      </c>
      <c r="AB83" s="35">
        <v>0</v>
      </c>
      <c r="AC83" s="35">
        <v>0</v>
      </c>
      <c r="AD83" s="35">
        <v>0</v>
      </c>
      <c r="AE83" s="35">
        <v>0</v>
      </c>
      <c r="AF83" s="35">
        <v>0</v>
      </c>
      <c r="AG83" s="35">
        <v>0</v>
      </c>
      <c r="AH83" s="35">
        <v>0</v>
      </c>
      <c r="AI83" s="35">
        <v>0</v>
      </c>
      <c r="AJ83" s="35">
        <v>0</v>
      </c>
      <c r="AK83" s="35">
        <v>0</v>
      </c>
      <c r="AL83" s="35">
        <v>0</v>
      </c>
      <c r="AM83" s="35">
        <v>0</v>
      </c>
      <c r="AN83" s="35">
        <v>0</v>
      </c>
      <c r="AO83" s="35"/>
      <c r="AP83" s="91">
        <f t="shared" si="1"/>
        <v>0</v>
      </c>
      <c r="AQ83" s="91">
        <f>SUMIF($E$2:$AN$2,"&lt;="&amp;VLOOKUP($AP$1,#REF!,6,0),$E83:$AN83)</f>
        <v>0</v>
      </c>
    </row>
    <row r="84" spans="1:43" x14ac:dyDescent="0.2">
      <c r="A84" s="1">
        <v>1320</v>
      </c>
      <c r="B84" s="1" t="s">
        <v>180</v>
      </c>
      <c r="C84" s="1">
        <v>1320</v>
      </c>
      <c r="D84" s="2" t="s">
        <v>54</v>
      </c>
      <c r="E84" s="35">
        <v>33520.229358248507</v>
      </c>
      <c r="F84" s="35">
        <v>65948.871311751966</v>
      </c>
      <c r="G84" s="35">
        <v>25332.414245643973</v>
      </c>
      <c r="H84" s="35">
        <v>0</v>
      </c>
      <c r="I84" s="35">
        <v>0</v>
      </c>
      <c r="J84" s="35">
        <v>0</v>
      </c>
      <c r="K84" s="35">
        <v>0</v>
      </c>
      <c r="L84" s="35">
        <v>0</v>
      </c>
      <c r="M84" s="35">
        <v>0</v>
      </c>
      <c r="N84" s="35">
        <v>0</v>
      </c>
      <c r="O84" s="35">
        <v>0</v>
      </c>
      <c r="P84" s="35">
        <v>0</v>
      </c>
      <c r="Q84" s="35">
        <v>0</v>
      </c>
      <c r="R84" s="35">
        <v>0</v>
      </c>
      <c r="S84" s="35">
        <v>0</v>
      </c>
      <c r="T84" s="35">
        <v>0</v>
      </c>
      <c r="U84" s="35">
        <v>0</v>
      </c>
      <c r="V84" s="35">
        <v>0</v>
      </c>
      <c r="W84" s="35">
        <v>0</v>
      </c>
      <c r="X84" s="35">
        <v>0</v>
      </c>
      <c r="Y84" s="35">
        <v>0</v>
      </c>
      <c r="Z84" s="35">
        <v>0</v>
      </c>
      <c r="AA84" s="35">
        <v>0</v>
      </c>
      <c r="AB84" s="35">
        <v>0</v>
      </c>
      <c r="AC84" s="35">
        <v>0</v>
      </c>
      <c r="AD84" s="35">
        <v>0</v>
      </c>
      <c r="AE84" s="35">
        <v>0</v>
      </c>
      <c r="AF84" s="35">
        <v>0</v>
      </c>
      <c r="AG84" s="35">
        <v>0</v>
      </c>
      <c r="AH84" s="35">
        <v>0</v>
      </c>
      <c r="AI84" s="35">
        <v>0</v>
      </c>
      <c r="AJ84" s="35">
        <v>0</v>
      </c>
      <c r="AK84" s="35">
        <v>0</v>
      </c>
      <c r="AL84" s="35">
        <v>0</v>
      </c>
      <c r="AM84" s="35">
        <v>0</v>
      </c>
      <c r="AN84" s="35">
        <v>0</v>
      </c>
      <c r="AO84" s="35"/>
      <c r="AP84" s="91">
        <f t="shared" si="1"/>
        <v>0</v>
      </c>
      <c r="AQ84" s="91">
        <f>SUMIF($E$2:$AN$2,"&lt;="&amp;VLOOKUP($AP$1,#REF!,6,0),$E84:$AN84)</f>
        <v>0</v>
      </c>
    </row>
    <row r="85" spans="1:43" x14ac:dyDescent="0.2">
      <c r="A85" s="1">
        <v>1320</v>
      </c>
      <c r="B85" s="1" t="s">
        <v>181</v>
      </c>
      <c r="C85" s="1">
        <v>1320</v>
      </c>
      <c r="D85" s="2" t="s">
        <v>22</v>
      </c>
      <c r="E85" s="35">
        <v>0</v>
      </c>
      <c r="F85" s="35">
        <v>0</v>
      </c>
      <c r="G85" s="35">
        <v>0</v>
      </c>
      <c r="H85" s="35">
        <v>0</v>
      </c>
      <c r="I85" s="35">
        <v>4227053.1400966188</v>
      </c>
      <c r="J85" s="35">
        <v>0</v>
      </c>
      <c r="K85" s="35">
        <v>0</v>
      </c>
      <c r="L85" s="35">
        <v>0</v>
      </c>
      <c r="M85" s="35">
        <v>0</v>
      </c>
      <c r="N85" s="35">
        <v>0</v>
      </c>
      <c r="O85" s="35">
        <v>0</v>
      </c>
      <c r="P85" s="35">
        <v>0</v>
      </c>
      <c r="Q85" s="35">
        <v>0</v>
      </c>
      <c r="R85" s="35">
        <v>0</v>
      </c>
      <c r="S85" s="35">
        <v>0</v>
      </c>
      <c r="T85" s="35">
        <v>0</v>
      </c>
      <c r="U85" s="35">
        <v>4227053.1400966188</v>
      </c>
      <c r="V85" s="35">
        <v>0</v>
      </c>
      <c r="W85" s="35">
        <v>0</v>
      </c>
      <c r="X85" s="35">
        <v>0</v>
      </c>
      <c r="Y85" s="35">
        <v>0</v>
      </c>
      <c r="Z85" s="35">
        <v>0</v>
      </c>
      <c r="AA85" s="35">
        <v>0</v>
      </c>
      <c r="AB85" s="35">
        <v>0</v>
      </c>
      <c r="AC85" s="35">
        <v>0</v>
      </c>
      <c r="AD85" s="35">
        <v>0</v>
      </c>
      <c r="AE85" s="35">
        <v>0</v>
      </c>
      <c r="AF85" s="35">
        <v>0</v>
      </c>
      <c r="AG85" s="35">
        <v>4227053.1400966188</v>
      </c>
      <c r="AH85" s="35">
        <v>0</v>
      </c>
      <c r="AI85" s="35">
        <v>0</v>
      </c>
      <c r="AJ85" s="35">
        <v>0</v>
      </c>
      <c r="AK85" s="35">
        <v>0</v>
      </c>
      <c r="AL85" s="35">
        <v>0</v>
      </c>
      <c r="AM85" s="35">
        <v>0</v>
      </c>
      <c r="AN85" s="35">
        <v>0</v>
      </c>
      <c r="AO85" s="35"/>
      <c r="AP85" s="91">
        <f t="shared" si="1"/>
        <v>0</v>
      </c>
      <c r="AQ85" s="91">
        <f>SUMIF($E$2:$AN$2,"&lt;="&amp;VLOOKUP($AP$1,#REF!,6,0),$E85:$AN85)</f>
        <v>0</v>
      </c>
    </row>
    <row r="86" spans="1:43" x14ac:dyDescent="0.2">
      <c r="A86" s="1">
        <v>1330</v>
      </c>
      <c r="B86" s="1" t="s">
        <v>182</v>
      </c>
      <c r="C86" s="1">
        <v>1330</v>
      </c>
      <c r="D86" s="40" t="s">
        <v>13</v>
      </c>
      <c r="E86" s="35">
        <v>-6218.0124266819284</v>
      </c>
      <c r="F86" s="35">
        <v>-3908.6619664419654</v>
      </c>
      <c r="G86" s="35">
        <v>-2280.9520888784286</v>
      </c>
      <c r="H86" s="35">
        <v>0</v>
      </c>
      <c r="I86" s="35">
        <v>0</v>
      </c>
      <c r="J86" s="35">
        <v>0</v>
      </c>
      <c r="K86" s="35">
        <v>0</v>
      </c>
      <c r="L86" s="35">
        <v>0</v>
      </c>
      <c r="M86" s="35">
        <v>0</v>
      </c>
      <c r="N86" s="35">
        <v>0</v>
      </c>
      <c r="O86" s="35">
        <v>0</v>
      </c>
      <c r="P86" s="35">
        <v>0</v>
      </c>
      <c r="Q86" s="35">
        <v>0</v>
      </c>
      <c r="R86" s="35">
        <v>0</v>
      </c>
      <c r="S86" s="35">
        <v>0</v>
      </c>
      <c r="T86" s="35">
        <v>0</v>
      </c>
      <c r="U86" s="35">
        <v>0</v>
      </c>
      <c r="V86" s="35">
        <v>0</v>
      </c>
      <c r="W86" s="35">
        <v>0</v>
      </c>
      <c r="X86" s="35">
        <v>0</v>
      </c>
      <c r="Y86" s="35">
        <v>0</v>
      </c>
      <c r="Z86" s="35">
        <v>0</v>
      </c>
      <c r="AA86" s="35">
        <v>0</v>
      </c>
      <c r="AB86" s="35">
        <v>0</v>
      </c>
      <c r="AC86" s="35">
        <v>0</v>
      </c>
      <c r="AD86" s="35">
        <v>0</v>
      </c>
      <c r="AE86" s="35">
        <v>0</v>
      </c>
      <c r="AF86" s="35">
        <v>0</v>
      </c>
      <c r="AG86" s="35">
        <v>0</v>
      </c>
      <c r="AH86" s="35">
        <v>0</v>
      </c>
      <c r="AI86" s="35">
        <v>0</v>
      </c>
      <c r="AJ86" s="35">
        <v>0</v>
      </c>
      <c r="AK86" s="35">
        <v>0</v>
      </c>
      <c r="AL86" s="35">
        <v>0</v>
      </c>
      <c r="AM86" s="35">
        <v>0</v>
      </c>
      <c r="AN86" s="35">
        <v>0</v>
      </c>
      <c r="AO86" s="35"/>
      <c r="AP86" s="91">
        <f t="shared" si="1"/>
        <v>0</v>
      </c>
      <c r="AQ86" s="91">
        <f>SUMIF($E$2:$AN$2,"&lt;="&amp;VLOOKUP($AP$1,#REF!,6,0),$E86:$AN86)</f>
        <v>0</v>
      </c>
    </row>
    <row r="87" spans="1:43" x14ac:dyDescent="0.2">
      <c r="A87" s="1">
        <v>1330</v>
      </c>
      <c r="B87" s="1" t="s">
        <v>183</v>
      </c>
      <c r="C87" s="1">
        <v>1330</v>
      </c>
      <c r="D87" s="40" t="s">
        <v>18</v>
      </c>
      <c r="E87" s="35">
        <v>-21.312354826338613</v>
      </c>
      <c r="F87" s="35">
        <v>-13.397012583565685</v>
      </c>
      <c r="G87" s="35">
        <v>-7.8180062895107501</v>
      </c>
      <c r="H87" s="35">
        <v>0</v>
      </c>
      <c r="I87" s="35">
        <v>0</v>
      </c>
      <c r="J87" s="35">
        <v>0</v>
      </c>
      <c r="K87" s="35">
        <v>0</v>
      </c>
      <c r="L87" s="35">
        <v>0</v>
      </c>
      <c r="M87" s="35">
        <v>0</v>
      </c>
      <c r="N87" s="35">
        <v>0</v>
      </c>
      <c r="O87" s="35">
        <v>0</v>
      </c>
      <c r="P87" s="35">
        <v>0</v>
      </c>
      <c r="Q87" s="35">
        <v>0</v>
      </c>
      <c r="R87" s="35">
        <v>0</v>
      </c>
      <c r="S87" s="35">
        <v>0</v>
      </c>
      <c r="T87" s="35">
        <v>0</v>
      </c>
      <c r="U87" s="35">
        <v>0</v>
      </c>
      <c r="V87" s="35">
        <v>0</v>
      </c>
      <c r="W87" s="35">
        <v>0</v>
      </c>
      <c r="X87" s="35">
        <v>0</v>
      </c>
      <c r="Y87" s="35">
        <v>0</v>
      </c>
      <c r="Z87" s="35">
        <v>0</v>
      </c>
      <c r="AA87" s="35">
        <v>0</v>
      </c>
      <c r="AB87" s="35">
        <v>0</v>
      </c>
      <c r="AC87" s="35">
        <v>0</v>
      </c>
      <c r="AD87" s="35">
        <v>0</v>
      </c>
      <c r="AE87" s="35">
        <v>0</v>
      </c>
      <c r="AF87" s="35">
        <v>0</v>
      </c>
      <c r="AG87" s="35">
        <v>0</v>
      </c>
      <c r="AH87" s="35">
        <v>0</v>
      </c>
      <c r="AI87" s="35">
        <v>0</v>
      </c>
      <c r="AJ87" s="35">
        <v>0</v>
      </c>
      <c r="AK87" s="35">
        <v>0</v>
      </c>
      <c r="AL87" s="35">
        <v>0</v>
      </c>
      <c r="AM87" s="35">
        <v>0</v>
      </c>
      <c r="AN87" s="35">
        <v>0</v>
      </c>
      <c r="AO87" s="35"/>
      <c r="AP87" s="91">
        <f t="shared" si="1"/>
        <v>0</v>
      </c>
      <c r="AQ87" s="91">
        <f>SUMIF($E$2:$AN$2,"&lt;="&amp;VLOOKUP($AP$1,#REF!,6,0),$E87:$AN87)</f>
        <v>0</v>
      </c>
    </row>
    <row r="88" spans="1:43" x14ac:dyDescent="0.2">
      <c r="A88" s="1">
        <v>1330</v>
      </c>
      <c r="B88" s="1" t="s">
        <v>184</v>
      </c>
      <c r="C88" s="1">
        <v>1330</v>
      </c>
      <c r="D88" s="40" t="s">
        <v>22</v>
      </c>
      <c r="E88" s="35">
        <v>-1982.6583493514934</v>
      </c>
      <c r="F88" s="35">
        <v>-1246.3052098939145</v>
      </c>
      <c r="G88" s="35">
        <v>-727.29811283101174</v>
      </c>
      <c r="H88" s="35">
        <v>0</v>
      </c>
      <c r="I88" s="35">
        <v>0</v>
      </c>
      <c r="J88" s="35">
        <v>0</v>
      </c>
      <c r="K88" s="35">
        <v>0</v>
      </c>
      <c r="L88" s="35">
        <v>0</v>
      </c>
      <c r="M88" s="35">
        <v>0</v>
      </c>
      <c r="N88" s="35">
        <v>0</v>
      </c>
      <c r="O88" s="35">
        <v>0</v>
      </c>
      <c r="P88" s="35">
        <v>0</v>
      </c>
      <c r="Q88" s="35">
        <v>0</v>
      </c>
      <c r="R88" s="35">
        <v>0</v>
      </c>
      <c r="S88" s="35">
        <v>0</v>
      </c>
      <c r="T88" s="35">
        <v>0</v>
      </c>
      <c r="U88" s="35">
        <v>0</v>
      </c>
      <c r="V88" s="35">
        <v>0</v>
      </c>
      <c r="W88" s="35">
        <v>0</v>
      </c>
      <c r="X88" s="35">
        <v>0</v>
      </c>
      <c r="Y88" s="35">
        <v>0</v>
      </c>
      <c r="Z88" s="35">
        <v>0</v>
      </c>
      <c r="AA88" s="35">
        <v>0</v>
      </c>
      <c r="AB88" s="35">
        <v>0</v>
      </c>
      <c r="AC88" s="35">
        <v>0</v>
      </c>
      <c r="AD88" s="35">
        <v>0</v>
      </c>
      <c r="AE88" s="35">
        <v>0</v>
      </c>
      <c r="AF88" s="35">
        <v>0</v>
      </c>
      <c r="AG88" s="35">
        <v>0</v>
      </c>
      <c r="AH88" s="35">
        <v>0</v>
      </c>
      <c r="AI88" s="35">
        <v>0</v>
      </c>
      <c r="AJ88" s="35">
        <v>0</v>
      </c>
      <c r="AK88" s="35">
        <v>0</v>
      </c>
      <c r="AL88" s="35">
        <v>0</v>
      </c>
      <c r="AM88" s="35">
        <v>0</v>
      </c>
      <c r="AN88" s="35">
        <v>0</v>
      </c>
      <c r="AO88" s="35"/>
      <c r="AP88" s="91">
        <f t="shared" si="1"/>
        <v>0</v>
      </c>
      <c r="AQ88" s="91">
        <f>SUMIF($E$2:$AN$2,"&lt;="&amp;VLOOKUP($AP$1,#REF!,6,0),$E88:$AN88)</f>
        <v>0</v>
      </c>
    </row>
    <row r="89" spans="1:43" x14ac:dyDescent="0.2">
      <c r="A89" s="1">
        <v>1330</v>
      </c>
      <c r="B89" s="1" t="s">
        <v>185</v>
      </c>
      <c r="C89" s="1">
        <v>1330</v>
      </c>
      <c r="D89" s="40" t="s">
        <v>23</v>
      </c>
      <c r="E89" s="35">
        <v>-218.44096327010396</v>
      </c>
      <c r="F89" s="35">
        <v>-137.31266946058759</v>
      </c>
      <c r="G89" s="35">
        <v>-80.130649036582739</v>
      </c>
      <c r="H89" s="35">
        <v>0</v>
      </c>
      <c r="I89" s="35">
        <v>0</v>
      </c>
      <c r="J89" s="35">
        <v>0</v>
      </c>
      <c r="K89" s="35">
        <v>0</v>
      </c>
      <c r="L89" s="35">
        <v>0</v>
      </c>
      <c r="M89" s="35">
        <v>0</v>
      </c>
      <c r="N89" s="35">
        <v>0</v>
      </c>
      <c r="O89" s="35">
        <v>0</v>
      </c>
      <c r="P89" s="35">
        <v>0</v>
      </c>
      <c r="Q89" s="35">
        <v>0</v>
      </c>
      <c r="R89" s="35">
        <v>0</v>
      </c>
      <c r="S89" s="35">
        <v>0</v>
      </c>
      <c r="T89" s="35">
        <v>0</v>
      </c>
      <c r="U89" s="35">
        <v>0</v>
      </c>
      <c r="V89" s="35">
        <v>0</v>
      </c>
      <c r="W89" s="35">
        <v>0</v>
      </c>
      <c r="X89" s="35">
        <v>0</v>
      </c>
      <c r="Y89" s="35">
        <v>0</v>
      </c>
      <c r="Z89" s="35">
        <v>0</v>
      </c>
      <c r="AA89" s="35">
        <v>0</v>
      </c>
      <c r="AB89" s="35">
        <v>0</v>
      </c>
      <c r="AC89" s="35">
        <v>0</v>
      </c>
      <c r="AD89" s="35">
        <v>0</v>
      </c>
      <c r="AE89" s="35">
        <v>0</v>
      </c>
      <c r="AF89" s="35">
        <v>0</v>
      </c>
      <c r="AG89" s="35">
        <v>0</v>
      </c>
      <c r="AH89" s="35">
        <v>0</v>
      </c>
      <c r="AI89" s="35">
        <v>0</v>
      </c>
      <c r="AJ89" s="35">
        <v>0</v>
      </c>
      <c r="AK89" s="35">
        <v>0</v>
      </c>
      <c r="AL89" s="35">
        <v>0</v>
      </c>
      <c r="AM89" s="35">
        <v>0</v>
      </c>
      <c r="AN89" s="35">
        <v>0</v>
      </c>
      <c r="AO89" s="35"/>
      <c r="AP89" s="91">
        <f t="shared" si="1"/>
        <v>0</v>
      </c>
      <c r="AQ89" s="91">
        <f>SUMIF($E$2:$AN$2,"&lt;="&amp;VLOOKUP($AP$1,#REF!,6,0),$E89:$AN89)</f>
        <v>0</v>
      </c>
    </row>
    <row r="90" spans="1:43" x14ac:dyDescent="0.2">
      <c r="A90" s="1">
        <v>1330</v>
      </c>
      <c r="B90" s="1" t="s">
        <v>186</v>
      </c>
      <c r="C90" s="1">
        <v>1330</v>
      </c>
      <c r="D90" s="40" t="s">
        <v>27</v>
      </c>
      <c r="E90" s="35">
        <v>-1059.7785270576642</v>
      </c>
      <c r="F90" s="35">
        <v>-666.18008091897832</v>
      </c>
      <c r="G90" s="35">
        <v>-388.75831683253989</v>
      </c>
      <c r="H90" s="35">
        <v>0</v>
      </c>
      <c r="I90" s="35">
        <v>0</v>
      </c>
      <c r="J90" s="35">
        <v>0</v>
      </c>
      <c r="K90" s="35">
        <v>0</v>
      </c>
      <c r="L90" s="35">
        <v>0</v>
      </c>
      <c r="M90" s="35">
        <v>0</v>
      </c>
      <c r="N90" s="35">
        <v>0</v>
      </c>
      <c r="O90" s="35">
        <v>0</v>
      </c>
      <c r="P90" s="35">
        <v>0</v>
      </c>
      <c r="Q90" s="35">
        <v>0</v>
      </c>
      <c r="R90" s="35">
        <v>0</v>
      </c>
      <c r="S90" s="35">
        <v>0</v>
      </c>
      <c r="T90" s="35">
        <v>0</v>
      </c>
      <c r="U90" s="35">
        <v>0</v>
      </c>
      <c r="V90" s="35">
        <v>0</v>
      </c>
      <c r="W90" s="35">
        <v>0</v>
      </c>
      <c r="X90" s="35">
        <v>0</v>
      </c>
      <c r="Y90" s="35">
        <v>0</v>
      </c>
      <c r="Z90" s="35">
        <v>0</v>
      </c>
      <c r="AA90" s="35">
        <v>0</v>
      </c>
      <c r="AB90" s="35">
        <v>0</v>
      </c>
      <c r="AC90" s="35">
        <v>0</v>
      </c>
      <c r="AD90" s="35">
        <v>0</v>
      </c>
      <c r="AE90" s="35">
        <v>0</v>
      </c>
      <c r="AF90" s="35">
        <v>0</v>
      </c>
      <c r="AG90" s="35">
        <v>0</v>
      </c>
      <c r="AH90" s="35">
        <v>0</v>
      </c>
      <c r="AI90" s="35">
        <v>0</v>
      </c>
      <c r="AJ90" s="35">
        <v>0</v>
      </c>
      <c r="AK90" s="35">
        <v>0</v>
      </c>
      <c r="AL90" s="35">
        <v>0</v>
      </c>
      <c r="AM90" s="35">
        <v>0</v>
      </c>
      <c r="AN90" s="35">
        <v>0</v>
      </c>
      <c r="AO90" s="35"/>
      <c r="AP90" s="91">
        <f t="shared" si="1"/>
        <v>0</v>
      </c>
      <c r="AQ90" s="91">
        <f>SUMIF($E$2:$AN$2,"&lt;="&amp;VLOOKUP($AP$1,#REF!,6,0),$E90:$AN90)</f>
        <v>0</v>
      </c>
    </row>
    <row r="91" spans="1:43" x14ac:dyDescent="0.2">
      <c r="A91" s="1">
        <v>1330</v>
      </c>
      <c r="B91" s="1" t="s">
        <v>187</v>
      </c>
      <c r="C91" s="1">
        <v>1330</v>
      </c>
      <c r="D91" s="40" t="s">
        <v>29</v>
      </c>
      <c r="E91" s="35">
        <v>-73.119332335321928</v>
      </c>
      <c r="F91" s="35">
        <v>-45.963039907144676</v>
      </c>
      <c r="G91" s="35">
        <v>-26.822348104673544</v>
      </c>
      <c r="H91" s="35">
        <v>0</v>
      </c>
      <c r="I91" s="35">
        <v>0</v>
      </c>
      <c r="J91" s="35">
        <v>0</v>
      </c>
      <c r="K91" s="35">
        <v>0</v>
      </c>
      <c r="L91" s="35">
        <v>0</v>
      </c>
      <c r="M91" s="35">
        <v>0</v>
      </c>
      <c r="N91" s="35">
        <v>0</v>
      </c>
      <c r="O91" s="35">
        <v>0</v>
      </c>
      <c r="P91" s="35">
        <v>0</v>
      </c>
      <c r="Q91" s="35">
        <v>0</v>
      </c>
      <c r="R91" s="35">
        <v>0</v>
      </c>
      <c r="S91" s="35">
        <v>0</v>
      </c>
      <c r="T91" s="35">
        <v>0</v>
      </c>
      <c r="U91" s="35">
        <v>0</v>
      </c>
      <c r="V91" s="35">
        <v>0</v>
      </c>
      <c r="W91" s="35">
        <v>0</v>
      </c>
      <c r="X91" s="35">
        <v>0</v>
      </c>
      <c r="Y91" s="35">
        <v>0</v>
      </c>
      <c r="Z91" s="35">
        <v>0</v>
      </c>
      <c r="AA91" s="35">
        <v>0</v>
      </c>
      <c r="AB91" s="35">
        <v>0</v>
      </c>
      <c r="AC91" s="35">
        <v>0</v>
      </c>
      <c r="AD91" s="35">
        <v>0</v>
      </c>
      <c r="AE91" s="35">
        <v>0</v>
      </c>
      <c r="AF91" s="35">
        <v>0</v>
      </c>
      <c r="AG91" s="35">
        <v>0</v>
      </c>
      <c r="AH91" s="35">
        <v>0</v>
      </c>
      <c r="AI91" s="35">
        <v>0</v>
      </c>
      <c r="AJ91" s="35">
        <v>0</v>
      </c>
      <c r="AK91" s="35">
        <v>0</v>
      </c>
      <c r="AL91" s="35">
        <v>0</v>
      </c>
      <c r="AM91" s="35">
        <v>0</v>
      </c>
      <c r="AN91" s="35">
        <v>0</v>
      </c>
      <c r="AO91" s="35"/>
      <c r="AP91" s="91">
        <f t="shared" si="1"/>
        <v>0</v>
      </c>
      <c r="AQ91" s="91">
        <f>SUMIF($E$2:$AN$2,"&lt;="&amp;VLOOKUP($AP$1,#REF!,6,0),$E91:$AN91)</f>
        <v>0</v>
      </c>
    </row>
    <row r="92" spans="1:43" x14ac:dyDescent="0.2">
      <c r="A92" s="1">
        <v>1330</v>
      </c>
      <c r="B92" s="1" t="s">
        <v>188</v>
      </c>
      <c r="C92" s="1">
        <v>1330</v>
      </c>
      <c r="D92" s="40" t="s">
        <v>31</v>
      </c>
      <c r="E92" s="35">
        <v>0</v>
      </c>
      <c r="F92" s="35">
        <v>0</v>
      </c>
      <c r="G92" s="35">
        <v>0</v>
      </c>
      <c r="H92" s="35">
        <v>0</v>
      </c>
      <c r="I92" s="35">
        <v>0</v>
      </c>
      <c r="J92" s="35">
        <v>0</v>
      </c>
      <c r="K92" s="35">
        <v>0</v>
      </c>
      <c r="L92" s="35">
        <v>0</v>
      </c>
      <c r="M92" s="35">
        <v>0</v>
      </c>
      <c r="N92" s="35">
        <v>0</v>
      </c>
      <c r="O92" s="35">
        <v>0</v>
      </c>
      <c r="P92" s="35">
        <v>0</v>
      </c>
      <c r="Q92" s="35">
        <v>0</v>
      </c>
      <c r="R92" s="35">
        <v>0</v>
      </c>
      <c r="S92" s="35">
        <v>0</v>
      </c>
      <c r="T92" s="35">
        <v>0</v>
      </c>
      <c r="U92" s="35">
        <v>0</v>
      </c>
      <c r="V92" s="35">
        <v>0</v>
      </c>
      <c r="W92" s="35">
        <v>0</v>
      </c>
      <c r="X92" s="35">
        <v>0</v>
      </c>
      <c r="Y92" s="35">
        <v>0</v>
      </c>
      <c r="Z92" s="35">
        <v>0</v>
      </c>
      <c r="AA92" s="35">
        <v>0</v>
      </c>
      <c r="AB92" s="35">
        <v>0</v>
      </c>
      <c r="AC92" s="35">
        <v>0</v>
      </c>
      <c r="AD92" s="35">
        <v>0</v>
      </c>
      <c r="AE92" s="35">
        <v>0</v>
      </c>
      <c r="AF92" s="35">
        <v>0</v>
      </c>
      <c r="AG92" s="35">
        <v>0</v>
      </c>
      <c r="AH92" s="35">
        <v>0</v>
      </c>
      <c r="AI92" s="35">
        <v>0</v>
      </c>
      <c r="AJ92" s="35">
        <v>0</v>
      </c>
      <c r="AK92" s="35">
        <v>0</v>
      </c>
      <c r="AL92" s="35">
        <v>0</v>
      </c>
      <c r="AM92" s="35">
        <v>0</v>
      </c>
      <c r="AN92" s="35">
        <v>0</v>
      </c>
      <c r="AO92" s="35"/>
      <c r="AP92" s="91">
        <f t="shared" si="1"/>
        <v>0</v>
      </c>
      <c r="AQ92" s="91">
        <f>SUMIF($E$2:$AN$2,"&lt;="&amp;VLOOKUP($AP$1,#REF!,6,0),$E92:$AN92)</f>
        <v>0</v>
      </c>
    </row>
    <row r="93" spans="1:43" x14ac:dyDescent="0.2">
      <c r="A93" s="1">
        <v>1330</v>
      </c>
      <c r="B93" s="1" t="s">
        <v>189</v>
      </c>
      <c r="C93" s="1">
        <v>1330</v>
      </c>
      <c r="D93" s="40" t="s">
        <v>34</v>
      </c>
      <c r="E93" s="35">
        <v>-159.97809540654586</v>
      </c>
      <c r="F93" s="35">
        <v>-100.56272874209488</v>
      </c>
      <c r="G93" s="35">
        <v>-58.684728471517943</v>
      </c>
      <c r="H93" s="35">
        <v>0</v>
      </c>
      <c r="I93" s="35">
        <v>0</v>
      </c>
      <c r="J93" s="35">
        <v>0</v>
      </c>
      <c r="K93" s="35">
        <v>0</v>
      </c>
      <c r="L93" s="35">
        <v>0</v>
      </c>
      <c r="M93" s="35">
        <v>0</v>
      </c>
      <c r="N93" s="35">
        <v>0</v>
      </c>
      <c r="O93" s="35">
        <v>0</v>
      </c>
      <c r="P93" s="35">
        <v>0</v>
      </c>
      <c r="Q93" s="35">
        <v>0</v>
      </c>
      <c r="R93" s="35">
        <v>0</v>
      </c>
      <c r="S93" s="35">
        <v>0</v>
      </c>
      <c r="T93" s="35">
        <v>0</v>
      </c>
      <c r="U93" s="35">
        <v>0</v>
      </c>
      <c r="V93" s="35">
        <v>0</v>
      </c>
      <c r="W93" s="35">
        <v>0</v>
      </c>
      <c r="X93" s="35">
        <v>0</v>
      </c>
      <c r="Y93" s="35">
        <v>0</v>
      </c>
      <c r="Z93" s="35">
        <v>0</v>
      </c>
      <c r="AA93" s="35">
        <v>0</v>
      </c>
      <c r="AB93" s="35">
        <v>0</v>
      </c>
      <c r="AC93" s="35">
        <v>0</v>
      </c>
      <c r="AD93" s="35">
        <v>0</v>
      </c>
      <c r="AE93" s="35">
        <v>0</v>
      </c>
      <c r="AF93" s="35">
        <v>0</v>
      </c>
      <c r="AG93" s="35">
        <v>0</v>
      </c>
      <c r="AH93" s="35">
        <v>0</v>
      </c>
      <c r="AI93" s="35">
        <v>0</v>
      </c>
      <c r="AJ93" s="35">
        <v>0</v>
      </c>
      <c r="AK93" s="35">
        <v>0</v>
      </c>
      <c r="AL93" s="35">
        <v>0</v>
      </c>
      <c r="AM93" s="35">
        <v>0</v>
      </c>
      <c r="AN93" s="35">
        <v>0</v>
      </c>
      <c r="AO93" s="35"/>
      <c r="AP93" s="91">
        <f t="shared" si="1"/>
        <v>0</v>
      </c>
      <c r="AQ93" s="91">
        <f>SUMIF($E$2:$AN$2,"&lt;="&amp;VLOOKUP($AP$1,#REF!,6,0),$E93:$AN93)</f>
        <v>0</v>
      </c>
    </row>
    <row r="94" spans="1:43" x14ac:dyDescent="0.2">
      <c r="A94" s="1">
        <v>1330</v>
      </c>
      <c r="B94" s="1" t="s">
        <v>190</v>
      </c>
      <c r="C94" s="1">
        <v>1330</v>
      </c>
      <c r="D94" s="40" t="s">
        <v>35</v>
      </c>
      <c r="E94" s="35">
        <v>-5299.8266401121518</v>
      </c>
      <c r="F94" s="35">
        <v>-3331.487522934462</v>
      </c>
      <c r="G94" s="35">
        <v>-1944.13420494049</v>
      </c>
      <c r="H94" s="35">
        <v>0</v>
      </c>
      <c r="I94" s="35">
        <v>0</v>
      </c>
      <c r="J94" s="35">
        <v>0</v>
      </c>
      <c r="K94" s="35">
        <v>0</v>
      </c>
      <c r="L94" s="35">
        <v>0</v>
      </c>
      <c r="M94" s="35">
        <v>0</v>
      </c>
      <c r="N94" s="35">
        <v>0</v>
      </c>
      <c r="O94" s="35">
        <v>0</v>
      </c>
      <c r="P94" s="35">
        <v>0</v>
      </c>
      <c r="Q94" s="35">
        <v>0</v>
      </c>
      <c r="R94" s="35">
        <v>0</v>
      </c>
      <c r="S94" s="35">
        <v>0</v>
      </c>
      <c r="T94" s="35">
        <v>0</v>
      </c>
      <c r="U94" s="35">
        <v>0</v>
      </c>
      <c r="V94" s="35">
        <v>0</v>
      </c>
      <c r="W94" s="35">
        <v>0</v>
      </c>
      <c r="X94" s="35">
        <v>0</v>
      </c>
      <c r="Y94" s="35">
        <v>0</v>
      </c>
      <c r="Z94" s="35">
        <v>0</v>
      </c>
      <c r="AA94" s="35">
        <v>0</v>
      </c>
      <c r="AB94" s="35">
        <v>0</v>
      </c>
      <c r="AC94" s="35">
        <v>0</v>
      </c>
      <c r="AD94" s="35">
        <v>0</v>
      </c>
      <c r="AE94" s="35">
        <v>0</v>
      </c>
      <c r="AF94" s="35">
        <v>0</v>
      </c>
      <c r="AG94" s="35">
        <v>0</v>
      </c>
      <c r="AH94" s="35">
        <v>0</v>
      </c>
      <c r="AI94" s="35">
        <v>0</v>
      </c>
      <c r="AJ94" s="35">
        <v>0</v>
      </c>
      <c r="AK94" s="35">
        <v>0</v>
      </c>
      <c r="AL94" s="35">
        <v>0</v>
      </c>
      <c r="AM94" s="35">
        <v>0</v>
      </c>
      <c r="AN94" s="35">
        <v>0</v>
      </c>
      <c r="AO94" s="35"/>
      <c r="AP94" s="91">
        <f t="shared" si="1"/>
        <v>0</v>
      </c>
      <c r="AQ94" s="91">
        <f>SUMIF($E$2:$AN$2,"&lt;="&amp;VLOOKUP($AP$1,#REF!,6,0),$E94:$AN94)</f>
        <v>0</v>
      </c>
    </row>
    <row r="95" spans="1:43" x14ac:dyDescent="0.2">
      <c r="A95" s="1">
        <v>1330</v>
      </c>
      <c r="B95" s="1" t="s">
        <v>191</v>
      </c>
      <c r="C95" s="1">
        <v>1330</v>
      </c>
      <c r="D95" s="40" t="s">
        <v>37</v>
      </c>
      <c r="E95" s="35">
        <v>-8.5568433092301284</v>
      </c>
      <c r="F95" s="35">
        <v>-5.3788583393743146</v>
      </c>
      <c r="G95" s="35">
        <v>-3.1389048913189415</v>
      </c>
      <c r="H95" s="35">
        <v>0</v>
      </c>
      <c r="I95" s="35">
        <v>0</v>
      </c>
      <c r="J95" s="35">
        <v>0</v>
      </c>
      <c r="K95" s="35">
        <v>0</v>
      </c>
      <c r="L95" s="35">
        <v>0</v>
      </c>
      <c r="M95" s="35">
        <v>0</v>
      </c>
      <c r="N95" s="35">
        <v>0</v>
      </c>
      <c r="O95" s="35">
        <v>0</v>
      </c>
      <c r="P95" s="35">
        <v>0</v>
      </c>
      <c r="Q95" s="35">
        <v>0</v>
      </c>
      <c r="R95" s="35">
        <v>0</v>
      </c>
      <c r="S95" s="35">
        <v>0</v>
      </c>
      <c r="T95" s="35">
        <v>0</v>
      </c>
      <c r="U95" s="35">
        <v>0</v>
      </c>
      <c r="V95" s="35">
        <v>0</v>
      </c>
      <c r="W95" s="35">
        <v>0</v>
      </c>
      <c r="X95" s="35">
        <v>0</v>
      </c>
      <c r="Y95" s="35">
        <v>0</v>
      </c>
      <c r="Z95" s="35">
        <v>0</v>
      </c>
      <c r="AA95" s="35">
        <v>0</v>
      </c>
      <c r="AB95" s="35">
        <v>0</v>
      </c>
      <c r="AC95" s="35">
        <v>0</v>
      </c>
      <c r="AD95" s="35">
        <v>0</v>
      </c>
      <c r="AE95" s="35">
        <v>0</v>
      </c>
      <c r="AF95" s="35">
        <v>0</v>
      </c>
      <c r="AG95" s="35">
        <v>0</v>
      </c>
      <c r="AH95" s="35">
        <v>0</v>
      </c>
      <c r="AI95" s="35">
        <v>0</v>
      </c>
      <c r="AJ95" s="35">
        <v>0</v>
      </c>
      <c r="AK95" s="35">
        <v>0</v>
      </c>
      <c r="AL95" s="35">
        <v>0</v>
      </c>
      <c r="AM95" s="35">
        <v>0</v>
      </c>
      <c r="AN95" s="35">
        <v>0</v>
      </c>
      <c r="AO95" s="35"/>
      <c r="AP95" s="91">
        <f t="shared" si="1"/>
        <v>0</v>
      </c>
      <c r="AQ95" s="91">
        <f>SUMIF($E$2:$AN$2,"&lt;="&amp;VLOOKUP($AP$1,#REF!,6,0),$E95:$AN95)</f>
        <v>0</v>
      </c>
    </row>
    <row r="96" spans="1:43" x14ac:dyDescent="0.2">
      <c r="A96" s="1">
        <v>1330</v>
      </c>
      <c r="B96" s="1" t="s">
        <v>192</v>
      </c>
      <c r="C96" s="1">
        <v>1330</v>
      </c>
      <c r="D96" s="40" t="s">
        <v>38</v>
      </c>
      <c r="E96" s="35">
        <v>-3.7883957318697035</v>
      </c>
      <c r="F96" s="35">
        <v>-2.3813973493282052</v>
      </c>
      <c r="G96" s="35">
        <v>-1.3896963475059241</v>
      </c>
      <c r="H96" s="35">
        <v>0</v>
      </c>
      <c r="I96" s="35">
        <v>0</v>
      </c>
      <c r="J96" s="35">
        <v>0</v>
      </c>
      <c r="K96" s="35">
        <v>0</v>
      </c>
      <c r="L96" s="35">
        <v>0</v>
      </c>
      <c r="M96" s="35">
        <v>0</v>
      </c>
      <c r="N96" s="35">
        <v>0</v>
      </c>
      <c r="O96" s="35">
        <v>0</v>
      </c>
      <c r="P96" s="35">
        <v>0</v>
      </c>
      <c r="Q96" s="35">
        <v>0</v>
      </c>
      <c r="R96" s="35">
        <v>0</v>
      </c>
      <c r="S96" s="35">
        <v>0</v>
      </c>
      <c r="T96" s="35">
        <v>0</v>
      </c>
      <c r="U96" s="35">
        <v>0</v>
      </c>
      <c r="V96" s="35">
        <v>0</v>
      </c>
      <c r="W96" s="35">
        <v>0</v>
      </c>
      <c r="X96" s="35">
        <v>0</v>
      </c>
      <c r="Y96" s="35">
        <v>0</v>
      </c>
      <c r="Z96" s="35">
        <v>0</v>
      </c>
      <c r="AA96" s="35">
        <v>0</v>
      </c>
      <c r="AB96" s="35">
        <v>0</v>
      </c>
      <c r="AC96" s="35">
        <v>0</v>
      </c>
      <c r="AD96" s="35">
        <v>0</v>
      </c>
      <c r="AE96" s="35">
        <v>0</v>
      </c>
      <c r="AF96" s="35">
        <v>0</v>
      </c>
      <c r="AG96" s="35">
        <v>0</v>
      </c>
      <c r="AH96" s="35">
        <v>0</v>
      </c>
      <c r="AI96" s="35">
        <v>0</v>
      </c>
      <c r="AJ96" s="35">
        <v>0</v>
      </c>
      <c r="AK96" s="35">
        <v>0</v>
      </c>
      <c r="AL96" s="35">
        <v>0</v>
      </c>
      <c r="AM96" s="35">
        <v>0</v>
      </c>
      <c r="AN96" s="35">
        <v>0</v>
      </c>
      <c r="AO96" s="35"/>
      <c r="AP96" s="91">
        <f t="shared" si="1"/>
        <v>0</v>
      </c>
      <c r="AQ96" s="91">
        <f>SUMIF($E$2:$AN$2,"&lt;="&amp;VLOOKUP($AP$1,#REF!,6,0),$E96:$AN96)</f>
        <v>0</v>
      </c>
    </row>
    <row r="97" spans="1:43" x14ac:dyDescent="0.2">
      <c r="A97" s="1">
        <v>1330</v>
      </c>
      <c r="B97" s="1" t="s">
        <v>193</v>
      </c>
      <c r="C97" s="1">
        <v>1330</v>
      </c>
      <c r="D97" s="40" t="s">
        <v>39</v>
      </c>
      <c r="E97" s="35">
        <v>-97.710674302182682</v>
      </c>
      <c r="F97" s="35">
        <v>-61.421234013863149</v>
      </c>
      <c r="G97" s="35">
        <v>-35.843184503607311</v>
      </c>
      <c r="H97" s="35">
        <v>0</v>
      </c>
      <c r="I97" s="35">
        <v>0</v>
      </c>
      <c r="J97" s="35">
        <v>0</v>
      </c>
      <c r="K97" s="35">
        <v>0</v>
      </c>
      <c r="L97" s="35">
        <v>0</v>
      </c>
      <c r="M97" s="35">
        <v>0</v>
      </c>
      <c r="N97" s="35">
        <v>0</v>
      </c>
      <c r="O97" s="35">
        <v>0</v>
      </c>
      <c r="P97" s="35">
        <v>0</v>
      </c>
      <c r="Q97" s="35">
        <v>0</v>
      </c>
      <c r="R97" s="35">
        <v>0</v>
      </c>
      <c r="S97" s="35">
        <v>0</v>
      </c>
      <c r="T97" s="35">
        <v>0</v>
      </c>
      <c r="U97" s="35">
        <v>0</v>
      </c>
      <c r="V97" s="35">
        <v>0</v>
      </c>
      <c r="W97" s="35">
        <v>0</v>
      </c>
      <c r="X97" s="35">
        <v>0</v>
      </c>
      <c r="Y97" s="35">
        <v>0</v>
      </c>
      <c r="Z97" s="35">
        <v>0</v>
      </c>
      <c r="AA97" s="35">
        <v>0</v>
      </c>
      <c r="AB97" s="35">
        <v>0</v>
      </c>
      <c r="AC97" s="35">
        <v>0</v>
      </c>
      <c r="AD97" s="35">
        <v>0</v>
      </c>
      <c r="AE97" s="35">
        <v>0</v>
      </c>
      <c r="AF97" s="35">
        <v>0</v>
      </c>
      <c r="AG97" s="35">
        <v>0</v>
      </c>
      <c r="AH97" s="35">
        <v>0</v>
      </c>
      <c r="AI97" s="35">
        <v>0</v>
      </c>
      <c r="AJ97" s="35">
        <v>0</v>
      </c>
      <c r="AK97" s="35">
        <v>0</v>
      </c>
      <c r="AL97" s="35">
        <v>0</v>
      </c>
      <c r="AM97" s="35">
        <v>0</v>
      </c>
      <c r="AN97" s="35">
        <v>0</v>
      </c>
      <c r="AO97" s="35"/>
      <c r="AP97" s="91">
        <f t="shared" si="1"/>
        <v>0</v>
      </c>
      <c r="AQ97" s="91">
        <f>SUMIF($E$2:$AN$2,"&lt;="&amp;VLOOKUP($AP$1,#REF!,6,0),$E97:$AN97)</f>
        <v>0</v>
      </c>
    </row>
    <row r="98" spans="1:43" x14ac:dyDescent="0.2">
      <c r="A98" s="1">
        <v>1330</v>
      </c>
      <c r="B98" s="1" t="s">
        <v>194</v>
      </c>
      <c r="C98" s="1">
        <v>1330</v>
      </c>
      <c r="D98" s="40" t="s">
        <v>44</v>
      </c>
      <c r="E98" s="35">
        <v>-21.980498016587582</v>
      </c>
      <c r="F98" s="35">
        <v>-13.817009472709396</v>
      </c>
      <c r="G98" s="35">
        <v>-8.0631011045240939</v>
      </c>
      <c r="H98" s="35">
        <v>0</v>
      </c>
      <c r="I98" s="35">
        <v>0</v>
      </c>
      <c r="J98" s="35">
        <v>0</v>
      </c>
      <c r="K98" s="35">
        <v>0</v>
      </c>
      <c r="L98" s="35">
        <v>0</v>
      </c>
      <c r="M98" s="35">
        <v>0</v>
      </c>
      <c r="N98" s="35">
        <v>0</v>
      </c>
      <c r="O98" s="35">
        <v>0</v>
      </c>
      <c r="P98" s="35">
        <v>0</v>
      </c>
      <c r="Q98" s="35">
        <v>0</v>
      </c>
      <c r="R98" s="35">
        <v>0</v>
      </c>
      <c r="S98" s="35">
        <v>0</v>
      </c>
      <c r="T98" s="35">
        <v>0</v>
      </c>
      <c r="U98" s="35">
        <v>0</v>
      </c>
      <c r="V98" s="35">
        <v>0</v>
      </c>
      <c r="W98" s="35">
        <v>0</v>
      </c>
      <c r="X98" s="35">
        <v>0</v>
      </c>
      <c r="Y98" s="35">
        <v>0</v>
      </c>
      <c r="Z98" s="35">
        <v>0</v>
      </c>
      <c r="AA98" s="35">
        <v>0</v>
      </c>
      <c r="AB98" s="35">
        <v>0</v>
      </c>
      <c r="AC98" s="35">
        <v>0</v>
      </c>
      <c r="AD98" s="35">
        <v>0</v>
      </c>
      <c r="AE98" s="35">
        <v>0</v>
      </c>
      <c r="AF98" s="35">
        <v>0</v>
      </c>
      <c r="AG98" s="35">
        <v>0</v>
      </c>
      <c r="AH98" s="35">
        <v>0</v>
      </c>
      <c r="AI98" s="35">
        <v>0</v>
      </c>
      <c r="AJ98" s="35">
        <v>0</v>
      </c>
      <c r="AK98" s="35">
        <v>0</v>
      </c>
      <c r="AL98" s="35">
        <v>0</v>
      </c>
      <c r="AM98" s="35">
        <v>0</v>
      </c>
      <c r="AN98" s="35">
        <v>0</v>
      </c>
      <c r="AO98" s="35"/>
      <c r="AP98" s="91">
        <f t="shared" si="1"/>
        <v>0</v>
      </c>
      <c r="AQ98" s="91">
        <f>SUMIF($E$2:$AN$2,"&lt;="&amp;VLOOKUP($AP$1,#REF!,6,0),$E98:$AN98)</f>
        <v>0</v>
      </c>
    </row>
    <row r="99" spans="1:43" x14ac:dyDescent="0.2">
      <c r="A99" s="1">
        <v>1330</v>
      </c>
      <c r="B99" s="1" t="s">
        <v>195</v>
      </c>
      <c r="C99" s="1">
        <v>1330</v>
      </c>
      <c r="D99" s="40" t="s">
        <v>50</v>
      </c>
      <c r="E99" s="35">
        <v>-117.03345249145224</v>
      </c>
      <c r="F99" s="35">
        <v>-73.567592530340846</v>
      </c>
      <c r="G99" s="35">
        <v>-42.931354846371967</v>
      </c>
      <c r="H99" s="35">
        <v>0</v>
      </c>
      <c r="I99" s="35">
        <v>0</v>
      </c>
      <c r="J99" s="35">
        <v>0</v>
      </c>
      <c r="K99" s="35">
        <v>0</v>
      </c>
      <c r="L99" s="35">
        <v>0</v>
      </c>
      <c r="M99" s="35">
        <v>0</v>
      </c>
      <c r="N99" s="35">
        <v>0</v>
      </c>
      <c r="O99" s="35">
        <v>0</v>
      </c>
      <c r="P99" s="35">
        <v>0</v>
      </c>
      <c r="Q99" s="35">
        <v>0</v>
      </c>
      <c r="R99" s="35">
        <v>0</v>
      </c>
      <c r="S99" s="35">
        <v>0</v>
      </c>
      <c r="T99" s="35">
        <v>0</v>
      </c>
      <c r="U99" s="35">
        <v>0</v>
      </c>
      <c r="V99" s="35">
        <v>0</v>
      </c>
      <c r="W99" s="35">
        <v>0</v>
      </c>
      <c r="X99" s="35">
        <v>0</v>
      </c>
      <c r="Y99" s="35">
        <v>0</v>
      </c>
      <c r="Z99" s="35">
        <v>0</v>
      </c>
      <c r="AA99" s="35">
        <v>0</v>
      </c>
      <c r="AB99" s="35">
        <v>0</v>
      </c>
      <c r="AC99" s="35">
        <v>0</v>
      </c>
      <c r="AD99" s="35">
        <v>0</v>
      </c>
      <c r="AE99" s="35">
        <v>0</v>
      </c>
      <c r="AF99" s="35">
        <v>0</v>
      </c>
      <c r="AG99" s="35">
        <v>0</v>
      </c>
      <c r="AH99" s="35">
        <v>0</v>
      </c>
      <c r="AI99" s="35">
        <v>0</v>
      </c>
      <c r="AJ99" s="35">
        <v>0</v>
      </c>
      <c r="AK99" s="35">
        <v>0</v>
      </c>
      <c r="AL99" s="35">
        <v>0</v>
      </c>
      <c r="AM99" s="35">
        <v>0</v>
      </c>
      <c r="AN99" s="35">
        <v>0</v>
      </c>
      <c r="AO99" s="35"/>
      <c r="AP99" s="91">
        <f t="shared" si="1"/>
        <v>0</v>
      </c>
      <c r="AQ99" s="91">
        <f>SUMIF($E$2:$AN$2,"&lt;="&amp;VLOOKUP($AP$1,#REF!,6,0),$E99:$AN99)</f>
        <v>0</v>
      </c>
    </row>
    <row r="100" spans="1:43" x14ac:dyDescent="0.2">
      <c r="A100" s="1">
        <v>1330</v>
      </c>
      <c r="B100" s="1" t="s">
        <v>196</v>
      </c>
      <c r="C100" s="1">
        <v>1330</v>
      </c>
      <c r="D100" s="40" t="s">
        <v>51</v>
      </c>
      <c r="E100" s="35">
        <v>-63.766343707796842</v>
      </c>
      <c r="F100" s="35">
        <v>-40.083722142500143</v>
      </c>
      <c r="G100" s="35">
        <v>-23.391393406727779</v>
      </c>
      <c r="H100" s="35">
        <v>0</v>
      </c>
      <c r="I100" s="35">
        <v>0</v>
      </c>
      <c r="J100" s="35">
        <v>0</v>
      </c>
      <c r="K100" s="35">
        <v>0</v>
      </c>
      <c r="L100" s="35">
        <v>0</v>
      </c>
      <c r="M100" s="35">
        <v>0</v>
      </c>
      <c r="N100" s="35">
        <v>0</v>
      </c>
      <c r="O100" s="35">
        <v>0</v>
      </c>
      <c r="P100" s="35">
        <v>0</v>
      </c>
      <c r="Q100" s="35">
        <v>0</v>
      </c>
      <c r="R100" s="35">
        <v>0</v>
      </c>
      <c r="S100" s="35">
        <v>0</v>
      </c>
      <c r="T100" s="35">
        <v>0</v>
      </c>
      <c r="U100" s="35">
        <v>0</v>
      </c>
      <c r="V100" s="35">
        <v>0</v>
      </c>
      <c r="W100" s="35">
        <v>0</v>
      </c>
      <c r="X100" s="35">
        <v>0</v>
      </c>
      <c r="Y100" s="35">
        <v>0</v>
      </c>
      <c r="Z100" s="35">
        <v>0</v>
      </c>
      <c r="AA100" s="35">
        <v>0</v>
      </c>
      <c r="AB100" s="35">
        <v>0</v>
      </c>
      <c r="AC100" s="35">
        <v>0</v>
      </c>
      <c r="AD100" s="35">
        <v>0</v>
      </c>
      <c r="AE100" s="35">
        <v>0</v>
      </c>
      <c r="AF100" s="35">
        <v>0</v>
      </c>
      <c r="AG100" s="35">
        <v>0</v>
      </c>
      <c r="AH100" s="35">
        <v>0</v>
      </c>
      <c r="AI100" s="35">
        <v>0</v>
      </c>
      <c r="AJ100" s="35">
        <v>0</v>
      </c>
      <c r="AK100" s="35">
        <v>0</v>
      </c>
      <c r="AL100" s="35">
        <v>0</v>
      </c>
      <c r="AM100" s="35">
        <v>0</v>
      </c>
      <c r="AN100" s="35">
        <v>0</v>
      </c>
      <c r="AO100" s="35"/>
      <c r="AP100" s="91">
        <f t="shared" si="1"/>
        <v>0</v>
      </c>
      <c r="AQ100" s="91">
        <f>SUMIF($E$2:$AN$2,"&lt;="&amp;VLOOKUP($AP$1,#REF!,6,0),$E100:$AN100)</f>
        <v>0</v>
      </c>
    </row>
    <row r="101" spans="1:43" x14ac:dyDescent="0.2">
      <c r="A101" s="1">
        <v>1330</v>
      </c>
      <c r="B101" s="1" t="s">
        <v>197</v>
      </c>
      <c r="C101" s="1">
        <v>1330</v>
      </c>
      <c r="D101" s="40" t="s">
        <v>61</v>
      </c>
      <c r="E101" s="35">
        <v>-0.41976920115855398</v>
      </c>
      <c r="F101" s="35">
        <v>-0.26386822647887509</v>
      </c>
      <c r="G101" s="35">
        <v>-0.15398384090080733</v>
      </c>
      <c r="H101" s="35">
        <v>0</v>
      </c>
      <c r="I101" s="35">
        <v>0</v>
      </c>
      <c r="J101" s="35">
        <v>0</v>
      </c>
      <c r="K101" s="35">
        <v>0</v>
      </c>
      <c r="L101" s="35">
        <v>0</v>
      </c>
      <c r="M101" s="35">
        <v>0</v>
      </c>
      <c r="N101" s="35">
        <v>0</v>
      </c>
      <c r="O101" s="35">
        <v>0</v>
      </c>
      <c r="P101" s="35">
        <v>0</v>
      </c>
      <c r="Q101" s="35">
        <v>0</v>
      </c>
      <c r="R101" s="35">
        <v>0</v>
      </c>
      <c r="S101" s="35">
        <v>0</v>
      </c>
      <c r="T101" s="35">
        <v>0</v>
      </c>
      <c r="U101" s="35">
        <v>0</v>
      </c>
      <c r="V101" s="35">
        <v>0</v>
      </c>
      <c r="W101" s="35">
        <v>0</v>
      </c>
      <c r="X101" s="35">
        <v>0</v>
      </c>
      <c r="Y101" s="35">
        <v>0</v>
      </c>
      <c r="Z101" s="35">
        <v>0</v>
      </c>
      <c r="AA101" s="35">
        <v>0</v>
      </c>
      <c r="AB101" s="35">
        <v>0</v>
      </c>
      <c r="AC101" s="35">
        <v>0</v>
      </c>
      <c r="AD101" s="35">
        <v>0</v>
      </c>
      <c r="AE101" s="35">
        <v>0</v>
      </c>
      <c r="AF101" s="35">
        <v>0</v>
      </c>
      <c r="AG101" s="35">
        <v>0</v>
      </c>
      <c r="AH101" s="35">
        <v>0</v>
      </c>
      <c r="AI101" s="35">
        <v>0</v>
      </c>
      <c r="AJ101" s="35">
        <v>0</v>
      </c>
      <c r="AK101" s="35">
        <v>0</v>
      </c>
      <c r="AL101" s="35">
        <v>0</v>
      </c>
      <c r="AM101" s="35">
        <v>0</v>
      </c>
      <c r="AN101" s="35">
        <v>0</v>
      </c>
      <c r="AO101" s="35"/>
      <c r="AP101" s="91">
        <f t="shared" si="1"/>
        <v>0</v>
      </c>
      <c r="AQ101" s="91">
        <f>SUMIF($E$2:$AN$2,"&lt;="&amp;VLOOKUP($AP$1,#REF!,6,0),$E101:$AN101)</f>
        <v>0</v>
      </c>
    </row>
    <row r="102" spans="1:43" x14ac:dyDescent="0.2">
      <c r="A102" s="1">
        <v>1330</v>
      </c>
      <c r="B102" s="1" t="s">
        <v>198</v>
      </c>
      <c r="C102" s="1">
        <v>1330</v>
      </c>
      <c r="D102" s="40" t="s">
        <v>30</v>
      </c>
      <c r="E102" s="35">
        <v>-5.1479094998981454</v>
      </c>
      <c r="F102" s="35">
        <v>-3.2359919357180207</v>
      </c>
      <c r="G102" s="35">
        <v>-1.8884064748348612</v>
      </c>
      <c r="H102" s="35">
        <v>0</v>
      </c>
      <c r="I102" s="35">
        <v>0</v>
      </c>
      <c r="J102" s="35">
        <v>0</v>
      </c>
      <c r="K102" s="35">
        <v>0</v>
      </c>
      <c r="L102" s="35">
        <v>0</v>
      </c>
      <c r="M102" s="35">
        <v>0</v>
      </c>
      <c r="N102" s="35">
        <v>0</v>
      </c>
      <c r="O102" s="35">
        <v>0</v>
      </c>
      <c r="P102" s="35">
        <v>0</v>
      </c>
      <c r="Q102" s="35">
        <v>0</v>
      </c>
      <c r="R102" s="35">
        <v>0</v>
      </c>
      <c r="S102" s="35">
        <v>0</v>
      </c>
      <c r="T102" s="35">
        <v>0</v>
      </c>
      <c r="U102" s="35">
        <v>0</v>
      </c>
      <c r="V102" s="35">
        <v>0</v>
      </c>
      <c r="W102" s="35">
        <v>0</v>
      </c>
      <c r="X102" s="35">
        <v>0</v>
      </c>
      <c r="Y102" s="35">
        <v>0</v>
      </c>
      <c r="Z102" s="35">
        <v>0</v>
      </c>
      <c r="AA102" s="35">
        <v>0</v>
      </c>
      <c r="AB102" s="35">
        <v>0</v>
      </c>
      <c r="AC102" s="35">
        <v>0</v>
      </c>
      <c r="AD102" s="35">
        <v>0</v>
      </c>
      <c r="AE102" s="35">
        <v>0</v>
      </c>
      <c r="AF102" s="35">
        <v>0</v>
      </c>
      <c r="AG102" s="35">
        <v>0</v>
      </c>
      <c r="AH102" s="35">
        <v>0</v>
      </c>
      <c r="AI102" s="35">
        <v>0</v>
      </c>
      <c r="AJ102" s="35">
        <v>0</v>
      </c>
      <c r="AK102" s="35">
        <v>0</v>
      </c>
      <c r="AL102" s="35">
        <v>0</v>
      </c>
      <c r="AM102" s="35">
        <v>0</v>
      </c>
      <c r="AN102" s="35">
        <v>0</v>
      </c>
      <c r="AO102" s="35"/>
      <c r="AP102" s="91">
        <f t="shared" si="1"/>
        <v>0</v>
      </c>
      <c r="AQ102" s="91">
        <f>SUMIF($E$2:$AN$2,"&lt;="&amp;VLOOKUP($AP$1,#REF!,6,0),$E102:$AN102)</f>
        <v>0</v>
      </c>
    </row>
    <row r="103" spans="1:43" x14ac:dyDescent="0.2">
      <c r="A103" s="1">
        <v>1330</v>
      </c>
      <c r="B103" s="1" t="s">
        <v>199</v>
      </c>
      <c r="C103" s="1">
        <v>1330</v>
      </c>
      <c r="D103" s="40" t="s">
        <v>58</v>
      </c>
      <c r="E103" s="35">
        <v>-33.907950220043126</v>
      </c>
      <c r="F103" s="35">
        <v>-21.314643054808684</v>
      </c>
      <c r="G103" s="35">
        <v>-12.438445692406697</v>
      </c>
      <c r="H103" s="35">
        <v>0</v>
      </c>
      <c r="I103" s="35">
        <v>0</v>
      </c>
      <c r="J103" s="35">
        <v>0</v>
      </c>
      <c r="K103" s="35">
        <v>0</v>
      </c>
      <c r="L103" s="35">
        <v>0</v>
      </c>
      <c r="M103" s="35">
        <v>0</v>
      </c>
      <c r="N103" s="35">
        <v>0</v>
      </c>
      <c r="O103" s="35">
        <v>0</v>
      </c>
      <c r="P103" s="35">
        <v>0</v>
      </c>
      <c r="Q103" s="35">
        <v>0</v>
      </c>
      <c r="R103" s="35">
        <v>0</v>
      </c>
      <c r="S103" s="35">
        <v>0</v>
      </c>
      <c r="T103" s="35">
        <v>0</v>
      </c>
      <c r="U103" s="35">
        <v>0</v>
      </c>
      <c r="V103" s="35">
        <v>0</v>
      </c>
      <c r="W103" s="35">
        <v>0</v>
      </c>
      <c r="X103" s="35">
        <v>0</v>
      </c>
      <c r="Y103" s="35">
        <v>0</v>
      </c>
      <c r="Z103" s="35">
        <v>0</v>
      </c>
      <c r="AA103" s="35">
        <v>0</v>
      </c>
      <c r="AB103" s="35">
        <v>0</v>
      </c>
      <c r="AC103" s="35">
        <v>0</v>
      </c>
      <c r="AD103" s="35">
        <v>0</v>
      </c>
      <c r="AE103" s="35">
        <v>0</v>
      </c>
      <c r="AF103" s="35">
        <v>0</v>
      </c>
      <c r="AG103" s="35">
        <v>0</v>
      </c>
      <c r="AH103" s="35">
        <v>0</v>
      </c>
      <c r="AI103" s="35">
        <v>0</v>
      </c>
      <c r="AJ103" s="35">
        <v>0</v>
      </c>
      <c r="AK103" s="35">
        <v>0</v>
      </c>
      <c r="AL103" s="35">
        <v>0</v>
      </c>
      <c r="AM103" s="35">
        <v>0</v>
      </c>
      <c r="AN103" s="35">
        <v>0</v>
      </c>
      <c r="AO103" s="35"/>
      <c r="AP103" s="91">
        <f t="shared" si="1"/>
        <v>0</v>
      </c>
      <c r="AQ103" s="91">
        <f>SUMIF($E$2:$AN$2,"&lt;="&amp;VLOOKUP($AP$1,#REF!,6,0),$E103:$AN103)</f>
        <v>0</v>
      </c>
    </row>
    <row r="104" spans="1:43" x14ac:dyDescent="0.2">
      <c r="A104" s="1">
        <v>1330</v>
      </c>
      <c r="B104" s="1" t="s">
        <v>200</v>
      </c>
      <c r="C104" s="1">
        <v>1330</v>
      </c>
      <c r="D104" s="40" t="s">
        <v>40</v>
      </c>
      <c r="E104" s="35">
        <v>-5.1846858313630833</v>
      </c>
      <c r="F104" s="35">
        <v>-3.2591096521518828</v>
      </c>
      <c r="G104" s="35">
        <v>-1.9018971281690809</v>
      </c>
      <c r="H104" s="35">
        <v>0</v>
      </c>
      <c r="I104" s="35">
        <v>0</v>
      </c>
      <c r="J104" s="35">
        <v>0</v>
      </c>
      <c r="K104" s="35">
        <v>0</v>
      </c>
      <c r="L104" s="35">
        <v>0</v>
      </c>
      <c r="M104" s="35">
        <v>0</v>
      </c>
      <c r="N104" s="35">
        <v>0</v>
      </c>
      <c r="O104" s="35">
        <v>0</v>
      </c>
      <c r="P104" s="35">
        <v>0</v>
      </c>
      <c r="Q104" s="35">
        <v>0</v>
      </c>
      <c r="R104" s="35">
        <v>0</v>
      </c>
      <c r="S104" s="35">
        <v>0</v>
      </c>
      <c r="T104" s="35">
        <v>0</v>
      </c>
      <c r="U104" s="35">
        <v>0</v>
      </c>
      <c r="V104" s="35">
        <v>0</v>
      </c>
      <c r="W104" s="35">
        <v>0</v>
      </c>
      <c r="X104" s="35">
        <v>0</v>
      </c>
      <c r="Y104" s="35">
        <v>0</v>
      </c>
      <c r="Z104" s="35">
        <v>0</v>
      </c>
      <c r="AA104" s="35">
        <v>0</v>
      </c>
      <c r="AB104" s="35">
        <v>0</v>
      </c>
      <c r="AC104" s="35">
        <v>0</v>
      </c>
      <c r="AD104" s="35">
        <v>0</v>
      </c>
      <c r="AE104" s="35">
        <v>0</v>
      </c>
      <c r="AF104" s="35">
        <v>0</v>
      </c>
      <c r="AG104" s="35">
        <v>0</v>
      </c>
      <c r="AH104" s="35">
        <v>0</v>
      </c>
      <c r="AI104" s="35">
        <v>0</v>
      </c>
      <c r="AJ104" s="35">
        <v>0</v>
      </c>
      <c r="AK104" s="35">
        <v>0</v>
      </c>
      <c r="AL104" s="35">
        <v>0</v>
      </c>
      <c r="AM104" s="35">
        <v>0</v>
      </c>
      <c r="AN104" s="35">
        <v>0</v>
      </c>
      <c r="AO104" s="35"/>
      <c r="AP104" s="91">
        <f t="shared" si="1"/>
        <v>0</v>
      </c>
      <c r="AQ104" s="91">
        <f>SUMIF($E$2:$AN$2,"&lt;="&amp;VLOOKUP($AP$1,#REF!,6,0),$E104:$AN104)</f>
        <v>0</v>
      </c>
    </row>
    <row r="105" spans="1:43" x14ac:dyDescent="0.2">
      <c r="A105" s="1">
        <v>1330</v>
      </c>
      <c r="B105" s="1" t="s">
        <v>201</v>
      </c>
      <c r="C105" s="1">
        <v>1330</v>
      </c>
      <c r="D105" s="40" t="s">
        <v>54</v>
      </c>
      <c r="E105" s="35">
        <v>-1.2737650781271181</v>
      </c>
      <c r="F105" s="35">
        <v>-0.80069269300482904</v>
      </c>
      <c r="G105" s="35">
        <v>-0.4672549548513576</v>
      </c>
      <c r="H105" s="35">
        <v>0</v>
      </c>
      <c r="I105" s="35">
        <v>0</v>
      </c>
      <c r="J105" s="35">
        <v>0</v>
      </c>
      <c r="K105" s="35">
        <v>0</v>
      </c>
      <c r="L105" s="35">
        <v>0</v>
      </c>
      <c r="M105" s="35">
        <v>0</v>
      </c>
      <c r="N105" s="35">
        <v>0</v>
      </c>
      <c r="O105" s="35">
        <v>0</v>
      </c>
      <c r="P105" s="35">
        <v>0</v>
      </c>
      <c r="Q105" s="35">
        <v>0</v>
      </c>
      <c r="R105" s="35">
        <v>0</v>
      </c>
      <c r="S105" s="35">
        <v>0</v>
      </c>
      <c r="T105" s="35">
        <v>0</v>
      </c>
      <c r="U105" s="35">
        <v>0</v>
      </c>
      <c r="V105" s="35">
        <v>0</v>
      </c>
      <c r="W105" s="35">
        <v>0</v>
      </c>
      <c r="X105" s="35">
        <v>0</v>
      </c>
      <c r="Y105" s="35">
        <v>0</v>
      </c>
      <c r="Z105" s="35">
        <v>0</v>
      </c>
      <c r="AA105" s="35">
        <v>0</v>
      </c>
      <c r="AB105" s="35">
        <v>0</v>
      </c>
      <c r="AC105" s="35">
        <v>0</v>
      </c>
      <c r="AD105" s="35">
        <v>0</v>
      </c>
      <c r="AE105" s="35">
        <v>0</v>
      </c>
      <c r="AF105" s="35">
        <v>0</v>
      </c>
      <c r="AG105" s="35">
        <v>0</v>
      </c>
      <c r="AH105" s="35">
        <v>0</v>
      </c>
      <c r="AI105" s="35">
        <v>0</v>
      </c>
      <c r="AJ105" s="35">
        <v>0</v>
      </c>
      <c r="AK105" s="35">
        <v>0</v>
      </c>
      <c r="AL105" s="35">
        <v>0</v>
      </c>
      <c r="AM105" s="35">
        <v>0</v>
      </c>
      <c r="AN105" s="35">
        <v>0</v>
      </c>
      <c r="AO105" s="35"/>
      <c r="AP105" s="91">
        <f t="shared" si="1"/>
        <v>0</v>
      </c>
      <c r="AQ105" s="91">
        <f>SUMIF($E$2:$AN$2,"&lt;="&amp;VLOOKUP($AP$1,#REF!,6,0),$E105:$AN105)</f>
        <v>0</v>
      </c>
    </row>
    <row r="106" spans="1:43" x14ac:dyDescent="0.2">
      <c r="A106" s="1">
        <v>1330</v>
      </c>
      <c r="B106" s="1" t="s">
        <v>202</v>
      </c>
      <c r="C106" s="1">
        <v>1330</v>
      </c>
      <c r="D106" s="40" t="s">
        <v>14</v>
      </c>
      <c r="E106" s="35">
        <v>-2.2224871919217049</v>
      </c>
      <c r="F106" s="35">
        <v>-1.3970623668573665</v>
      </c>
      <c r="G106" s="35">
        <v>-0.81527447278269671</v>
      </c>
      <c r="H106" s="35">
        <v>0</v>
      </c>
      <c r="I106" s="35">
        <v>0</v>
      </c>
      <c r="J106" s="35">
        <v>0</v>
      </c>
      <c r="K106" s="35">
        <v>0</v>
      </c>
      <c r="L106" s="35">
        <v>0</v>
      </c>
      <c r="M106" s="35">
        <v>0</v>
      </c>
      <c r="N106" s="35">
        <v>0</v>
      </c>
      <c r="O106" s="35">
        <v>0</v>
      </c>
      <c r="P106" s="35">
        <v>0</v>
      </c>
      <c r="Q106" s="35">
        <v>0</v>
      </c>
      <c r="R106" s="35">
        <v>0</v>
      </c>
      <c r="S106" s="35">
        <v>0</v>
      </c>
      <c r="T106" s="35">
        <v>0</v>
      </c>
      <c r="U106" s="35">
        <v>0</v>
      </c>
      <c r="V106" s="35">
        <v>0</v>
      </c>
      <c r="W106" s="35">
        <v>0</v>
      </c>
      <c r="X106" s="35">
        <v>0</v>
      </c>
      <c r="Y106" s="35">
        <v>0</v>
      </c>
      <c r="Z106" s="35">
        <v>0</v>
      </c>
      <c r="AA106" s="35">
        <v>0</v>
      </c>
      <c r="AB106" s="35">
        <v>0</v>
      </c>
      <c r="AC106" s="35">
        <v>0</v>
      </c>
      <c r="AD106" s="35">
        <v>0</v>
      </c>
      <c r="AE106" s="35">
        <v>0</v>
      </c>
      <c r="AF106" s="35">
        <v>0</v>
      </c>
      <c r="AG106" s="35">
        <v>0</v>
      </c>
      <c r="AH106" s="35">
        <v>0</v>
      </c>
      <c r="AI106" s="35">
        <v>0</v>
      </c>
      <c r="AJ106" s="35">
        <v>0</v>
      </c>
      <c r="AK106" s="35">
        <v>0</v>
      </c>
      <c r="AL106" s="35">
        <v>0</v>
      </c>
      <c r="AM106" s="35">
        <v>0</v>
      </c>
      <c r="AN106" s="35">
        <v>0</v>
      </c>
      <c r="AO106" s="35"/>
      <c r="AP106" s="91">
        <f t="shared" si="1"/>
        <v>0</v>
      </c>
      <c r="AQ106" s="91">
        <f>SUMIF($E$2:$AN$2,"&lt;="&amp;VLOOKUP($AP$1,#REF!,6,0),$E106:$AN106)</f>
        <v>0</v>
      </c>
    </row>
    <row r="107" spans="1:43" x14ac:dyDescent="0.2">
      <c r="A107" s="1">
        <v>1330</v>
      </c>
      <c r="B107" s="1" t="s">
        <v>203</v>
      </c>
      <c r="C107" s="1">
        <v>1330</v>
      </c>
      <c r="D107" s="40" t="s">
        <v>15</v>
      </c>
      <c r="E107" s="35">
        <v>0</v>
      </c>
      <c r="F107" s="35">
        <v>0</v>
      </c>
      <c r="G107" s="35">
        <v>0</v>
      </c>
      <c r="H107" s="35">
        <v>0</v>
      </c>
      <c r="I107" s="35">
        <v>0</v>
      </c>
      <c r="J107" s="35">
        <v>0</v>
      </c>
      <c r="K107" s="35">
        <v>0</v>
      </c>
      <c r="L107" s="35">
        <v>0</v>
      </c>
      <c r="M107" s="35">
        <v>0</v>
      </c>
      <c r="N107" s="35">
        <v>0</v>
      </c>
      <c r="O107" s="35">
        <v>0</v>
      </c>
      <c r="P107" s="35">
        <v>0</v>
      </c>
      <c r="Q107" s="35">
        <v>0</v>
      </c>
      <c r="R107" s="35">
        <v>0</v>
      </c>
      <c r="S107" s="35">
        <v>0</v>
      </c>
      <c r="T107" s="35">
        <v>0</v>
      </c>
      <c r="U107" s="35">
        <v>0</v>
      </c>
      <c r="V107" s="35">
        <v>0</v>
      </c>
      <c r="W107" s="35">
        <v>0</v>
      </c>
      <c r="X107" s="35">
        <v>0</v>
      </c>
      <c r="Y107" s="35">
        <v>0</v>
      </c>
      <c r="Z107" s="35">
        <v>0</v>
      </c>
      <c r="AA107" s="35">
        <v>0</v>
      </c>
      <c r="AB107" s="35">
        <v>0</v>
      </c>
      <c r="AC107" s="35">
        <v>0</v>
      </c>
      <c r="AD107" s="35">
        <v>0</v>
      </c>
      <c r="AE107" s="35">
        <v>0</v>
      </c>
      <c r="AF107" s="35">
        <v>0</v>
      </c>
      <c r="AG107" s="35">
        <v>0</v>
      </c>
      <c r="AH107" s="35">
        <v>0</v>
      </c>
      <c r="AI107" s="35">
        <v>0</v>
      </c>
      <c r="AJ107" s="35">
        <v>0</v>
      </c>
      <c r="AK107" s="35">
        <v>0</v>
      </c>
      <c r="AL107" s="35">
        <v>0</v>
      </c>
      <c r="AM107" s="35">
        <v>0</v>
      </c>
      <c r="AN107" s="35">
        <v>0</v>
      </c>
      <c r="AO107" s="35"/>
      <c r="AP107" s="91">
        <f t="shared" si="1"/>
        <v>0</v>
      </c>
      <c r="AQ107" s="91">
        <f>SUMIF($E$2:$AN$2,"&lt;="&amp;VLOOKUP($AP$1,#REF!,6,0),$E107:$AN107)</f>
        <v>0</v>
      </c>
    </row>
    <row r="108" spans="1:43" x14ac:dyDescent="0.2">
      <c r="A108" s="1">
        <v>1330</v>
      </c>
      <c r="B108" s="1" t="s">
        <v>204</v>
      </c>
      <c r="C108" s="1">
        <v>1330</v>
      </c>
      <c r="D108" s="40" t="s">
        <v>16</v>
      </c>
      <c r="E108" s="35">
        <v>0</v>
      </c>
      <c r="F108" s="35">
        <v>0</v>
      </c>
      <c r="G108" s="35">
        <v>0</v>
      </c>
      <c r="H108" s="35">
        <v>0</v>
      </c>
      <c r="I108" s="35">
        <v>0</v>
      </c>
      <c r="J108" s="35">
        <v>0</v>
      </c>
      <c r="K108" s="35">
        <v>0</v>
      </c>
      <c r="L108" s="35">
        <v>0</v>
      </c>
      <c r="M108" s="35">
        <v>0</v>
      </c>
      <c r="N108" s="35">
        <v>0</v>
      </c>
      <c r="O108" s="35">
        <v>0</v>
      </c>
      <c r="P108" s="35">
        <v>0</v>
      </c>
      <c r="Q108" s="35">
        <v>0</v>
      </c>
      <c r="R108" s="35">
        <v>0</v>
      </c>
      <c r="S108" s="35">
        <v>0</v>
      </c>
      <c r="T108" s="35">
        <v>0</v>
      </c>
      <c r="U108" s="35">
        <v>0</v>
      </c>
      <c r="V108" s="35">
        <v>0</v>
      </c>
      <c r="W108" s="35">
        <v>0</v>
      </c>
      <c r="X108" s="35">
        <v>0</v>
      </c>
      <c r="Y108" s="35">
        <v>0</v>
      </c>
      <c r="Z108" s="35">
        <v>0</v>
      </c>
      <c r="AA108" s="35">
        <v>0</v>
      </c>
      <c r="AB108" s="35">
        <v>0</v>
      </c>
      <c r="AC108" s="35">
        <v>0</v>
      </c>
      <c r="AD108" s="35">
        <v>0</v>
      </c>
      <c r="AE108" s="35">
        <v>0</v>
      </c>
      <c r="AF108" s="35">
        <v>0</v>
      </c>
      <c r="AG108" s="35">
        <v>0</v>
      </c>
      <c r="AH108" s="35">
        <v>0</v>
      </c>
      <c r="AI108" s="35">
        <v>0</v>
      </c>
      <c r="AJ108" s="35">
        <v>0</v>
      </c>
      <c r="AK108" s="35">
        <v>0</v>
      </c>
      <c r="AL108" s="35">
        <v>0</v>
      </c>
      <c r="AM108" s="35">
        <v>0</v>
      </c>
      <c r="AN108" s="35">
        <v>0</v>
      </c>
      <c r="AO108" s="35"/>
      <c r="AP108" s="91">
        <f t="shared" si="1"/>
        <v>0</v>
      </c>
      <c r="AQ108" s="91">
        <f>SUMIF($E$2:$AN$2,"&lt;="&amp;VLOOKUP($AP$1,#REF!,6,0),$E108:$AN108)</f>
        <v>0</v>
      </c>
    </row>
    <row r="109" spans="1:43" x14ac:dyDescent="0.2">
      <c r="A109" s="1">
        <v>1330</v>
      </c>
      <c r="B109" s="1" t="s">
        <v>205</v>
      </c>
      <c r="C109" s="1">
        <v>1330</v>
      </c>
      <c r="D109" s="40" t="s">
        <v>17</v>
      </c>
      <c r="E109" s="35">
        <v>-4.1653039774203453</v>
      </c>
      <c r="F109" s="35">
        <v>-2.6183230456971169</v>
      </c>
      <c r="G109" s="35">
        <v>-1.5279575137775074</v>
      </c>
      <c r="H109" s="35">
        <v>0</v>
      </c>
      <c r="I109" s="35">
        <v>0</v>
      </c>
      <c r="J109" s="35">
        <v>0</v>
      </c>
      <c r="K109" s="35">
        <v>0</v>
      </c>
      <c r="L109" s="35">
        <v>0</v>
      </c>
      <c r="M109" s="35">
        <v>0</v>
      </c>
      <c r="N109" s="35">
        <v>0</v>
      </c>
      <c r="O109" s="35">
        <v>0</v>
      </c>
      <c r="P109" s="35">
        <v>0</v>
      </c>
      <c r="Q109" s="35">
        <v>0</v>
      </c>
      <c r="R109" s="35">
        <v>0</v>
      </c>
      <c r="S109" s="35">
        <v>0</v>
      </c>
      <c r="T109" s="35">
        <v>0</v>
      </c>
      <c r="U109" s="35">
        <v>0</v>
      </c>
      <c r="V109" s="35">
        <v>0</v>
      </c>
      <c r="W109" s="35">
        <v>0</v>
      </c>
      <c r="X109" s="35">
        <v>0</v>
      </c>
      <c r="Y109" s="35">
        <v>0</v>
      </c>
      <c r="Z109" s="35">
        <v>0</v>
      </c>
      <c r="AA109" s="35">
        <v>0</v>
      </c>
      <c r="AB109" s="35">
        <v>0</v>
      </c>
      <c r="AC109" s="35">
        <v>0</v>
      </c>
      <c r="AD109" s="35">
        <v>0</v>
      </c>
      <c r="AE109" s="35">
        <v>0</v>
      </c>
      <c r="AF109" s="35">
        <v>0</v>
      </c>
      <c r="AG109" s="35">
        <v>0</v>
      </c>
      <c r="AH109" s="35">
        <v>0</v>
      </c>
      <c r="AI109" s="35">
        <v>0</v>
      </c>
      <c r="AJ109" s="35">
        <v>0</v>
      </c>
      <c r="AK109" s="35">
        <v>0</v>
      </c>
      <c r="AL109" s="35">
        <v>0</v>
      </c>
      <c r="AM109" s="35">
        <v>0</v>
      </c>
      <c r="AN109" s="35">
        <v>0</v>
      </c>
      <c r="AO109" s="35"/>
      <c r="AP109" s="91">
        <f t="shared" si="1"/>
        <v>0</v>
      </c>
      <c r="AQ109" s="91">
        <f>SUMIF($E$2:$AN$2,"&lt;="&amp;VLOOKUP($AP$1,#REF!,6,0),$E109:$AN109)</f>
        <v>0</v>
      </c>
    </row>
    <row r="110" spans="1:43" x14ac:dyDescent="0.2">
      <c r="A110" s="1">
        <v>1330</v>
      </c>
      <c r="B110" s="1" t="s">
        <v>206</v>
      </c>
      <c r="C110" s="1">
        <v>1330</v>
      </c>
      <c r="D110" s="40" t="s">
        <v>19</v>
      </c>
      <c r="E110" s="35">
        <v>0</v>
      </c>
      <c r="F110" s="35">
        <v>0</v>
      </c>
      <c r="G110" s="35">
        <v>0</v>
      </c>
      <c r="H110" s="35">
        <v>0</v>
      </c>
      <c r="I110" s="35">
        <v>0</v>
      </c>
      <c r="J110" s="35">
        <v>0</v>
      </c>
      <c r="K110" s="35">
        <v>0</v>
      </c>
      <c r="L110" s="35">
        <v>0</v>
      </c>
      <c r="M110" s="35">
        <v>0</v>
      </c>
      <c r="N110" s="35">
        <v>0</v>
      </c>
      <c r="O110" s="35">
        <v>0</v>
      </c>
      <c r="P110" s="35">
        <v>0</v>
      </c>
      <c r="Q110" s="35">
        <v>0</v>
      </c>
      <c r="R110" s="35">
        <v>0</v>
      </c>
      <c r="S110" s="35">
        <v>0</v>
      </c>
      <c r="T110" s="35">
        <v>0</v>
      </c>
      <c r="U110" s="35">
        <v>0</v>
      </c>
      <c r="V110" s="35">
        <v>0</v>
      </c>
      <c r="W110" s="35">
        <v>0</v>
      </c>
      <c r="X110" s="35">
        <v>0</v>
      </c>
      <c r="Y110" s="35">
        <v>0</v>
      </c>
      <c r="Z110" s="35">
        <v>0</v>
      </c>
      <c r="AA110" s="35">
        <v>0</v>
      </c>
      <c r="AB110" s="35">
        <v>0</v>
      </c>
      <c r="AC110" s="35">
        <v>0</v>
      </c>
      <c r="AD110" s="35">
        <v>0</v>
      </c>
      <c r="AE110" s="35">
        <v>0</v>
      </c>
      <c r="AF110" s="35">
        <v>0</v>
      </c>
      <c r="AG110" s="35">
        <v>0</v>
      </c>
      <c r="AH110" s="35">
        <v>0</v>
      </c>
      <c r="AI110" s="35">
        <v>0</v>
      </c>
      <c r="AJ110" s="35">
        <v>0</v>
      </c>
      <c r="AK110" s="35">
        <v>0</v>
      </c>
      <c r="AL110" s="35">
        <v>0</v>
      </c>
      <c r="AM110" s="35">
        <v>0</v>
      </c>
      <c r="AN110" s="35">
        <v>0</v>
      </c>
      <c r="AO110" s="35"/>
      <c r="AP110" s="91">
        <f t="shared" si="1"/>
        <v>0</v>
      </c>
      <c r="AQ110" s="91">
        <f>SUMIF($E$2:$AN$2,"&lt;="&amp;VLOOKUP($AP$1,#REF!,6,0),$E110:$AN110)</f>
        <v>0</v>
      </c>
    </row>
    <row r="111" spans="1:43" x14ac:dyDescent="0.2">
      <c r="A111" s="1">
        <v>1330</v>
      </c>
      <c r="B111" s="1" t="s">
        <v>207</v>
      </c>
      <c r="C111" s="1">
        <v>1330</v>
      </c>
      <c r="D111" s="40" t="s">
        <v>56</v>
      </c>
      <c r="E111" s="35">
        <v>-0.95711036601899468</v>
      </c>
      <c r="F111" s="35">
        <v>-0.60164255531121313</v>
      </c>
      <c r="G111" s="35">
        <v>-0.35109657859323173</v>
      </c>
      <c r="H111" s="35">
        <v>0</v>
      </c>
      <c r="I111" s="35">
        <v>0</v>
      </c>
      <c r="J111" s="35">
        <v>0</v>
      </c>
      <c r="K111" s="35">
        <v>0</v>
      </c>
      <c r="L111" s="35">
        <v>0</v>
      </c>
      <c r="M111" s="35">
        <v>0</v>
      </c>
      <c r="N111" s="35">
        <v>0</v>
      </c>
      <c r="O111" s="35">
        <v>0</v>
      </c>
      <c r="P111" s="35">
        <v>0</v>
      </c>
      <c r="Q111" s="35">
        <v>0</v>
      </c>
      <c r="R111" s="35">
        <v>0</v>
      </c>
      <c r="S111" s="35">
        <v>0</v>
      </c>
      <c r="T111" s="35">
        <v>0</v>
      </c>
      <c r="U111" s="35">
        <v>0</v>
      </c>
      <c r="V111" s="35">
        <v>0</v>
      </c>
      <c r="W111" s="35">
        <v>0</v>
      </c>
      <c r="X111" s="35">
        <v>0</v>
      </c>
      <c r="Y111" s="35">
        <v>0</v>
      </c>
      <c r="Z111" s="35">
        <v>0</v>
      </c>
      <c r="AA111" s="35">
        <v>0</v>
      </c>
      <c r="AB111" s="35">
        <v>0</v>
      </c>
      <c r="AC111" s="35">
        <v>0</v>
      </c>
      <c r="AD111" s="35">
        <v>0</v>
      </c>
      <c r="AE111" s="35">
        <v>0</v>
      </c>
      <c r="AF111" s="35">
        <v>0</v>
      </c>
      <c r="AG111" s="35">
        <v>0</v>
      </c>
      <c r="AH111" s="35">
        <v>0</v>
      </c>
      <c r="AI111" s="35">
        <v>0</v>
      </c>
      <c r="AJ111" s="35">
        <v>0</v>
      </c>
      <c r="AK111" s="35">
        <v>0</v>
      </c>
      <c r="AL111" s="35">
        <v>0</v>
      </c>
      <c r="AM111" s="35">
        <v>0</v>
      </c>
      <c r="AN111" s="35">
        <v>0</v>
      </c>
      <c r="AO111" s="35"/>
      <c r="AP111" s="91">
        <f t="shared" si="1"/>
        <v>0</v>
      </c>
      <c r="AQ111" s="91">
        <f>SUMIF($E$2:$AN$2,"&lt;="&amp;VLOOKUP($AP$1,#REF!,6,0),$E111:$AN111)</f>
        <v>0</v>
      </c>
    </row>
    <row r="112" spans="1:43" x14ac:dyDescent="0.2">
      <c r="A112" s="1">
        <v>1330</v>
      </c>
      <c r="B112" s="1" t="s">
        <v>208</v>
      </c>
      <c r="C112" s="1">
        <v>1330</v>
      </c>
      <c r="D112" s="40" t="s">
        <v>20</v>
      </c>
      <c r="E112" s="35">
        <v>0</v>
      </c>
      <c r="F112" s="35">
        <v>0</v>
      </c>
      <c r="G112" s="35">
        <v>0</v>
      </c>
      <c r="H112" s="35">
        <v>0</v>
      </c>
      <c r="I112" s="35">
        <v>0</v>
      </c>
      <c r="J112" s="35">
        <v>0</v>
      </c>
      <c r="K112" s="35">
        <v>0</v>
      </c>
      <c r="L112" s="35">
        <v>0</v>
      </c>
      <c r="M112" s="35">
        <v>0</v>
      </c>
      <c r="N112" s="35">
        <v>0</v>
      </c>
      <c r="O112" s="35">
        <v>0</v>
      </c>
      <c r="P112" s="35">
        <v>0</v>
      </c>
      <c r="Q112" s="35">
        <v>0</v>
      </c>
      <c r="R112" s="35">
        <v>0</v>
      </c>
      <c r="S112" s="35">
        <v>0</v>
      </c>
      <c r="T112" s="35">
        <v>0</v>
      </c>
      <c r="U112" s="35">
        <v>0</v>
      </c>
      <c r="V112" s="35">
        <v>0</v>
      </c>
      <c r="W112" s="35">
        <v>0</v>
      </c>
      <c r="X112" s="35">
        <v>0</v>
      </c>
      <c r="Y112" s="35">
        <v>0</v>
      </c>
      <c r="Z112" s="35">
        <v>0</v>
      </c>
      <c r="AA112" s="35">
        <v>0</v>
      </c>
      <c r="AB112" s="35">
        <v>0</v>
      </c>
      <c r="AC112" s="35">
        <v>0</v>
      </c>
      <c r="AD112" s="35">
        <v>0</v>
      </c>
      <c r="AE112" s="35">
        <v>0</v>
      </c>
      <c r="AF112" s="35">
        <v>0</v>
      </c>
      <c r="AG112" s="35">
        <v>0</v>
      </c>
      <c r="AH112" s="35">
        <v>0</v>
      </c>
      <c r="AI112" s="35">
        <v>0</v>
      </c>
      <c r="AJ112" s="35">
        <v>0</v>
      </c>
      <c r="AK112" s="35">
        <v>0</v>
      </c>
      <c r="AL112" s="35">
        <v>0</v>
      </c>
      <c r="AM112" s="35">
        <v>0</v>
      </c>
      <c r="AN112" s="35">
        <v>0</v>
      </c>
      <c r="AO112" s="35"/>
      <c r="AP112" s="91">
        <f t="shared" si="1"/>
        <v>0</v>
      </c>
      <c r="AQ112" s="91">
        <f>SUMIF($E$2:$AN$2,"&lt;="&amp;VLOOKUP($AP$1,#REF!,6,0),$E112:$AN112)</f>
        <v>0</v>
      </c>
    </row>
    <row r="113" spans="1:43" x14ac:dyDescent="0.2">
      <c r="A113" s="1">
        <v>1330</v>
      </c>
      <c r="B113" s="1" t="s">
        <v>209</v>
      </c>
      <c r="C113" s="1">
        <v>1330</v>
      </c>
      <c r="D113" s="40" t="s">
        <v>25</v>
      </c>
      <c r="E113" s="35">
        <v>0</v>
      </c>
      <c r="F113" s="35">
        <v>0</v>
      </c>
      <c r="G113" s="35">
        <v>0</v>
      </c>
      <c r="H113" s="35">
        <v>0</v>
      </c>
      <c r="I113" s="35">
        <v>0</v>
      </c>
      <c r="J113" s="35">
        <v>0</v>
      </c>
      <c r="K113" s="35">
        <v>0</v>
      </c>
      <c r="L113" s="35">
        <v>0</v>
      </c>
      <c r="M113" s="35">
        <v>0</v>
      </c>
      <c r="N113" s="35">
        <v>0</v>
      </c>
      <c r="O113" s="35">
        <v>0</v>
      </c>
      <c r="P113" s="35">
        <v>0</v>
      </c>
      <c r="Q113" s="35">
        <v>0</v>
      </c>
      <c r="R113" s="35">
        <v>0</v>
      </c>
      <c r="S113" s="35">
        <v>0</v>
      </c>
      <c r="T113" s="35">
        <v>0</v>
      </c>
      <c r="U113" s="35">
        <v>0</v>
      </c>
      <c r="V113" s="35">
        <v>0</v>
      </c>
      <c r="W113" s="35">
        <v>0</v>
      </c>
      <c r="X113" s="35">
        <v>0</v>
      </c>
      <c r="Y113" s="35">
        <v>0</v>
      </c>
      <c r="Z113" s="35">
        <v>0</v>
      </c>
      <c r="AA113" s="35">
        <v>0</v>
      </c>
      <c r="AB113" s="35">
        <v>0</v>
      </c>
      <c r="AC113" s="35">
        <v>0</v>
      </c>
      <c r="AD113" s="35">
        <v>0</v>
      </c>
      <c r="AE113" s="35">
        <v>0</v>
      </c>
      <c r="AF113" s="35">
        <v>0</v>
      </c>
      <c r="AG113" s="35">
        <v>0</v>
      </c>
      <c r="AH113" s="35">
        <v>0</v>
      </c>
      <c r="AI113" s="35">
        <v>0</v>
      </c>
      <c r="AJ113" s="35">
        <v>0</v>
      </c>
      <c r="AK113" s="35">
        <v>0</v>
      </c>
      <c r="AL113" s="35">
        <v>0</v>
      </c>
      <c r="AM113" s="35">
        <v>0</v>
      </c>
      <c r="AN113" s="35">
        <v>0</v>
      </c>
      <c r="AO113" s="35"/>
      <c r="AP113" s="91">
        <f t="shared" si="1"/>
        <v>0</v>
      </c>
      <c r="AQ113" s="91">
        <f>SUMIF($E$2:$AN$2,"&lt;="&amp;VLOOKUP($AP$1,#REF!,6,0),$E113:$AN113)</f>
        <v>0</v>
      </c>
    </row>
    <row r="114" spans="1:43" x14ac:dyDescent="0.2">
      <c r="A114" s="1">
        <v>1330</v>
      </c>
      <c r="B114" s="1" t="s">
        <v>210</v>
      </c>
      <c r="C114" s="1">
        <v>1330</v>
      </c>
      <c r="D114" s="40" t="s">
        <v>26</v>
      </c>
      <c r="E114" s="35">
        <v>-0.25484882799442926</v>
      </c>
      <c r="F114" s="35">
        <v>-0.16019876655436135</v>
      </c>
      <c r="G114" s="35">
        <v>-9.3486137799873539E-2</v>
      </c>
      <c r="H114" s="35">
        <v>0</v>
      </c>
      <c r="I114" s="35">
        <v>0</v>
      </c>
      <c r="J114" s="35">
        <v>0</v>
      </c>
      <c r="K114" s="35">
        <v>0</v>
      </c>
      <c r="L114" s="35">
        <v>0</v>
      </c>
      <c r="M114" s="35">
        <v>0</v>
      </c>
      <c r="N114" s="35">
        <v>0</v>
      </c>
      <c r="O114" s="35">
        <v>0</v>
      </c>
      <c r="P114" s="35">
        <v>0</v>
      </c>
      <c r="Q114" s="35">
        <v>0</v>
      </c>
      <c r="R114" s="35">
        <v>0</v>
      </c>
      <c r="S114" s="35">
        <v>0</v>
      </c>
      <c r="T114" s="35">
        <v>0</v>
      </c>
      <c r="U114" s="35">
        <v>0</v>
      </c>
      <c r="V114" s="35">
        <v>0</v>
      </c>
      <c r="W114" s="35">
        <v>0</v>
      </c>
      <c r="X114" s="35">
        <v>0</v>
      </c>
      <c r="Y114" s="35">
        <v>0</v>
      </c>
      <c r="Z114" s="35">
        <v>0</v>
      </c>
      <c r="AA114" s="35">
        <v>0</v>
      </c>
      <c r="AB114" s="35">
        <v>0</v>
      </c>
      <c r="AC114" s="35">
        <v>0</v>
      </c>
      <c r="AD114" s="35">
        <v>0</v>
      </c>
      <c r="AE114" s="35">
        <v>0</v>
      </c>
      <c r="AF114" s="35">
        <v>0</v>
      </c>
      <c r="AG114" s="35">
        <v>0</v>
      </c>
      <c r="AH114" s="35">
        <v>0</v>
      </c>
      <c r="AI114" s="35">
        <v>0</v>
      </c>
      <c r="AJ114" s="35">
        <v>0</v>
      </c>
      <c r="AK114" s="35">
        <v>0</v>
      </c>
      <c r="AL114" s="35">
        <v>0</v>
      </c>
      <c r="AM114" s="35">
        <v>0</v>
      </c>
      <c r="AN114" s="35">
        <v>0</v>
      </c>
      <c r="AO114" s="35"/>
      <c r="AP114" s="91">
        <f t="shared" si="1"/>
        <v>0</v>
      </c>
      <c r="AQ114" s="91">
        <f>SUMIF($E$2:$AN$2,"&lt;="&amp;VLOOKUP($AP$1,#REF!,6,0),$E114:$AN114)</f>
        <v>0</v>
      </c>
    </row>
    <row r="115" spans="1:43" x14ac:dyDescent="0.2">
      <c r="A115" s="1">
        <v>1330</v>
      </c>
      <c r="B115" s="1" t="s">
        <v>211</v>
      </c>
      <c r="C115" s="1">
        <v>1330</v>
      </c>
      <c r="D115" s="40" t="s">
        <v>32</v>
      </c>
      <c r="E115" s="35">
        <v>0</v>
      </c>
      <c r="F115" s="35">
        <v>0</v>
      </c>
      <c r="G115" s="35">
        <v>0</v>
      </c>
      <c r="H115" s="35">
        <v>0</v>
      </c>
      <c r="I115" s="35">
        <v>0</v>
      </c>
      <c r="J115" s="35">
        <v>0</v>
      </c>
      <c r="K115" s="35">
        <v>0</v>
      </c>
      <c r="L115" s="35">
        <v>0</v>
      </c>
      <c r="M115" s="35">
        <v>0</v>
      </c>
      <c r="N115" s="35">
        <v>0</v>
      </c>
      <c r="O115" s="35">
        <v>0</v>
      </c>
      <c r="P115" s="35">
        <v>0</v>
      </c>
      <c r="Q115" s="35">
        <v>0</v>
      </c>
      <c r="R115" s="35">
        <v>0</v>
      </c>
      <c r="S115" s="35">
        <v>0</v>
      </c>
      <c r="T115" s="35">
        <v>0</v>
      </c>
      <c r="U115" s="35">
        <v>0</v>
      </c>
      <c r="V115" s="35">
        <v>0</v>
      </c>
      <c r="W115" s="35">
        <v>0</v>
      </c>
      <c r="X115" s="35">
        <v>0</v>
      </c>
      <c r="Y115" s="35">
        <v>0</v>
      </c>
      <c r="Z115" s="35">
        <v>0</v>
      </c>
      <c r="AA115" s="35">
        <v>0</v>
      </c>
      <c r="AB115" s="35">
        <v>0</v>
      </c>
      <c r="AC115" s="35">
        <v>0</v>
      </c>
      <c r="AD115" s="35">
        <v>0</v>
      </c>
      <c r="AE115" s="35">
        <v>0</v>
      </c>
      <c r="AF115" s="35">
        <v>0</v>
      </c>
      <c r="AG115" s="35">
        <v>0</v>
      </c>
      <c r="AH115" s="35">
        <v>0</v>
      </c>
      <c r="AI115" s="35">
        <v>0</v>
      </c>
      <c r="AJ115" s="35">
        <v>0</v>
      </c>
      <c r="AK115" s="35">
        <v>0</v>
      </c>
      <c r="AL115" s="35">
        <v>0</v>
      </c>
      <c r="AM115" s="35">
        <v>0</v>
      </c>
      <c r="AN115" s="35">
        <v>0</v>
      </c>
      <c r="AO115" s="35"/>
      <c r="AP115" s="91">
        <f t="shared" si="1"/>
        <v>0</v>
      </c>
      <c r="AQ115" s="91">
        <f>SUMIF($E$2:$AN$2,"&lt;="&amp;VLOOKUP($AP$1,#REF!,6,0),$E115:$AN115)</f>
        <v>0</v>
      </c>
    </row>
    <row r="116" spans="1:43" x14ac:dyDescent="0.2">
      <c r="A116" s="1">
        <v>1330</v>
      </c>
      <c r="B116" s="1" t="s">
        <v>212</v>
      </c>
      <c r="C116" s="1">
        <v>1330</v>
      </c>
      <c r="D116" s="40" t="s">
        <v>33</v>
      </c>
      <c r="E116" s="35">
        <v>-206.5574129157439</v>
      </c>
      <c r="F116" s="35">
        <v>-129.84263271748458</v>
      </c>
      <c r="G116" s="35">
        <v>-75.771408954051438</v>
      </c>
      <c r="H116" s="35">
        <v>0</v>
      </c>
      <c r="I116" s="35">
        <v>0</v>
      </c>
      <c r="J116" s="35">
        <v>0</v>
      </c>
      <c r="K116" s="35">
        <v>0</v>
      </c>
      <c r="L116" s="35">
        <v>0</v>
      </c>
      <c r="M116" s="35">
        <v>0</v>
      </c>
      <c r="N116" s="35">
        <v>0</v>
      </c>
      <c r="O116" s="35">
        <v>0</v>
      </c>
      <c r="P116" s="35">
        <v>0</v>
      </c>
      <c r="Q116" s="35">
        <v>0</v>
      </c>
      <c r="R116" s="35">
        <v>0</v>
      </c>
      <c r="S116" s="35">
        <v>0</v>
      </c>
      <c r="T116" s="35">
        <v>0</v>
      </c>
      <c r="U116" s="35">
        <v>0</v>
      </c>
      <c r="V116" s="35">
        <v>0</v>
      </c>
      <c r="W116" s="35">
        <v>0</v>
      </c>
      <c r="X116" s="35">
        <v>0</v>
      </c>
      <c r="Y116" s="35">
        <v>0</v>
      </c>
      <c r="Z116" s="35">
        <v>0</v>
      </c>
      <c r="AA116" s="35">
        <v>0</v>
      </c>
      <c r="AB116" s="35">
        <v>0</v>
      </c>
      <c r="AC116" s="35">
        <v>0</v>
      </c>
      <c r="AD116" s="35">
        <v>0</v>
      </c>
      <c r="AE116" s="35">
        <v>0</v>
      </c>
      <c r="AF116" s="35">
        <v>0</v>
      </c>
      <c r="AG116" s="35">
        <v>0</v>
      </c>
      <c r="AH116" s="35">
        <v>0</v>
      </c>
      <c r="AI116" s="35">
        <v>0</v>
      </c>
      <c r="AJ116" s="35">
        <v>0</v>
      </c>
      <c r="AK116" s="35">
        <v>0</v>
      </c>
      <c r="AL116" s="35">
        <v>0</v>
      </c>
      <c r="AM116" s="35">
        <v>0</v>
      </c>
      <c r="AN116" s="35">
        <v>0</v>
      </c>
      <c r="AO116" s="35"/>
      <c r="AP116" s="91">
        <f t="shared" si="1"/>
        <v>0</v>
      </c>
      <c r="AQ116" s="91">
        <f>SUMIF($E$2:$AN$2,"&lt;="&amp;VLOOKUP($AP$1,#REF!,6,0),$E116:$AN116)</f>
        <v>0</v>
      </c>
    </row>
    <row r="117" spans="1:43" x14ac:dyDescent="0.2">
      <c r="A117" s="1">
        <v>1330</v>
      </c>
      <c r="B117" s="1" t="s">
        <v>213</v>
      </c>
      <c r="C117" s="1">
        <v>1330</v>
      </c>
      <c r="D117" s="40" t="s">
        <v>36</v>
      </c>
      <c r="E117" s="35">
        <v>0</v>
      </c>
      <c r="F117" s="35">
        <v>0</v>
      </c>
      <c r="G117" s="35">
        <v>0</v>
      </c>
      <c r="H117" s="35">
        <v>0</v>
      </c>
      <c r="I117" s="35">
        <v>0</v>
      </c>
      <c r="J117" s="35">
        <v>0</v>
      </c>
      <c r="K117" s="35">
        <v>0</v>
      </c>
      <c r="L117" s="35">
        <v>0</v>
      </c>
      <c r="M117" s="35">
        <v>0</v>
      </c>
      <c r="N117" s="35">
        <v>0</v>
      </c>
      <c r="O117" s="35">
        <v>0</v>
      </c>
      <c r="P117" s="35">
        <v>0</v>
      </c>
      <c r="Q117" s="35">
        <v>0</v>
      </c>
      <c r="R117" s="35">
        <v>0</v>
      </c>
      <c r="S117" s="35">
        <v>0</v>
      </c>
      <c r="T117" s="35">
        <v>0</v>
      </c>
      <c r="U117" s="35">
        <v>0</v>
      </c>
      <c r="V117" s="35">
        <v>0</v>
      </c>
      <c r="W117" s="35">
        <v>0</v>
      </c>
      <c r="X117" s="35">
        <v>0</v>
      </c>
      <c r="Y117" s="35">
        <v>0</v>
      </c>
      <c r="Z117" s="35">
        <v>0</v>
      </c>
      <c r="AA117" s="35">
        <v>0</v>
      </c>
      <c r="AB117" s="35">
        <v>0</v>
      </c>
      <c r="AC117" s="35">
        <v>0</v>
      </c>
      <c r="AD117" s="35">
        <v>0</v>
      </c>
      <c r="AE117" s="35">
        <v>0</v>
      </c>
      <c r="AF117" s="35">
        <v>0</v>
      </c>
      <c r="AG117" s="35">
        <v>0</v>
      </c>
      <c r="AH117" s="35">
        <v>0</v>
      </c>
      <c r="AI117" s="35">
        <v>0</v>
      </c>
      <c r="AJ117" s="35">
        <v>0</v>
      </c>
      <c r="AK117" s="35">
        <v>0</v>
      </c>
      <c r="AL117" s="35">
        <v>0</v>
      </c>
      <c r="AM117" s="35">
        <v>0</v>
      </c>
      <c r="AN117" s="35">
        <v>0</v>
      </c>
      <c r="AO117" s="35"/>
      <c r="AP117" s="91">
        <f t="shared" si="1"/>
        <v>0</v>
      </c>
      <c r="AQ117" s="91">
        <f>SUMIF($E$2:$AN$2,"&lt;="&amp;VLOOKUP($AP$1,#REF!,6,0),$E117:$AN117)</f>
        <v>0</v>
      </c>
    </row>
    <row r="118" spans="1:43" x14ac:dyDescent="0.2">
      <c r="A118" s="1">
        <v>1330</v>
      </c>
      <c r="B118" s="1" t="s">
        <v>214</v>
      </c>
      <c r="C118" s="1">
        <v>1330</v>
      </c>
      <c r="D118" s="40" t="s">
        <v>62</v>
      </c>
      <c r="E118" s="35">
        <v>0</v>
      </c>
      <c r="F118" s="35">
        <v>0</v>
      </c>
      <c r="G118" s="35">
        <v>0</v>
      </c>
      <c r="H118" s="35">
        <v>0</v>
      </c>
      <c r="I118" s="35">
        <v>0</v>
      </c>
      <c r="J118" s="35">
        <v>0</v>
      </c>
      <c r="K118" s="35">
        <v>0</v>
      </c>
      <c r="L118" s="35">
        <v>0</v>
      </c>
      <c r="M118" s="35">
        <v>0</v>
      </c>
      <c r="N118" s="35">
        <v>0</v>
      </c>
      <c r="O118" s="35">
        <v>0</v>
      </c>
      <c r="P118" s="35">
        <v>0</v>
      </c>
      <c r="Q118" s="35">
        <v>0</v>
      </c>
      <c r="R118" s="35">
        <v>0</v>
      </c>
      <c r="S118" s="35">
        <v>0</v>
      </c>
      <c r="T118" s="35">
        <v>0</v>
      </c>
      <c r="U118" s="35">
        <v>0</v>
      </c>
      <c r="V118" s="35">
        <v>0</v>
      </c>
      <c r="W118" s="35">
        <v>0</v>
      </c>
      <c r="X118" s="35">
        <v>0</v>
      </c>
      <c r="Y118" s="35">
        <v>0</v>
      </c>
      <c r="Z118" s="35">
        <v>0</v>
      </c>
      <c r="AA118" s="35">
        <v>0</v>
      </c>
      <c r="AB118" s="35">
        <v>0</v>
      </c>
      <c r="AC118" s="35">
        <v>0</v>
      </c>
      <c r="AD118" s="35">
        <v>0</v>
      </c>
      <c r="AE118" s="35">
        <v>0</v>
      </c>
      <c r="AF118" s="35">
        <v>0</v>
      </c>
      <c r="AG118" s="35">
        <v>0</v>
      </c>
      <c r="AH118" s="35">
        <v>0</v>
      </c>
      <c r="AI118" s="35">
        <v>0</v>
      </c>
      <c r="AJ118" s="35">
        <v>0</v>
      </c>
      <c r="AK118" s="35">
        <v>0</v>
      </c>
      <c r="AL118" s="35">
        <v>0</v>
      </c>
      <c r="AM118" s="35">
        <v>0</v>
      </c>
      <c r="AN118" s="35">
        <v>0</v>
      </c>
      <c r="AO118" s="35"/>
      <c r="AP118" s="91">
        <f t="shared" si="1"/>
        <v>0</v>
      </c>
      <c r="AQ118" s="91">
        <f>SUMIF($E$2:$AN$2,"&lt;="&amp;VLOOKUP($AP$1,#REF!,6,0),$E118:$AN118)</f>
        <v>0</v>
      </c>
    </row>
    <row r="119" spans="1:43" x14ac:dyDescent="0.2">
      <c r="A119" s="1">
        <v>1330</v>
      </c>
      <c r="B119" s="1" t="s">
        <v>215</v>
      </c>
      <c r="C119" s="1">
        <v>1330</v>
      </c>
      <c r="D119" s="40" t="s">
        <v>41</v>
      </c>
      <c r="E119" s="35">
        <v>0</v>
      </c>
      <c r="F119" s="35">
        <v>0</v>
      </c>
      <c r="G119" s="35">
        <v>0</v>
      </c>
      <c r="H119" s="35">
        <v>0</v>
      </c>
      <c r="I119" s="35">
        <v>0</v>
      </c>
      <c r="J119" s="35">
        <v>0</v>
      </c>
      <c r="K119" s="35">
        <v>0</v>
      </c>
      <c r="L119" s="35">
        <v>0</v>
      </c>
      <c r="M119" s="35">
        <v>0</v>
      </c>
      <c r="N119" s="35">
        <v>0</v>
      </c>
      <c r="O119" s="35">
        <v>0</v>
      </c>
      <c r="P119" s="35">
        <v>0</v>
      </c>
      <c r="Q119" s="35">
        <v>0</v>
      </c>
      <c r="R119" s="35">
        <v>0</v>
      </c>
      <c r="S119" s="35">
        <v>0</v>
      </c>
      <c r="T119" s="35">
        <v>0</v>
      </c>
      <c r="U119" s="35">
        <v>0</v>
      </c>
      <c r="V119" s="35">
        <v>0</v>
      </c>
      <c r="W119" s="35">
        <v>0</v>
      </c>
      <c r="X119" s="35">
        <v>0</v>
      </c>
      <c r="Y119" s="35">
        <v>0</v>
      </c>
      <c r="Z119" s="35">
        <v>0</v>
      </c>
      <c r="AA119" s="35">
        <v>0</v>
      </c>
      <c r="AB119" s="35">
        <v>0</v>
      </c>
      <c r="AC119" s="35">
        <v>0</v>
      </c>
      <c r="AD119" s="35">
        <v>0</v>
      </c>
      <c r="AE119" s="35">
        <v>0</v>
      </c>
      <c r="AF119" s="35">
        <v>0</v>
      </c>
      <c r="AG119" s="35">
        <v>0</v>
      </c>
      <c r="AH119" s="35">
        <v>0</v>
      </c>
      <c r="AI119" s="35">
        <v>0</v>
      </c>
      <c r="AJ119" s="35">
        <v>0</v>
      </c>
      <c r="AK119" s="35">
        <v>0</v>
      </c>
      <c r="AL119" s="35">
        <v>0</v>
      </c>
      <c r="AM119" s="35">
        <v>0</v>
      </c>
      <c r="AN119" s="35">
        <v>0</v>
      </c>
      <c r="AO119" s="35"/>
      <c r="AP119" s="91">
        <f t="shared" si="1"/>
        <v>0</v>
      </c>
      <c r="AQ119" s="91">
        <f>SUMIF($E$2:$AN$2,"&lt;="&amp;VLOOKUP($AP$1,#REF!,6,0),$E119:$AN119)</f>
        <v>0</v>
      </c>
    </row>
    <row r="120" spans="1:43" x14ac:dyDescent="0.2">
      <c r="A120" s="1">
        <v>1330</v>
      </c>
      <c r="B120" s="1" t="s">
        <v>216</v>
      </c>
      <c r="C120" s="1">
        <v>1330</v>
      </c>
      <c r="D120" s="40" t="s">
        <v>42</v>
      </c>
      <c r="E120" s="35">
        <v>-1.2481699316804271</v>
      </c>
      <c r="F120" s="35">
        <v>-0.78460350427751113</v>
      </c>
      <c r="G120" s="35">
        <v>-0.45786589308264658</v>
      </c>
      <c r="H120" s="35">
        <v>0</v>
      </c>
      <c r="I120" s="35">
        <v>0</v>
      </c>
      <c r="J120" s="35">
        <v>0</v>
      </c>
      <c r="K120" s="35">
        <v>0</v>
      </c>
      <c r="L120" s="35">
        <v>0</v>
      </c>
      <c r="M120" s="35">
        <v>0</v>
      </c>
      <c r="N120" s="35">
        <v>0</v>
      </c>
      <c r="O120" s="35">
        <v>0</v>
      </c>
      <c r="P120" s="35">
        <v>0</v>
      </c>
      <c r="Q120" s="35">
        <v>0</v>
      </c>
      <c r="R120" s="35">
        <v>0</v>
      </c>
      <c r="S120" s="35">
        <v>0</v>
      </c>
      <c r="T120" s="35">
        <v>0</v>
      </c>
      <c r="U120" s="35">
        <v>0</v>
      </c>
      <c r="V120" s="35">
        <v>0</v>
      </c>
      <c r="W120" s="35">
        <v>0</v>
      </c>
      <c r="X120" s="35">
        <v>0</v>
      </c>
      <c r="Y120" s="35">
        <v>0</v>
      </c>
      <c r="Z120" s="35">
        <v>0</v>
      </c>
      <c r="AA120" s="35">
        <v>0</v>
      </c>
      <c r="AB120" s="35">
        <v>0</v>
      </c>
      <c r="AC120" s="35">
        <v>0</v>
      </c>
      <c r="AD120" s="35">
        <v>0</v>
      </c>
      <c r="AE120" s="35">
        <v>0</v>
      </c>
      <c r="AF120" s="35">
        <v>0</v>
      </c>
      <c r="AG120" s="35">
        <v>0</v>
      </c>
      <c r="AH120" s="35">
        <v>0</v>
      </c>
      <c r="AI120" s="35">
        <v>0</v>
      </c>
      <c r="AJ120" s="35">
        <v>0</v>
      </c>
      <c r="AK120" s="35">
        <v>0</v>
      </c>
      <c r="AL120" s="35">
        <v>0</v>
      </c>
      <c r="AM120" s="35">
        <v>0</v>
      </c>
      <c r="AN120" s="35">
        <v>0</v>
      </c>
      <c r="AO120" s="35"/>
      <c r="AP120" s="91">
        <f t="shared" si="1"/>
        <v>0</v>
      </c>
      <c r="AQ120" s="91">
        <f>SUMIF($E$2:$AN$2,"&lt;="&amp;VLOOKUP($AP$1,#REF!,6,0),$E120:$AN120)</f>
        <v>0</v>
      </c>
    </row>
    <row r="121" spans="1:43" x14ac:dyDescent="0.2">
      <c r="A121" s="1">
        <v>1330</v>
      </c>
      <c r="B121" s="1" t="s">
        <v>217</v>
      </c>
      <c r="C121" s="1">
        <v>1330</v>
      </c>
      <c r="D121" s="40" t="s">
        <v>46</v>
      </c>
      <c r="E121" s="35">
        <v>0</v>
      </c>
      <c r="F121" s="35">
        <v>0</v>
      </c>
      <c r="G121" s="35">
        <v>0</v>
      </c>
      <c r="H121" s="35">
        <v>0</v>
      </c>
      <c r="I121" s="35">
        <v>0</v>
      </c>
      <c r="J121" s="35">
        <v>0</v>
      </c>
      <c r="K121" s="35">
        <v>0</v>
      </c>
      <c r="L121" s="35">
        <v>0</v>
      </c>
      <c r="M121" s="35">
        <v>0</v>
      </c>
      <c r="N121" s="35">
        <v>0</v>
      </c>
      <c r="O121" s="35">
        <v>0</v>
      </c>
      <c r="P121" s="35">
        <v>0</v>
      </c>
      <c r="Q121" s="35">
        <v>0</v>
      </c>
      <c r="R121" s="35">
        <v>0</v>
      </c>
      <c r="S121" s="35">
        <v>0</v>
      </c>
      <c r="T121" s="35">
        <v>0</v>
      </c>
      <c r="U121" s="35">
        <v>0</v>
      </c>
      <c r="V121" s="35">
        <v>0</v>
      </c>
      <c r="W121" s="35">
        <v>0</v>
      </c>
      <c r="X121" s="35">
        <v>0</v>
      </c>
      <c r="Y121" s="35">
        <v>0</v>
      </c>
      <c r="Z121" s="35">
        <v>0</v>
      </c>
      <c r="AA121" s="35">
        <v>0</v>
      </c>
      <c r="AB121" s="35">
        <v>0</v>
      </c>
      <c r="AC121" s="35">
        <v>0</v>
      </c>
      <c r="AD121" s="35">
        <v>0</v>
      </c>
      <c r="AE121" s="35">
        <v>0</v>
      </c>
      <c r="AF121" s="35">
        <v>0</v>
      </c>
      <c r="AG121" s="35">
        <v>0</v>
      </c>
      <c r="AH121" s="35">
        <v>0</v>
      </c>
      <c r="AI121" s="35">
        <v>0</v>
      </c>
      <c r="AJ121" s="35">
        <v>0</v>
      </c>
      <c r="AK121" s="35">
        <v>0</v>
      </c>
      <c r="AL121" s="35">
        <v>0</v>
      </c>
      <c r="AM121" s="35">
        <v>0</v>
      </c>
      <c r="AN121" s="35">
        <v>0</v>
      </c>
      <c r="AO121" s="35"/>
      <c r="AP121" s="91">
        <f t="shared" si="1"/>
        <v>0</v>
      </c>
      <c r="AQ121" s="91">
        <f>SUMIF($E$2:$AN$2,"&lt;="&amp;VLOOKUP($AP$1,#REF!,6,0),$E121:$AN121)</f>
        <v>0</v>
      </c>
    </row>
    <row r="122" spans="1:43" x14ac:dyDescent="0.2">
      <c r="A122" s="1">
        <v>1330</v>
      </c>
      <c r="B122" s="1" t="s">
        <v>218</v>
      </c>
      <c r="C122" s="1">
        <v>1330</v>
      </c>
      <c r="D122" s="40" t="s">
        <v>47</v>
      </c>
      <c r="E122" s="35">
        <v>0</v>
      </c>
      <c r="F122" s="35">
        <v>0</v>
      </c>
      <c r="G122" s="35">
        <v>0</v>
      </c>
      <c r="H122" s="35">
        <v>0</v>
      </c>
      <c r="I122" s="35">
        <v>0</v>
      </c>
      <c r="J122" s="35">
        <v>0</v>
      </c>
      <c r="K122" s="35">
        <v>0</v>
      </c>
      <c r="L122" s="35">
        <v>0</v>
      </c>
      <c r="M122" s="35">
        <v>0</v>
      </c>
      <c r="N122" s="35">
        <v>0</v>
      </c>
      <c r="O122" s="35">
        <v>0</v>
      </c>
      <c r="P122" s="35">
        <v>0</v>
      </c>
      <c r="Q122" s="35">
        <v>0</v>
      </c>
      <c r="R122" s="35">
        <v>0</v>
      </c>
      <c r="S122" s="35">
        <v>0</v>
      </c>
      <c r="T122" s="35">
        <v>0</v>
      </c>
      <c r="U122" s="35">
        <v>0</v>
      </c>
      <c r="V122" s="35">
        <v>0</v>
      </c>
      <c r="W122" s="35">
        <v>0</v>
      </c>
      <c r="X122" s="35">
        <v>0</v>
      </c>
      <c r="Y122" s="35">
        <v>0</v>
      </c>
      <c r="Z122" s="35">
        <v>0</v>
      </c>
      <c r="AA122" s="35">
        <v>0</v>
      </c>
      <c r="AB122" s="35">
        <v>0</v>
      </c>
      <c r="AC122" s="35">
        <v>0</v>
      </c>
      <c r="AD122" s="35">
        <v>0</v>
      </c>
      <c r="AE122" s="35">
        <v>0</v>
      </c>
      <c r="AF122" s="35">
        <v>0</v>
      </c>
      <c r="AG122" s="35">
        <v>0</v>
      </c>
      <c r="AH122" s="35">
        <v>0</v>
      </c>
      <c r="AI122" s="35">
        <v>0</v>
      </c>
      <c r="AJ122" s="35">
        <v>0</v>
      </c>
      <c r="AK122" s="35">
        <v>0</v>
      </c>
      <c r="AL122" s="35">
        <v>0</v>
      </c>
      <c r="AM122" s="35">
        <v>0</v>
      </c>
      <c r="AN122" s="35">
        <v>0</v>
      </c>
      <c r="AO122" s="35"/>
      <c r="AP122" s="91">
        <f t="shared" si="1"/>
        <v>0</v>
      </c>
      <c r="AQ122" s="91">
        <f>SUMIF($E$2:$AN$2,"&lt;="&amp;VLOOKUP($AP$1,#REF!,6,0),$E122:$AN122)</f>
        <v>0</v>
      </c>
    </row>
    <row r="123" spans="1:43" x14ac:dyDescent="0.2">
      <c r="A123" s="1">
        <v>1330</v>
      </c>
      <c r="B123" s="1" t="s">
        <v>219</v>
      </c>
      <c r="C123" s="1">
        <v>1330</v>
      </c>
      <c r="D123" s="40" t="s">
        <v>48</v>
      </c>
      <c r="E123" s="35">
        <v>0</v>
      </c>
      <c r="F123" s="35">
        <v>0</v>
      </c>
      <c r="G123" s="35">
        <v>0</v>
      </c>
      <c r="H123" s="35">
        <v>0</v>
      </c>
      <c r="I123" s="35">
        <v>0</v>
      </c>
      <c r="J123" s="35">
        <v>0</v>
      </c>
      <c r="K123" s="35">
        <v>0</v>
      </c>
      <c r="L123" s="35">
        <v>0</v>
      </c>
      <c r="M123" s="35">
        <v>0</v>
      </c>
      <c r="N123" s="35">
        <v>0</v>
      </c>
      <c r="O123" s="35">
        <v>0</v>
      </c>
      <c r="P123" s="35">
        <v>0</v>
      </c>
      <c r="Q123" s="35">
        <v>0</v>
      </c>
      <c r="R123" s="35">
        <v>0</v>
      </c>
      <c r="S123" s="35">
        <v>0</v>
      </c>
      <c r="T123" s="35">
        <v>0</v>
      </c>
      <c r="U123" s="35">
        <v>0</v>
      </c>
      <c r="V123" s="35">
        <v>0</v>
      </c>
      <c r="W123" s="35">
        <v>0</v>
      </c>
      <c r="X123" s="35">
        <v>0</v>
      </c>
      <c r="Y123" s="35">
        <v>0</v>
      </c>
      <c r="Z123" s="35">
        <v>0</v>
      </c>
      <c r="AA123" s="35">
        <v>0</v>
      </c>
      <c r="AB123" s="35">
        <v>0</v>
      </c>
      <c r="AC123" s="35">
        <v>0</v>
      </c>
      <c r="AD123" s="35">
        <v>0</v>
      </c>
      <c r="AE123" s="35">
        <v>0</v>
      </c>
      <c r="AF123" s="35">
        <v>0</v>
      </c>
      <c r="AG123" s="35">
        <v>0</v>
      </c>
      <c r="AH123" s="35">
        <v>0</v>
      </c>
      <c r="AI123" s="35">
        <v>0</v>
      </c>
      <c r="AJ123" s="35">
        <v>0</v>
      </c>
      <c r="AK123" s="35">
        <v>0</v>
      </c>
      <c r="AL123" s="35">
        <v>0</v>
      </c>
      <c r="AM123" s="35">
        <v>0</v>
      </c>
      <c r="AN123" s="35">
        <v>0</v>
      </c>
      <c r="AO123" s="35"/>
      <c r="AP123" s="91">
        <f t="shared" si="1"/>
        <v>0</v>
      </c>
      <c r="AQ123" s="91">
        <f>SUMIF($E$2:$AN$2,"&lt;="&amp;VLOOKUP($AP$1,#REF!,6,0),$E123:$AN123)</f>
        <v>0</v>
      </c>
    </row>
    <row r="124" spans="1:43" x14ac:dyDescent="0.2">
      <c r="A124" s="1">
        <v>1330</v>
      </c>
      <c r="B124" s="1" t="s">
        <v>220</v>
      </c>
      <c r="C124" s="1">
        <v>1330</v>
      </c>
      <c r="D124" s="40" t="s">
        <v>49</v>
      </c>
      <c r="E124" s="35">
        <v>0</v>
      </c>
      <c r="F124" s="35">
        <v>0</v>
      </c>
      <c r="G124" s="35">
        <v>0</v>
      </c>
      <c r="H124" s="35">
        <v>0</v>
      </c>
      <c r="I124" s="35">
        <v>0</v>
      </c>
      <c r="J124" s="35">
        <v>0</v>
      </c>
      <c r="K124" s="35">
        <v>0</v>
      </c>
      <c r="L124" s="35">
        <v>0</v>
      </c>
      <c r="M124" s="35">
        <v>0</v>
      </c>
      <c r="N124" s="35">
        <v>0</v>
      </c>
      <c r="O124" s="35">
        <v>0</v>
      </c>
      <c r="P124" s="35">
        <v>0</v>
      </c>
      <c r="Q124" s="35">
        <v>0</v>
      </c>
      <c r="R124" s="35">
        <v>0</v>
      </c>
      <c r="S124" s="35">
        <v>0</v>
      </c>
      <c r="T124" s="35">
        <v>0</v>
      </c>
      <c r="U124" s="35">
        <v>0</v>
      </c>
      <c r="V124" s="35">
        <v>0</v>
      </c>
      <c r="W124" s="35">
        <v>0</v>
      </c>
      <c r="X124" s="35">
        <v>0</v>
      </c>
      <c r="Y124" s="35">
        <v>0</v>
      </c>
      <c r="Z124" s="35">
        <v>0</v>
      </c>
      <c r="AA124" s="35">
        <v>0</v>
      </c>
      <c r="AB124" s="35">
        <v>0</v>
      </c>
      <c r="AC124" s="35">
        <v>0</v>
      </c>
      <c r="AD124" s="35">
        <v>0</v>
      </c>
      <c r="AE124" s="35">
        <v>0</v>
      </c>
      <c r="AF124" s="35">
        <v>0</v>
      </c>
      <c r="AG124" s="35">
        <v>0</v>
      </c>
      <c r="AH124" s="35">
        <v>0</v>
      </c>
      <c r="AI124" s="35">
        <v>0</v>
      </c>
      <c r="AJ124" s="35">
        <v>0</v>
      </c>
      <c r="AK124" s="35">
        <v>0</v>
      </c>
      <c r="AL124" s="35">
        <v>0</v>
      </c>
      <c r="AM124" s="35">
        <v>0</v>
      </c>
      <c r="AN124" s="35">
        <v>0</v>
      </c>
      <c r="AO124" s="35"/>
      <c r="AP124" s="91">
        <f t="shared" si="1"/>
        <v>0</v>
      </c>
      <c r="AQ124" s="91">
        <f>SUMIF($E$2:$AN$2,"&lt;="&amp;VLOOKUP($AP$1,#REF!,6,0),$E124:$AN124)</f>
        <v>0</v>
      </c>
    </row>
    <row r="125" spans="1:43" x14ac:dyDescent="0.2">
      <c r="A125" s="1">
        <v>1330</v>
      </c>
      <c r="B125" s="1" t="s">
        <v>221</v>
      </c>
      <c r="C125" s="1">
        <v>1330</v>
      </c>
      <c r="D125" s="40" t="s">
        <v>52</v>
      </c>
      <c r="E125" s="35">
        <v>0</v>
      </c>
      <c r="F125" s="35">
        <v>0</v>
      </c>
      <c r="G125" s="35">
        <v>0</v>
      </c>
      <c r="H125" s="35">
        <v>0</v>
      </c>
      <c r="I125" s="35">
        <v>0</v>
      </c>
      <c r="J125" s="35">
        <v>0</v>
      </c>
      <c r="K125" s="35">
        <v>0</v>
      </c>
      <c r="L125" s="35">
        <v>0</v>
      </c>
      <c r="M125" s="35">
        <v>0</v>
      </c>
      <c r="N125" s="35">
        <v>0</v>
      </c>
      <c r="O125" s="35">
        <v>0</v>
      </c>
      <c r="P125" s="35">
        <v>0</v>
      </c>
      <c r="Q125" s="35">
        <v>0</v>
      </c>
      <c r="R125" s="35">
        <v>0</v>
      </c>
      <c r="S125" s="35">
        <v>0</v>
      </c>
      <c r="T125" s="35">
        <v>0</v>
      </c>
      <c r="U125" s="35">
        <v>0</v>
      </c>
      <c r="V125" s="35">
        <v>0</v>
      </c>
      <c r="W125" s="35">
        <v>0</v>
      </c>
      <c r="X125" s="35">
        <v>0</v>
      </c>
      <c r="Y125" s="35">
        <v>0</v>
      </c>
      <c r="Z125" s="35">
        <v>0</v>
      </c>
      <c r="AA125" s="35">
        <v>0</v>
      </c>
      <c r="AB125" s="35">
        <v>0</v>
      </c>
      <c r="AC125" s="35">
        <v>0</v>
      </c>
      <c r="AD125" s="35">
        <v>0</v>
      </c>
      <c r="AE125" s="35">
        <v>0</v>
      </c>
      <c r="AF125" s="35">
        <v>0</v>
      </c>
      <c r="AG125" s="35">
        <v>0</v>
      </c>
      <c r="AH125" s="35">
        <v>0</v>
      </c>
      <c r="AI125" s="35">
        <v>0</v>
      </c>
      <c r="AJ125" s="35">
        <v>0</v>
      </c>
      <c r="AK125" s="35">
        <v>0</v>
      </c>
      <c r="AL125" s="35">
        <v>0</v>
      </c>
      <c r="AM125" s="35">
        <v>0</v>
      </c>
      <c r="AN125" s="35">
        <v>0</v>
      </c>
      <c r="AO125" s="35"/>
      <c r="AP125" s="91">
        <f t="shared" si="1"/>
        <v>0</v>
      </c>
      <c r="AQ125" s="91">
        <f>SUMIF($E$2:$AN$2,"&lt;="&amp;VLOOKUP($AP$1,#REF!,6,0),$E125:$AN125)</f>
        <v>0</v>
      </c>
    </row>
    <row r="126" spans="1:43" x14ac:dyDescent="0.2">
      <c r="A126" s="1">
        <v>1330</v>
      </c>
      <c r="B126" s="1" t="s">
        <v>222</v>
      </c>
      <c r="C126" s="1">
        <v>1330</v>
      </c>
      <c r="D126" s="40" t="s">
        <v>53</v>
      </c>
      <c r="E126" s="35">
        <v>0</v>
      </c>
      <c r="F126" s="35">
        <v>0</v>
      </c>
      <c r="G126" s="35">
        <v>0</v>
      </c>
      <c r="H126" s="35">
        <v>0</v>
      </c>
      <c r="I126" s="35">
        <v>0</v>
      </c>
      <c r="J126" s="35">
        <v>0</v>
      </c>
      <c r="K126" s="35">
        <v>0</v>
      </c>
      <c r="L126" s="35">
        <v>0</v>
      </c>
      <c r="M126" s="35">
        <v>0</v>
      </c>
      <c r="N126" s="35">
        <v>0</v>
      </c>
      <c r="O126" s="35">
        <v>0</v>
      </c>
      <c r="P126" s="35">
        <v>0</v>
      </c>
      <c r="Q126" s="35">
        <v>0</v>
      </c>
      <c r="R126" s="35">
        <v>0</v>
      </c>
      <c r="S126" s="35">
        <v>0</v>
      </c>
      <c r="T126" s="35">
        <v>0</v>
      </c>
      <c r="U126" s="35">
        <v>0</v>
      </c>
      <c r="V126" s="35">
        <v>0</v>
      </c>
      <c r="W126" s="35">
        <v>0</v>
      </c>
      <c r="X126" s="35">
        <v>0</v>
      </c>
      <c r="Y126" s="35">
        <v>0</v>
      </c>
      <c r="Z126" s="35">
        <v>0</v>
      </c>
      <c r="AA126" s="35">
        <v>0</v>
      </c>
      <c r="AB126" s="35">
        <v>0</v>
      </c>
      <c r="AC126" s="35">
        <v>0</v>
      </c>
      <c r="AD126" s="35">
        <v>0</v>
      </c>
      <c r="AE126" s="35">
        <v>0</v>
      </c>
      <c r="AF126" s="35">
        <v>0</v>
      </c>
      <c r="AG126" s="35">
        <v>0</v>
      </c>
      <c r="AH126" s="35">
        <v>0</v>
      </c>
      <c r="AI126" s="35">
        <v>0</v>
      </c>
      <c r="AJ126" s="35">
        <v>0</v>
      </c>
      <c r="AK126" s="35">
        <v>0</v>
      </c>
      <c r="AL126" s="35">
        <v>0</v>
      </c>
      <c r="AM126" s="35">
        <v>0</v>
      </c>
      <c r="AN126" s="35">
        <v>0</v>
      </c>
      <c r="AO126" s="35"/>
      <c r="AP126" s="91">
        <f t="shared" si="1"/>
        <v>0</v>
      </c>
      <c r="AQ126" s="91">
        <f>SUMIF($E$2:$AN$2,"&lt;="&amp;VLOOKUP($AP$1,#REF!,6,0),$E126:$AN126)</f>
        <v>0</v>
      </c>
    </row>
    <row r="127" spans="1:43" x14ac:dyDescent="0.2">
      <c r="A127" s="1">
        <v>1330</v>
      </c>
      <c r="B127" s="1" t="s">
        <v>223</v>
      </c>
      <c r="C127" s="1">
        <v>1330</v>
      </c>
      <c r="D127" s="40" t="s">
        <v>10</v>
      </c>
      <c r="E127" s="35">
        <v>0</v>
      </c>
      <c r="F127" s="35">
        <v>0</v>
      </c>
      <c r="G127" s="35">
        <v>0</v>
      </c>
      <c r="H127" s="35">
        <v>0</v>
      </c>
      <c r="I127" s="35">
        <v>0</v>
      </c>
      <c r="J127" s="35">
        <v>0</v>
      </c>
      <c r="K127" s="35">
        <v>0</v>
      </c>
      <c r="L127" s="35">
        <v>0</v>
      </c>
      <c r="M127" s="35">
        <v>0</v>
      </c>
      <c r="N127" s="35">
        <v>0</v>
      </c>
      <c r="O127" s="35">
        <v>0</v>
      </c>
      <c r="P127" s="35">
        <v>0</v>
      </c>
      <c r="Q127" s="35">
        <v>0</v>
      </c>
      <c r="R127" s="35">
        <v>0</v>
      </c>
      <c r="S127" s="35">
        <v>0</v>
      </c>
      <c r="T127" s="35">
        <v>0</v>
      </c>
      <c r="U127" s="35">
        <v>0</v>
      </c>
      <c r="V127" s="35">
        <v>0</v>
      </c>
      <c r="W127" s="35">
        <v>0</v>
      </c>
      <c r="X127" s="35">
        <v>0</v>
      </c>
      <c r="Y127" s="35">
        <v>0</v>
      </c>
      <c r="Z127" s="35">
        <v>0</v>
      </c>
      <c r="AA127" s="35">
        <v>0</v>
      </c>
      <c r="AB127" s="35">
        <v>0</v>
      </c>
      <c r="AC127" s="35">
        <v>0</v>
      </c>
      <c r="AD127" s="35">
        <v>0</v>
      </c>
      <c r="AE127" s="35">
        <v>0</v>
      </c>
      <c r="AF127" s="35">
        <v>0</v>
      </c>
      <c r="AG127" s="35">
        <v>0</v>
      </c>
      <c r="AH127" s="35">
        <v>0</v>
      </c>
      <c r="AI127" s="35">
        <v>0</v>
      </c>
      <c r="AJ127" s="35">
        <v>0</v>
      </c>
      <c r="AK127" s="35">
        <v>0</v>
      </c>
      <c r="AL127" s="35">
        <v>0</v>
      </c>
      <c r="AM127" s="35">
        <v>0</v>
      </c>
      <c r="AN127" s="35">
        <v>0</v>
      </c>
      <c r="AO127" s="35"/>
      <c r="AP127" s="91">
        <f t="shared" si="1"/>
        <v>0</v>
      </c>
      <c r="AQ127" s="91">
        <f>SUMIF($E$2:$AN$2,"&lt;="&amp;VLOOKUP($AP$1,#REF!,6,0),$E127:$AN127)</f>
        <v>0</v>
      </c>
    </row>
    <row r="128" spans="1:43" x14ac:dyDescent="0.2">
      <c r="A128" s="1">
        <v>1330</v>
      </c>
      <c r="B128" s="1" t="s">
        <v>224</v>
      </c>
      <c r="C128" s="1">
        <v>1330</v>
      </c>
      <c r="D128" s="40" t="s">
        <v>2</v>
      </c>
      <c r="E128" s="35">
        <v>0</v>
      </c>
      <c r="F128" s="35">
        <v>0</v>
      </c>
      <c r="G128" s="35">
        <v>0</v>
      </c>
      <c r="H128" s="35">
        <v>0</v>
      </c>
      <c r="I128" s="35">
        <v>0</v>
      </c>
      <c r="J128" s="35">
        <v>0</v>
      </c>
      <c r="K128" s="35">
        <v>0</v>
      </c>
      <c r="L128" s="35">
        <v>0</v>
      </c>
      <c r="M128" s="35">
        <v>0</v>
      </c>
      <c r="N128" s="35">
        <v>0</v>
      </c>
      <c r="O128" s="35">
        <v>0</v>
      </c>
      <c r="P128" s="35">
        <v>0</v>
      </c>
      <c r="Q128" s="35">
        <v>0</v>
      </c>
      <c r="R128" s="35">
        <v>0</v>
      </c>
      <c r="S128" s="35">
        <v>0</v>
      </c>
      <c r="T128" s="35">
        <v>0</v>
      </c>
      <c r="U128" s="35">
        <v>0</v>
      </c>
      <c r="V128" s="35">
        <v>0</v>
      </c>
      <c r="W128" s="35">
        <v>0</v>
      </c>
      <c r="X128" s="35">
        <v>0</v>
      </c>
      <c r="Y128" s="35">
        <v>0</v>
      </c>
      <c r="Z128" s="35">
        <v>0</v>
      </c>
      <c r="AA128" s="35">
        <v>0</v>
      </c>
      <c r="AB128" s="35">
        <v>0</v>
      </c>
      <c r="AC128" s="35">
        <v>0</v>
      </c>
      <c r="AD128" s="35">
        <v>0</v>
      </c>
      <c r="AE128" s="35">
        <v>0</v>
      </c>
      <c r="AF128" s="35">
        <v>0</v>
      </c>
      <c r="AG128" s="35">
        <v>0</v>
      </c>
      <c r="AH128" s="35">
        <v>0</v>
      </c>
      <c r="AI128" s="35">
        <v>0</v>
      </c>
      <c r="AJ128" s="35">
        <v>0</v>
      </c>
      <c r="AK128" s="35">
        <v>0</v>
      </c>
      <c r="AL128" s="35">
        <v>0</v>
      </c>
      <c r="AM128" s="35">
        <v>0</v>
      </c>
      <c r="AN128" s="35">
        <v>0</v>
      </c>
      <c r="AO128" s="35"/>
      <c r="AP128" s="91">
        <f t="shared" si="1"/>
        <v>0</v>
      </c>
      <c r="AQ128" s="91">
        <f>SUMIF($E$2:$AN$2,"&lt;="&amp;VLOOKUP($AP$1,#REF!,6,0),$E128:$AN128)</f>
        <v>0</v>
      </c>
    </row>
    <row r="129" spans="1:43" x14ac:dyDescent="0.2">
      <c r="A129" s="1">
        <v>1330</v>
      </c>
      <c r="B129" s="1" t="s">
        <v>225</v>
      </c>
      <c r="C129" s="1">
        <v>1330</v>
      </c>
      <c r="D129" s="40" t="s">
        <v>3</v>
      </c>
      <c r="E129" s="35">
        <v>0</v>
      </c>
      <c r="F129" s="35">
        <v>0</v>
      </c>
      <c r="G129" s="35">
        <v>0</v>
      </c>
      <c r="H129" s="35">
        <v>0</v>
      </c>
      <c r="I129" s="35">
        <v>0</v>
      </c>
      <c r="J129" s="35">
        <v>0</v>
      </c>
      <c r="K129" s="35">
        <v>0</v>
      </c>
      <c r="L129" s="35">
        <v>0</v>
      </c>
      <c r="M129" s="35">
        <v>0</v>
      </c>
      <c r="N129" s="35">
        <v>0</v>
      </c>
      <c r="O129" s="35">
        <v>0</v>
      </c>
      <c r="P129" s="35">
        <v>0</v>
      </c>
      <c r="Q129" s="35">
        <v>0</v>
      </c>
      <c r="R129" s="35">
        <v>0</v>
      </c>
      <c r="S129" s="35">
        <v>0</v>
      </c>
      <c r="T129" s="35">
        <v>0</v>
      </c>
      <c r="U129" s="35">
        <v>0</v>
      </c>
      <c r="V129" s="35">
        <v>0</v>
      </c>
      <c r="W129" s="35">
        <v>0</v>
      </c>
      <c r="X129" s="35">
        <v>0</v>
      </c>
      <c r="Y129" s="35">
        <v>0</v>
      </c>
      <c r="Z129" s="35">
        <v>0</v>
      </c>
      <c r="AA129" s="35">
        <v>0</v>
      </c>
      <c r="AB129" s="35">
        <v>0</v>
      </c>
      <c r="AC129" s="35">
        <v>0</v>
      </c>
      <c r="AD129" s="35">
        <v>0</v>
      </c>
      <c r="AE129" s="35">
        <v>0</v>
      </c>
      <c r="AF129" s="35">
        <v>0</v>
      </c>
      <c r="AG129" s="35">
        <v>0</v>
      </c>
      <c r="AH129" s="35">
        <v>0</v>
      </c>
      <c r="AI129" s="35">
        <v>0</v>
      </c>
      <c r="AJ129" s="35">
        <v>0</v>
      </c>
      <c r="AK129" s="35">
        <v>0</v>
      </c>
      <c r="AL129" s="35">
        <v>0</v>
      </c>
      <c r="AM129" s="35">
        <v>0</v>
      </c>
      <c r="AN129" s="35">
        <v>0</v>
      </c>
      <c r="AO129" s="35"/>
      <c r="AP129" s="91">
        <f t="shared" si="1"/>
        <v>0</v>
      </c>
      <c r="AQ129" s="91">
        <f>SUMIF($E$2:$AN$2,"&lt;="&amp;VLOOKUP($AP$1,#REF!,6,0),$E129:$AN129)</f>
        <v>0</v>
      </c>
    </row>
    <row r="130" spans="1:43" x14ac:dyDescent="0.2">
      <c r="A130" s="1">
        <v>1330</v>
      </c>
      <c r="B130" s="1" t="s">
        <v>226</v>
      </c>
      <c r="C130" s="1">
        <v>1330</v>
      </c>
      <c r="D130" s="40" t="s">
        <v>55</v>
      </c>
      <c r="E130" s="35">
        <v>0</v>
      </c>
      <c r="F130" s="35">
        <v>0</v>
      </c>
      <c r="G130" s="35">
        <v>0</v>
      </c>
      <c r="H130" s="35">
        <v>0</v>
      </c>
      <c r="I130" s="35">
        <v>0</v>
      </c>
      <c r="J130" s="35">
        <v>0</v>
      </c>
      <c r="K130" s="35">
        <v>0</v>
      </c>
      <c r="L130" s="35">
        <v>0</v>
      </c>
      <c r="M130" s="35">
        <v>0</v>
      </c>
      <c r="N130" s="35">
        <v>0</v>
      </c>
      <c r="O130" s="35">
        <v>0</v>
      </c>
      <c r="P130" s="35">
        <v>0</v>
      </c>
      <c r="Q130" s="35">
        <v>0</v>
      </c>
      <c r="R130" s="35">
        <v>0</v>
      </c>
      <c r="S130" s="35">
        <v>0</v>
      </c>
      <c r="T130" s="35">
        <v>0</v>
      </c>
      <c r="U130" s="35">
        <v>0</v>
      </c>
      <c r="V130" s="35">
        <v>0</v>
      </c>
      <c r="W130" s="35">
        <v>0</v>
      </c>
      <c r="X130" s="35">
        <v>0</v>
      </c>
      <c r="Y130" s="35">
        <v>0</v>
      </c>
      <c r="Z130" s="35">
        <v>0</v>
      </c>
      <c r="AA130" s="35">
        <v>0</v>
      </c>
      <c r="AB130" s="35">
        <v>0</v>
      </c>
      <c r="AC130" s="35">
        <v>0</v>
      </c>
      <c r="AD130" s="35">
        <v>0</v>
      </c>
      <c r="AE130" s="35">
        <v>0</v>
      </c>
      <c r="AF130" s="35">
        <v>0</v>
      </c>
      <c r="AG130" s="35">
        <v>0</v>
      </c>
      <c r="AH130" s="35">
        <v>0</v>
      </c>
      <c r="AI130" s="35">
        <v>0</v>
      </c>
      <c r="AJ130" s="35">
        <v>0</v>
      </c>
      <c r="AK130" s="35">
        <v>0</v>
      </c>
      <c r="AL130" s="35">
        <v>0</v>
      </c>
      <c r="AM130" s="35">
        <v>0</v>
      </c>
      <c r="AN130" s="35">
        <v>0</v>
      </c>
      <c r="AO130" s="35"/>
      <c r="AP130" s="91">
        <f t="shared" si="1"/>
        <v>0</v>
      </c>
      <c r="AQ130" s="91">
        <f>SUMIF($E$2:$AN$2,"&lt;="&amp;VLOOKUP($AP$1,#REF!,6,0),$E130:$AN130)</f>
        <v>0</v>
      </c>
    </row>
    <row r="131" spans="1:43" x14ac:dyDescent="0.2">
      <c r="A131" s="1">
        <v>1330</v>
      </c>
      <c r="B131" s="1" t="s">
        <v>227</v>
      </c>
      <c r="C131" s="1">
        <v>1330</v>
      </c>
      <c r="D131" s="40" t="s">
        <v>11</v>
      </c>
      <c r="E131" s="35">
        <v>0</v>
      </c>
      <c r="F131" s="35">
        <v>0</v>
      </c>
      <c r="G131" s="35">
        <v>0</v>
      </c>
      <c r="H131" s="35">
        <v>0</v>
      </c>
      <c r="I131" s="35">
        <v>0</v>
      </c>
      <c r="J131" s="35">
        <v>0</v>
      </c>
      <c r="K131" s="35">
        <v>0</v>
      </c>
      <c r="L131" s="35">
        <v>0</v>
      </c>
      <c r="M131" s="35">
        <v>0</v>
      </c>
      <c r="N131" s="35">
        <v>0</v>
      </c>
      <c r="O131" s="35">
        <v>0</v>
      </c>
      <c r="P131" s="35">
        <v>0</v>
      </c>
      <c r="Q131" s="35">
        <v>0</v>
      </c>
      <c r="R131" s="35">
        <v>0</v>
      </c>
      <c r="S131" s="35">
        <v>0</v>
      </c>
      <c r="T131" s="35">
        <v>0</v>
      </c>
      <c r="U131" s="35">
        <v>0</v>
      </c>
      <c r="V131" s="35">
        <v>0</v>
      </c>
      <c r="W131" s="35">
        <v>0</v>
      </c>
      <c r="X131" s="35">
        <v>0</v>
      </c>
      <c r="Y131" s="35">
        <v>0</v>
      </c>
      <c r="Z131" s="35">
        <v>0</v>
      </c>
      <c r="AA131" s="35">
        <v>0</v>
      </c>
      <c r="AB131" s="35">
        <v>0</v>
      </c>
      <c r="AC131" s="35">
        <v>0</v>
      </c>
      <c r="AD131" s="35">
        <v>0</v>
      </c>
      <c r="AE131" s="35">
        <v>0</v>
      </c>
      <c r="AF131" s="35">
        <v>0</v>
      </c>
      <c r="AG131" s="35">
        <v>0</v>
      </c>
      <c r="AH131" s="35">
        <v>0</v>
      </c>
      <c r="AI131" s="35">
        <v>0</v>
      </c>
      <c r="AJ131" s="35">
        <v>0</v>
      </c>
      <c r="AK131" s="35">
        <v>0</v>
      </c>
      <c r="AL131" s="35">
        <v>0</v>
      </c>
      <c r="AM131" s="35">
        <v>0</v>
      </c>
      <c r="AN131" s="35">
        <v>0</v>
      </c>
      <c r="AO131" s="35"/>
      <c r="AP131" s="91">
        <f t="shared" si="1"/>
        <v>0</v>
      </c>
      <c r="AQ131" s="91">
        <f>SUMIF($E$2:$AN$2,"&lt;="&amp;VLOOKUP($AP$1,#REF!,6,0),$E131:$AN131)</f>
        <v>0</v>
      </c>
    </row>
    <row r="132" spans="1:43" x14ac:dyDescent="0.2">
      <c r="A132" s="1">
        <v>1330</v>
      </c>
      <c r="B132" s="1" t="s">
        <v>228</v>
      </c>
      <c r="C132" s="1">
        <v>1330</v>
      </c>
      <c r="D132" s="40" t="s">
        <v>59</v>
      </c>
      <c r="E132" s="35">
        <v>-0.18408177679282506</v>
      </c>
      <c r="F132" s="35">
        <v>-0.11571437788990126</v>
      </c>
      <c r="G132" s="35">
        <v>-6.7526676450227904E-2</v>
      </c>
      <c r="H132" s="35">
        <v>0</v>
      </c>
      <c r="I132" s="35">
        <v>0</v>
      </c>
      <c r="J132" s="35">
        <v>0</v>
      </c>
      <c r="K132" s="35">
        <v>0</v>
      </c>
      <c r="L132" s="35">
        <v>0</v>
      </c>
      <c r="M132" s="35">
        <v>0</v>
      </c>
      <c r="N132" s="35">
        <v>0</v>
      </c>
      <c r="O132" s="35">
        <v>0</v>
      </c>
      <c r="P132" s="35">
        <v>0</v>
      </c>
      <c r="Q132" s="35">
        <v>0</v>
      </c>
      <c r="R132" s="35">
        <v>0</v>
      </c>
      <c r="S132" s="35">
        <v>0</v>
      </c>
      <c r="T132" s="35">
        <v>0</v>
      </c>
      <c r="U132" s="35">
        <v>0</v>
      </c>
      <c r="V132" s="35">
        <v>0</v>
      </c>
      <c r="W132" s="35">
        <v>0</v>
      </c>
      <c r="X132" s="35">
        <v>0</v>
      </c>
      <c r="Y132" s="35">
        <v>0</v>
      </c>
      <c r="Z132" s="35">
        <v>0</v>
      </c>
      <c r="AA132" s="35">
        <v>0</v>
      </c>
      <c r="AB132" s="35">
        <v>0</v>
      </c>
      <c r="AC132" s="35">
        <v>0</v>
      </c>
      <c r="AD132" s="35">
        <v>0</v>
      </c>
      <c r="AE132" s="35">
        <v>0</v>
      </c>
      <c r="AF132" s="35">
        <v>0</v>
      </c>
      <c r="AG132" s="35">
        <v>0</v>
      </c>
      <c r="AH132" s="35">
        <v>0</v>
      </c>
      <c r="AI132" s="35">
        <v>0</v>
      </c>
      <c r="AJ132" s="35">
        <v>0</v>
      </c>
      <c r="AK132" s="35">
        <v>0</v>
      </c>
      <c r="AL132" s="35">
        <v>0</v>
      </c>
      <c r="AM132" s="35">
        <v>0</v>
      </c>
      <c r="AN132" s="35">
        <v>0</v>
      </c>
      <c r="AO132" s="35"/>
      <c r="AP132" s="91">
        <f t="shared" si="1"/>
        <v>0</v>
      </c>
      <c r="AQ132" s="91">
        <f>SUMIF($E$2:$AN$2,"&lt;="&amp;VLOOKUP($AP$1,#REF!,6,0),$E132:$AN132)</f>
        <v>0</v>
      </c>
    </row>
    <row r="133" spans="1:43" x14ac:dyDescent="0.2">
      <c r="A133" s="1">
        <v>1330</v>
      </c>
      <c r="B133" s="1" t="s">
        <v>229</v>
      </c>
      <c r="C133" s="1">
        <v>1330</v>
      </c>
      <c r="D133" s="40" t="s">
        <v>60</v>
      </c>
      <c r="E133" s="35">
        <v>-0.31586111078794049</v>
      </c>
      <c r="F133" s="35">
        <v>-0.19855127743347761</v>
      </c>
      <c r="G133" s="35">
        <v>-0.11586725966574973</v>
      </c>
      <c r="H133" s="35">
        <v>0</v>
      </c>
      <c r="I133" s="35">
        <v>0</v>
      </c>
      <c r="J133" s="35">
        <v>0</v>
      </c>
      <c r="K133" s="35">
        <v>0</v>
      </c>
      <c r="L133" s="35">
        <v>0</v>
      </c>
      <c r="M133" s="35">
        <v>0</v>
      </c>
      <c r="N133" s="35">
        <v>0</v>
      </c>
      <c r="O133" s="35">
        <v>0</v>
      </c>
      <c r="P133" s="35">
        <v>0</v>
      </c>
      <c r="Q133" s="35">
        <v>0</v>
      </c>
      <c r="R133" s="35">
        <v>0</v>
      </c>
      <c r="S133" s="35">
        <v>0</v>
      </c>
      <c r="T133" s="35">
        <v>0</v>
      </c>
      <c r="U133" s="35">
        <v>0</v>
      </c>
      <c r="V133" s="35">
        <v>0</v>
      </c>
      <c r="W133" s="35">
        <v>0</v>
      </c>
      <c r="X133" s="35">
        <v>0</v>
      </c>
      <c r="Y133" s="35">
        <v>0</v>
      </c>
      <c r="Z133" s="35">
        <v>0</v>
      </c>
      <c r="AA133" s="35">
        <v>0</v>
      </c>
      <c r="AB133" s="35">
        <v>0</v>
      </c>
      <c r="AC133" s="35">
        <v>0</v>
      </c>
      <c r="AD133" s="35">
        <v>0</v>
      </c>
      <c r="AE133" s="35">
        <v>0</v>
      </c>
      <c r="AF133" s="35">
        <v>0</v>
      </c>
      <c r="AG133" s="35">
        <v>0</v>
      </c>
      <c r="AH133" s="35">
        <v>0</v>
      </c>
      <c r="AI133" s="35">
        <v>0</v>
      </c>
      <c r="AJ133" s="35">
        <v>0</v>
      </c>
      <c r="AK133" s="35">
        <v>0</v>
      </c>
      <c r="AL133" s="35">
        <v>0</v>
      </c>
      <c r="AM133" s="35">
        <v>0</v>
      </c>
      <c r="AN133" s="35">
        <v>0</v>
      </c>
      <c r="AO133" s="35"/>
      <c r="AP133" s="91">
        <f t="shared" ref="AP133:AP159" si="2">SUMIF($E$3:$AN$3,$AP$1,$E133:$AN133)</f>
        <v>0</v>
      </c>
      <c r="AQ133" s="91">
        <f>SUMIF($E$2:$AN$2,"&lt;="&amp;VLOOKUP($AP$1,#REF!,6,0),$E133:$AN133)</f>
        <v>0</v>
      </c>
    </row>
    <row r="134" spans="1:43" x14ac:dyDescent="0.2">
      <c r="A134" s="1">
        <v>1330</v>
      </c>
      <c r="B134" s="1" t="s">
        <v>230</v>
      </c>
      <c r="C134" s="1">
        <v>1330</v>
      </c>
      <c r="D134" s="40" t="s">
        <v>57</v>
      </c>
      <c r="E134" s="35">
        <v>-0.18096425655004475</v>
      </c>
      <c r="F134" s="35">
        <v>-0.11375469496127276</v>
      </c>
      <c r="G134" s="35">
        <v>-6.6383077206299546E-2</v>
      </c>
      <c r="H134" s="35">
        <v>0</v>
      </c>
      <c r="I134" s="35">
        <v>0</v>
      </c>
      <c r="J134" s="35">
        <v>0</v>
      </c>
      <c r="K134" s="35">
        <v>0</v>
      </c>
      <c r="L134" s="35">
        <v>0</v>
      </c>
      <c r="M134" s="35">
        <v>0</v>
      </c>
      <c r="N134" s="35">
        <v>0</v>
      </c>
      <c r="O134" s="35">
        <v>0</v>
      </c>
      <c r="P134" s="35">
        <v>0</v>
      </c>
      <c r="Q134" s="35">
        <v>0</v>
      </c>
      <c r="R134" s="35">
        <v>0</v>
      </c>
      <c r="S134" s="35">
        <v>0</v>
      </c>
      <c r="T134" s="35">
        <v>0</v>
      </c>
      <c r="U134" s="35">
        <v>0</v>
      </c>
      <c r="V134" s="35">
        <v>0</v>
      </c>
      <c r="W134" s="35">
        <v>0</v>
      </c>
      <c r="X134" s="35">
        <v>0</v>
      </c>
      <c r="Y134" s="35">
        <v>0</v>
      </c>
      <c r="Z134" s="35">
        <v>0</v>
      </c>
      <c r="AA134" s="35">
        <v>0</v>
      </c>
      <c r="AB134" s="35">
        <v>0</v>
      </c>
      <c r="AC134" s="35">
        <v>0</v>
      </c>
      <c r="AD134" s="35">
        <v>0</v>
      </c>
      <c r="AE134" s="35">
        <v>0</v>
      </c>
      <c r="AF134" s="35">
        <v>0</v>
      </c>
      <c r="AG134" s="35">
        <v>0</v>
      </c>
      <c r="AH134" s="35">
        <v>0</v>
      </c>
      <c r="AI134" s="35">
        <v>0</v>
      </c>
      <c r="AJ134" s="35">
        <v>0</v>
      </c>
      <c r="AK134" s="35">
        <v>0</v>
      </c>
      <c r="AL134" s="35">
        <v>0</v>
      </c>
      <c r="AM134" s="35">
        <v>0</v>
      </c>
      <c r="AN134" s="35">
        <v>0</v>
      </c>
      <c r="AO134" s="35"/>
      <c r="AP134" s="91">
        <f t="shared" si="2"/>
        <v>0</v>
      </c>
      <c r="AQ134" s="91">
        <f>SUMIF($E$2:$AN$2,"&lt;="&amp;VLOOKUP($AP$1,#REF!,6,0),$E134:$AN134)</f>
        <v>0</v>
      </c>
    </row>
    <row r="135" spans="1:43" x14ac:dyDescent="0.2">
      <c r="A135" s="1">
        <v>1330</v>
      </c>
      <c r="B135" s="1" t="s">
        <v>231</v>
      </c>
      <c r="C135" s="1">
        <v>1330</v>
      </c>
      <c r="D135" s="40" t="s">
        <v>21</v>
      </c>
      <c r="E135" s="35">
        <v>0</v>
      </c>
      <c r="F135" s="35">
        <v>0</v>
      </c>
      <c r="G135" s="35">
        <v>0</v>
      </c>
      <c r="H135" s="35">
        <v>0</v>
      </c>
      <c r="I135" s="35">
        <v>0</v>
      </c>
      <c r="J135" s="35">
        <v>0</v>
      </c>
      <c r="K135" s="35">
        <v>0</v>
      </c>
      <c r="L135" s="35">
        <v>0</v>
      </c>
      <c r="M135" s="35">
        <v>0</v>
      </c>
      <c r="N135" s="35">
        <v>0</v>
      </c>
      <c r="O135" s="35">
        <v>0</v>
      </c>
      <c r="P135" s="35">
        <v>0</v>
      </c>
      <c r="Q135" s="35">
        <v>0</v>
      </c>
      <c r="R135" s="35">
        <v>0</v>
      </c>
      <c r="S135" s="35">
        <v>0</v>
      </c>
      <c r="T135" s="35">
        <v>0</v>
      </c>
      <c r="U135" s="35">
        <v>0</v>
      </c>
      <c r="V135" s="35">
        <v>0</v>
      </c>
      <c r="W135" s="35">
        <v>0</v>
      </c>
      <c r="X135" s="35">
        <v>0</v>
      </c>
      <c r="Y135" s="35">
        <v>0</v>
      </c>
      <c r="Z135" s="35">
        <v>0</v>
      </c>
      <c r="AA135" s="35">
        <v>0</v>
      </c>
      <c r="AB135" s="35">
        <v>0</v>
      </c>
      <c r="AC135" s="35">
        <v>0</v>
      </c>
      <c r="AD135" s="35">
        <v>0</v>
      </c>
      <c r="AE135" s="35">
        <v>0</v>
      </c>
      <c r="AF135" s="35">
        <v>0</v>
      </c>
      <c r="AG135" s="35">
        <v>0</v>
      </c>
      <c r="AH135" s="35">
        <v>0</v>
      </c>
      <c r="AI135" s="35">
        <v>0</v>
      </c>
      <c r="AJ135" s="35">
        <v>0</v>
      </c>
      <c r="AK135" s="35">
        <v>0</v>
      </c>
      <c r="AL135" s="35">
        <v>0</v>
      </c>
      <c r="AM135" s="35">
        <v>0</v>
      </c>
      <c r="AN135" s="35">
        <v>0</v>
      </c>
      <c r="AO135" s="35"/>
      <c r="AP135" s="91">
        <f t="shared" si="2"/>
        <v>0</v>
      </c>
      <c r="AQ135" s="91">
        <f>SUMIF($E$2:$AN$2,"&lt;="&amp;VLOOKUP($AP$1,#REF!,6,0),$E135:$AN135)</f>
        <v>0</v>
      </c>
    </row>
    <row r="136" spans="1:43" x14ac:dyDescent="0.2">
      <c r="A136" s="1">
        <v>1330</v>
      </c>
      <c r="B136" s="1" t="s">
        <v>232</v>
      </c>
      <c r="C136" s="1">
        <v>1330</v>
      </c>
      <c r="D136" s="40" t="s">
        <v>24</v>
      </c>
      <c r="E136" s="35">
        <v>0</v>
      </c>
      <c r="F136" s="35">
        <v>0</v>
      </c>
      <c r="G136" s="35">
        <v>0</v>
      </c>
      <c r="H136" s="35">
        <v>0</v>
      </c>
      <c r="I136" s="35">
        <v>0</v>
      </c>
      <c r="J136" s="35">
        <v>0</v>
      </c>
      <c r="K136" s="35">
        <v>0</v>
      </c>
      <c r="L136" s="35">
        <v>0</v>
      </c>
      <c r="M136" s="35">
        <v>0</v>
      </c>
      <c r="N136" s="35">
        <v>0</v>
      </c>
      <c r="O136" s="35">
        <v>0</v>
      </c>
      <c r="P136" s="35">
        <v>0</v>
      </c>
      <c r="Q136" s="35">
        <v>0</v>
      </c>
      <c r="R136" s="35">
        <v>0</v>
      </c>
      <c r="S136" s="35">
        <v>0</v>
      </c>
      <c r="T136" s="35">
        <v>0</v>
      </c>
      <c r="U136" s="35">
        <v>0</v>
      </c>
      <c r="V136" s="35">
        <v>0</v>
      </c>
      <c r="W136" s="35">
        <v>0</v>
      </c>
      <c r="X136" s="35">
        <v>0</v>
      </c>
      <c r="Y136" s="35">
        <v>0</v>
      </c>
      <c r="Z136" s="35">
        <v>0</v>
      </c>
      <c r="AA136" s="35">
        <v>0</v>
      </c>
      <c r="AB136" s="35">
        <v>0</v>
      </c>
      <c r="AC136" s="35">
        <v>0</v>
      </c>
      <c r="AD136" s="35">
        <v>0</v>
      </c>
      <c r="AE136" s="35">
        <v>0</v>
      </c>
      <c r="AF136" s="35">
        <v>0</v>
      </c>
      <c r="AG136" s="35">
        <v>0</v>
      </c>
      <c r="AH136" s="35">
        <v>0</v>
      </c>
      <c r="AI136" s="35">
        <v>0</v>
      </c>
      <c r="AJ136" s="35">
        <v>0</v>
      </c>
      <c r="AK136" s="35">
        <v>0</v>
      </c>
      <c r="AL136" s="35">
        <v>0</v>
      </c>
      <c r="AM136" s="35">
        <v>0</v>
      </c>
      <c r="AN136" s="35">
        <v>0</v>
      </c>
      <c r="AO136" s="35"/>
      <c r="AP136" s="91">
        <f t="shared" si="2"/>
        <v>0</v>
      </c>
      <c r="AQ136" s="91">
        <f>SUMIF($E$2:$AN$2,"&lt;="&amp;VLOOKUP($AP$1,#REF!,6,0),$E136:$AN136)</f>
        <v>0</v>
      </c>
    </row>
    <row r="137" spans="1:43" x14ac:dyDescent="0.2">
      <c r="A137" s="1">
        <v>1330</v>
      </c>
      <c r="B137" s="1" t="s">
        <v>233</v>
      </c>
      <c r="C137" s="1">
        <v>1330</v>
      </c>
      <c r="D137" s="40" t="s">
        <v>28</v>
      </c>
      <c r="E137" s="35">
        <v>0</v>
      </c>
      <c r="F137" s="35">
        <v>0</v>
      </c>
      <c r="G137" s="35">
        <v>0</v>
      </c>
      <c r="H137" s="35">
        <v>0</v>
      </c>
      <c r="I137" s="35">
        <v>0</v>
      </c>
      <c r="J137" s="35">
        <v>0</v>
      </c>
      <c r="K137" s="35">
        <v>0</v>
      </c>
      <c r="L137" s="35">
        <v>0</v>
      </c>
      <c r="M137" s="35">
        <v>0</v>
      </c>
      <c r="N137" s="35">
        <v>0</v>
      </c>
      <c r="O137" s="35">
        <v>0</v>
      </c>
      <c r="P137" s="35">
        <v>0</v>
      </c>
      <c r="Q137" s="35">
        <v>0</v>
      </c>
      <c r="R137" s="35">
        <v>0</v>
      </c>
      <c r="S137" s="35">
        <v>0</v>
      </c>
      <c r="T137" s="35">
        <v>0</v>
      </c>
      <c r="U137" s="35">
        <v>0</v>
      </c>
      <c r="V137" s="35">
        <v>0</v>
      </c>
      <c r="W137" s="35">
        <v>0</v>
      </c>
      <c r="X137" s="35">
        <v>0</v>
      </c>
      <c r="Y137" s="35">
        <v>0</v>
      </c>
      <c r="Z137" s="35">
        <v>0</v>
      </c>
      <c r="AA137" s="35">
        <v>0</v>
      </c>
      <c r="AB137" s="35">
        <v>0</v>
      </c>
      <c r="AC137" s="35">
        <v>0</v>
      </c>
      <c r="AD137" s="35">
        <v>0</v>
      </c>
      <c r="AE137" s="35">
        <v>0</v>
      </c>
      <c r="AF137" s="35">
        <v>0</v>
      </c>
      <c r="AG137" s="35">
        <v>0</v>
      </c>
      <c r="AH137" s="35">
        <v>0</v>
      </c>
      <c r="AI137" s="35">
        <v>0</v>
      </c>
      <c r="AJ137" s="35">
        <v>0</v>
      </c>
      <c r="AK137" s="35">
        <v>0</v>
      </c>
      <c r="AL137" s="35">
        <v>0</v>
      </c>
      <c r="AM137" s="35">
        <v>0</v>
      </c>
      <c r="AN137" s="35">
        <v>0</v>
      </c>
      <c r="AO137" s="35"/>
      <c r="AP137" s="91">
        <f t="shared" si="2"/>
        <v>0</v>
      </c>
      <c r="AQ137" s="91">
        <f>SUMIF($E$2:$AN$2,"&lt;="&amp;VLOOKUP($AP$1,#REF!,6,0),$E137:$AN137)</f>
        <v>0</v>
      </c>
    </row>
    <row r="138" spans="1:43" x14ac:dyDescent="0.2">
      <c r="A138" s="1">
        <v>1330</v>
      </c>
      <c r="B138" s="1" t="s">
        <v>234</v>
      </c>
      <c r="C138" s="1">
        <v>1330</v>
      </c>
      <c r="D138" s="40" t="s">
        <v>45</v>
      </c>
      <c r="E138" s="35">
        <v>0</v>
      </c>
      <c r="F138" s="35">
        <v>0</v>
      </c>
      <c r="G138" s="35">
        <v>0</v>
      </c>
      <c r="H138" s="35">
        <v>0</v>
      </c>
      <c r="I138" s="35">
        <v>0</v>
      </c>
      <c r="J138" s="35">
        <v>0</v>
      </c>
      <c r="K138" s="35">
        <v>0</v>
      </c>
      <c r="L138" s="35">
        <v>0</v>
      </c>
      <c r="M138" s="35">
        <v>0</v>
      </c>
      <c r="N138" s="35">
        <v>0</v>
      </c>
      <c r="O138" s="35">
        <v>0</v>
      </c>
      <c r="P138" s="35">
        <v>0</v>
      </c>
      <c r="Q138" s="35">
        <v>0</v>
      </c>
      <c r="R138" s="35">
        <v>0</v>
      </c>
      <c r="S138" s="35">
        <v>0</v>
      </c>
      <c r="T138" s="35">
        <v>0</v>
      </c>
      <c r="U138" s="35">
        <v>0</v>
      </c>
      <c r="V138" s="35">
        <v>0</v>
      </c>
      <c r="W138" s="35">
        <v>0</v>
      </c>
      <c r="X138" s="35">
        <v>0</v>
      </c>
      <c r="Y138" s="35">
        <v>0</v>
      </c>
      <c r="Z138" s="35">
        <v>0</v>
      </c>
      <c r="AA138" s="35">
        <v>0</v>
      </c>
      <c r="AB138" s="35">
        <v>0</v>
      </c>
      <c r="AC138" s="35">
        <v>0</v>
      </c>
      <c r="AD138" s="35">
        <v>0</v>
      </c>
      <c r="AE138" s="35">
        <v>0</v>
      </c>
      <c r="AF138" s="35">
        <v>0</v>
      </c>
      <c r="AG138" s="35">
        <v>0</v>
      </c>
      <c r="AH138" s="35">
        <v>0</v>
      </c>
      <c r="AI138" s="35">
        <v>0</v>
      </c>
      <c r="AJ138" s="35">
        <v>0</v>
      </c>
      <c r="AK138" s="35">
        <v>0</v>
      </c>
      <c r="AL138" s="35">
        <v>0</v>
      </c>
      <c r="AM138" s="35">
        <v>0</v>
      </c>
      <c r="AN138" s="35">
        <v>0</v>
      </c>
      <c r="AO138" s="35"/>
      <c r="AP138" s="91">
        <f t="shared" si="2"/>
        <v>0</v>
      </c>
      <c r="AQ138" s="91">
        <f>SUMIF($E$2:$AN$2,"&lt;="&amp;VLOOKUP($AP$1,#REF!,6,0),$E138:$AN138)</f>
        <v>0</v>
      </c>
    </row>
    <row r="139" spans="1:43" x14ac:dyDescent="0.2">
      <c r="A139" s="1">
        <v>1330</v>
      </c>
      <c r="B139" s="1" t="s">
        <v>235</v>
      </c>
      <c r="C139" s="1">
        <v>1330</v>
      </c>
      <c r="D139" s="40" t="s">
        <v>64</v>
      </c>
      <c r="E139" s="35">
        <v>-1.4245947612090137</v>
      </c>
      <c r="F139" s="35">
        <v>-0.89550470128305848</v>
      </c>
      <c r="G139" s="35">
        <v>-0.52258377330373662</v>
      </c>
      <c r="H139" s="35">
        <v>0</v>
      </c>
      <c r="I139" s="35">
        <v>0</v>
      </c>
      <c r="J139" s="35">
        <v>0</v>
      </c>
      <c r="K139" s="35">
        <v>0</v>
      </c>
      <c r="L139" s="35">
        <v>0</v>
      </c>
      <c r="M139" s="35">
        <v>0</v>
      </c>
      <c r="N139" s="35">
        <v>0</v>
      </c>
      <c r="O139" s="35">
        <v>0</v>
      </c>
      <c r="P139" s="35">
        <v>0</v>
      </c>
      <c r="Q139" s="35">
        <v>0</v>
      </c>
      <c r="R139" s="35">
        <v>0</v>
      </c>
      <c r="S139" s="35">
        <v>0</v>
      </c>
      <c r="T139" s="35">
        <v>0</v>
      </c>
      <c r="U139" s="35">
        <v>0</v>
      </c>
      <c r="V139" s="35">
        <v>0</v>
      </c>
      <c r="W139" s="35">
        <v>0</v>
      </c>
      <c r="X139" s="35">
        <v>0</v>
      </c>
      <c r="Y139" s="35">
        <v>0</v>
      </c>
      <c r="Z139" s="35">
        <v>0</v>
      </c>
      <c r="AA139" s="35">
        <v>0</v>
      </c>
      <c r="AB139" s="35">
        <v>0</v>
      </c>
      <c r="AC139" s="35">
        <v>0</v>
      </c>
      <c r="AD139" s="35">
        <v>0</v>
      </c>
      <c r="AE139" s="35">
        <v>0</v>
      </c>
      <c r="AF139" s="35">
        <v>0</v>
      </c>
      <c r="AG139" s="35">
        <v>0</v>
      </c>
      <c r="AH139" s="35">
        <v>0</v>
      </c>
      <c r="AI139" s="35">
        <v>0</v>
      </c>
      <c r="AJ139" s="35">
        <v>0</v>
      </c>
      <c r="AK139" s="35">
        <v>0</v>
      </c>
      <c r="AL139" s="35">
        <v>0</v>
      </c>
      <c r="AM139" s="35">
        <v>0</v>
      </c>
      <c r="AN139" s="35">
        <v>0</v>
      </c>
      <c r="AO139" s="35"/>
      <c r="AP139" s="91">
        <f t="shared" si="2"/>
        <v>0</v>
      </c>
      <c r="AQ139" s="91">
        <f>SUMIF($E$2:$AN$2,"&lt;="&amp;VLOOKUP($AP$1,#REF!,6,0),$E139:$AN139)</f>
        <v>0</v>
      </c>
    </row>
    <row r="140" spans="1:43" x14ac:dyDescent="0.2">
      <c r="A140" s="1">
        <v>1330</v>
      </c>
      <c r="B140" s="1" t="s">
        <v>236</v>
      </c>
      <c r="C140" s="1">
        <v>1330</v>
      </c>
      <c r="D140" s="40" t="s">
        <v>43</v>
      </c>
      <c r="E140" s="35">
        <v>-1.218845262027963E-2</v>
      </c>
      <c r="F140" s="35">
        <v>-7.6616992565402406E-3</v>
      </c>
      <c r="G140" s="35">
        <v>-4.4710873116183157E-3</v>
      </c>
      <c r="H140" s="35">
        <v>0</v>
      </c>
      <c r="I140" s="35">
        <v>0</v>
      </c>
      <c r="J140" s="35">
        <v>0</v>
      </c>
      <c r="K140" s="35">
        <v>0</v>
      </c>
      <c r="L140" s="35">
        <v>0</v>
      </c>
      <c r="M140" s="35">
        <v>0</v>
      </c>
      <c r="N140" s="35">
        <v>0</v>
      </c>
      <c r="O140" s="35">
        <v>0</v>
      </c>
      <c r="P140" s="35">
        <v>0</v>
      </c>
      <c r="Q140" s="35">
        <v>0</v>
      </c>
      <c r="R140" s="35">
        <v>0</v>
      </c>
      <c r="S140" s="35">
        <v>0</v>
      </c>
      <c r="T140" s="35">
        <v>0</v>
      </c>
      <c r="U140" s="35">
        <v>0</v>
      </c>
      <c r="V140" s="35">
        <v>0</v>
      </c>
      <c r="W140" s="35">
        <v>0</v>
      </c>
      <c r="X140" s="35">
        <v>0</v>
      </c>
      <c r="Y140" s="35">
        <v>0</v>
      </c>
      <c r="Z140" s="35">
        <v>0</v>
      </c>
      <c r="AA140" s="35">
        <v>0</v>
      </c>
      <c r="AB140" s="35">
        <v>0</v>
      </c>
      <c r="AC140" s="35">
        <v>0</v>
      </c>
      <c r="AD140" s="35">
        <v>0</v>
      </c>
      <c r="AE140" s="35">
        <v>0</v>
      </c>
      <c r="AF140" s="35">
        <v>0</v>
      </c>
      <c r="AG140" s="35">
        <v>0</v>
      </c>
      <c r="AH140" s="35">
        <v>0</v>
      </c>
      <c r="AI140" s="35">
        <v>0</v>
      </c>
      <c r="AJ140" s="35">
        <v>0</v>
      </c>
      <c r="AK140" s="35">
        <v>0</v>
      </c>
      <c r="AL140" s="35">
        <v>0</v>
      </c>
      <c r="AM140" s="35">
        <v>0</v>
      </c>
      <c r="AN140" s="35">
        <v>0</v>
      </c>
      <c r="AO140" s="35"/>
      <c r="AP140" s="91">
        <f t="shared" si="2"/>
        <v>0</v>
      </c>
      <c r="AQ140" s="91">
        <f>SUMIF($E$2:$AN$2,"&lt;="&amp;VLOOKUP($AP$1,#REF!,6,0),$E140:$AN140)</f>
        <v>0</v>
      </c>
    </row>
    <row r="141" spans="1:43" x14ac:dyDescent="0.2">
      <c r="A141" s="1">
        <v>1330</v>
      </c>
      <c r="B141" s="1" t="s">
        <v>237</v>
      </c>
      <c r="C141" s="1">
        <v>1330</v>
      </c>
      <c r="D141" s="40" t="s">
        <v>63</v>
      </c>
      <c r="E141" s="35">
        <v>0</v>
      </c>
      <c r="F141" s="35">
        <v>0</v>
      </c>
      <c r="G141" s="35">
        <v>0</v>
      </c>
      <c r="H141" s="35">
        <v>0</v>
      </c>
      <c r="I141" s="35">
        <v>0</v>
      </c>
      <c r="J141" s="35">
        <v>0</v>
      </c>
      <c r="K141" s="35">
        <v>0</v>
      </c>
      <c r="L141" s="35">
        <v>0</v>
      </c>
      <c r="M141" s="35">
        <v>0</v>
      </c>
      <c r="N141" s="35">
        <v>0</v>
      </c>
      <c r="O141" s="35">
        <v>0</v>
      </c>
      <c r="P141" s="35">
        <v>0</v>
      </c>
      <c r="Q141" s="35">
        <v>0</v>
      </c>
      <c r="R141" s="35">
        <v>0</v>
      </c>
      <c r="S141" s="35">
        <v>0</v>
      </c>
      <c r="T141" s="35">
        <v>0</v>
      </c>
      <c r="U141" s="35">
        <v>0</v>
      </c>
      <c r="V141" s="35">
        <v>0</v>
      </c>
      <c r="W141" s="35">
        <v>0</v>
      </c>
      <c r="X141" s="35">
        <v>0</v>
      </c>
      <c r="Y141" s="35">
        <v>0</v>
      </c>
      <c r="Z141" s="35">
        <v>0</v>
      </c>
      <c r="AA141" s="35">
        <v>0</v>
      </c>
      <c r="AB141" s="35">
        <v>0</v>
      </c>
      <c r="AC141" s="35">
        <v>0</v>
      </c>
      <c r="AD141" s="35">
        <v>0</v>
      </c>
      <c r="AE141" s="35">
        <v>0</v>
      </c>
      <c r="AF141" s="35">
        <v>0</v>
      </c>
      <c r="AG141" s="35">
        <v>0</v>
      </c>
      <c r="AH141" s="35">
        <v>0</v>
      </c>
      <c r="AI141" s="35">
        <v>0</v>
      </c>
      <c r="AJ141" s="35">
        <v>0</v>
      </c>
      <c r="AK141" s="35">
        <v>0</v>
      </c>
      <c r="AL141" s="35">
        <v>0</v>
      </c>
      <c r="AM141" s="35">
        <v>0</v>
      </c>
      <c r="AN141" s="35">
        <v>0</v>
      </c>
      <c r="AO141" s="35"/>
      <c r="AP141" s="91">
        <f t="shared" si="2"/>
        <v>0</v>
      </c>
      <c r="AQ141" s="91">
        <f>SUMIF($E$2:$AN$2,"&lt;="&amp;VLOOKUP($AP$1,#REF!,6,0),$E141:$AN141)</f>
        <v>0</v>
      </c>
    </row>
    <row r="142" spans="1:43" x14ac:dyDescent="0.2">
      <c r="A142" s="1">
        <v>1331</v>
      </c>
      <c r="B142" s="1" t="s">
        <v>238</v>
      </c>
      <c r="C142" s="1">
        <v>1331</v>
      </c>
      <c r="D142" s="1">
        <v>536150010</v>
      </c>
      <c r="E142" s="35">
        <v>0</v>
      </c>
      <c r="F142" s="35">
        <v>48714244.50559935</v>
      </c>
      <c r="G142" s="35">
        <v>0</v>
      </c>
      <c r="H142" s="35">
        <v>0</v>
      </c>
      <c r="I142" s="35">
        <v>0</v>
      </c>
      <c r="J142" s="35">
        <v>0</v>
      </c>
      <c r="K142" s="35">
        <v>0</v>
      </c>
      <c r="L142" s="35">
        <v>0</v>
      </c>
      <c r="M142" s="35">
        <v>0</v>
      </c>
      <c r="N142" s="35">
        <v>0</v>
      </c>
      <c r="O142" s="35">
        <v>0</v>
      </c>
      <c r="P142" s="35">
        <v>0</v>
      </c>
      <c r="Q142" s="35">
        <v>0</v>
      </c>
      <c r="R142" s="35">
        <v>0</v>
      </c>
      <c r="S142" s="35">
        <v>0</v>
      </c>
      <c r="T142" s="35">
        <v>0</v>
      </c>
      <c r="U142" s="35">
        <v>0</v>
      </c>
      <c r="V142" s="35">
        <v>0</v>
      </c>
      <c r="W142" s="35">
        <v>0</v>
      </c>
      <c r="X142" s="35">
        <v>0</v>
      </c>
      <c r="Y142" s="35">
        <v>0</v>
      </c>
      <c r="Z142" s="35">
        <v>0</v>
      </c>
      <c r="AA142" s="35">
        <v>0</v>
      </c>
      <c r="AB142" s="35">
        <v>0</v>
      </c>
      <c r="AC142" s="35">
        <v>0</v>
      </c>
      <c r="AD142" s="35">
        <v>0</v>
      </c>
      <c r="AE142" s="35">
        <v>0</v>
      </c>
      <c r="AF142" s="35">
        <v>0</v>
      </c>
      <c r="AG142" s="35">
        <v>0</v>
      </c>
      <c r="AH142" s="35">
        <v>0</v>
      </c>
      <c r="AI142" s="35">
        <v>0</v>
      </c>
      <c r="AJ142" s="35">
        <v>0</v>
      </c>
      <c r="AK142" s="35">
        <v>0</v>
      </c>
      <c r="AL142" s="35">
        <v>0</v>
      </c>
      <c r="AM142" s="35">
        <v>0</v>
      </c>
      <c r="AN142" s="35">
        <v>0</v>
      </c>
      <c r="AO142" s="35"/>
      <c r="AP142" s="91">
        <f t="shared" si="2"/>
        <v>0</v>
      </c>
      <c r="AQ142" s="91">
        <f>SUMIF($E$2:$AN$2,"&lt;="&amp;VLOOKUP($AP$1,#REF!,6,0),$E142:$AN142)</f>
        <v>0</v>
      </c>
    </row>
    <row r="143" spans="1:43" x14ac:dyDescent="0.2">
      <c r="A143" s="1">
        <v>1331</v>
      </c>
      <c r="B143" s="1" t="s">
        <v>239</v>
      </c>
      <c r="C143" s="1">
        <v>1331</v>
      </c>
      <c r="D143" s="1">
        <v>536150012</v>
      </c>
      <c r="E143" s="35">
        <v>0</v>
      </c>
      <c r="F143" s="35">
        <v>4211672.4944006549</v>
      </c>
      <c r="G143" s="35">
        <v>0</v>
      </c>
      <c r="H143" s="35">
        <v>0</v>
      </c>
      <c r="I143" s="35">
        <v>0</v>
      </c>
      <c r="J143" s="35">
        <v>0</v>
      </c>
      <c r="K143" s="35">
        <v>0</v>
      </c>
      <c r="L143" s="35">
        <v>0</v>
      </c>
      <c r="M143" s="35">
        <v>0</v>
      </c>
      <c r="N143" s="35">
        <v>0</v>
      </c>
      <c r="O143" s="35">
        <v>0</v>
      </c>
      <c r="P143" s="35">
        <v>0</v>
      </c>
      <c r="Q143" s="35">
        <v>0</v>
      </c>
      <c r="R143" s="35">
        <v>0</v>
      </c>
      <c r="S143" s="35">
        <v>0</v>
      </c>
      <c r="T143" s="35">
        <v>0</v>
      </c>
      <c r="U143" s="35">
        <v>0</v>
      </c>
      <c r="V143" s="35">
        <v>0</v>
      </c>
      <c r="W143" s="35">
        <v>0</v>
      </c>
      <c r="X143" s="35">
        <v>0</v>
      </c>
      <c r="Y143" s="35">
        <v>0</v>
      </c>
      <c r="Z143" s="35">
        <v>0</v>
      </c>
      <c r="AA143" s="35">
        <v>0</v>
      </c>
      <c r="AB143" s="35">
        <v>0</v>
      </c>
      <c r="AC143" s="35">
        <v>0</v>
      </c>
      <c r="AD143" s="35">
        <v>0</v>
      </c>
      <c r="AE143" s="35">
        <v>0</v>
      </c>
      <c r="AF143" s="35">
        <v>0</v>
      </c>
      <c r="AG143" s="35">
        <v>0</v>
      </c>
      <c r="AH143" s="35">
        <v>0</v>
      </c>
      <c r="AI143" s="35">
        <v>0</v>
      </c>
      <c r="AJ143" s="35">
        <v>0</v>
      </c>
      <c r="AK143" s="35">
        <v>0</v>
      </c>
      <c r="AL143" s="35">
        <v>0</v>
      </c>
      <c r="AM143" s="35">
        <v>0</v>
      </c>
      <c r="AN143" s="35">
        <v>0</v>
      </c>
      <c r="AO143" s="35"/>
      <c r="AP143" s="91">
        <f t="shared" si="2"/>
        <v>0</v>
      </c>
      <c r="AQ143" s="91">
        <f>SUMIF($E$2:$AN$2,"&lt;="&amp;VLOOKUP($AP$1,#REF!,6,0),$E143:$AN143)</f>
        <v>0</v>
      </c>
    </row>
    <row r="144" spans="1:43" x14ac:dyDescent="0.2">
      <c r="A144" s="1">
        <v>1331</v>
      </c>
      <c r="B144" s="1" t="s">
        <v>240</v>
      </c>
      <c r="C144" s="1">
        <v>1331</v>
      </c>
      <c r="D144" s="1">
        <v>536150015</v>
      </c>
      <c r="E144" s="35">
        <v>0</v>
      </c>
      <c r="F144" s="35">
        <v>0</v>
      </c>
      <c r="G144" s="35">
        <v>0</v>
      </c>
      <c r="H144" s="35">
        <v>0</v>
      </c>
      <c r="I144" s="35">
        <v>0</v>
      </c>
      <c r="J144" s="35">
        <v>0</v>
      </c>
      <c r="K144" s="35">
        <v>0</v>
      </c>
      <c r="L144" s="35">
        <v>0</v>
      </c>
      <c r="M144" s="35">
        <v>0</v>
      </c>
      <c r="N144" s="35">
        <v>0</v>
      </c>
      <c r="O144" s="35">
        <v>0</v>
      </c>
      <c r="P144" s="35">
        <v>0</v>
      </c>
      <c r="Q144" s="35">
        <v>0</v>
      </c>
      <c r="R144" s="35">
        <v>0</v>
      </c>
      <c r="S144" s="35">
        <v>0</v>
      </c>
      <c r="T144" s="35">
        <v>0</v>
      </c>
      <c r="U144" s="35">
        <v>0</v>
      </c>
      <c r="V144" s="35">
        <v>0</v>
      </c>
      <c r="W144" s="35">
        <v>0</v>
      </c>
      <c r="X144" s="35">
        <v>0</v>
      </c>
      <c r="Y144" s="35">
        <v>0</v>
      </c>
      <c r="Z144" s="35">
        <v>0</v>
      </c>
      <c r="AA144" s="35">
        <v>0</v>
      </c>
      <c r="AB144" s="35">
        <v>0</v>
      </c>
      <c r="AC144" s="35">
        <v>0</v>
      </c>
      <c r="AD144" s="35">
        <v>0</v>
      </c>
      <c r="AE144" s="35">
        <v>0</v>
      </c>
      <c r="AF144" s="35">
        <v>0</v>
      </c>
      <c r="AG144" s="35">
        <v>0</v>
      </c>
      <c r="AH144" s="35">
        <v>0</v>
      </c>
      <c r="AI144" s="35">
        <v>0</v>
      </c>
      <c r="AJ144" s="35">
        <v>0</v>
      </c>
      <c r="AK144" s="35">
        <v>0</v>
      </c>
      <c r="AL144" s="35">
        <v>0</v>
      </c>
      <c r="AM144" s="35">
        <v>0</v>
      </c>
      <c r="AN144" s="35">
        <v>0</v>
      </c>
      <c r="AO144" s="35"/>
      <c r="AP144" s="91">
        <f t="shared" si="2"/>
        <v>0</v>
      </c>
      <c r="AQ144" s="91">
        <f>SUMIF($E$2:$AN$2,"&lt;="&amp;VLOOKUP($AP$1,#REF!,6,0),$E144:$AN144)</f>
        <v>0</v>
      </c>
    </row>
    <row r="145" spans="1:43" x14ac:dyDescent="0.2">
      <c r="A145" s="1">
        <v>1337</v>
      </c>
      <c r="B145" s="1" t="s">
        <v>241</v>
      </c>
      <c r="C145" s="1">
        <v>1337</v>
      </c>
      <c r="D145" s="41">
        <v>536101001</v>
      </c>
      <c r="E145" s="35">
        <v>0</v>
      </c>
      <c r="F145" s="35">
        <v>0</v>
      </c>
      <c r="G145" s="35">
        <v>10881962.585107373</v>
      </c>
      <c r="H145" s="35">
        <v>3097504.2241920289</v>
      </c>
      <c r="I145" s="35">
        <v>0</v>
      </c>
      <c r="J145" s="35">
        <v>0</v>
      </c>
      <c r="K145" s="35">
        <v>0</v>
      </c>
      <c r="L145" s="35">
        <v>0</v>
      </c>
      <c r="M145" s="35">
        <v>0</v>
      </c>
      <c r="N145" s="35">
        <v>0</v>
      </c>
      <c r="O145" s="35">
        <v>0</v>
      </c>
      <c r="P145" s="35">
        <v>29021400.627149794</v>
      </c>
      <c r="Q145" s="35">
        <v>986846.37400742853</v>
      </c>
      <c r="R145" s="35">
        <v>986846.37400742853</v>
      </c>
      <c r="S145" s="35">
        <v>10585850.108576376</v>
      </c>
      <c r="T145" s="35">
        <v>0</v>
      </c>
      <c r="U145" s="35">
        <v>0</v>
      </c>
      <c r="V145" s="35">
        <v>0</v>
      </c>
      <c r="W145" s="35">
        <v>0</v>
      </c>
      <c r="X145" s="35">
        <v>0</v>
      </c>
      <c r="Y145" s="35">
        <v>0</v>
      </c>
      <c r="Z145" s="35">
        <v>0</v>
      </c>
      <c r="AA145" s="35">
        <v>0</v>
      </c>
      <c r="AB145" s="35">
        <v>28632364.044141442</v>
      </c>
      <c r="AC145" s="35">
        <v>984439.84013706411</v>
      </c>
      <c r="AD145" s="35">
        <v>984439.84013706411</v>
      </c>
      <c r="AE145" s="35">
        <v>10560035.343984963</v>
      </c>
      <c r="AF145" s="35">
        <v>0</v>
      </c>
      <c r="AG145" s="35">
        <v>0</v>
      </c>
      <c r="AH145" s="35">
        <v>0</v>
      </c>
      <c r="AI145" s="35">
        <v>0</v>
      </c>
      <c r="AJ145" s="35">
        <v>0</v>
      </c>
      <c r="AK145" s="35">
        <v>0</v>
      </c>
      <c r="AL145" s="35">
        <v>0</v>
      </c>
      <c r="AM145" s="35">
        <v>0</v>
      </c>
      <c r="AN145" s="35">
        <v>28562540.862260539</v>
      </c>
      <c r="AO145" s="35"/>
      <c r="AP145" s="91">
        <f t="shared" si="2"/>
        <v>0</v>
      </c>
      <c r="AQ145" s="91">
        <f>SUMIF($E$2:$AN$2,"&lt;="&amp;VLOOKUP($AP$1,#REF!,6,0),$E145:$AN145)</f>
        <v>0</v>
      </c>
    </row>
    <row r="146" spans="1:43" x14ac:dyDescent="0.2">
      <c r="A146" s="1">
        <v>1337</v>
      </c>
      <c r="B146" s="1" t="s">
        <v>242</v>
      </c>
      <c r="C146" s="1">
        <v>1337</v>
      </c>
      <c r="D146" s="41">
        <v>536121001</v>
      </c>
      <c r="E146" s="35">
        <v>0</v>
      </c>
      <c r="F146" s="35">
        <v>0</v>
      </c>
      <c r="G146" s="35">
        <v>2210473.5625381274</v>
      </c>
      <c r="H146" s="35">
        <v>801081.25603150821</v>
      </c>
      <c r="I146" s="35">
        <v>0</v>
      </c>
      <c r="J146" s="35">
        <v>0</v>
      </c>
      <c r="K146" s="35">
        <v>0</v>
      </c>
      <c r="L146" s="35">
        <v>0</v>
      </c>
      <c r="M146" s="35">
        <v>0</v>
      </c>
      <c r="N146" s="35">
        <v>0</v>
      </c>
      <c r="O146" s="35">
        <v>0</v>
      </c>
      <c r="P146" s="35">
        <v>5634290.6485348428</v>
      </c>
      <c r="Q146" s="35">
        <v>0</v>
      </c>
      <c r="R146" s="35">
        <v>0</v>
      </c>
      <c r="S146" s="35">
        <v>2737728.663905744</v>
      </c>
      <c r="T146" s="35">
        <v>0</v>
      </c>
      <c r="U146" s="35">
        <v>0</v>
      </c>
      <c r="V146" s="35">
        <v>0</v>
      </c>
      <c r="W146" s="35">
        <v>0</v>
      </c>
      <c r="X146" s="35">
        <v>0</v>
      </c>
      <c r="Y146" s="35">
        <v>0</v>
      </c>
      <c r="Z146" s="35">
        <v>0</v>
      </c>
      <c r="AA146" s="35">
        <v>0</v>
      </c>
      <c r="AB146" s="35">
        <v>5558762.0684451787</v>
      </c>
      <c r="AC146" s="35">
        <v>0</v>
      </c>
      <c r="AD146" s="35">
        <v>0</v>
      </c>
      <c r="AE146" s="35">
        <v>2731052.4102039631</v>
      </c>
      <c r="AF146" s="35">
        <v>0</v>
      </c>
      <c r="AG146" s="35">
        <v>0</v>
      </c>
      <c r="AH146" s="35">
        <v>0</v>
      </c>
      <c r="AI146" s="35">
        <v>0</v>
      </c>
      <c r="AJ146" s="35">
        <v>0</v>
      </c>
      <c r="AK146" s="35">
        <v>0</v>
      </c>
      <c r="AL146" s="35">
        <v>0</v>
      </c>
      <c r="AM146" s="35">
        <v>0</v>
      </c>
      <c r="AN146" s="35">
        <v>5545206.4132314036</v>
      </c>
      <c r="AO146" s="35"/>
      <c r="AP146" s="91">
        <f t="shared" si="2"/>
        <v>0</v>
      </c>
      <c r="AQ146" s="91">
        <f>SUMIF($E$2:$AN$2,"&lt;="&amp;VLOOKUP($AP$1,#REF!,6,0),$E146:$AN146)</f>
        <v>0</v>
      </c>
    </row>
    <row r="147" spans="1:43" x14ac:dyDescent="0.2">
      <c r="A147" s="1">
        <v>1337</v>
      </c>
      <c r="B147" s="1" t="s">
        <v>243</v>
      </c>
      <c r="C147" s="1">
        <v>1337</v>
      </c>
      <c r="D147" s="41">
        <v>536198</v>
      </c>
      <c r="E147" s="35">
        <v>0</v>
      </c>
      <c r="F147" s="35">
        <v>0</v>
      </c>
      <c r="G147" s="35">
        <v>54586161.816728771</v>
      </c>
      <c r="H147" s="35">
        <v>30282123.901080884</v>
      </c>
      <c r="I147" s="35">
        <v>28637087.585880417</v>
      </c>
      <c r="J147" s="35">
        <v>0</v>
      </c>
      <c r="K147" s="35">
        <v>0</v>
      </c>
      <c r="L147" s="35">
        <v>0</v>
      </c>
      <c r="M147" s="35">
        <v>0</v>
      </c>
      <c r="N147" s="35">
        <v>0</v>
      </c>
      <c r="O147" s="35">
        <v>0</v>
      </c>
      <c r="P147" s="35">
        <v>96141937.990123004</v>
      </c>
      <c r="Q147" s="35">
        <v>7151868.8410089817</v>
      </c>
      <c r="R147" s="35">
        <v>0</v>
      </c>
      <c r="S147" s="35">
        <v>102508294.0594282</v>
      </c>
      <c r="T147" s="35">
        <v>0</v>
      </c>
      <c r="U147" s="35">
        <v>27985078.379201483</v>
      </c>
      <c r="V147" s="35">
        <v>0</v>
      </c>
      <c r="W147" s="35">
        <v>0</v>
      </c>
      <c r="X147" s="35">
        <v>0</v>
      </c>
      <c r="Y147" s="35">
        <v>0</v>
      </c>
      <c r="Z147" s="35">
        <v>0</v>
      </c>
      <c r="AA147" s="35">
        <v>0</v>
      </c>
      <c r="AB147" s="35">
        <v>93952978.357635006</v>
      </c>
      <c r="AC147" s="35">
        <v>7122314.3069345662</v>
      </c>
      <c r="AD147" s="35">
        <v>0</v>
      </c>
      <c r="AE147" s="35">
        <v>102084686.61680873</v>
      </c>
      <c r="AF147" s="35">
        <v>0</v>
      </c>
      <c r="AG147" s="35">
        <v>27869432.24936885</v>
      </c>
      <c r="AH147" s="35">
        <v>0</v>
      </c>
      <c r="AI147" s="35">
        <v>0</v>
      </c>
      <c r="AJ147" s="35">
        <v>0</v>
      </c>
      <c r="AK147" s="35">
        <v>0</v>
      </c>
      <c r="AL147" s="35">
        <v>0</v>
      </c>
      <c r="AM147" s="35">
        <v>0</v>
      </c>
      <c r="AN147" s="35">
        <v>93564725.082583085</v>
      </c>
      <c r="AO147" s="35"/>
      <c r="AP147" s="91">
        <f t="shared" si="2"/>
        <v>0</v>
      </c>
      <c r="AQ147" s="91">
        <f>SUMIF($E$2:$AN$2,"&lt;="&amp;VLOOKUP($AP$1,#REF!,6,0),$E147:$AN147)</f>
        <v>0</v>
      </c>
    </row>
    <row r="148" spans="1:43" x14ac:dyDescent="0.2">
      <c r="A148" s="1">
        <v>1337</v>
      </c>
      <c r="B148" s="1" t="s">
        <v>244</v>
      </c>
      <c r="C148" s="1">
        <v>1337</v>
      </c>
      <c r="D148" s="41" t="s">
        <v>1</v>
      </c>
      <c r="E148" s="35">
        <v>0</v>
      </c>
      <c r="F148" s="35">
        <v>0</v>
      </c>
      <c r="G148" s="35">
        <v>0</v>
      </c>
      <c r="H148" s="35">
        <v>13526719.712256035</v>
      </c>
      <c r="I148" s="35">
        <v>15172498.500979543</v>
      </c>
      <c r="J148" s="35">
        <v>0</v>
      </c>
      <c r="K148" s="35">
        <v>0</v>
      </c>
      <c r="L148" s="35">
        <v>0</v>
      </c>
      <c r="M148" s="35">
        <v>0</v>
      </c>
      <c r="N148" s="35">
        <v>0</v>
      </c>
      <c r="O148" s="35">
        <v>0</v>
      </c>
      <c r="P148" s="35">
        <v>3777883.8505006516</v>
      </c>
      <c r="Q148" s="35">
        <v>0</v>
      </c>
      <c r="R148" s="35">
        <v>0</v>
      </c>
      <c r="S148" s="35">
        <v>46228129.800862096</v>
      </c>
      <c r="T148" s="35">
        <v>0</v>
      </c>
      <c r="U148" s="35">
        <v>14969108.697422013</v>
      </c>
      <c r="V148" s="35">
        <v>0</v>
      </c>
      <c r="W148" s="35">
        <v>0</v>
      </c>
      <c r="X148" s="35">
        <v>0</v>
      </c>
      <c r="Y148" s="35">
        <v>0</v>
      </c>
      <c r="Z148" s="35">
        <v>0</v>
      </c>
      <c r="AA148" s="35">
        <v>0</v>
      </c>
      <c r="AB148" s="35">
        <v>3727240.7046689428</v>
      </c>
      <c r="AC148" s="35">
        <v>0</v>
      </c>
      <c r="AD148" s="35">
        <v>0</v>
      </c>
      <c r="AE148" s="35">
        <v>46115397.400906466</v>
      </c>
      <c r="AF148" s="35">
        <v>0</v>
      </c>
      <c r="AG148" s="35">
        <v>14932604.872674476</v>
      </c>
      <c r="AH148" s="35">
        <v>0</v>
      </c>
      <c r="AI148" s="35">
        <v>0</v>
      </c>
      <c r="AJ148" s="35">
        <v>0</v>
      </c>
      <c r="AK148" s="35">
        <v>0</v>
      </c>
      <c r="AL148" s="35">
        <v>0</v>
      </c>
      <c r="AM148" s="35">
        <v>0</v>
      </c>
      <c r="AN148" s="35">
        <v>3718151.4165740171</v>
      </c>
      <c r="AO148" s="35"/>
      <c r="AP148" s="91">
        <f t="shared" si="2"/>
        <v>0</v>
      </c>
      <c r="AQ148" s="91">
        <f>SUMIF($E$2:$AN$2,"&lt;="&amp;VLOOKUP($AP$1,#REF!,6,0),$E148:$AN148)</f>
        <v>0</v>
      </c>
    </row>
    <row r="149" spans="1:43" x14ac:dyDescent="0.2">
      <c r="A149" s="1">
        <v>1337</v>
      </c>
      <c r="B149" s="1" t="s">
        <v>245</v>
      </c>
      <c r="C149" s="1">
        <v>1337</v>
      </c>
      <c r="D149" s="41">
        <v>536101036</v>
      </c>
      <c r="E149" s="35">
        <v>0</v>
      </c>
      <c r="F149" s="35">
        <v>0</v>
      </c>
      <c r="G149" s="35">
        <v>25642056.909515835</v>
      </c>
      <c r="H149" s="35">
        <v>12301863.254288187</v>
      </c>
      <c r="I149" s="35">
        <v>13788481.181627491</v>
      </c>
      <c r="J149" s="35">
        <v>0</v>
      </c>
      <c r="K149" s="35">
        <v>0</v>
      </c>
      <c r="L149" s="35">
        <v>0</v>
      </c>
      <c r="M149" s="35">
        <v>0</v>
      </c>
      <c r="N149" s="35">
        <v>0</v>
      </c>
      <c r="O149" s="35">
        <v>0</v>
      </c>
      <c r="P149" s="35">
        <v>41973895.317065328</v>
      </c>
      <c r="Q149" s="35">
        <v>0</v>
      </c>
      <c r="R149" s="35">
        <v>0</v>
      </c>
      <c r="S149" s="35">
        <v>42042131.677824311</v>
      </c>
      <c r="T149" s="35">
        <v>0</v>
      </c>
      <c r="U149" s="35">
        <v>13603644.35473923</v>
      </c>
      <c r="V149" s="35">
        <v>0</v>
      </c>
      <c r="W149" s="35">
        <v>0</v>
      </c>
      <c r="X149" s="35">
        <v>0</v>
      </c>
      <c r="Y149" s="35">
        <v>0</v>
      </c>
      <c r="Z149" s="35">
        <v>0</v>
      </c>
      <c r="AA149" s="35">
        <v>0</v>
      </c>
      <c r="AB149" s="35">
        <v>41411228.441696636</v>
      </c>
      <c r="AC149" s="35">
        <v>0</v>
      </c>
      <c r="AD149" s="35">
        <v>0</v>
      </c>
      <c r="AE149" s="35">
        <v>41939607.29659348</v>
      </c>
      <c r="AF149" s="35">
        <v>0</v>
      </c>
      <c r="AG149" s="35">
        <v>13570470.365593255</v>
      </c>
      <c r="AH149" s="35">
        <v>0</v>
      </c>
      <c r="AI149" s="35">
        <v>0</v>
      </c>
      <c r="AJ149" s="35">
        <v>0</v>
      </c>
      <c r="AK149" s="35">
        <v>0</v>
      </c>
      <c r="AL149" s="35">
        <v>0</v>
      </c>
      <c r="AM149" s="35">
        <v>0</v>
      </c>
      <c r="AN149" s="35">
        <v>41310242.58768408</v>
      </c>
      <c r="AO149" s="35"/>
      <c r="AP149" s="91">
        <f t="shared" si="2"/>
        <v>0</v>
      </c>
      <c r="AQ149" s="91">
        <f>SUMIF($E$2:$AN$2,"&lt;="&amp;VLOOKUP($AP$1,#REF!,6,0),$E149:$AN149)</f>
        <v>0</v>
      </c>
    </row>
    <row r="150" spans="1:43" x14ac:dyDescent="0.2">
      <c r="A150" s="1">
        <v>1337</v>
      </c>
      <c r="B150" s="1" t="s">
        <v>246</v>
      </c>
      <c r="C150" s="1">
        <v>1337</v>
      </c>
      <c r="D150" s="41">
        <v>536101037</v>
      </c>
      <c r="E150" s="35">
        <v>0</v>
      </c>
      <c r="F150" s="35">
        <v>0</v>
      </c>
      <c r="G150" s="35">
        <v>39763916.579022914</v>
      </c>
      <c r="H150" s="35">
        <v>15475876.625436172</v>
      </c>
      <c r="I150" s="35">
        <v>0</v>
      </c>
      <c r="J150" s="35">
        <v>0</v>
      </c>
      <c r="K150" s="35">
        <v>0</v>
      </c>
      <c r="L150" s="35">
        <v>0</v>
      </c>
      <c r="M150" s="35">
        <v>0</v>
      </c>
      <c r="N150" s="35">
        <v>0</v>
      </c>
      <c r="O150" s="35">
        <v>0</v>
      </c>
      <c r="P150" s="35">
        <v>98953043.352965713</v>
      </c>
      <c r="Q150" s="35">
        <v>0</v>
      </c>
      <c r="R150" s="35">
        <v>0</v>
      </c>
      <c r="S150" s="35">
        <v>52889454.992889076</v>
      </c>
      <c r="T150" s="35">
        <v>0</v>
      </c>
      <c r="U150" s="35">
        <v>0</v>
      </c>
      <c r="V150" s="35">
        <v>0</v>
      </c>
      <c r="W150" s="35">
        <v>0</v>
      </c>
      <c r="X150" s="35">
        <v>0</v>
      </c>
      <c r="Y150" s="35">
        <v>0</v>
      </c>
      <c r="Z150" s="35">
        <v>0</v>
      </c>
      <c r="AA150" s="35">
        <v>0</v>
      </c>
      <c r="AB150" s="35">
        <v>97626561.755509615</v>
      </c>
      <c r="AC150" s="35">
        <v>0</v>
      </c>
      <c r="AD150" s="35">
        <v>0</v>
      </c>
      <c r="AE150" s="35">
        <v>52760478.215775713</v>
      </c>
      <c r="AF150" s="35">
        <v>0</v>
      </c>
      <c r="AG150" s="35">
        <v>0</v>
      </c>
      <c r="AH150" s="35">
        <v>0</v>
      </c>
      <c r="AI150" s="35">
        <v>0</v>
      </c>
      <c r="AJ150" s="35">
        <v>0</v>
      </c>
      <c r="AK150" s="35">
        <v>0</v>
      </c>
      <c r="AL150" s="35">
        <v>0</v>
      </c>
      <c r="AM150" s="35">
        <v>0</v>
      </c>
      <c r="AN150" s="35">
        <v>97388488.602788016</v>
      </c>
      <c r="AO150" s="35"/>
      <c r="AP150" s="91">
        <f t="shared" si="2"/>
        <v>0</v>
      </c>
      <c r="AQ150" s="91">
        <f>SUMIF($E$2:$AN$2,"&lt;="&amp;VLOOKUP($AP$1,#REF!,6,0),$E150:$AN150)</f>
        <v>0</v>
      </c>
    </row>
    <row r="151" spans="1:43" x14ac:dyDescent="0.2">
      <c r="A151" s="1">
        <v>1337</v>
      </c>
      <c r="B151" s="1" t="s">
        <v>247</v>
      </c>
      <c r="C151" s="1">
        <v>1337</v>
      </c>
      <c r="D151" s="41">
        <v>536101038</v>
      </c>
      <c r="E151" s="35">
        <v>0</v>
      </c>
      <c r="F151" s="35">
        <v>0</v>
      </c>
      <c r="G151" s="35">
        <v>51700100.323217377</v>
      </c>
      <c r="H151" s="35">
        <v>13031118.967196612</v>
      </c>
      <c r="I151" s="35">
        <v>0</v>
      </c>
      <c r="J151" s="35">
        <v>0</v>
      </c>
      <c r="K151" s="35">
        <v>0</v>
      </c>
      <c r="L151" s="35">
        <v>0</v>
      </c>
      <c r="M151" s="35">
        <v>0</v>
      </c>
      <c r="N151" s="35">
        <v>0</v>
      </c>
      <c r="O151" s="35">
        <v>0</v>
      </c>
      <c r="P151" s="35">
        <v>153230369.1477547</v>
      </c>
      <c r="Q151" s="35">
        <v>0</v>
      </c>
      <c r="R151" s="35">
        <v>0</v>
      </c>
      <c r="S151" s="35">
        <v>44534393.547034614</v>
      </c>
      <c r="T151" s="35">
        <v>0</v>
      </c>
      <c r="U151" s="35">
        <v>0</v>
      </c>
      <c r="V151" s="35">
        <v>0</v>
      </c>
      <c r="W151" s="35">
        <v>0</v>
      </c>
      <c r="X151" s="35">
        <v>0</v>
      </c>
      <c r="Y151" s="35">
        <v>0</v>
      </c>
      <c r="Z151" s="35">
        <v>0</v>
      </c>
      <c r="AA151" s="35">
        <v>0</v>
      </c>
      <c r="AB151" s="35">
        <v>151176291.19361961</v>
      </c>
      <c r="AC151" s="35">
        <v>0</v>
      </c>
      <c r="AD151" s="35">
        <v>0</v>
      </c>
      <c r="AE151" s="35">
        <v>44425791.50999023</v>
      </c>
      <c r="AF151" s="35">
        <v>0</v>
      </c>
      <c r="AG151" s="35">
        <v>0</v>
      </c>
      <c r="AH151" s="35">
        <v>0</v>
      </c>
      <c r="AI151" s="35">
        <v>0</v>
      </c>
      <c r="AJ151" s="35">
        <v>0</v>
      </c>
      <c r="AK151" s="35">
        <v>0</v>
      </c>
      <c r="AL151" s="35">
        <v>0</v>
      </c>
      <c r="AM151" s="35">
        <v>0</v>
      </c>
      <c r="AN151" s="35">
        <v>150807631.11162922</v>
      </c>
      <c r="AO151" s="35"/>
      <c r="AP151" s="91">
        <f t="shared" si="2"/>
        <v>0</v>
      </c>
      <c r="AQ151" s="91">
        <f>SUMIF($E$2:$AN$2,"&lt;="&amp;VLOOKUP($AP$1,#REF!,6,0),$E151:$AN151)</f>
        <v>0</v>
      </c>
    </row>
    <row r="152" spans="1:43" x14ac:dyDescent="0.2">
      <c r="A152" s="1">
        <v>1337</v>
      </c>
      <c r="B152" s="1" t="s">
        <v>248</v>
      </c>
      <c r="C152" s="1">
        <v>1337</v>
      </c>
      <c r="D152" s="41">
        <v>536101039</v>
      </c>
      <c r="E152" s="35">
        <v>0</v>
      </c>
      <c r="F152" s="35">
        <v>0</v>
      </c>
      <c r="G152" s="35">
        <v>38242710.642402977</v>
      </c>
      <c r="H152" s="35">
        <v>10818210.646546014</v>
      </c>
      <c r="I152" s="35">
        <v>0</v>
      </c>
      <c r="J152" s="35">
        <v>0</v>
      </c>
      <c r="K152" s="35">
        <v>0</v>
      </c>
      <c r="L152" s="35">
        <v>0</v>
      </c>
      <c r="M152" s="35">
        <v>0</v>
      </c>
      <c r="N152" s="35">
        <v>0</v>
      </c>
      <c r="O152" s="35">
        <v>0</v>
      </c>
      <c r="P152" s="35">
        <v>109258471.26530276</v>
      </c>
      <c r="Q152" s="35">
        <v>0</v>
      </c>
      <c r="R152" s="35">
        <v>0</v>
      </c>
      <c r="S152" s="35">
        <v>36971686.89970497</v>
      </c>
      <c r="T152" s="35">
        <v>0</v>
      </c>
      <c r="U152" s="35">
        <v>0</v>
      </c>
      <c r="V152" s="35">
        <v>0</v>
      </c>
      <c r="W152" s="35">
        <v>0</v>
      </c>
      <c r="X152" s="35">
        <v>0</v>
      </c>
      <c r="Y152" s="35">
        <v>0</v>
      </c>
      <c r="Z152" s="35">
        <v>0</v>
      </c>
      <c r="AA152" s="35">
        <v>0</v>
      </c>
      <c r="AB152" s="35">
        <v>107793843.73502414</v>
      </c>
      <c r="AC152" s="35">
        <v>0</v>
      </c>
      <c r="AD152" s="35">
        <v>0</v>
      </c>
      <c r="AE152" s="35">
        <v>36881527.358045682</v>
      </c>
      <c r="AF152" s="35">
        <v>0</v>
      </c>
      <c r="AG152" s="35">
        <v>0</v>
      </c>
      <c r="AH152" s="35">
        <v>0</v>
      </c>
      <c r="AI152" s="35">
        <v>0</v>
      </c>
      <c r="AJ152" s="35">
        <v>0</v>
      </c>
      <c r="AK152" s="35">
        <v>0</v>
      </c>
      <c r="AL152" s="35">
        <v>0</v>
      </c>
      <c r="AM152" s="35">
        <v>0</v>
      </c>
      <c r="AN152" s="35">
        <v>107530976.54232052</v>
      </c>
      <c r="AO152" s="35"/>
      <c r="AP152" s="91">
        <f t="shared" si="2"/>
        <v>0</v>
      </c>
      <c r="AQ152" s="91">
        <f>SUMIF($E$2:$AN$2,"&lt;="&amp;VLOOKUP($AP$1,#REF!,6,0),$E152:$AN152)</f>
        <v>0</v>
      </c>
    </row>
    <row r="153" spans="1:43" x14ac:dyDescent="0.2">
      <c r="A153" s="1">
        <v>1337</v>
      </c>
      <c r="B153" s="1" t="s">
        <v>249</v>
      </c>
      <c r="C153" s="1">
        <v>1337</v>
      </c>
      <c r="D153" s="41">
        <v>536115035</v>
      </c>
      <c r="E153" s="35">
        <v>0</v>
      </c>
      <c r="F153" s="35">
        <v>0</v>
      </c>
      <c r="G153" s="35">
        <v>11569085.037726596</v>
      </c>
      <c r="H153" s="35">
        <v>0</v>
      </c>
      <c r="I153" s="35">
        <v>16968418.171539802</v>
      </c>
      <c r="J153" s="35">
        <v>5706759.2616835972</v>
      </c>
      <c r="K153" s="35">
        <v>0</v>
      </c>
      <c r="L153" s="35">
        <v>0</v>
      </c>
      <c r="M153" s="35">
        <v>9593488.8000051286</v>
      </c>
      <c r="N153" s="35">
        <v>0</v>
      </c>
      <c r="O153" s="35">
        <v>11862484.258908143</v>
      </c>
      <c r="P153" s="35">
        <v>0</v>
      </c>
      <c r="Q153" s="35">
        <v>0</v>
      </c>
      <c r="R153" s="35">
        <v>0</v>
      </c>
      <c r="S153" s="35">
        <v>0</v>
      </c>
      <c r="T153" s="35">
        <v>0</v>
      </c>
      <c r="U153" s="35">
        <v>16740953.773479806</v>
      </c>
      <c r="V153" s="35">
        <v>5630259.228079441</v>
      </c>
      <c r="W153" s="35">
        <v>0</v>
      </c>
      <c r="X153" s="35">
        <v>0</v>
      </c>
      <c r="Y153" s="35">
        <v>9464886.5264680162</v>
      </c>
      <c r="Z153" s="35">
        <v>0</v>
      </c>
      <c r="AA153" s="35">
        <v>11703465.733187554</v>
      </c>
      <c r="AB153" s="35">
        <v>0</v>
      </c>
      <c r="AC153" s="35">
        <v>0</v>
      </c>
      <c r="AD153" s="35">
        <v>0</v>
      </c>
      <c r="AE153" s="35">
        <v>0</v>
      </c>
      <c r="AF153" s="35">
        <v>0</v>
      </c>
      <c r="AG153" s="35">
        <v>16700129.10883167</v>
      </c>
      <c r="AH153" s="35">
        <v>5616529.2191457478</v>
      </c>
      <c r="AI153" s="35">
        <v>0</v>
      </c>
      <c r="AJ153" s="35">
        <v>0</v>
      </c>
      <c r="AK153" s="35">
        <v>9441805.3553708326</v>
      </c>
      <c r="AL153" s="35">
        <v>0</v>
      </c>
      <c r="AM153" s="35">
        <v>11674925.539466023</v>
      </c>
      <c r="AN153" s="35">
        <v>0</v>
      </c>
      <c r="AO153" s="35"/>
      <c r="AP153" s="91">
        <f t="shared" si="2"/>
        <v>0</v>
      </c>
      <c r="AQ153" s="91">
        <f>SUMIF($E$2:$AN$2,"&lt;="&amp;VLOOKUP($AP$1,#REF!,6,0),$E153:$AN153)</f>
        <v>0</v>
      </c>
    </row>
    <row r="154" spans="1:43" x14ac:dyDescent="0.2">
      <c r="A154" s="1">
        <v>1337</v>
      </c>
      <c r="B154" s="1" t="s">
        <v>250</v>
      </c>
      <c r="C154" s="1">
        <v>1337</v>
      </c>
      <c r="D154" s="41">
        <v>536121038</v>
      </c>
      <c r="E154" s="35">
        <v>0</v>
      </c>
      <c r="F154" s="35">
        <v>0</v>
      </c>
      <c r="G154" s="35">
        <v>16339503.23302572</v>
      </c>
      <c r="H154" s="35">
        <v>4265817.5865434324</v>
      </c>
      <c r="I154" s="35">
        <v>0</v>
      </c>
      <c r="J154" s="35">
        <v>0</v>
      </c>
      <c r="K154" s="35">
        <v>0</v>
      </c>
      <c r="L154" s="35">
        <v>0</v>
      </c>
      <c r="M154" s="35">
        <v>0</v>
      </c>
      <c r="N154" s="35">
        <v>0</v>
      </c>
      <c r="O154" s="35">
        <v>0</v>
      </c>
      <c r="P154" s="35">
        <v>47389282.05514013</v>
      </c>
      <c r="Q154" s="35">
        <v>0</v>
      </c>
      <c r="R154" s="35">
        <v>0</v>
      </c>
      <c r="S154" s="35">
        <v>14578609.83981609</v>
      </c>
      <c r="T154" s="35">
        <v>0</v>
      </c>
      <c r="U154" s="35">
        <v>0</v>
      </c>
      <c r="V154" s="35">
        <v>0</v>
      </c>
      <c r="W154" s="35">
        <v>0</v>
      </c>
      <c r="X154" s="35">
        <v>0</v>
      </c>
      <c r="Y154" s="35">
        <v>0</v>
      </c>
      <c r="Z154" s="35">
        <v>0</v>
      </c>
      <c r="AA154" s="35">
        <v>0</v>
      </c>
      <c r="AB154" s="35">
        <v>46754021.042110205</v>
      </c>
      <c r="AC154" s="35">
        <v>0</v>
      </c>
      <c r="AD154" s="35">
        <v>0</v>
      </c>
      <c r="AE154" s="35">
        <v>14543058.28965953</v>
      </c>
      <c r="AF154" s="35">
        <v>0</v>
      </c>
      <c r="AG154" s="35">
        <v>0</v>
      </c>
      <c r="AH154" s="35">
        <v>0</v>
      </c>
      <c r="AI154" s="35">
        <v>0</v>
      </c>
      <c r="AJ154" s="35">
        <v>0</v>
      </c>
      <c r="AK154" s="35">
        <v>0</v>
      </c>
      <c r="AL154" s="35">
        <v>0</v>
      </c>
      <c r="AM154" s="35">
        <v>0</v>
      </c>
      <c r="AN154" s="35">
        <v>46640006.198283337</v>
      </c>
      <c r="AO154" s="35"/>
      <c r="AP154" s="91">
        <f t="shared" si="2"/>
        <v>0</v>
      </c>
      <c r="AQ154" s="91">
        <f>SUMIF($E$2:$AN$2,"&lt;="&amp;VLOOKUP($AP$1,#REF!,6,0),$E154:$AN154)</f>
        <v>0</v>
      </c>
    </row>
    <row r="155" spans="1:43" x14ac:dyDescent="0.2">
      <c r="A155" s="1">
        <v>1337</v>
      </c>
      <c r="B155" s="1" t="s">
        <v>251</v>
      </c>
      <c r="C155" s="1">
        <v>1337</v>
      </c>
      <c r="D155" s="41">
        <v>536121039</v>
      </c>
      <c r="E155" s="35">
        <v>0</v>
      </c>
      <c r="F155" s="35">
        <v>0</v>
      </c>
      <c r="G155" s="35">
        <v>14470327.310714312</v>
      </c>
      <c r="H155" s="35">
        <v>4114286.1795221767</v>
      </c>
      <c r="I155" s="35">
        <v>0</v>
      </c>
      <c r="J155" s="35">
        <v>0</v>
      </c>
      <c r="K155" s="35">
        <v>0</v>
      </c>
      <c r="L155" s="35">
        <v>0</v>
      </c>
      <c r="M155" s="35">
        <v>0</v>
      </c>
      <c r="N155" s="35">
        <v>0</v>
      </c>
      <c r="O155" s="35">
        <v>0</v>
      </c>
      <c r="P155" s="35">
        <v>40801367.008063138</v>
      </c>
      <c r="Q155" s="35">
        <v>0</v>
      </c>
      <c r="R155" s="35">
        <v>0</v>
      </c>
      <c r="S155" s="35">
        <v>14060744.924914446</v>
      </c>
      <c r="T155" s="35">
        <v>0</v>
      </c>
      <c r="U155" s="35">
        <v>0</v>
      </c>
      <c r="V155" s="35">
        <v>0</v>
      </c>
      <c r="W155" s="35">
        <v>0</v>
      </c>
      <c r="X155" s="35">
        <v>0</v>
      </c>
      <c r="Y155" s="35">
        <v>0</v>
      </c>
      <c r="Z155" s="35">
        <v>0</v>
      </c>
      <c r="AA155" s="35">
        <v>0</v>
      </c>
      <c r="AB155" s="35">
        <v>40254418.064874068</v>
      </c>
      <c r="AC155" s="35">
        <v>0</v>
      </c>
      <c r="AD155" s="35">
        <v>0</v>
      </c>
      <c r="AE155" s="35">
        <v>14026456.245545894</v>
      </c>
      <c r="AF155" s="35">
        <v>0</v>
      </c>
      <c r="AG155" s="35">
        <v>0</v>
      </c>
      <c r="AH155" s="35">
        <v>0</v>
      </c>
      <c r="AI155" s="35">
        <v>0</v>
      </c>
      <c r="AJ155" s="35">
        <v>0</v>
      </c>
      <c r="AK155" s="35">
        <v>0</v>
      </c>
      <c r="AL155" s="35">
        <v>0</v>
      </c>
      <c r="AM155" s="35">
        <v>0</v>
      </c>
      <c r="AN155" s="35">
        <v>40156253.220723569</v>
      </c>
      <c r="AO155" s="35"/>
      <c r="AP155" s="91">
        <f t="shared" si="2"/>
        <v>0</v>
      </c>
      <c r="AQ155" s="91">
        <f>SUMIF($E$2:$AN$2,"&lt;="&amp;VLOOKUP($AP$1,#REF!,6,0),$E155:$AN155)</f>
        <v>0</v>
      </c>
    </row>
    <row r="156" spans="1:43" x14ac:dyDescent="0.2">
      <c r="C156" s="1">
        <v>1101</v>
      </c>
      <c r="E156" s="45">
        <v>73955</v>
      </c>
      <c r="F156" s="45">
        <v>86715.107326531623</v>
      </c>
      <c r="G156" s="45">
        <v>86715.107326531623</v>
      </c>
      <c r="H156" s="45">
        <v>86715.107326531623</v>
      </c>
      <c r="I156" s="45">
        <v>86715.107326531623</v>
      </c>
      <c r="J156" s="45">
        <v>86715.107326531623</v>
      </c>
      <c r="K156" s="45">
        <v>86715.107326531623</v>
      </c>
      <c r="L156" s="45">
        <v>86715.107326531623</v>
      </c>
      <c r="M156" s="45">
        <v>86715.107326531623</v>
      </c>
      <c r="N156" s="45">
        <v>86715.107326531623</v>
      </c>
      <c r="O156" s="45">
        <v>86715.107326531623</v>
      </c>
      <c r="P156" s="45">
        <v>86715.107326531623</v>
      </c>
      <c r="Q156" s="45">
        <v>86715.107326531623</v>
      </c>
      <c r="R156" s="45">
        <v>86715.107326531623</v>
      </c>
      <c r="S156" s="45">
        <v>86715.107326531623</v>
      </c>
      <c r="T156" s="45">
        <v>86715.107326531623</v>
      </c>
      <c r="U156" s="45">
        <v>86715.107326531623</v>
      </c>
      <c r="V156" s="45">
        <v>86715.107326531623</v>
      </c>
      <c r="W156" s="45">
        <v>86715.107326531623</v>
      </c>
      <c r="X156" s="45">
        <v>86715.107326531623</v>
      </c>
      <c r="Y156" s="45">
        <v>86715.107326531623</v>
      </c>
      <c r="Z156" s="45">
        <v>86715.107326531623</v>
      </c>
      <c r="AA156" s="45">
        <v>86715.107326531623</v>
      </c>
      <c r="AB156" s="45">
        <v>86715.107326531623</v>
      </c>
      <c r="AC156" s="45">
        <v>86715.107326531623</v>
      </c>
      <c r="AD156" s="45">
        <v>86715.107326531623</v>
      </c>
      <c r="AE156" s="45">
        <v>86715.107326531623</v>
      </c>
      <c r="AF156" s="45">
        <v>86715.107326531623</v>
      </c>
      <c r="AG156" s="45">
        <v>86715.107326531623</v>
      </c>
      <c r="AH156" s="45">
        <v>86715.107326531623</v>
      </c>
      <c r="AI156" s="45">
        <v>86715.107326531623</v>
      </c>
      <c r="AJ156" s="45">
        <v>86715.107326531623</v>
      </c>
      <c r="AK156" s="45">
        <v>86715.107326531623</v>
      </c>
      <c r="AL156" s="45">
        <v>86715.107326531623</v>
      </c>
      <c r="AM156" s="45">
        <v>86715.107326531623</v>
      </c>
      <c r="AN156" s="45">
        <v>86715.107326531623</v>
      </c>
      <c r="AP156" s="91">
        <f t="shared" si="2"/>
        <v>0</v>
      </c>
      <c r="AQ156" s="91">
        <f>SUMIF($E$2:$AN$2,"&lt;="&amp;VLOOKUP($AP$1,#REF!,6,0),$E156:$AN156)</f>
        <v>0</v>
      </c>
    </row>
    <row r="157" spans="1:43" x14ac:dyDescent="0.2">
      <c r="C157" s="1">
        <v>1102</v>
      </c>
      <c r="E157" s="45">
        <v>2081538.9</v>
      </c>
      <c r="F157" s="45">
        <v>2398527.2131222589</v>
      </c>
      <c r="G157" s="45">
        <v>2398527.2131222589</v>
      </c>
      <c r="H157" s="45">
        <v>2398527.2131222589</v>
      </c>
      <c r="I157" s="45">
        <v>2398527.2131222589</v>
      </c>
      <c r="J157" s="45">
        <v>2398527.2131222589</v>
      </c>
      <c r="K157" s="45">
        <v>2398527.2131222589</v>
      </c>
      <c r="L157" s="45">
        <v>2398527.2131222589</v>
      </c>
      <c r="M157" s="45">
        <v>2398527.2131222589</v>
      </c>
      <c r="N157" s="45">
        <v>2398527.2131222589</v>
      </c>
      <c r="O157" s="45">
        <v>2398527.2131222589</v>
      </c>
      <c r="P157" s="45">
        <v>2398527.2131222589</v>
      </c>
      <c r="Q157" s="45">
        <v>2398527.2131222589</v>
      </c>
      <c r="R157" s="45">
        <v>2398527.2131222589</v>
      </c>
      <c r="S157" s="45">
        <v>2398527.2131222589</v>
      </c>
      <c r="T157" s="45">
        <v>2398527.2131222589</v>
      </c>
      <c r="U157" s="45">
        <v>2398527.2131222589</v>
      </c>
      <c r="V157" s="45">
        <v>2398527.2131222589</v>
      </c>
      <c r="W157" s="45">
        <v>2398527.2131222589</v>
      </c>
      <c r="X157" s="45">
        <v>2398527.2131222589</v>
      </c>
      <c r="Y157" s="45">
        <v>2398527.2131222589</v>
      </c>
      <c r="Z157" s="45">
        <v>2398527.2131222589</v>
      </c>
      <c r="AA157" s="45">
        <v>2398527.2131222589</v>
      </c>
      <c r="AB157" s="45">
        <v>2398527.2131222589</v>
      </c>
      <c r="AC157" s="45">
        <v>2398527.2131222589</v>
      </c>
      <c r="AD157" s="45">
        <v>2398527.2131222589</v>
      </c>
      <c r="AE157" s="45">
        <v>2398527.2131222589</v>
      </c>
      <c r="AF157" s="45">
        <v>2398527.2131222589</v>
      </c>
      <c r="AG157" s="45">
        <v>2398527.2131222589</v>
      </c>
      <c r="AH157" s="45">
        <v>2398527.2131222589</v>
      </c>
      <c r="AI157" s="45">
        <v>2398527.2131222589</v>
      </c>
      <c r="AJ157" s="45">
        <v>2398527.2131222589</v>
      </c>
      <c r="AK157" s="45">
        <v>2398527.2131222589</v>
      </c>
      <c r="AL157" s="45">
        <v>2398527.2131222589</v>
      </c>
      <c r="AM157" s="45">
        <v>2398527.2131222589</v>
      </c>
      <c r="AN157" s="45">
        <v>2398527.2131222589</v>
      </c>
      <c r="AP157" s="91">
        <f t="shared" si="2"/>
        <v>0</v>
      </c>
      <c r="AQ157" s="91">
        <f>SUMIF($E$2:$AN$2,"&lt;="&amp;VLOOKUP($AP$1,#REF!,6,0),$E157:$AN157)</f>
        <v>0</v>
      </c>
    </row>
    <row r="158" spans="1:43" x14ac:dyDescent="0.2">
      <c r="C158" s="1">
        <v>1103</v>
      </c>
      <c r="E158" s="45">
        <v>0</v>
      </c>
      <c r="F158" s="45">
        <v>0</v>
      </c>
      <c r="G158" s="45">
        <v>0</v>
      </c>
      <c r="H158" s="45">
        <v>0</v>
      </c>
      <c r="I158" s="45">
        <v>0</v>
      </c>
      <c r="J158" s="45">
        <v>0</v>
      </c>
      <c r="K158" s="45">
        <v>0</v>
      </c>
      <c r="L158" s="45">
        <v>0</v>
      </c>
      <c r="M158" s="45">
        <v>0</v>
      </c>
      <c r="N158" s="45">
        <v>0</v>
      </c>
      <c r="O158" s="45">
        <v>0</v>
      </c>
      <c r="P158" s="45">
        <v>0</v>
      </c>
      <c r="Q158" s="45">
        <v>0</v>
      </c>
      <c r="R158" s="45">
        <v>0</v>
      </c>
      <c r="S158" s="45">
        <v>0</v>
      </c>
      <c r="T158" s="45">
        <v>0</v>
      </c>
      <c r="U158" s="45">
        <v>0</v>
      </c>
      <c r="V158" s="45">
        <v>0</v>
      </c>
      <c r="W158" s="45">
        <v>0</v>
      </c>
      <c r="X158" s="45">
        <v>0</v>
      </c>
      <c r="Y158" s="45">
        <v>0</v>
      </c>
      <c r="Z158" s="45">
        <v>0</v>
      </c>
      <c r="AA158" s="45">
        <v>0</v>
      </c>
      <c r="AB158" s="45">
        <v>0</v>
      </c>
      <c r="AC158" s="45">
        <v>0</v>
      </c>
      <c r="AD158" s="45">
        <v>0</v>
      </c>
      <c r="AE158" s="45">
        <v>0</v>
      </c>
      <c r="AF158" s="45">
        <v>0</v>
      </c>
      <c r="AG158" s="45">
        <v>0</v>
      </c>
      <c r="AH158" s="45">
        <v>0</v>
      </c>
      <c r="AI158" s="45">
        <v>0</v>
      </c>
      <c r="AJ158" s="45">
        <v>0</v>
      </c>
      <c r="AK158" s="45">
        <v>0</v>
      </c>
      <c r="AL158" s="45">
        <v>0</v>
      </c>
      <c r="AM158" s="45">
        <v>0</v>
      </c>
      <c r="AN158" s="45">
        <v>0</v>
      </c>
      <c r="AP158" s="91">
        <f t="shared" si="2"/>
        <v>0</v>
      </c>
      <c r="AQ158" s="91">
        <f>SUMIF($E$2:$AN$2,"&lt;="&amp;VLOOKUP($AP$1,#REF!,6,0),$E158:$AN158)</f>
        <v>0</v>
      </c>
    </row>
    <row r="159" spans="1:43" x14ac:dyDescent="0.2">
      <c r="C159" s="1">
        <v>1210</v>
      </c>
      <c r="E159" s="45">
        <v>135.22</v>
      </c>
      <c r="F159" s="45">
        <v>1706.3406855170565</v>
      </c>
      <c r="G159" s="45">
        <v>1706.3406855170565</v>
      </c>
      <c r="H159" s="45">
        <v>1706.3406855170565</v>
      </c>
      <c r="I159" s="45">
        <v>1706.3406855170565</v>
      </c>
      <c r="J159" s="45">
        <v>1706.3406855170565</v>
      </c>
      <c r="K159" s="45">
        <v>1706.3406855170565</v>
      </c>
      <c r="L159" s="45">
        <v>1706.3406855170565</v>
      </c>
      <c r="M159" s="45">
        <v>1706.3406855170565</v>
      </c>
      <c r="N159" s="45">
        <v>1706.3406855170565</v>
      </c>
      <c r="O159" s="45">
        <v>1706.3406855170565</v>
      </c>
      <c r="P159" s="45">
        <v>1706.3406855170565</v>
      </c>
      <c r="Q159" s="45">
        <v>1706.3406855170565</v>
      </c>
      <c r="R159" s="45">
        <v>1706.3406855170565</v>
      </c>
      <c r="S159" s="45">
        <v>1706.3406855170565</v>
      </c>
      <c r="T159" s="45">
        <v>1706.3406855170565</v>
      </c>
      <c r="U159" s="45">
        <v>1706.3406855170565</v>
      </c>
      <c r="V159" s="45">
        <v>1706.3406855170565</v>
      </c>
      <c r="W159" s="45">
        <v>1706.3406855170565</v>
      </c>
      <c r="X159" s="45">
        <v>1706.3406855170565</v>
      </c>
      <c r="Y159" s="45">
        <v>1706.3406855170565</v>
      </c>
      <c r="Z159" s="45">
        <v>1706.3406855170565</v>
      </c>
      <c r="AA159" s="45">
        <v>1706.3406855170565</v>
      </c>
      <c r="AB159" s="45">
        <v>1706.3406855170565</v>
      </c>
      <c r="AC159" s="45">
        <v>1706.3406855170565</v>
      </c>
      <c r="AD159" s="45">
        <v>1706.3406855170565</v>
      </c>
      <c r="AE159" s="45">
        <v>1706.3406855170565</v>
      </c>
      <c r="AF159" s="45">
        <v>1706.3406855170565</v>
      </c>
      <c r="AG159" s="45">
        <v>1706.3406855170565</v>
      </c>
      <c r="AH159" s="45">
        <v>1706.3406855170565</v>
      </c>
      <c r="AI159" s="45">
        <v>1706.3406855170565</v>
      </c>
      <c r="AJ159" s="45">
        <v>1706.3406855170565</v>
      </c>
      <c r="AK159" s="45">
        <v>1706.3406855170565</v>
      </c>
      <c r="AL159" s="45">
        <v>1706.3406855170565</v>
      </c>
      <c r="AM159" s="45">
        <v>1706.3406855170565</v>
      </c>
      <c r="AN159" s="45">
        <v>1706.3406855170565</v>
      </c>
      <c r="AP159" s="91">
        <f t="shared" si="2"/>
        <v>0</v>
      </c>
      <c r="AQ159" s="91">
        <f>SUMIF($E$2:$AN$2,"&lt;="&amp;VLOOKUP($AP$1,#REF!,6,0),$E159:$AN159)</f>
        <v>0</v>
      </c>
    </row>
    <row r="160" spans="1:43" x14ac:dyDescent="0.2">
      <c r="E160" s="35"/>
      <c r="F160" s="35"/>
      <c r="G160" s="35"/>
      <c r="H160" s="35"/>
      <c r="I160" s="35"/>
      <c r="J160" s="35"/>
      <c r="K160" s="35"/>
      <c r="L160" s="35"/>
      <c r="M160" s="35"/>
      <c r="N160" s="35"/>
      <c r="O160" s="35"/>
      <c r="P160" s="35"/>
    </row>
    <row r="161" spans="5:16" x14ac:dyDescent="0.2">
      <c r="E161" s="35"/>
      <c r="F161" s="35"/>
      <c r="G161" s="35"/>
      <c r="H161" s="35"/>
      <c r="I161" s="35"/>
      <c r="J161" s="35"/>
      <c r="K161" s="35"/>
      <c r="L161" s="35"/>
      <c r="M161" s="35"/>
      <c r="N161" s="35"/>
      <c r="O161" s="35"/>
      <c r="P161" s="35"/>
    </row>
    <row r="162" spans="5:16" x14ac:dyDescent="0.2">
      <c r="E162" s="35"/>
      <c r="F162" s="35"/>
      <c r="G162" s="35"/>
      <c r="H162" s="35"/>
      <c r="I162" s="35"/>
      <c r="J162" s="35"/>
      <c r="K162" s="35"/>
      <c r="L162" s="35"/>
      <c r="M162" s="35"/>
      <c r="N162" s="35"/>
      <c r="O162" s="35"/>
      <c r="P162" s="35"/>
    </row>
    <row r="163" spans="5:16" x14ac:dyDescent="0.2">
      <c r="E163" s="35"/>
      <c r="F163" s="35"/>
      <c r="G163" s="35"/>
      <c r="H163" s="35"/>
      <c r="I163" s="35"/>
      <c r="J163" s="35"/>
      <c r="K163" s="35"/>
      <c r="L163" s="35"/>
      <c r="M163" s="35"/>
      <c r="N163" s="35"/>
      <c r="O163" s="35"/>
      <c r="P163" s="35"/>
    </row>
    <row r="164" spans="5:16" x14ac:dyDescent="0.2">
      <c r="E164" s="35"/>
      <c r="F164" s="35"/>
      <c r="G164" s="35"/>
      <c r="H164" s="35"/>
      <c r="I164" s="35"/>
      <c r="J164" s="35"/>
      <c r="K164" s="35"/>
      <c r="L164" s="35"/>
      <c r="M164" s="35"/>
      <c r="N164" s="35"/>
      <c r="O164" s="35"/>
      <c r="P164" s="35"/>
    </row>
    <row r="165" spans="5:16" x14ac:dyDescent="0.2">
      <c r="E165" s="35"/>
      <c r="F165" s="35"/>
      <c r="G165" s="35"/>
      <c r="H165" s="35"/>
      <c r="I165" s="35"/>
      <c r="J165" s="35"/>
      <c r="K165" s="35"/>
      <c r="L165" s="35"/>
      <c r="M165" s="35"/>
      <c r="N165" s="35"/>
      <c r="O165" s="35"/>
      <c r="P165" s="35"/>
    </row>
    <row r="166" spans="5:16" x14ac:dyDescent="0.2">
      <c r="E166" s="35"/>
      <c r="F166" s="35"/>
      <c r="G166" s="35"/>
      <c r="H166" s="35"/>
      <c r="I166" s="35"/>
      <c r="J166" s="35"/>
      <c r="K166" s="35"/>
      <c r="L166" s="35"/>
      <c r="M166" s="35"/>
      <c r="N166" s="35"/>
      <c r="O166" s="35"/>
      <c r="P166" s="35"/>
    </row>
    <row r="167" spans="5:16" x14ac:dyDescent="0.2">
      <c r="E167" s="35"/>
      <c r="F167" s="35"/>
      <c r="G167" s="35"/>
      <c r="H167" s="35"/>
      <c r="I167" s="35"/>
      <c r="J167" s="35"/>
      <c r="K167" s="35"/>
      <c r="L167" s="35"/>
      <c r="M167" s="35"/>
      <c r="N167" s="35"/>
      <c r="O167" s="35"/>
      <c r="P167" s="35"/>
    </row>
  </sheetData>
  <autoFilter ref="A3:AS3" xr:uid="{00000000-0009-0000-0000-000008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9" tint="0.39997558519241921"/>
  </sheetPr>
  <dimension ref="A1:P42"/>
  <sheetViews>
    <sheetView workbookViewId="0">
      <pane xSplit="2" ySplit="3" topLeftCell="C4" activePane="bottomRight" state="frozen"/>
      <selection activeCell="AP1" sqref="AP1"/>
      <selection pane="topRight" activeCell="AP1" sqref="AP1"/>
      <selection pane="bottomLeft" activeCell="AP1" sqref="AP1"/>
      <selection pane="bottomRight" activeCell="AP1" sqref="AP1"/>
    </sheetView>
  </sheetViews>
  <sheetFormatPr defaultRowHeight="15" x14ac:dyDescent="0.25"/>
  <cols>
    <col min="1" max="1" width="9.7109375" style="96" bestFit="1" customWidth="1"/>
    <col min="3" max="8" width="12.5703125" customWidth="1"/>
  </cols>
  <sheetData>
    <row r="1" spans="1:16" x14ac:dyDescent="0.25">
      <c r="A1" s="90" t="e">
        <f>#REF!</f>
        <v>#REF!</v>
      </c>
    </row>
    <row r="2" spans="1:16" x14ac:dyDescent="0.25">
      <c r="A2" s="95"/>
    </row>
    <row r="3" spans="1:16" x14ac:dyDescent="0.25">
      <c r="A3" s="92" t="s">
        <v>386</v>
      </c>
      <c r="B3" s="28"/>
      <c r="C3" s="28">
        <v>1101</v>
      </c>
      <c r="D3" s="28">
        <v>1102</v>
      </c>
      <c r="E3" s="28">
        <v>1310</v>
      </c>
      <c r="F3" s="28">
        <v>1311</v>
      </c>
      <c r="G3" s="28">
        <v>1330</v>
      </c>
      <c r="H3" s="28">
        <v>1331</v>
      </c>
    </row>
    <row r="4" spans="1:16" x14ac:dyDescent="0.25">
      <c r="A4" s="92" t="str">
        <f>IFERROR(VLOOKUP($B4,#REF!,6,0),"N/A")</f>
        <v>N/A</v>
      </c>
      <c r="B4" s="28">
        <v>201607</v>
      </c>
      <c r="C4" s="3">
        <f>VLOOKUP(B4,[2]F1101!$B:$H,7,0)</f>
        <v>3389.5816204899133</v>
      </c>
      <c r="D4" s="3">
        <f>VLOOKUP(B4,[2]F1102!$B:$H,7,0)</f>
        <v>152249.88854338403</v>
      </c>
      <c r="E4" s="3">
        <f>VLOOKUP(B4,[2]F1310!$B:$O,14,0)</f>
        <v>15176574.985418493</v>
      </c>
      <c r="F4" s="3">
        <f>VLOOKUP(B4,[2]F1311!$B:$N,13,0)</f>
        <v>0</v>
      </c>
      <c r="G4" s="3">
        <f>VLOOKUP(B4,[2]F1330!$B:$H,7,0)</f>
        <v>-40407.443493468956</v>
      </c>
      <c r="H4" s="3">
        <f>VLOOKUP(B4,[2]F1331!$B:$H,7,0)</f>
        <v>-17829.22069397513</v>
      </c>
      <c r="I4" s="3"/>
      <c r="J4" s="3"/>
      <c r="K4" s="3"/>
      <c r="L4" s="3"/>
      <c r="M4" s="3"/>
      <c r="N4" s="3"/>
      <c r="O4" s="3"/>
      <c r="P4" s="3"/>
    </row>
    <row r="5" spans="1:16" x14ac:dyDescent="0.25">
      <c r="A5" s="92" t="str">
        <f>IFERROR(VLOOKUP($B5,#REF!,6,0),"N/A")</f>
        <v>N/A</v>
      </c>
      <c r="B5" s="28">
        <v>201608</v>
      </c>
      <c r="C5" s="3">
        <f>VLOOKUP(B5,[2]F1101!$B:$H,7,0)</f>
        <v>3407.8412153674353</v>
      </c>
      <c r="D5" s="3">
        <f>VLOOKUP(B5,[2]F1102!$B:$H,7,0)</f>
        <v>144070.44640753802</v>
      </c>
      <c r="E5" s="3">
        <f>VLOOKUP(B5,[2]F1310!$B:$O,14,0)</f>
        <v>18816280.176399972</v>
      </c>
      <c r="F5" s="3">
        <f>VLOOKUP(B5,[2]F1311!$B:$N,13,0)</f>
        <v>0</v>
      </c>
      <c r="G5" s="3">
        <f>VLOOKUP(B5,[2]F1330!$B:$H,7,0)</f>
        <v>-36465.820120101722</v>
      </c>
      <c r="H5" s="3">
        <f>VLOOKUP(B5,[2]F1331!$B:$H,7,0)</f>
        <v>-32329.940520481348</v>
      </c>
      <c r="I5" s="3"/>
      <c r="J5" s="3"/>
      <c r="K5" s="3"/>
      <c r="L5" s="3"/>
      <c r="M5" s="3"/>
      <c r="N5" s="3"/>
      <c r="O5" s="3"/>
      <c r="P5" s="3"/>
    </row>
    <row r="6" spans="1:16" x14ac:dyDescent="0.25">
      <c r="A6" s="92" t="str">
        <f>IFERROR(VLOOKUP($B6,#REF!,6,0),"N/A")</f>
        <v>N/A</v>
      </c>
      <c r="B6" s="28">
        <v>201609</v>
      </c>
      <c r="C6" s="3">
        <f>VLOOKUP(B6,[2]F1101!$B:$H,7,0)</f>
        <v>3407.8412153674353</v>
      </c>
      <c r="D6" s="3">
        <f>VLOOKUP(B6,[2]F1102!$B:$H,7,0)</f>
        <v>144070.44640753802</v>
      </c>
      <c r="E6" s="3">
        <f>VLOOKUP(B6,[2]F1310!$B:$O,14,0)</f>
        <v>14244241.357827304</v>
      </c>
      <c r="F6" s="3">
        <f>VLOOKUP(B6,[2]F1311!$B:$N,13,0)</f>
        <v>0</v>
      </c>
      <c r="G6" s="3">
        <f>VLOOKUP(B6,[2]F1330!$B:$H,7,0)</f>
        <v>-36465.820120101722</v>
      </c>
      <c r="H6" s="3">
        <f>VLOOKUP(B6,[2]F1331!$B:$H,7,0)</f>
        <v>-32329.940520481348</v>
      </c>
      <c r="I6" s="3"/>
      <c r="J6" s="3"/>
      <c r="K6" s="3"/>
      <c r="L6" s="3"/>
      <c r="M6" s="3"/>
      <c r="N6" s="3"/>
      <c r="O6" s="3"/>
      <c r="P6" s="3"/>
    </row>
    <row r="7" spans="1:16" x14ac:dyDescent="0.25">
      <c r="A7" s="92" t="str">
        <f>IFERROR(VLOOKUP($B7,#REF!,6,0),"N/A")</f>
        <v>N/A</v>
      </c>
      <c r="B7" s="28">
        <v>201610</v>
      </c>
      <c r="C7" s="3">
        <f>VLOOKUP(B7,[2]F1101!$B:$H,7,0)</f>
        <v>3407.8412153674353</v>
      </c>
      <c r="D7" s="3">
        <f>VLOOKUP(B7,[2]F1102!$B:$H,7,0)</f>
        <v>144070.44640753802</v>
      </c>
      <c r="E7" s="3">
        <f>VLOOKUP(B7,[2]F1310!$B:$O,14,0)</f>
        <v>17211615.402704239</v>
      </c>
      <c r="F7" s="3">
        <f>VLOOKUP(B7,[2]F1311!$B:$N,13,0)</f>
        <v>0</v>
      </c>
      <c r="G7" s="3">
        <f>VLOOKUP(B7,[2]F1330!$B:$H,7,0)</f>
        <v>-36465.820120101722</v>
      </c>
      <c r="H7" s="3">
        <f>VLOOKUP(B7,[2]F1331!$B:$H,7,0)</f>
        <v>-32329.940520481348</v>
      </c>
      <c r="I7" s="3"/>
      <c r="J7" s="3"/>
      <c r="K7" s="3"/>
      <c r="L7" s="3"/>
      <c r="M7" s="3"/>
      <c r="N7" s="3"/>
      <c r="O7" s="3"/>
      <c r="P7" s="3"/>
    </row>
    <row r="8" spans="1:16" x14ac:dyDescent="0.25">
      <c r="A8" s="92" t="str">
        <f>IFERROR(VLOOKUP($B8,#REF!,6,0),"N/A")</f>
        <v>N/A</v>
      </c>
      <c r="B8" s="28">
        <v>201611</v>
      </c>
      <c r="C8" s="3">
        <f>VLOOKUP(B8,[2]F1101!$B:$H,7,0)</f>
        <v>3407.8412153674353</v>
      </c>
      <c r="D8" s="3">
        <f>VLOOKUP(B8,[2]F1102!$B:$H,7,0)</f>
        <v>144070.44640753802</v>
      </c>
      <c r="E8" s="3">
        <f>VLOOKUP(B8,[2]F1310!$B:$O,14,0)</f>
        <v>14415408.032397682</v>
      </c>
      <c r="F8" s="3">
        <f>VLOOKUP(B8,[2]F1311!$B:$N,13,0)</f>
        <v>0</v>
      </c>
      <c r="G8" s="3">
        <f>VLOOKUP(B8,[2]F1330!$B:$H,7,0)</f>
        <v>-36465.820120101722</v>
      </c>
      <c r="H8" s="3">
        <f>VLOOKUP(B8,[2]F1331!$B:$H,7,0)</f>
        <v>-32329.940520481348</v>
      </c>
      <c r="I8" s="3"/>
      <c r="J8" s="3"/>
      <c r="K8" s="3"/>
      <c r="L8" s="3"/>
      <c r="M8" s="3"/>
      <c r="N8" s="3"/>
      <c r="O8" s="3"/>
      <c r="P8" s="3"/>
    </row>
    <row r="9" spans="1:16" x14ac:dyDescent="0.25">
      <c r="A9" s="92" t="str">
        <f>IFERROR(VLOOKUP($B9,#REF!,6,0),"N/A")</f>
        <v>N/A</v>
      </c>
      <c r="B9" s="28">
        <v>201612</v>
      </c>
      <c r="C9" s="3">
        <f>VLOOKUP(B9,[2]F1101!$B:$H,7,0)</f>
        <v>3407.8412153674353</v>
      </c>
      <c r="D9" s="3">
        <f>VLOOKUP(B9,[2]F1102!$B:$H,7,0)</f>
        <v>144070.44640753802</v>
      </c>
      <c r="E9" s="3">
        <f>VLOOKUP(B9,[2]F1310!$B:$O,14,0)</f>
        <v>9150927.652582448</v>
      </c>
      <c r="F9" s="3">
        <f>VLOOKUP(B9,[2]F1311!$B:$N,13,0)</f>
        <v>0</v>
      </c>
      <c r="G9" s="3">
        <f>VLOOKUP(B9,[2]F1330!$B:$H,7,0)</f>
        <v>-36465.820120101722</v>
      </c>
      <c r="H9" s="3">
        <f>VLOOKUP(B9,[2]F1331!$B:$H,7,0)</f>
        <v>-32329.940520481348</v>
      </c>
      <c r="I9" s="3"/>
      <c r="J9" s="3"/>
      <c r="K9" s="3"/>
      <c r="L9" s="3"/>
      <c r="M9" s="3"/>
      <c r="N9" s="3"/>
      <c r="O9" s="3"/>
      <c r="P9" s="3"/>
    </row>
    <row r="10" spans="1:16" x14ac:dyDescent="0.25">
      <c r="A10" s="92" t="str">
        <f>IFERROR(VLOOKUP($B10,#REF!,6,0),"N/A")</f>
        <v>N/A</v>
      </c>
      <c r="B10" s="28">
        <v>201701</v>
      </c>
      <c r="C10" s="3">
        <f>VLOOKUP(B10,[2]F1101!$B:$H,7,0)</f>
        <v>3407.8412153674353</v>
      </c>
      <c r="D10" s="3">
        <f>VLOOKUP(B10,[2]F1102!$B:$H,7,0)</f>
        <v>144070.44640753802</v>
      </c>
      <c r="E10" s="3">
        <f>VLOOKUP(B10,[2]F1310!$B:$O,14,0)</f>
        <v>19111407.986605149</v>
      </c>
      <c r="F10" s="3">
        <f>VLOOKUP(B10,[2]F1311!$B:$N,13,0)</f>
        <v>4041319.75</v>
      </c>
      <c r="G10" s="3">
        <f>VLOOKUP(B10,[2]F1330!$B:$H,7,0)</f>
        <v>-36465.820120101722</v>
      </c>
      <c r="H10" s="3">
        <f>VLOOKUP(B10,[2]F1331!$B:$H,7,0)</f>
        <v>-32329.940520481348</v>
      </c>
      <c r="I10" s="3"/>
      <c r="J10" s="3"/>
      <c r="K10" s="3"/>
      <c r="L10" s="3"/>
      <c r="M10" s="3"/>
      <c r="N10" s="3"/>
      <c r="O10" s="3"/>
      <c r="P10" s="3"/>
    </row>
    <row r="11" spans="1:16" x14ac:dyDescent="0.25">
      <c r="A11" s="92" t="str">
        <f>IFERROR(VLOOKUP($B11,#REF!,6,0),"N/A")</f>
        <v>N/A</v>
      </c>
      <c r="B11" s="28">
        <v>201702</v>
      </c>
      <c r="C11" s="3">
        <f>VLOOKUP(B11,[2]F1101!$B:$H,7,0)</f>
        <v>3407.8412153674353</v>
      </c>
      <c r="D11" s="3">
        <f>VLOOKUP(B11,[2]F1102!$B:$H,7,0)</f>
        <v>144070.44640753802</v>
      </c>
      <c r="E11" s="3">
        <f>VLOOKUP(B11,[2]F1310!$B:$O,14,0)</f>
        <v>14306934.180761509</v>
      </c>
      <c r="F11" s="3">
        <f>VLOOKUP(B11,[2]F1311!$B:$N,13,0)</f>
        <v>559668.65</v>
      </c>
      <c r="G11" s="3">
        <f>VLOOKUP(B11,[2]F1330!$B:$H,7,0)</f>
        <v>-36465.820120101722</v>
      </c>
      <c r="H11" s="3">
        <f>VLOOKUP(B11,[2]F1331!$B:$H,7,0)</f>
        <v>-32329.940520481348</v>
      </c>
      <c r="I11" s="3"/>
      <c r="J11" s="3"/>
      <c r="K11" s="3"/>
      <c r="L11" s="3"/>
      <c r="M11" s="3"/>
      <c r="N11" s="3"/>
      <c r="O11" s="3"/>
      <c r="P11" s="3"/>
    </row>
    <row r="12" spans="1:16" x14ac:dyDescent="0.25">
      <c r="A12" s="92" t="str">
        <f>IFERROR(VLOOKUP($B12,#REF!,6,0),"N/A")</f>
        <v>N/A</v>
      </c>
      <c r="B12" s="28">
        <v>201703</v>
      </c>
      <c r="C12" s="3">
        <f>VLOOKUP(B12,[2]F1101!$B:$H,7,0)</f>
        <v>3407.8412153674353</v>
      </c>
      <c r="D12" s="3">
        <f>VLOOKUP(B12,[2]F1102!$B:$H,7,0)</f>
        <v>144070.44640753802</v>
      </c>
      <c r="E12" s="3">
        <f>VLOOKUP(B12,[2]F1310!$B:$O,14,0)</f>
        <v>14220220.942514133</v>
      </c>
      <c r="F12" s="3">
        <f>VLOOKUP(B12,[2]F1311!$B:$N,13,0)</f>
        <v>3002276.41</v>
      </c>
      <c r="G12" s="3">
        <f>VLOOKUP(B12,[2]F1330!$B:$H,7,0)</f>
        <v>-36465.820120101722</v>
      </c>
      <c r="H12" s="3">
        <f>VLOOKUP(B12,[2]F1331!$B:$H,7,0)</f>
        <v>-32329.940520481348</v>
      </c>
      <c r="I12" s="3"/>
      <c r="J12" s="3"/>
      <c r="K12" s="3"/>
      <c r="L12" s="3"/>
      <c r="M12" s="3"/>
      <c r="N12" s="3"/>
      <c r="O12" s="3"/>
      <c r="P12" s="3"/>
    </row>
    <row r="13" spans="1:16" x14ac:dyDescent="0.25">
      <c r="A13" s="92" t="str">
        <f>IFERROR(VLOOKUP($B13,#REF!,6,0),"N/A")</f>
        <v>N/A</v>
      </c>
      <c r="B13" s="28">
        <v>201704</v>
      </c>
      <c r="C13" s="3">
        <f>VLOOKUP(B13,[2]F1101!$B:$H,7,0)</f>
        <v>3407.8412153674353</v>
      </c>
      <c r="D13" s="3">
        <f>VLOOKUP(B13,[2]F1102!$B:$H,7,0)</f>
        <v>144070.44640753802</v>
      </c>
      <c r="E13" s="3">
        <f>VLOOKUP(B13,[2]F1310!$B:$O,14,0)</f>
        <v>14653538.058645243</v>
      </c>
      <c r="F13" s="3">
        <f>VLOOKUP(B13,[2]F1311!$B:$N,13,0)</f>
        <v>506707.85</v>
      </c>
      <c r="G13" s="3">
        <f>VLOOKUP(B13,[2]F1330!$B:$H,7,0)</f>
        <v>-36465.820120101722</v>
      </c>
      <c r="H13" s="3">
        <f>VLOOKUP(B13,[2]F1331!$B:$H,7,0)</f>
        <v>-32329.940520481348</v>
      </c>
      <c r="I13" s="3"/>
      <c r="J13" s="3"/>
      <c r="K13" s="3"/>
      <c r="L13" s="3"/>
      <c r="M13" s="3"/>
      <c r="N13" s="3"/>
      <c r="O13" s="3"/>
      <c r="P13" s="3"/>
    </row>
    <row r="14" spans="1:16" x14ac:dyDescent="0.25">
      <c r="A14" s="92" t="str">
        <f>IFERROR(VLOOKUP($B14,#REF!,6,0),"N/A")</f>
        <v>N/A</v>
      </c>
      <c r="B14" s="28">
        <v>201705</v>
      </c>
      <c r="C14" s="3">
        <f>VLOOKUP(B14,[2]F1101!$B:$H,7,0)</f>
        <v>3407.8412153674353</v>
      </c>
      <c r="D14" s="3">
        <f>VLOOKUP(B14,[2]F1102!$B:$H,7,0)</f>
        <v>144070.44640753802</v>
      </c>
      <c r="E14" s="3">
        <f>VLOOKUP(B14,[2]F1310!$B:$O,14,0)</f>
        <v>17324901.542466681</v>
      </c>
      <c r="F14" s="3">
        <f>VLOOKUP(B14,[2]F1311!$B:$N,13,0)</f>
        <v>506963.52999999997</v>
      </c>
      <c r="G14" s="3">
        <f>VLOOKUP(B14,[2]F1330!$B:$H,7,0)</f>
        <v>-36465.820120101722</v>
      </c>
      <c r="H14" s="3">
        <f>VLOOKUP(B14,[2]F1331!$B:$H,7,0)</f>
        <v>-32329.940520481348</v>
      </c>
      <c r="I14" s="3"/>
      <c r="J14" s="3"/>
      <c r="K14" s="3"/>
      <c r="L14" s="3"/>
      <c r="M14" s="3"/>
      <c r="N14" s="3"/>
      <c r="O14" s="3"/>
      <c r="P14" s="3"/>
    </row>
    <row r="15" spans="1:16" x14ac:dyDescent="0.25">
      <c r="A15" s="92" t="str">
        <f>IFERROR(VLOOKUP($B15,#REF!,6,0),"N/A")</f>
        <v>N/A</v>
      </c>
      <c r="B15" s="28">
        <v>201706</v>
      </c>
      <c r="C15" s="3">
        <f>VLOOKUP(B15,[2]F1101!$B:$H,7,0)</f>
        <v>3407.8412153674353</v>
      </c>
      <c r="D15" s="3">
        <f>VLOOKUP(B15,[2]F1102!$B:$H,7,0)</f>
        <v>144070.44640753802</v>
      </c>
      <c r="E15" s="3">
        <f>VLOOKUP(B15,[2]F1310!$B:$O,14,0)</f>
        <v>9516331.7625983562</v>
      </c>
      <c r="F15" s="3">
        <f>VLOOKUP(B15,[2]F1311!$B:$N,13,0)</f>
        <v>500245.81000000006</v>
      </c>
      <c r="G15" s="3">
        <f>VLOOKUP(B15,[2]F1330!$B:$H,7,0)</f>
        <v>-36465.820120101722</v>
      </c>
      <c r="H15" s="3">
        <f>VLOOKUP(B15,[2]F1331!$B:$H,7,0)</f>
        <v>-32329.940520481348</v>
      </c>
      <c r="I15" s="3"/>
      <c r="J15" s="3"/>
      <c r="K15" s="3"/>
      <c r="L15" s="3"/>
      <c r="M15" s="3"/>
      <c r="N15" s="3"/>
      <c r="O15" s="3"/>
      <c r="P15" s="3"/>
    </row>
    <row r="16" spans="1:16" x14ac:dyDescent="0.25">
      <c r="A16" s="92" t="str">
        <f>IFERROR(VLOOKUP($B16,#REF!,6,0),"N/A")</f>
        <v>N/A</v>
      </c>
      <c r="B16" s="28">
        <v>201707</v>
      </c>
      <c r="C16" s="3">
        <f>VLOOKUP(B16,[2]F1101!$B:$H,7,0)</f>
        <v>3407.8412153674353</v>
      </c>
      <c r="D16" s="3">
        <f>VLOOKUP(B16,[2]F1102!$B:$H,7,0)</f>
        <v>144070.44640753802</v>
      </c>
      <c r="E16" s="3">
        <f>VLOOKUP(B16,[2]F1310!$B:$O,14,0)</f>
        <v>15187539.592090255</v>
      </c>
      <c r="F16" s="3">
        <f>VLOOKUP(B16,[2]F1311!$B:$N,13,0)</f>
        <v>490984.67000000004</v>
      </c>
      <c r="G16" s="3">
        <f>VLOOKUP(B16,[2]F1330!$B:$H,7,0)</f>
        <v>-36465.820120101722</v>
      </c>
      <c r="H16" s="3">
        <f>VLOOKUP(B16,[2]F1331!$B:$H,7,0)</f>
        <v>-32329.940520481348</v>
      </c>
      <c r="I16" s="3"/>
      <c r="J16" s="3"/>
      <c r="K16" s="3"/>
      <c r="L16" s="3"/>
      <c r="M16" s="3"/>
      <c r="N16" s="3"/>
      <c r="O16" s="3"/>
      <c r="P16" s="3"/>
    </row>
    <row r="17" spans="1:16" x14ac:dyDescent="0.25">
      <c r="A17" s="92" t="str">
        <f>IFERROR(VLOOKUP($B17,#REF!,6,0),"N/A")</f>
        <v>N/A</v>
      </c>
      <c r="B17" s="28">
        <v>201708</v>
      </c>
      <c r="C17" s="3">
        <f>VLOOKUP(B17,[2]F1101!$B:$H,7,0)</f>
        <v>3407.8412153674353</v>
      </c>
      <c r="D17" s="3">
        <f>VLOOKUP(B17,[2]F1102!$B:$H,7,0)</f>
        <v>144070.44640753802</v>
      </c>
      <c r="E17" s="3">
        <f>VLOOKUP(B17,[2]F1310!$B:$O,14,0)</f>
        <v>18537782.688643251</v>
      </c>
      <c r="F17" s="3">
        <f>VLOOKUP(B17,[2]F1311!$B:$N,13,0)</f>
        <v>486568.72</v>
      </c>
      <c r="G17" s="3">
        <f>VLOOKUP(B17,[2]F1330!$B:$H,7,0)</f>
        <v>-36465.820120101722</v>
      </c>
      <c r="H17" s="3">
        <f>VLOOKUP(B17,[2]F1331!$B:$H,7,0)</f>
        <v>-32329.940520481348</v>
      </c>
      <c r="I17" s="3"/>
      <c r="J17" s="3"/>
      <c r="K17" s="3"/>
      <c r="L17" s="3"/>
      <c r="M17" s="3"/>
      <c r="N17" s="3"/>
      <c r="O17" s="3"/>
      <c r="P17" s="3"/>
    </row>
    <row r="18" spans="1:16" x14ac:dyDescent="0.25">
      <c r="A18" s="92" t="str">
        <f>IFERROR(VLOOKUP($B18,#REF!,6,0),"N/A")</f>
        <v>N/A</v>
      </c>
      <c r="B18" s="28">
        <v>201709</v>
      </c>
      <c r="C18" s="3">
        <f>VLOOKUP(B18,[2]F1101!$B:$H,7,0)</f>
        <v>3407.8412153674353</v>
      </c>
      <c r="D18" s="3">
        <f>VLOOKUP(B18,[2]F1102!$B:$H,7,0)</f>
        <v>144070.44640753802</v>
      </c>
      <c r="E18" s="3">
        <f>VLOOKUP(B18,[2]F1310!$B:$O,14,0)</f>
        <v>14244241.357827304</v>
      </c>
      <c r="F18" s="3">
        <f>VLOOKUP(B18,[2]F1311!$B:$N,13,0)</f>
        <v>475021.42000000004</v>
      </c>
      <c r="G18" s="3">
        <f>VLOOKUP(B18,[2]F1330!$B:$H,7,0)</f>
        <v>-36465.820120101722</v>
      </c>
      <c r="H18" s="3">
        <f>VLOOKUP(B18,[2]F1331!$B:$H,7,0)</f>
        <v>-32329.940520481348</v>
      </c>
      <c r="I18" s="3"/>
      <c r="J18" s="3"/>
      <c r="K18" s="3"/>
      <c r="L18" s="3"/>
      <c r="M18" s="3"/>
      <c r="N18" s="3"/>
      <c r="O18" s="3"/>
      <c r="P18" s="3"/>
    </row>
    <row r="19" spans="1:16" x14ac:dyDescent="0.25">
      <c r="A19" s="92" t="str">
        <f>IFERROR(VLOOKUP($B19,#REF!,6,0),"N/A")</f>
        <v>N/A</v>
      </c>
      <c r="B19" s="28">
        <v>201710</v>
      </c>
      <c r="C19" s="3">
        <f>VLOOKUP(B19,[2]F1101!$B:$H,7,0)</f>
        <v>3407.8412153674353</v>
      </c>
      <c r="D19" s="3">
        <f>VLOOKUP(B19,[2]F1102!$B:$H,7,0)</f>
        <v>144070.44640753802</v>
      </c>
      <c r="E19" s="3">
        <f>VLOOKUP(B19,[2]F1310!$B:$O,14,0)</f>
        <v>17211615.402704239</v>
      </c>
      <c r="F19" s="3">
        <f>VLOOKUP(B19,[2]F1311!$B:$N,13,0)</f>
        <v>474399.2</v>
      </c>
      <c r="G19" s="3">
        <f>VLOOKUP(B19,[2]F1330!$B:$H,7,0)</f>
        <v>-36465.820120101722</v>
      </c>
      <c r="H19" s="3">
        <f>VLOOKUP(B19,[2]F1331!$B:$H,7,0)</f>
        <v>-32329.940520481348</v>
      </c>
      <c r="I19" s="3"/>
      <c r="J19" s="3"/>
      <c r="K19" s="3"/>
      <c r="L19" s="3"/>
      <c r="M19" s="3"/>
      <c r="N19" s="3"/>
      <c r="O19" s="3"/>
      <c r="P19" s="3"/>
    </row>
    <row r="20" spans="1:16" x14ac:dyDescent="0.25">
      <c r="A20" s="92" t="str">
        <f>IFERROR(VLOOKUP($B20,#REF!,6,0),"N/A")</f>
        <v>N/A</v>
      </c>
      <c r="B20" s="28">
        <v>201711</v>
      </c>
      <c r="C20" s="3">
        <f>VLOOKUP(B20,[2]F1101!$B:$H,7,0)</f>
        <v>3407.8412153674353</v>
      </c>
      <c r="D20" s="3">
        <f>VLOOKUP(B20,[2]F1102!$B:$H,7,0)</f>
        <v>144070.44640753802</v>
      </c>
      <c r="E20" s="3">
        <f>VLOOKUP(B20,[2]F1310!$B:$O,14,0)</f>
        <v>14415408.032397682</v>
      </c>
      <c r="F20" s="3">
        <f>VLOOKUP(B20,[2]F1311!$B:$N,13,0)</f>
        <v>469519.04</v>
      </c>
      <c r="G20" s="3">
        <f>VLOOKUP(B20,[2]F1330!$B:$H,7,0)</f>
        <v>-36465.820120101722</v>
      </c>
      <c r="H20" s="3">
        <f>VLOOKUP(B20,[2]F1331!$B:$H,7,0)</f>
        <v>-32329.940520481348</v>
      </c>
      <c r="I20" s="3"/>
      <c r="J20" s="3"/>
      <c r="K20" s="3"/>
      <c r="L20" s="3"/>
      <c r="M20" s="3"/>
      <c r="N20" s="3"/>
      <c r="O20" s="3"/>
      <c r="P20" s="3"/>
    </row>
    <row r="21" spans="1:16" x14ac:dyDescent="0.25">
      <c r="A21" s="92" t="str">
        <f>IFERROR(VLOOKUP($B21,#REF!,6,0),"N/A")</f>
        <v>N/A</v>
      </c>
      <c r="B21" s="28">
        <v>201712</v>
      </c>
      <c r="C21" s="3">
        <f>VLOOKUP(B21,[2]F1101!$B:$H,7,0)</f>
        <v>3407.8412153674353</v>
      </c>
      <c r="D21" s="3">
        <f>VLOOKUP(B21,[2]F1102!$B:$H,7,0)</f>
        <v>144070.44640753802</v>
      </c>
      <c r="E21" s="3">
        <f>VLOOKUP(B21,[2]F1310!$B:$O,14,0)</f>
        <v>9150927.652582448</v>
      </c>
      <c r="F21" s="3">
        <f>VLOOKUP(B21,[2]F1311!$B:$N,13,0)</f>
        <v>497841.18</v>
      </c>
      <c r="G21" s="3">
        <f>VLOOKUP(B21,[2]F1330!$B:$H,7,0)</f>
        <v>-36465.820120101722</v>
      </c>
      <c r="H21" s="3">
        <f>VLOOKUP(B21,[2]F1331!$B:$H,7,0)</f>
        <v>-32329.940520481348</v>
      </c>
      <c r="I21" s="3"/>
      <c r="J21" s="3"/>
      <c r="K21" s="3"/>
      <c r="L21" s="3"/>
      <c r="M21" s="3"/>
      <c r="N21" s="3"/>
      <c r="O21" s="3"/>
      <c r="P21" s="3"/>
    </row>
    <row r="22" spans="1:16" x14ac:dyDescent="0.25">
      <c r="A22" s="92" t="str">
        <f>IFERROR(VLOOKUP($B22,#REF!,6,0),"N/A")</f>
        <v>N/A</v>
      </c>
      <c r="B22" s="28">
        <v>201801</v>
      </c>
      <c r="C22" s="3">
        <f>VLOOKUP(B22,[2]F1101!$B:$H,7,0)</f>
        <v>3407.8412153674353</v>
      </c>
      <c r="D22" s="3">
        <f>VLOOKUP(B22,[2]F1102!$B:$H,7,0)</f>
        <v>144070.44640753802</v>
      </c>
      <c r="E22" s="3">
        <f>VLOOKUP(B22,[2]F1310!$B:$O,14,0)</f>
        <v>19111407.986605149</v>
      </c>
      <c r="F22" s="3">
        <f>VLOOKUP(B22,[2]F1311!$B:$N,13,0)</f>
        <v>562922.54</v>
      </c>
      <c r="G22" s="3">
        <f>VLOOKUP(B22,[2]F1330!$B:$H,7,0)</f>
        <v>-36465.820120101722</v>
      </c>
      <c r="H22" s="3">
        <f>VLOOKUP(B22,[2]F1331!$B:$H,7,0)</f>
        <v>-32329.940520481348</v>
      </c>
      <c r="I22" s="3"/>
      <c r="J22" s="3"/>
      <c r="K22" s="3"/>
      <c r="L22" s="3"/>
      <c r="M22" s="3"/>
      <c r="N22" s="3"/>
      <c r="O22" s="3"/>
      <c r="P22" s="3"/>
    </row>
    <row r="23" spans="1:16" x14ac:dyDescent="0.25">
      <c r="A23" s="92" t="str">
        <f>IFERROR(VLOOKUP($B23,#REF!,6,0),"N/A")</f>
        <v>N/A</v>
      </c>
      <c r="B23" s="28">
        <v>201802</v>
      </c>
      <c r="C23" s="3">
        <f>VLOOKUP(B23,[2]F1101!$B:$H,7,0)</f>
        <v>3407.8412153674353</v>
      </c>
      <c r="D23" s="3">
        <f>VLOOKUP(B23,[2]F1102!$B:$H,7,0)</f>
        <v>144070.44640753802</v>
      </c>
      <c r="E23" s="3">
        <f>VLOOKUP(B23,[2]F1310!$B:$O,14,0)</f>
        <v>14306934.180761509</v>
      </c>
      <c r="F23" s="3">
        <f>VLOOKUP(B23,[2]F1311!$B:$N,13,0)</f>
        <v>441849.42000000004</v>
      </c>
      <c r="G23" s="3">
        <f>VLOOKUP(B23,[2]F1330!$B:$H,7,0)</f>
        <v>-36465.820120101722</v>
      </c>
      <c r="H23" s="3">
        <f>VLOOKUP(B23,[2]F1331!$B:$H,7,0)</f>
        <v>-32329.940520481348</v>
      </c>
      <c r="I23" s="3"/>
      <c r="J23" s="3"/>
      <c r="K23" s="3"/>
      <c r="L23" s="3"/>
      <c r="M23" s="3"/>
      <c r="N23" s="3"/>
      <c r="O23" s="3"/>
      <c r="P23" s="3"/>
    </row>
    <row r="24" spans="1:16" x14ac:dyDescent="0.25">
      <c r="A24" s="92" t="str">
        <f>IFERROR(VLOOKUP($B24,#REF!,6,0),"N/A")</f>
        <v>N/A</v>
      </c>
      <c r="B24" s="28">
        <v>201803</v>
      </c>
      <c r="C24" s="3">
        <f>VLOOKUP(B24,[2]F1101!$B:$H,7,0)</f>
        <v>3407.8412153674353</v>
      </c>
      <c r="D24" s="3">
        <f>VLOOKUP(B24,[2]F1102!$B:$H,7,0)</f>
        <v>144070.44640753802</v>
      </c>
      <c r="E24" s="3">
        <f>VLOOKUP(B24,[2]F1310!$B:$O,14,0)</f>
        <v>14220220.942514133</v>
      </c>
      <c r="F24" s="3">
        <f>VLOOKUP(B24,[2]F1311!$B:$N,13,0)</f>
        <v>445494.06</v>
      </c>
      <c r="G24" s="3">
        <f>VLOOKUP(B24,[2]F1330!$B:$H,7,0)</f>
        <v>-36465.820120101722</v>
      </c>
      <c r="H24" s="3">
        <f>VLOOKUP(B24,[2]F1331!$B:$H,7,0)</f>
        <v>-32329.940520481348</v>
      </c>
      <c r="I24" s="3"/>
      <c r="J24" s="3"/>
      <c r="K24" s="3"/>
      <c r="L24" s="3"/>
      <c r="M24" s="3"/>
      <c r="N24" s="3"/>
      <c r="O24" s="3"/>
      <c r="P24" s="3"/>
    </row>
    <row r="25" spans="1:16" x14ac:dyDescent="0.25">
      <c r="A25" s="92" t="str">
        <f>IFERROR(VLOOKUP($B25,#REF!,6,0),"N/A")</f>
        <v>N/A</v>
      </c>
      <c r="B25" s="28">
        <v>201804</v>
      </c>
      <c r="C25" s="3">
        <f>VLOOKUP(B25,[2]F1101!$B:$H,7,0)</f>
        <v>3407.8412153674353</v>
      </c>
      <c r="D25" s="3">
        <f>VLOOKUP(B25,[2]F1102!$B:$H,7,0)</f>
        <v>144070.44640753802</v>
      </c>
      <c r="E25" s="3">
        <f>VLOOKUP(B25,[2]F1310!$B:$O,14,0)</f>
        <v>14653538.058645243</v>
      </c>
      <c r="F25" s="3">
        <f>VLOOKUP(B25,[2]F1311!$B:$N,13,0)</f>
        <v>565148</v>
      </c>
      <c r="G25" s="3">
        <f>VLOOKUP(B25,[2]F1330!$B:$H,7,0)</f>
        <v>-36465.820120101722</v>
      </c>
      <c r="H25" s="3">
        <f>VLOOKUP(B25,[2]F1331!$B:$H,7,0)</f>
        <v>-32329.940520481348</v>
      </c>
      <c r="I25" s="3"/>
      <c r="J25" s="3"/>
      <c r="K25" s="3"/>
      <c r="L25" s="3"/>
      <c r="M25" s="3"/>
      <c r="N25" s="3"/>
      <c r="O25" s="3"/>
      <c r="P25" s="3"/>
    </row>
    <row r="26" spans="1:16" x14ac:dyDescent="0.25">
      <c r="A26" s="92" t="str">
        <f>IFERROR(VLOOKUP($B26,#REF!,6,0),"N/A")</f>
        <v>N/A</v>
      </c>
      <c r="B26" s="28">
        <v>201805</v>
      </c>
      <c r="C26" s="3">
        <f>VLOOKUP(B26,[2]F1101!$B:$H,7,0)</f>
        <v>3407.8412153674353</v>
      </c>
      <c r="D26" s="3">
        <f>VLOOKUP(B26,[2]F1102!$B:$H,7,0)</f>
        <v>144070.44640753802</v>
      </c>
      <c r="E26" s="3">
        <f>VLOOKUP(B26,[2]F1310!$B:$O,14,0)</f>
        <v>17324901.542466681</v>
      </c>
      <c r="F26" s="3">
        <f>VLOOKUP(B26,[2]F1311!$B:$N,13,0)</f>
        <v>457783.24</v>
      </c>
      <c r="G26" s="3">
        <f>VLOOKUP(B26,[2]F1330!$B:$H,7,0)</f>
        <v>-36465.820120101722</v>
      </c>
      <c r="H26" s="3">
        <f>VLOOKUP(B26,[2]F1331!$B:$H,7,0)</f>
        <v>-32329.940520481348</v>
      </c>
      <c r="I26" s="3"/>
      <c r="J26" s="3"/>
      <c r="K26" s="3"/>
      <c r="L26" s="3"/>
      <c r="M26" s="3"/>
      <c r="N26" s="3"/>
      <c r="O26" s="3"/>
      <c r="P26" s="3"/>
    </row>
    <row r="27" spans="1:16" x14ac:dyDescent="0.25">
      <c r="A27" s="92" t="str">
        <f>IFERROR(VLOOKUP($B27,#REF!,6,0),"N/A")</f>
        <v>N/A</v>
      </c>
      <c r="B27" s="28">
        <v>201806</v>
      </c>
      <c r="C27" s="3">
        <f>VLOOKUP(B27,[2]F1101!$B:$H,7,0)</f>
        <v>3407.8412153674353</v>
      </c>
      <c r="D27" s="3">
        <f>VLOOKUP(B27,[2]F1102!$B:$H,7,0)</f>
        <v>144070.44640753802</v>
      </c>
      <c r="E27" s="3">
        <f>VLOOKUP(B27,[2]F1310!$B:$O,14,0)</f>
        <v>9516331.7625983562</v>
      </c>
      <c r="F27" s="3">
        <f>VLOOKUP(B27,[2]F1311!$B:$N,13,0)</f>
        <v>1274115.6400000001</v>
      </c>
      <c r="G27" s="3">
        <f>VLOOKUP(B27,[2]F1330!$B:$H,7,0)</f>
        <v>-36465.820120101722</v>
      </c>
      <c r="H27" s="3">
        <f>VLOOKUP(B27,[2]F1331!$B:$H,7,0)</f>
        <v>-32329.940520481348</v>
      </c>
      <c r="I27" s="3"/>
      <c r="J27" s="3"/>
      <c r="K27" s="3"/>
      <c r="L27" s="3"/>
      <c r="M27" s="3"/>
      <c r="N27" s="3"/>
      <c r="O27" s="3"/>
      <c r="P27" s="3"/>
    </row>
    <row r="28" spans="1:16" x14ac:dyDescent="0.25">
      <c r="A28" s="92" t="str">
        <f>IFERROR(VLOOKUP($B28,#REF!,6,0),"N/A")</f>
        <v>N/A</v>
      </c>
      <c r="B28" s="28">
        <v>201807</v>
      </c>
      <c r="C28" s="3">
        <f>VLOOKUP(B28,[2]F1101!$B:$H,7,0)</f>
        <v>3407.8412153674353</v>
      </c>
      <c r="D28" s="3">
        <f>VLOOKUP(B28,[2]F1102!$B:$H,7,0)</f>
        <v>144070.44640753802</v>
      </c>
      <c r="E28" s="3">
        <f>VLOOKUP(B28,[2]F1310!$B:$O,14,0)</f>
        <v>18225047.510508306</v>
      </c>
      <c r="F28" s="3">
        <f>VLOOKUP(B28,[2]F1311!$B:$N,13,0)</f>
        <v>439432.22</v>
      </c>
      <c r="G28" s="3">
        <f>VLOOKUP(B28,[2]F1330!$B:$H,7,0)</f>
        <v>-36465.820120101722</v>
      </c>
      <c r="H28" s="3">
        <f>VLOOKUP(B28,[2]F1331!$B:$H,7,0)</f>
        <v>-32329.940520481348</v>
      </c>
      <c r="I28" s="3"/>
      <c r="J28" s="3"/>
      <c r="K28" s="3"/>
      <c r="L28" s="3"/>
      <c r="M28" s="3"/>
      <c r="N28" s="3"/>
      <c r="O28" s="3"/>
      <c r="P28" s="3"/>
    </row>
    <row r="29" spans="1:16" x14ac:dyDescent="0.25">
      <c r="A29" s="92" t="str">
        <f>IFERROR(VLOOKUP($B29,#REF!,6,0),"N/A")</f>
        <v>N/A</v>
      </c>
      <c r="B29" s="28">
        <v>201808</v>
      </c>
      <c r="C29" s="3">
        <f>VLOOKUP(B29,[2]F1101!$B:$H,7,0)</f>
        <v>3407.8412153674353</v>
      </c>
      <c r="D29" s="3">
        <f>VLOOKUP(B29,[2]F1102!$B:$H,7,0)</f>
        <v>144070.44640753802</v>
      </c>
      <c r="E29" s="3">
        <f>VLOOKUP(B29,[2]F1310!$B:$O,14,0)</f>
        <v>14830226.150914602</v>
      </c>
      <c r="F29" s="3">
        <f>VLOOKUP(B29,[2]F1311!$B:$N,13,0)</f>
        <v>439968.26</v>
      </c>
      <c r="G29" s="3">
        <f>VLOOKUP(B29,[2]F1330!$B:$H,7,0)</f>
        <v>-36465.820120101722</v>
      </c>
      <c r="H29" s="3">
        <f>VLOOKUP(B29,[2]F1331!$B:$H,7,0)</f>
        <v>-32329.940520481348</v>
      </c>
      <c r="I29" s="3"/>
      <c r="J29" s="3"/>
      <c r="K29" s="3"/>
      <c r="L29" s="3"/>
      <c r="M29" s="3"/>
      <c r="N29" s="3"/>
      <c r="O29" s="3"/>
      <c r="P29" s="3"/>
    </row>
    <row r="30" spans="1:16" x14ac:dyDescent="0.25">
      <c r="A30" s="92" t="str">
        <f>IFERROR(VLOOKUP($B30,#REF!,6,0),"N/A")</f>
        <v>N/A</v>
      </c>
      <c r="B30" s="28">
        <v>201809</v>
      </c>
      <c r="C30" s="3">
        <f>VLOOKUP(B30,[2]F1101!$B:$H,7,0)</f>
        <v>3407.8412153674353</v>
      </c>
      <c r="D30" s="3">
        <f>VLOOKUP(B30,[2]F1102!$B:$H,7,0)</f>
        <v>144070.44640753802</v>
      </c>
      <c r="E30" s="3">
        <f>VLOOKUP(B30,[2]F1310!$B:$O,14,0)</f>
        <v>14244241.357827304</v>
      </c>
      <c r="F30" s="3">
        <f>VLOOKUP(B30,[2]F1311!$B:$N,13,0)</f>
        <v>443729.58</v>
      </c>
      <c r="G30" s="3">
        <f>VLOOKUP(B30,[2]F1330!$B:$H,7,0)</f>
        <v>-36465.820120101722</v>
      </c>
      <c r="H30" s="3">
        <f>VLOOKUP(B30,[2]F1331!$B:$H,7,0)</f>
        <v>-32329.940520481348</v>
      </c>
      <c r="I30" s="3"/>
      <c r="J30" s="3"/>
      <c r="K30" s="3"/>
      <c r="L30" s="3"/>
      <c r="M30" s="3"/>
      <c r="N30" s="3"/>
      <c r="O30" s="3"/>
      <c r="P30" s="3"/>
    </row>
    <row r="31" spans="1:16" x14ac:dyDescent="0.25">
      <c r="A31" s="92" t="str">
        <f>IFERROR(VLOOKUP($B31,#REF!,6,0),"N/A")</f>
        <v>N/A</v>
      </c>
      <c r="B31" s="28">
        <v>201810</v>
      </c>
      <c r="C31" s="3">
        <f>VLOOKUP(B31,[2]F1101!$B:$H,7,0)</f>
        <v>3407.8412153674353</v>
      </c>
      <c r="D31" s="3">
        <f>VLOOKUP(B31,[2]F1102!$B:$H,7,0)</f>
        <v>144070.44640753802</v>
      </c>
      <c r="E31" s="3">
        <f>VLOOKUP(B31,[2]F1310!$B:$O,14,0)</f>
        <v>17211615.402704239</v>
      </c>
      <c r="F31" s="3">
        <f>VLOOKUP(B31,[2]F1311!$B:$N,13,0)</f>
        <v>553176.5</v>
      </c>
      <c r="G31" s="3">
        <f>VLOOKUP(B31,[2]F1330!$B:$H,7,0)</f>
        <v>-36465.820120101722</v>
      </c>
      <c r="H31" s="3">
        <f>VLOOKUP(B31,[2]F1331!$B:$H,7,0)</f>
        <v>-32329.940520481348</v>
      </c>
      <c r="I31" s="3"/>
      <c r="J31" s="3"/>
      <c r="K31" s="3"/>
      <c r="L31" s="3"/>
      <c r="M31" s="3"/>
      <c r="N31" s="3"/>
      <c r="O31" s="3"/>
      <c r="P31" s="3"/>
    </row>
    <row r="32" spans="1:16" x14ac:dyDescent="0.25">
      <c r="A32" s="92" t="str">
        <f>IFERROR(VLOOKUP($B32,#REF!,6,0),"N/A")</f>
        <v>N/A</v>
      </c>
      <c r="B32" s="28">
        <v>201811</v>
      </c>
      <c r="C32" s="3">
        <f>VLOOKUP(B32,[2]F1101!$B:$H,7,0)</f>
        <v>3407.8412153674353</v>
      </c>
      <c r="D32" s="3">
        <f>VLOOKUP(B32,[2]F1102!$B:$H,7,0)</f>
        <v>144070.44640753802</v>
      </c>
      <c r="E32" s="3">
        <f>VLOOKUP(B32,[2]F1310!$B:$O,14,0)</f>
        <v>14415408.032397682</v>
      </c>
      <c r="F32" s="3">
        <f>VLOOKUP(B32,[2]F1311!$B:$N,13,0)</f>
        <v>467826.7</v>
      </c>
      <c r="G32" s="3">
        <f>VLOOKUP(B32,[2]F1330!$B:$H,7,0)</f>
        <v>-36465.820120101722</v>
      </c>
      <c r="H32" s="3">
        <f>VLOOKUP(B32,[2]F1331!$B:$H,7,0)</f>
        <v>-32329.940520481348</v>
      </c>
      <c r="I32" s="3"/>
      <c r="J32" s="3"/>
      <c r="K32" s="3"/>
      <c r="L32" s="3"/>
      <c r="M32" s="3"/>
      <c r="N32" s="3"/>
      <c r="O32" s="3"/>
      <c r="P32" s="3"/>
    </row>
    <row r="33" spans="1:16" x14ac:dyDescent="0.25">
      <c r="A33" s="92" t="str">
        <f>IFERROR(VLOOKUP($B33,#REF!,6,0),"N/A")</f>
        <v>N/A</v>
      </c>
      <c r="B33" s="28">
        <v>201812</v>
      </c>
      <c r="C33" s="3">
        <f>VLOOKUP(B33,[2]F1101!$B:$H,7,0)</f>
        <v>3407.8412153674353</v>
      </c>
      <c r="D33" s="3">
        <f>VLOOKUP(B33,[2]F1102!$B:$H,7,0)</f>
        <v>144070.44640753802</v>
      </c>
      <c r="E33" s="3">
        <f>VLOOKUP(B33,[2]F1310!$B:$O,14,0)</f>
        <v>9150927.652582448</v>
      </c>
      <c r="F33" s="3">
        <f>VLOOKUP(B33,[2]F1311!$B:$N,13,0)</f>
        <v>613157.40999999992</v>
      </c>
      <c r="G33" s="3">
        <f>VLOOKUP(B33,[2]F1330!$B:$H,7,0)</f>
        <v>-36465.820120101722</v>
      </c>
      <c r="H33" s="3">
        <f>VLOOKUP(B33,[2]F1331!$B:$H,7,0)</f>
        <v>-32329.940520481348</v>
      </c>
      <c r="I33" s="3"/>
      <c r="J33" s="3"/>
      <c r="K33" s="3"/>
      <c r="L33" s="3"/>
      <c r="M33" s="3"/>
      <c r="N33" s="3"/>
      <c r="O33" s="3"/>
      <c r="P33" s="3"/>
    </row>
    <row r="34" spans="1:16" x14ac:dyDescent="0.25">
      <c r="A34" s="92" t="str">
        <f>IFERROR(VLOOKUP($B34,#REF!,6,0),"N/A")</f>
        <v>N/A</v>
      </c>
      <c r="B34" s="28">
        <v>201901</v>
      </c>
      <c r="C34" s="3">
        <f>VLOOKUP(B34,[2]F1101!$B:$H,7,0)</f>
        <v>3407.8412153674353</v>
      </c>
      <c r="D34" s="3">
        <f>VLOOKUP(B34,[2]F1102!$B:$H,7,0)</f>
        <v>144070.44640753802</v>
      </c>
      <c r="E34" s="3">
        <f>VLOOKUP(B34,[2]F1310!$B:$O,14,0)</f>
        <v>19111407.986605149</v>
      </c>
      <c r="F34" s="3">
        <f>VLOOKUP(B34,[2]F1311!$B:$N,13,0)</f>
        <v>535115.76</v>
      </c>
      <c r="G34" s="3">
        <f>VLOOKUP(B34,[2]F1330!$B:$H,7,0)</f>
        <v>-36465.820120101722</v>
      </c>
      <c r="H34" s="3">
        <f>VLOOKUP(B34,[2]F1331!$B:$H,7,0)</f>
        <v>-32329.940520481348</v>
      </c>
      <c r="I34" s="3"/>
      <c r="J34" s="3"/>
      <c r="K34" s="3"/>
      <c r="L34" s="3"/>
      <c r="M34" s="3"/>
      <c r="N34" s="3"/>
      <c r="O34" s="3"/>
      <c r="P34" s="3"/>
    </row>
    <row r="35" spans="1:16" x14ac:dyDescent="0.25">
      <c r="A35" s="92" t="str">
        <f>IFERROR(VLOOKUP($B35,#REF!,6,0),"N/A")</f>
        <v>N/A</v>
      </c>
      <c r="B35" s="28">
        <v>201902</v>
      </c>
      <c r="C35" s="3">
        <f>VLOOKUP(B35,[2]F1101!$B:$H,7,0)</f>
        <v>3407.8412153674353</v>
      </c>
      <c r="D35" s="3">
        <f>VLOOKUP(B35,[2]F1102!$B:$H,7,0)</f>
        <v>144070.44640753802</v>
      </c>
      <c r="E35" s="3">
        <f>VLOOKUP(B35,[2]F1310!$B:$O,14,0)</f>
        <v>14306934.180761509</v>
      </c>
      <c r="F35" s="3">
        <f>VLOOKUP(B35,[2]F1311!$B:$N,13,0)</f>
        <v>531747.83000000007</v>
      </c>
      <c r="G35" s="3">
        <f>VLOOKUP(B35,[2]F1330!$B:$H,7,0)</f>
        <v>-36465.820120101722</v>
      </c>
      <c r="H35" s="3">
        <f>VLOOKUP(B35,[2]F1331!$B:$H,7,0)</f>
        <v>-32329.940520481348</v>
      </c>
      <c r="I35" s="3"/>
      <c r="J35" s="3"/>
      <c r="K35" s="3"/>
      <c r="L35" s="3"/>
      <c r="M35" s="3"/>
      <c r="N35" s="3"/>
      <c r="O35" s="3"/>
      <c r="P35" s="3"/>
    </row>
    <row r="36" spans="1:16" x14ac:dyDescent="0.25">
      <c r="A36" s="92" t="str">
        <f>IFERROR(VLOOKUP($B36,#REF!,6,0),"N/A")</f>
        <v>N/A</v>
      </c>
      <c r="B36" s="28">
        <v>201903</v>
      </c>
      <c r="C36" s="3">
        <f>VLOOKUP(B36,[2]F1101!$B:$H,7,0)</f>
        <v>3407.8412153674353</v>
      </c>
      <c r="D36" s="3">
        <f>VLOOKUP(B36,[2]F1102!$B:$H,7,0)</f>
        <v>144070.44640753802</v>
      </c>
      <c r="E36" s="3">
        <f>VLOOKUP(B36,[2]F1310!$B:$O,14,0)</f>
        <v>14220220.942514133</v>
      </c>
      <c r="F36" s="3">
        <f>VLOOKUP(B36,[2]F1311!$B:$N,13,0)</f>
        <v>549272.26</v>
      </c>
      <c r="G36" s="3">
        <f>VLOOKUP(B36,[2]F1330!$B:$H,7,0)</f>
        <v>-36465.820120101722</v>
      </c>
      <c r="H36" s="3">
        <f>VLOOKUP(B36,[2]F1331!$B:$H,7,0)</f>
        <v>-32329.940520481348</v>
      </c>
      <c r="I36" s="3"/>
      <c r="J36" s="3"/>
      <c r="K36" s="3"/>
      <c r="L36" s="3"/>
      <c r="M36" s="3"/>
      <c r="N36" s="3"/>
      <c r="O36" s="3"/>
      <c r="P36" s="3"/>
    </row>
    <row r="37" spans="1:16" x14ac:dyDescent="0.25">
      <c r="A37" s="92" t="str">
        <f>IFERROR(VLOOKUP($B37,#REF!,6,0),"N/A")</f>
        <v>N/A</v>
      </c>
      <c r="B37" s="28">
        <v>201904</v>
      </c>
      <c r="C37" s="3">
        <f>VLOOKUP(B37,[2]F1101!$B:$H,7,0)</f>
        <v>3407.8412153674353</v>
      </c>
      <c r="D37" s="3">
        <f>VLOOKUP(B37,[2]F1102!$B:$H,7,0)</f>
        <v>144070.44640753802</v>
      </c>
      <c r="E37" s="3">
        <f>VLOOKUP(B37,[2]F1310!$B:$O,14,0)</f>
        <v>18316922.573306553</v>
      </c>
      <c r="F37" s="3">
        <f>VLOOKUP(B37,[2]F1311!$B:$N,13,0)</f>
        <v>560526.36</v>
      </c>
      <c r="G37" s="3">
        <f>VLOOKUP(B37,[2]F1330!$B:$H,7,0)</f>
        <v>-36465.820120101722</v>
      </c>
      <c r="H37" s="3">
        <f>VLOOKUP(B37,[2]F1331!$B:$H,7,0)</f>
        <v>-32329.940520481348</v>
      </c>
      <c r="I37" s="3"/>
      <c r="J37" s="3"/>
      <c r="K37" s="3"/>
      <c r="L37" s="3"/>
      <c r="M37" s="3"/>
      <c r="N37" s="3"/>
      <c r="O37" s="3"/>
      <c r="P37" s="3"/>
    </row>
    <row r="38" spans="1:16" x14ac:dyDescent="0.25">
      <c r="A38" s="92" t="str">
        <f>IFERROR(VLOOKUP($B38,#REF!,6,0),"N/A")</f>
        <v>N/A</v>
      </c>
      <c r="B38" s="28">
        <v>201905</v>
      </c>
      <c r="C38" s="3">
        <f>VLOOKUP(B38,[2]F1101!$B:$H,7,0)</f>
        <v>3407.8412153674353</v>
      </c>
      <c r="D38" s="3">
        <f>VLOOKUP(B38,[2]F1102!$B:$H,7,0)</f>
        <v>144070.44640753802</v>
      </c>
      <c r="E38" s="3">
        <f>VLOOKUP(B38,[2]F1310!$B:$O,14,0)</f>
        <v>13859921.233973347</v>
      </c>
      <c r="F38" s="3">
        <f>VLOOKUP(B38,[2]F1311!$B:$N,13,0)</f>
        <v>568926.03</v>
      </c>
      <c r="G38" s="3">
        <f>VLOOKUP(B38,[2]F1330!$B:$H,7,0)</f>
        <v>-36465.820120101722</v>
      </c>
      <c r="H38" s="3">
        <f>VLOOKUP(B38,[2]F1331!$B:$H,7,0)</f>
        <v>-32329.940520481348</v>
      </c>
      <c r="I38" s="3"/>
      <c r="J38" s="3"/>
      <c r="K38" s="3"/>
      <c r="L38" s="3"/>
      <c r="M38" s="3"/>
      <c r="N38" s="3"/>
      <c r="O38" s="3"/>
      <c r="P38" s="3"/>
    </row>
    <row r="39" spans="1:16" x14ac:dyDescent="0.25">
      <c r="A39" s="92" t="str">
        <f>IFERROR(VLOOKUP($B39,#REF!,6,0),"N/A")</f>
        <v>N/A</v>
      </c>
      <c r="B39" s="28">
        <v>201906</v>
      </c>
      <c r="C39" s="3">
        <f>VLOOKUP(B39,[2]F1101!$B:$H,7,0)</f>
        <v>3407.8412153674353</v>
      </c>
      <c r="D39" s="3">
        <f>VLOOKUP(B39,[2]F1102!$B:$H,7,0)</f>
        <v>144070.44640753802</v>
      </c>
      <c r="E39" s="3">
        <f>VLOOKUP(B39,[2]F1310!$B:$O,14,0)</f>
        <v>9516331.7625983562</v>
      </c>
      <c r="F39" s="3">
        <f>VLOOKUP(B39,[2]F1311!$B:$N,13,0)</f>
        <v>582955.97</v>
      </c>
      <c r="G39" s="3">
        <f>VLOOKUP(B39,[2]F1330!$B:$H,7,0)</f>
        <v>-36465.820120101722</v>
      </c>
      <c r="H39" s="3">
        <f>VLOOKUP(B39,[2]F1331!$B:$H,7,0)</f>
        <v>-32329.940520481348</v>
      </c>
      <c r="I39" s="3"/>
      <c r="J39" s="3"/>
      <c r="K39" s="3"/>
      <c r="L39" s="3"/>
      <c r="M39" s="3"/>
      <c r="N39" s="3"/>
      <c r="O39" s="3"/>
      <c r="P39" s="3"/>
    </row>
    <row r="40" spans="1:16" x14ac:dyDescent="0.25">
      <c r="A40" s="95"/>
    </row>
    <row r="41" spans="1:16" x14ac:dyDescent="0.25">
      <c r="A41" s="92" t="s">
        <v>391</v>
      </c>
      <c r="B41" s="93"/>
      <c r="C41" s="94">
        <f>SUMIF($B:$B,$A$1,C:C)</f>
        <v>0</v>
      </c>
      <c r="D41" s="94">
        <f t="shared" ref="D41:H41" si="0">SUMIF($B:$B,$A$1,D:D)</f>
        <v>0</v>
      </c>
      <c r="E41" s="94">
        <f t="shared" si="0"/>
        <v>0</v>
      </c>
      <c r="F41" s="94">
        <f t="shared" si="0"/>
        <v>0</v>
      </c>
      <c r="G41" s="94">
        <f t="shared" si="0"/>
        <v>0</v>
      </c>
      <c r="H41" s="94">
        <f t="shared" si="0"/>
        <v>0</v>
      </c>
    </row>
    <row r="42" spans="1:16" x14ac:dyDescent="0.25">
      <c r="A42" s="92" t="s">
        <v>392</v>
      </c>
      <c r="B42" s="93"/>
      <c r="C42" s="94">
        <f>SUMIF($A:$A,"&lt;="&amp;VLOOKUP($A$1,#REF!,6,0),C:C)</f>
        <v>0</v>
      </c>
      <c r="D42" s="94">
        <f>SUMIF($A:$A,"&lt;="&amp;VLOOKUP($A$1,#REF!,6,0),D:D)</f>
        <v>0</v>
      </c>
      <c r="E42" s="94">
        <f>SUMIF($A:$A,"&lt;="&amp;VLOOKUP($A$1,#REF!,6,0),E:E)</f>
        <v>0</v>
      </c>
      <c r="F42" s="94">
        <f>SUMIF($A:$A,"&lt;="&amp;VLOOKUP($A$1,#REF!,6,0),F:F)</f>
        <v>0</v>
      </c>
      <c r="G42" s="94">
        <f>SUMIF($A:$A,"&lt;="&amp;VLOOKUP($A$1,#REF!,6,0),G:G)</f>
        <v>0</v>
      </c>
      <c r="H42" s="94">
        <f>SUMIF($A:$A,"&lt;="&amp;VLOOKUP($A$1,#REF!,6,0),H:H)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9" tint="0.39997558519241921"/>
  </sheetPr>
  <dimension ref="A1:M42"/>
  <sheetViews>
    <sheetView workbookViewId="0">
      <pane xSplit="2" ySplit="3" topLeftCell="C4" activePane="bottomRight" state="frozen"/>
      <selection activeCell="AP1" sqref="AP1"/>
      <selection pane="topRight" activeCell="AP1" sqref="AP1"/>
      <selection pane="bottomLeft" activeCell="AP1" sqref="AP1"/>
      <selection pane="bottomRight" activeCell="AP1" sqref="AP1"/>
    </sheetView>
  </sheetViews>
  <sheetFormatPr defaultRowHeight="15" x14ac:dyDescent="0.25"/>
  <cols>
    <col min="1" max="1" width="9.7109375" bestFit="1" customWidth="1"/>
    <col min="2" max="2" width="7" bestFit="1" customWidth="1"/>
    <col min="3" max="8" width="12.7109375" customWidth="1"/>
  </cols>
  <sheetData>
    <row r="1" spans="1:13" x14ac:dyDescent="0.25">
      <c r="A1" s="90" t="e">
        <f>#REF!</f>
        <v>#REF!</v>
      </c>
    </row>
    <row r="2" spans="1:13" x14ac:dyDescent="0.25">
      <c r="A2" s="93"/>
    </row>
    <row r="3" spans="1:13" x14ac:dyDescent="0.25">
      <c r="A3" s="92" t="s">
        <v>386</v>
      </c>
      <c r="B3" s="28"/>
      <c r="C3" s="28">
        <v>1101</v>
      </c>
      <c r="D3" s="28">
        <v>1102</v>
      </c>
      <c r="E3" s="28">
        <v>1310</v>
      </c>
      <c r="F3" s="28">
        <v>1311</v>
      </c>
      <c r="G3" s="28">
        <v>1330</v>
      </c>
      <c r="H3" s="28">
        <v>1331</v>
      </c>
    </row>
    <row r="4" spans="1:13" x14ac:dyDescent="0.25">
      <c r="A4" s="92" t="str">
        <f>IFERROR(VLOOKUP($B4,#REF!,6,0),"N/A")</f>
        <v>N/A</v>
      </c>
      <c r="B4" s="28">
        <v>201607</v>
      </c>
      <c r="C4" s="3">
        <f>VLOOKUP(B4,[2]F1101!$B:$I,8,0)</f>
        <v>0</v>
      </c>
      <c r="D4" s="3">
        <f>VLOOKUP(B4,[2]F1102!$B:$I,8,0)</f>
        <v>0</v>
      </c>
      <c r="E4" s="3">
        <f>VLOOKUP(B4,[2]F1310!$B:$P,15,0)</f>
        <v>15058527.169636568</v>
      </c>
      <c r="F4" s="3">
        <f>VLOOKUP(B4,[2]F1311!$B:$O,14,0)</f>
        <v>0</v>
      </c>
      <c r="G4" s="3">
        <f>VLOOKUP(B4,[2]F1330!$B:$I,8,0)</f>
        <v>0</v>
      </c>
      <c r="H4" s="3">
        <f>VLOOKUP(B4,[2]F1331!$B:$I,8,0)</f>
        <v>0</v>
      </c>
      <c r="I4" s="3"/>
      <c r="J4" s="3"/>
      <c r="K4" s="3"/>
      <c r="L4" s="3"/>
      <c r="M4" s="3"/>
    </row>
    <row r="5" spans="1:13" x14ac:dyDescent="0.25">
      <c r="A5" s="92" t="str">
        <f>IFERROR(VLOOKUP($B5,#REF!,6,0),"N/A")</f>
        <v>N/A</v>
      </c>
      <c r="B5" s="28">
        <v>201608</v>
      </c>
      <c r="C5" s="3">
        <f>VLOOKUP(B5,[2]F1101!$B:$I,8,0)</f>
        <v>0</v>
      </c>
      <c r="D5" s="3">
        <f>VLOOKUP(B5,[2]F1102!$B:$I,8,0)</f>
        <v>0</v>
      </c>
      <c r="E5" s="3">
        <f>VLOOKUP(B5,[2]F1310!$B:$P,15,0)</f>
        <v>18698538.869400989</v>
      </c>
      <c r="F5" s="3">
        <f>VLOOKUP(B5,[2]F1311!$B:$O,14,0)</f>
        <v>0</v>
      </c>
      <c r="G5" s="3">
        <f>VLOOKUP(B5,[2]F1330!$B:$I,8,0)</f>
        <v>0</v>
      </c>
      <c r="H5" s="3">
        <f>VLOOKUP(B5,[2]F1331!$B:$I,8,0)</f>
        <v>0</v>
      </c>
      <c r="I5" s="3"/>
      <c r="J5" s="3"/>
      <c r="K5" s="3"/>
      <c r="L5" s="3"/>
      <c r="M5" s="3"/>
    </row>
    <row r="6" spans="1:13" x14ac:dyDescent="0.25">
      <c r="A6" s="92" t="str">
        <f>IFERROR(VLOOKUP($B6,#REF!,6,0),"N/A")</f>
        <v>N/A</v>
      </c>
      <c r="B6" s="28">
        <v>201609</v>
      </c>
      <c r="C6" s="3">
        <f>VLOOKUP(B6,[2]F1101!$B:$I,8,0)</f>
        <v>3386.3762504255233</v>
      </c>
      <c r="D6" s="3">
        <f>VLOOKUP(B6,[2]F1102!$B:$I,8,0)</f>
        <v>143162.80543482545</v>
      </c>
      <c r="E6" s="3">
        <f>VLOOKUP(B6,[2]F1310!$B:$P,15,0)</f>
        <v>14127813.430668725</v>
      </c>
      <c r="F6" s="3">
        <f>VLOOKUP(B6,[2]F1311!$B:$O,14,0)</f>
        <v>0</v>
      </c>
      <c r="G6" s="3">
        <f>VLOOKUP(B6,[2]F1330!$B:$I,8,0)</f>
        <v>-36236.082471372894</v>
      </c>
      <c r="H6" s="3">
        <f>VLOOKUP(B6,[2]F1331!$B:$I,8,0)</f>
        <v>-32126.262845931193</v>
      </c>
      <c r="I6" s="3"/>
      <c r="J6" s="3"/>
      <c r="K6" s="3"/>
      <c r="L6" s="3"/>
      <c r="M6" s="3"/>
    </row>
    <row r="7" spans="1:13" x14ac:dyDescent="0.25">
      <c r="A7" s="92" t="str">
        <f>IFERROR(VLOOKUP($B7,#REF!,6,0),"N/A")</f>
        <v>N/A</v>
      </c>
      <c r="B7" s="28">
        <v>201610</v>
      </c>
      <c r="C7" s="3">
        <f>VLOOKUP(B7,[2]F1101!$B:$I,8,0)</f>
        <v>3401.7071011797739</v>
      </c>
      <c r="D7" s="3">
        <f>VLOOKUP(B7,[2]F1102!$B:$I,8,0)</f>
        <v>143811.11960400446</v>
      </c>
      <c r="E7" s="3">
        <f>VLOOKUP(B7,[2]F1310!$B:$P,15,0)</f>
        <v>17147652.440921061</v>
      </c>
      <c r="F7" s="3">
        <f>VLOOKUP(B7,[2]F1311!$B:$O,14,0)</f>
        <v>0</v>
      </c>
      <c r="G7" s="3">
        <f>VLOOKUP(B7,[2]F1330!$B:$I,8,0)</f>
        <v>-36400.181643885539</v>
      </c>
      <c r="H7" s="3">
        <f>VLOOKUP(B7,[2]F1331!$B:$I,8,0)</f>
        <v>-32271.746627544482</v>
      </c>
      <c r="I7" s="3"/>
      <c r="J7" s="3"/>
      <c r="K7" s="3"/>
      <c r="L7" s="3"/>
      <c r="M7" s="3"/>
    </row>
    <row r="8" spans="1:13" x14ac:dyDescent="0.25">
      <c r="A8" s="92" t="str">
        <f>IFERROR(VLOOKUP($B8,#REF!,6,0),"N/A")</f>
        <v>N/A</v>
      </c>
      <c r="B8" s="28">
        <v>201611</v>
      </c>
      <c r="C8" s="3">
        <f>VLOOKUP(B8,[2]F1101!$B:$I,8,0)</f>
        <v>3401.7071011797739</v>
      </c>
      <c r="D8" s="3">
        <f>VLOOKUP(B8,[2]F1102!$B:$I,8,0)</f>
        <v>143811.11960400446</v>
      </c>
      <c r="E8" s="3">
        <f>VLOOKUP(B8,[2]F1310!$B:$P,15,0)</f>
        <v>14361836.524349675</v>
      </c>
      <c r="F8" s="3">
        <f>VLOOKUP(B8,[2]F1311!$B:$O,14,0)</f>
        <v>0</v>
      </c>
      <c r="G8" s="3">
        <f>VLOOKUP(B8,[2]F1330!$B:$I,8,0)</f>
        <v>-36400.181643885539</v>
      </c>
      <c r="H8" s="3">
        <f>VLOOKUP(B8,[2]F1331!$B:$I,8,0)</f>
        <v>-32271.746627544482</v>
      </c>
      <c r="I8" s="3"/>
      <c r="J8" s="3"/>
      <c r="K8" s="3"/>
      <c r="L8" s="3"/>
      <c r="M8" s="3"/>
    </row>
    <row r="9" spans="1:13" x14ac:dyDescent="0.25">
      <c r="A9" s="92" t="str">
        <f>IFERROR(VLOOKUP($B9,#REF!,6,0),"N/A")</f>
        <v>N/A</v>
      </c>
      <c r="B9" s="28">
        <v>201612</v>
      </c>
      <c r="C9" s="3">
        <f>VLOOKUP(B9,[2]F1101!$B:$I,8,0)</f>
        <v>3401.7071011797739</v>
      </c>
      <c r="D9" s="3">
        <f>VLOOKUP(B9,[2]F1102!$B:$I,8,0)</f>
        <v>143811.11960400446</v>
      </c>
      <c r="E9" s="3">
        <f>VLOOKUP(B9,[2]F1310!$B:$P,15,0)</f>
        <v>9116920.3602959383</v>
      </c>
      <c r="F9" s="3">
        <f>VLOOKUP(B9,[2]F1311!$B:$O,14,0)</f>
        <v>0</v>
      </c>
      <c r="G9" s="3">
        <f>VLOOKUP(B9,[2]F1330!$B:$I,8,0)</f>
        <v>-36400.181643885539</v>
      </c>
      <c r="H9" s="3">
        <f>VLOOKUP(B9,[2]F1331!$B:$I,8,0)</f>
        <v>-32271.746627544482</v>
      </c>
      <c r="I9" s="3"/>
      <c r="J9" s="3"/>
      <c r="K9" s="3"/>
      <c r="L9" s="3"/>
      <c r="M9" s="3"/>
    </row>
    <row r="10" spans="1:13" x14ac:dyDescent="0.25">
      <c r="A10" s="92" t="str">
        <f>IFERROR(VLOOKUP($B10,#REF!,6,0),"N/A")</f>
        <v>N/A</v>
      </c>
      <c r="B10" s="28">
        <v>201701</v>
      </c>
      <c r="C10" s="3">
        <f>VLOOKUP(B10,[2]F1101!$B:$I,8,0)</f>
        <v>3401.7071011797739</v>
      </c>
      <c r="D10" s="3">
        <f>VLOOKUP(B10,[2]F1102!$B:$I,8,0)</f>
        <v>143811.11960400446</v>
      </c>
      <c r="E10" s="3">
        <f>VLOOKUP(B10,[2]F1310!$B:$P,15,0)</f>
        <v>19040384.887955274</v>
      </c>
      <c r="F10" s="3">
        <f>VLOOKUP(B10,[2]F1311!$B:$O,14,0)</f>
        <v>3071783.74</v>
      </c>
      <c r="G10" s="3">
        <f>VLOOKUP(B10,[2]F1330!$B:$I,8,0)</f>
        <v>-36400.181643885539</v>
      </c>
      <c r="H10" s="3">
        <f>VLOOKUP(B10,[2]F1331!$B:$I,8,0)</f>
        <v>-32271.746627544482</v>
      </c>
      <c r="I10" s="3"/>
      <c r="J10" s="3"/>
      <c r="K10" s="3"/>
      <c r="L10" s="3"/>
      <c r="M10" s="3"/>
    </row>
    <row r="11" spans="1:13" x14ac:dyDescent="0.25">
      <c r="A11" s="92" t="str">
        <f>IFERROR(VLOOKUP($B11,#REF!,6,0),"N/A")</f>
        <v>N/A</v>
      </c>
      <c r="B11" s="28">
        <v>201702</v>
      </c>
      <c r="C11" s="3">
        <f>VLOOKUP(B11,[2]F1101!$B:$I,8,0)</f>
        <v>3401.7071011797739</v>
      </c>
      <c r="D11" s="3">
        <f>VLOOKUP(B11,[2]F1102!$B:$I,8,0)</f>
        <v>143811.11960400446</v>
      </c>
      <c r="E11" s="3">
        <f>VLOOKUP(B11,[2]F1310!$B:$P,15,0)</f>
        <v>14253765.790530415</v>
      </c>
      <c r="F11" s="3">
        <f>VLOOKUP(B11,[2]F1311!$B:$O,14,0)</f>
        <v>425640.31</v>
      </c>
      <c r="G11" s="3">
        <f>VLOOKUP(B11,[2]F1330!$B:$I,8,0)</f>
        <v>-36400.181643885539</v>
      </c>
      <c r="H11" s="3">
        <f>VLOOKUP(B11,[2]F1331!$B:$I,8,0)</f>
        <v>-32271.746627544482</v>
      </c>
      <c r="I11" s="3"/>
      <c r="J11" s="3"/>
      <c r="K11" s="3"/>
      <c r="L11" s="3"/>
      <c r="M11" s="3"/>
    </row>
    <row r="12" spans="1:13" x14ac:dyDescent="0.25">
      <c r="A12" s="92" t="str">
        <f>IFERROR(VLOOKUP($B12,#REF!,6,0),"N/A")</f>
        <v>N/A</v>
      </c>
      <c r="B12" s="28">
        <v>201703</v>
      </c>
      <c r="C12" s="3">
        <f>VLOOKUP(B12,[2]F1101!$B:$I,8,0)</f>
        <v>3401.7071011797739</v>
      </c>
      <c r="D12" s="3">
        <f>VLOOKUP(B12,[2]F1102!$B:$I,8,0)</f>
        <v>143811.11960400446</v>
      </c>
      <c r="E12" s="3">
        <f>VLOOKUP(B12,[2]F1310!$B:$P,15,0)</f>
        <v>14167374.80184616</v>
      </c>
      <c r="F12" s="3">
        <f>VLOOKUP(B12,[2]F1311!$B:$O,14,0)</f>
        <v>2279171.27</v>
      </c>
      <c r="G12" s="3">
        <f>VLOOKUP(B12,[2]F1330!$B:$I,8,0)</f>
        <v>-36400.181643885539</v>
      </c>
      <c r="H12" s="3">
        <f>VLOOKUP(B12,[2]F1331!$B:$I,8,0)</f>
        <v>-32271.746627544482</v>
      </c>
      <c r="I12" s="3"/>
      <c r="J12" s="3"/>
      <c r="K12" s="3"/>
      <c r="L12" s="3"/>
      <c r="M12" s="3"/>
    </row>
    <row r="13" spans="1:13" x14ac:dyDescent="0.25">
      <c r="A13" s="92" t="str">
        <f>IFERROR(VLOOKUP($B13,#REF!,6,0),"N/A")</f>
        <v>N/A</v>
      </c>
      <c r="B13" s="28">
        <v>201704</v>
      </c>
      <c r="C13" s="3">
        <f>VLOOKUP(B13,[2]F1101!$B:$I,8,0)</f>
        <v>3401.7071011797739</v>
      </c>
      <c r="D13" s="3">
        <f>VLOOKUP(B13,[2]F1102!$B:$I,8,0)</f>
        <v>143811.11960400446</v>
      </c>
      <c r="E13" s="3">
        <f>VLOOKUP(B13,[2]F1310!$B:$P,15,0)</f>
        <v>14599081.595791314</v>
      </c>
      <c r="F13" s="3">
        <f>VLOOKUP(B13,[2]F1311!$B:$O,14,0)</f>
        <v>385354.05</v>
      </c>
      <c r="G13" s="3">
        <f>VLOOKUP(B13,[2]F1330!$B:$I,8,0)</f>
        <v>-36400.181643885539</v>
      </c>
      <c r="H13" s="3">
        <f>VLOOKUP(B13,[2]F1331!$B:$I,8,0)</f>
        <v>-32271.746627544482</v>
      </c>
      <c r="I13" s="3"/>
      <c r="J13" s="3"/>
      <c r="K13" s="3"/>
      <c r="L13" s="3"/>
      <c r="M13" s="3"/>
    </row>
    <row r="14" spans="1:13" x14ac:dyDescent="0.25">
      <c r="A14" s="92" t="str">
        <f>IFERROR(VLOOKUP($B14,#REF!,6,0),"N/A")</f>
        <v>N/A</v>
      </c>
      <c r="B14" s="28">
        <v>201705</v>
      </c>
      <c r="C14" s="3">
        <f>VLOOKUP(B14,[2]F1101!$B:$I,8,0)</f>
        <v>3401.7071011797739</v>
      </c>
      <c r="D14" s="3">
        <f>VLOOKUP(B14,[2]F1102!$B:$I,8,0)</f>
        <v>143811.11960400446</v>
      </c>
      <c r="E14" s="3">
        <f>VLOOKUP(B14,[2]F1310!$B:$P,15,0)</f>
        <v>17260517.579118069</v>
      </c>
      <c r="F14" s="3">
        <f>VLOOKUP(B14,[2]F1311!$B:$O,14,0)</f>
        <v>385547.88</v>
      </c>
      <c r="G14" s="3">
        <f>VLOOKUP(B14,[2]F1330!$B:$I,8,0)</f>
        <v>-36400.181643885539</v>
      </c>
      <c r="H14" s="3">
        <f>VLOOKUP(B14,[2]F1331!$B:$I,8,0)</f>
        <v>-32271.746627544482</v>
      </c>
      <c r="I14" s="3"/>
      <c r="J14" s="3"/>
      <c r="K14" s="3"/>
      <c r="L14" s="3"/>
      <c r="M14" s="3"/>
    </row>
    <row r="15" spans="1:13" x14ac:dyDescent="0.25">
      <c r="A15" s="92" t="str">
        <f>IFERROR(VLOOKUP($B15,#REF!,6,0),"N/A")</f>
        <v>N/A</v>
      </c>
      <c r="B15" s="28">
        <v>201706</v>
      </c>
      <c r="C15" s="3">
        <f>VLOOKUP(B15,[2]F1101!$B:$I,8,0)</f>
        <v>3401.7071011797739</v>
      </c>
      <c r="D15" s="3">
        <f>VLOOKUP(B15,[2]F1102!$B:$I,8,0)</f>
        <v>143811.11960400446</v>
      </c>
      <c r="E15" s="3">
        <f>VLOOKUP(B15,[2]F1310!$B:$P,15,0)</f>
        <v>9480966.5310029835</v>
      </c>
      <c r="F15" s="3">
        <f>VLOOKUP(B15,[2]F1311!$B:$O,14,0)</f>
        <v>380438.29000000004</v>
      </c>
      <c r="G15" s="3">
        <f>VLOOKUP(B15,[2]F1330!$B:$I,8,0)</f>
        <v>-36400.181643885539</v>
      </c>
      <c r="H15" s="3">
        <f>VLOOKUP(B15,[2]F1331!$B:$I,8,0)</f>
        <v>-32271.746627544482</v>
      </c>
      <c r="I15" s="3"/>
      <c r="J15" s="3"/>
      <c r="K15" s="3"/>
      <c r="L15" s="3"/>
      <c r="M15" s="3"/>
    </row>
    <row r="16" spans="1:13" x14ac:dyDescent="0.25">
      <c r="A16" s="92" t="str">
        <f>IFERROR(VLOOKUP($B16,#REF!,6,0),"N/A")</f>
        <v>N/A</v>
      </c>
      <c r="B16" s="28">
        <v>201707</v>
      </c>
      <c r="C16" s="3">
        <f>VLOOKUP(B16,[2]F1101!$B:$I,8,0)</f>
        <v>3401.7071011797739</v>
      </c>
      <c r="D16" s="3">
        <f>VLOOKUP(B16,[2]F1102!$B:$I,8,0)</f>
        <v>143811.11960400446</v>
      </c>
      <c r="E16" s="3">
        <f>VLOOKUP(B16,[2]F1310!$B:$P,15,0)</f>
        <v>15160202.020824492</v>
      </c>
      <c r="F16" s="3">
        <f>VLOOKUP(B16,[2]F1311!$B:$O,14,0)</f>
        <v>373397.00999999995</v>
      </c>
      <c r="G16" s="3">
        <f>VLOOKUP(B16,[2]F1330!$B:$I,8,0)</f>
        <v>-36400.181643885539</v>
      </c>
      <c r="H16" s="3">
        <f>VLOOKUP(B16,[2]F1331!$B:$I,8,0)</f>
        <v>-32271.746627544482</v>
      </c>
      <c r="I16" s="3"/>
      <c r="J16" s="3"/>
      <c r="K16" s="3"/>
      <c r="L16" s="3"/>
      <c r="M16" s="3"/>
    </row>
    <row r="17" spans="1:13" x14ac:dyDescent="0.25">
      <c r="A17" s="92" t="str">
        <f>IFERROR(VLOOKUP($B17,#REF!,6,0),"N/A")</f>
        <v>N/A</v>
      </c>
      <c r="B17" s="28">
        <v>201708</v>
      </c>
      <c r="C17" s="3">
        <f>VLOOKUP(B17,[2]F1101!$B:$I,8,0)</f>
        <v>3401.7071011797739</v>
      </c>
      <c r="D17" s="3">
        <f>VLOOKUP(B17,[2]F1102!$B:$I,8,0)</f>
        <v>143811.11960400446</v>
      </c>
      <c r="E17" s="3">
        <f>VLOOKUP(B17,[2]F1310!$B:$P,15,0)</f>
        <v>18504414.679803692</v>
      </c>
      <c r="F17" s="3">
        <f>VLOOKUP(B17,[2]F1311!$B:$O,14,0)</f>
        <v>370037.09</v>
      </c>
      <c r="G17" s="3">
        <f>VLOOKUP(B17,[2]F1330!$B:$I,8,0)</f>
        <v>-36400.181643885539</v>
      </c>
      <c r="H17" s="3">
        <f>VLOOKUP(B17,[2]F1331!$B:$I,8,0)</f>
        <v>-32271.746627544482</v>
      </c>
      <c r="I17" s="3"/>
      <c r="J17" s="3"/>
      <c r="K17" s="3"/>
      <c r="L17" s="3"/>
      <c r="M17" s="3"/>
    </row>
    <row r="18" spans="1:13" x14ac:dyDescent="0.25">
      <c r="A18" s="92" t="str">
        <f>IFERROR(VLOOKUP($B18,#REF!,6,0),"N/A")</f>
        <v>N/A</v>
      </c>
      <c r="B18" s="28">
        <v>201709</v>
      </c>
      <c r="C18" s="3">
        <f>VLOOKUP(B18,[2]F1101!$B:$I,8,0)</f>
        <v>3401.7071011797739</v>
      </c>
      <c r="D18" s="3">
        <f>VLOOKUP(B18,[2]F1102!$B:$I,8,0)</f>
        <v>143811.11960400446</v>
      </c>
      <c r="E18" s="3">
        <f>VLOOKUP(B18,[2]F1310!$B:$P,15,0)</f>
        <v>14218601.723383214</v>
      </c>
      <c r="F18" s="3">
        <f>VLOOKUP(B18,[2]F1311!$B:$O,14,0)</f>
        <v>361255.98</v>
      </c>
      <c r="G18" s="3">
        <f>VLOOKUP(B18,[2]F1330!$B:$I,8,0)</f>
        <v>-36400.181643885539</v>
      </c>
      <c r="H18" s="3">
        <f>VLOOKUP(B18,[2]F1331!$B:$I,8,0)</f>
        <v>-32271.746627544482</v>
      </c>
      <c r="I18" s="3"/>
      <c r="J18" s="3"/>
      <c r="K18" s="3"/>
      <c r="L18" s="3"/>
      <c r="M18" s="3"/>
    </row>
    <row r="19" spans="1:13" x14ac:dyDescent="0.25">
      <c r="A19" s="92" t="str">
        <f>IFERROR(VLOOKUP($B19,#REF!,6,0),"N/A")</f>
        <v>N/A</v>
      </c>
      <c r="B19" s="28">
        <v>201710</v>
      </c>
      <c r="C19" s="3">
        <f>VLOOKUP(B19,[2]F1101!$B:$I,8,0)</f>
        <v>3407.8412153674353</v>
      </c>
      <c r="D19" s="3">
        <f>VLOOKUP(B19,[2]F1102!$B:$I,8,0)</f>
        <v>144070.44640753802</v>
      </c>
      <c r="E19" s="3">
        <f>VLOOKUP(B19,[2]F1310!$B:$P,15,0)</f>
        <v>17211615.402704239</v>
      </c>
      <c r="F19" s="3">
        <f>VLOOKUP(B19,[2]F1311!$B:$O,14,0)</f>
        <v>361112.67</v>
      </c>
      <c r="G19" s="3">
        <f>VLOOKUP(B19,[2]F1330!$B:$I,8,0)</f>
        <v>-36465.820120101722</v>
      </c>
      <c r="H19" s="3">
        <f>VLOOKUP(B19,[2]F1331!$B:$I,8,0)</f>
        <v>-32329.940520481348</v>
      </c>
      <c r="I19" s="3"/>
      <c r="J19" s="3"/>
      <c r="K19" s="3"/>
      <c r="L19" s="3"/>
      <c r="M19" s="3"/>
    </row>
    <row r="20" spans="1:13" x14ac:dyDescent="0.25">
      <c r="A20" s="92" t="str">
        <f>IFERROR(VLOOKUP($B20,#REF!,6,0),"N/A")</f>
        <v>N/A</v>
      </c>
      <c r="B20" s="28">
        <v>201711</v>
      </c>
      <c r="C20" s="3">
        <f>VLOOKUP(B20,[2]F1101!$B:$I,8,0)</f>
        <v>3407.8412153674353</v>
      </c>
      <c r="D20" s="3">
        <f>VLOOKUP(B20,[2]F1102!$B:$I,8,0)</f>
        <v>144070.44640753802</v>
      </c>
      <c r="E20" s="3">
        <f>VLOOKUP(B20,[2]F1310!$B:$P,15,0)</f>
        <v>14415408.032397682</v>
      </c>
      <c r="F20" s="3">
        <f>VLOOKUP(B20,[2]F1311!$B:$O,14,0)</f>
        <v>357397.89</v>
      </c>
      <c r="G20" s="3">
        <f>VLOOKUP(B20,[2]F1330!$B:$I,8,0)</f>
        <v>-36465.820120101722</v>
      </c>
      <c r="H20" s="3">
        <f>VLOOKUP(B20,[2]F1331!$B:$I,8,0)</f>
        <v>-32329.940520481348</v>
      </c>
      <c r="I20" s="3"/>
      <c r="J20" s="3"/>
      <c r="K20" s="3"/>
      <c r="L20" s="3"/>
      <c r="M20" s="3"/>
    </row>
    <row r="21" spans="1:13" x14ac:dyDescent="0.25">
      <c r="A21" s="92" t="str">
        <f>IFERROR(VLOOKUP($B21,#REF!,6,0),"N/A")</f>
        <v>N/A</v>
      </c>
      <c r="B21" s="28">
        <v>201712</v>
      </c>
      <c r="C21" s="3">
        <f>VLOOKUP(B21,[2]F1101!$B:$I,8,0)</f>
        <v>3407.8412153674353</v>
      </c>
      <c r="D21" s="3">
        <f>VLOOKUP(B21,[2]F1102!$B:$I,8,0)</f>
        <v>144070.44640753802</v>
      </c>
      <c r="E21" s="3">
        <f>VLOOKUP(B21,[2]F1310!$B:$P,15,0)</f>
        <v>9150927.652582448</v>
      </c>
      <c r="F21" s="3">
        <f>VLOOKUP(B21,[2]F1311!$B:$O,14,0)</f>
        <v>347428.56</v>
      </c>
      <c r="G21" s="3">
        <f>VLOOKUP(B21,[2]F1330!$B:$I,8,0)</f>
        <v>-36465.820120101722</v>
      </c>
      <c r="H21" s="3">
        <f>VLOOKUP(B21,[2]F1331!$B:$I,8,0)</f>
        <v>-32329.940520481348</v>
      </c>
      <c r="I21" s="3"/>
      <c r="J21" s="3"/>
      <c r="K21" s="3"/>
      <c r="L21" s="3"/>
      <c r="M21" s="3"/>
    </row>
    <row r="22" spans="1:13" x14ac:dyDescent="0.25">
      <c r="A22" s="92" t="str">
        <f>IFERROR(VLOOKUP($B22,#REF!,6,0),"N/A")</f>
        <v>N/A</v>
      </c>
      <c r="B22" s="28">
        <v>201801</v>
      </c>
      <c r="C22" s="3">
        <f>VLOOKUP(B22,[2]F1101!$B:$I,8,0)</f>
        <v>3407.8412153674353</v>
      </c>
      <c r="D22" s="3">
        <f>VLOOKUP(B22,[2]F1102!$B:$I,8,0)</f>
        <v>144070.44640753802</v>
      </c>
      <c r="E22" s="3">
        <f>VLOOKUP(B22,[2]F1310!$B:$P,15,0)</f>
        <v>19111407.986605149</v>
      </c>
      <c r="F22" s="3">
        <f>VLOOKUP(B22,[2]F1311!$B:$O,14,0)</f>
        <v>362284.41</v>
      </c>
      <c r="G22" s="3">
        <f>VLOOKUP(B22,[2]F1330!$B:$I,8,0)</f>
        <v>-36465.820120101722</v>
      </c>
      <c r="H22" s="3">
        <f>VLOOKUP(B22,[2]F1331!$B:$I,8,0)</f>
        <v>-32329.940520481348</v>
      </c>
      <c r="I22" s="3"/>
      <c r="J22" s="3"/>
      <c r="K22" s="3"/>
      <c r="L22" s="3"/>
      <c r="M22" s="3"/>
    </row>
    <row r="23" spans="1:13" x14ac:dyDescent="0.25">
      <c r="A23" s="92" t="str">
        <f>IFERROR(VLOOKUP($B23,#REF!,6,0),"N/A")</f>
        <v>N/A</v>
      </c>
      <c r="B23" s="28">
        <v>201802</v>
      </c>
      <c r="C23" s="3">
        <f>VLOOKUP(B23,[2]F1101!$B:$I,8,0)</f>
        <v>3407.8412153674353</v>
      </c>
      <c r="D23" s="3">
        <f>VLOOKUP(B23,[2]F1102!$B:$I,8,0)</f>
        <v>144070.44640753802</v>
      </c>
      <c r="E23" s="3">
        <f>VLOOKUP(B23,[2]F1310!$B:$P,15,0)</f>
        <v>14306934.180761509</v>
      </c>
      <c r="F23" s="3">
        <f>VLOOKUP(B23,[2]F1311!$B:$O,14,0)</f>
        <v>336335.78</v>
      </c>
      <c r="G23" s="3">
        <f>VLOOKUP(B23,[2]F1330!$B:$I,8,0)</f>
        <v>-36465.820120101722</v>
      </c>
      <c r="H23" s="3">
        <f>VLOOKUP(B23,[2]F1331!$B:$I,8,0)</f>
        <v>-32329.940520481348</v>
      </c>
      <c r="I23" s="3"/>
      <c r="J23" s="3"/>
      <c r="K23" s="3"/>
      <c r="L23" s="3"/>
      <c r="M23" s="3"/>
    </row>
    <row r="24" spans="1:13" x14ac:dyDescent="0.25">
      <c r="A24" s="92" t="str">
        <f>IFERROR(VLOOKUP($B24,#REF!,6,0),"N/A")</f>
        <v>N/A</v>
      </c>
      <c r="B24" s="28">
        <v>201803</v>
      </c>
      <c r="C24" s="3">
        <f>VLOOKUP(B24,[2]F1101!$B:$I,8,0)</f>
        <v>3407.8412153674353</v>
      </c>
      <c r="D24" s="3">
        <f>VLOOKUP(B24,[2]F1102!$B:$I,8,0)</f>
        <v>144070.44640753802</v>
      </c>
      <c r="E24" s="3">
        <f>VLOOKUP(B24,[2]F1310!$B:$P,15,0)</f>
        <v>14220220.942514133</v>
      </c>
      <c r="F24" s="3">
        <f>VLOOKUP(B24,[2]F1311!$B:$O,14,0)</f>
        <v>339110.08</v>
      </c>
      <c r="G24" s="3">
        <f>VLOOKUP(B24,[2]F1330!$B:$I,8,0)</f>
        <v>-36465.820120101722</v>
      </c>
      <c r="H24" s="3">
        <f>VLOOKUP(B24,[2]F1331!$B:$I,8,0)</f>
        <v>-32329.940520481348</v>
      </c>
      <c r="I24" s="3"/>
      <c r="J24" s="3"/>
      <c r="K24" s="3"/>
      <c r="L24" s="3"/>
      <c r="M24" s="3"/>
    </row>
    <row r="25" spans="1:13" x14ac:dyDescent="0.25">
      <c r="A25" s="92" t="str">
        <f>IFERROR(VLOOKUP($B25,#REF!,6,0),"N/A")</f>
        <v>N/A</v>
      </c>
      <c r="B25" s="28">
        <v>201804</v>
      </c>
      <c r="C25" s="3">
        <f>VLOOKUP(B25,[2]F1101!$B:$I,8,0)</f>
        <v>3407.8412153674353</v>
      </c>
      <c r="D25" s="3">
        <f>VLOOKUP(B25,[2]F1102!$B:$I,8,0)</f>
        <v>144070.44640753802</v>
      </c>
      <c r="E25" s="3">
        <f>VLOOKUP(B25,[2]F1310!$B:$P,15,0)</f>
        <v>14653538.058645243</v>
      </c>
      <c r="F25" s="3">
        <f>VLOOKUP(B25,[2]F1311!$B:$O,14,0)</f>
        <v>339245.52</v>
      </c>
      <c r="G25" s="3">
        <f>VLOOKUP(B25,[2]F1330!$B:$I,8,0)</f>
        <v>-36465.820120101722</v>
      </c>
      <c r="H25" s="3">
        <f>VLOOKUP(B25,[2]F1331!$B:$I,8,0)</f>
        <v>-32329.940520481348</v>
      </c>
      <c r="I25" s="3"/>
      <c r="J25" s="3"/>
      <c r="K25" s="3"/>
      <c r="L25" s="3"/>
      <c r="M25" s="3"/>
    </row>
    <row r="26" spans="1:13" x14ac:dyDescent="0.25">
      <c r="A26" s="92" t="str">
        <f>IFERROR(VLOOKUP($B26,#REF!,6,0),"N/A")</f>
        <v>N/A</v>
      </c>
      <c r="B26" s="28">
        <v>201805</v>
      </c>
      <c r="C26" s="3">
        <f>VLOOKUP(B26,[2]F1101!$B:$I,8,0)</f>
        <v>3407.8412153674353</v>
      </c>
      <c r="D26" s="3">
        <f>VLOOKUP(B26,[2]F1102!$B:$I,8,0)</f>
        <v>144070.44640753802</v>
      </c>
      <c r="E26" s="3">
        <f>VLOOKUP(B26,[2]F1310!$B:$P,15,0)</f>
        <v>17324901.542466681</v>
      </c>
      <c r="F26" s="3">
        <f>VLOOKUP(B26,[2]F1311!$B:$O,14,0)</f>
        <v>348464.6</v>
      </c>
      <c r="G26" s="3">
        <f>VLOOKUP(B26,[2]F1330!$B:$I,8,0)</f>
        <v>-36465.820120101722</v>
      </c>
      <c r="H26" s="3">
        <f>VLOOKUP(B26,[2]F1331!$B:$I,8,0)</f>
        <v>-32329.940520481348</v>
      </c>
      <c r="I26" s="3"/>
      <c r="J26" s="3"/>
      <c r="K26" s="3"/>
      <c r="L26" s="3"/>
      <c r="M26" s="3"/>
    </row>
    <row r="27" spans="1:13" x14ac:dyDescent="0.25">
      <c r="A27" s="92" t="str">
        <f>IFERROR(VLOOKUP($B27,#REF!,6,0),"N/A")</f>
        <v>N/A</v>
      </c>
      <c r="B27" s="28">
        <v>201806</v>
      </c>
      <c r="C27" s="3">
        <f>VLOOKUP(B27,[2]F1101!$B:$I,8,0)</f>
        <v>3407.8412153674353</v>
      </c>
      <c r="D27" s="3">
        <f>VLOOKUP(B27,[2]F1102!$B:$I,8,0)</f>
        <v>144070.44640753802</v>
      </c>
      <c r="E27" s="3">
        <f>VLOOKUP(B27,[2]F1310!$B:$P,15,0)</f>
        <v>9516331.7625983562</v>
      </c>
      <c r="F27" s="3">
        <f>VLOOKUP(B27,[2]F1311!$B:$O,14,0)</f>
        <v>329856.61</v>
      </c>
      <c r="G27" s="3">
        <f>VLOOKUP(B27,[2]F1330!$B:$I,8,0)</f>
        <v>-36465.820120101722</v>
      </c>
      <c r="H27" s="3">
        <f>VLOOKUP(B27,[2]F1331!$B:$I,8,0)</f>
        <v>-32329.940520481348</v>
      </c>
      <c r="I27" s="3"/>
      <c r="J27" s="3"/>
      <c r="K27" s="3"/>
      <c r="L27" s="3"/>
      <c r="M27" s="3"/>
    </row>
    <row r="28" spans="1:13" x14ac:dyDescent="0.25">
      <c r="A28" s="92" t="str">
        <f>IFERROR(VLOOKUP($B28,#REF!,6,0),"N/A")</f>
        <v>N/A</v>
      </c>
      <c r="B28" s="28">
        <v>201807</v>
      </c>
      <c r="C28" s="3">
        <f>VLOOKUP(B28,[2]F1101!$B:$I,8,0)</f>
        <v>3407.8412153674353</v>
      </c>
      <c r="D28" s="3">
        <f>VLOOKUP(B28,[2]F1102!$B:$I,8,0)</f>
        <v>144070.44640753802</v>
      </c>
      <c r="E28" s="3">
        <f>VLOOKUP(B28,[2]F1310!$B:$P,15,0)</f>
        <v>18225047.510508306</v>
      </c>
      <c r="F28" s="3">
        <f>VLOOKUP(B28,[2]F1311!$B:$O,14,0)</f>
        <v>334495.8</v>
      </c>
      <c r="G28" s="3">
        <f>VLOOKUP(B28,[2]F1330!$B:$I,8,0)</f>
        <v>-36465.820120101722</v>
      </c>
      <c r="H28" s="3">
        <f>VLOOKUP(B28,[2]F1331!$B:$I,8,0)</f>
        <v>-32329.940520481348</v>
      </c>
      <c r="I28" s="3"/>
      <c r="J28" s="3"/>
      <c r="K28" s="3"/>
      <c r="L28" s="3"/>
      <c r="M28" s="3"/>
    </row>
    <row r="29" spans="1:13" x14ac:dyDescent="0.25">
      <c r="A29" s="92" t="str">
        <f>IFERROR(VLOOKUP($B29,#REF!,6,0),"N/A")</f>
        <v>N/A</v>
      </c>
      <c r="B29" s="28">
        <v>201808</v>
      </c>
      <c r="C29" s="3">
        <f>VLOOKUP(B29,[2]F1101!$B:$I,8,0)</f>
        <v>3407.8412153674353</v>
      </c>
      <c r="D29" s="3">
        <f>VLOOKUP(B29,[2]F1102!$B:$I,8,0)</f>
        <v>144070.44640753802</v>
      </c>
      <c r="E29" s="3">
        <f>VLOOKUP(B29,[2]F1310!$B:$P,15,0)</f>
        <v>14830226.150914602</v>
      </c>
      <c r="F29" s="3">
        <f>VLOOKUP(B29,[2]F1311!$B:$O,14,0)</f>
        <v>334903.84000000003</v>
      </c>
      <c r="G29" s="3">
        <f>VLOOKUP(B29,[2]F1330!$B:$I,8,0)</f>
        <v>-36465.820120101722</v>
      </c>
      <c r="H29" s="3">
        <f>VLOOKUP(B29,[2]F1331!$B:$I,8,0)</f>
        <v>-32329.940520481348</v>
      </c>
      <c r="I29" s="3"/>
      <c r="J29" s="3"/>
      <c r="K29" s="3"/>
      <c r="L29" s="3"/>
      <c r="M29" s="3"/>
    </row>
    <row r="30" spans="1:13" x14ac:dyDescent="0.25">
      <c r="A30" s="92" t="str">
        <f>IFERROR(VLOOKUP($B30,#REF!,6,0),"N/A")</f>
        <v>N/A</v>
      </c>
      <c r="B30" s="28">
        <v>201809</v>
      </c>
      <c r="C30" s="3">
        <f>VLOOKUP(B30,[2]F1101!$B:$I,8,0)</f>
        <v>3407.8412153674353</v>
      </c>
      <c r="D30" s="3">
        <f>VLOOKUP(B30,[2]F1102!$B:$I,8,0)</f>
        <v>144070.44640753802</v>
      </c>
      <c r="E30" s="3">
        <f>VLOOKUP(B30,[2]F1310!$B:$P,15,0)</f>
        <v>14244241.357827304</v>
      </c>
      <c r="F30" s="3">
        <f>VLOOKUP(B30,[2]F1311!$B:$O,14,0)</f>
        <v>337766.95</v>
      </c>
      <c r="G30" s="3">
        <f>VLOOKUP(B30,[2]F1330!$B:$I,8,0)</f>
        <v>-36465.820120101722</v>
      </c>
      <c r="H30" s="3">
        <f>VLOOKUP(B30,[2]F1331!$B:$I,8,0)</f>
        <v>-32329.940520481348</v>
      </c>
      <c r="I30" s="3"/>
      <c r="J30" s="3"/>
      <c r="K30" s="3"/>
      <c r="L30" s="3"/>
      <c r="M30" s="3"/>
    </row>
    <row r="31" spans="1:13" x14ac:dyDescent="0.25">
      <c r="A31" s="92" t="str">
        <f>IFERROR(VLOOKUP($B31,#REF!,6,0),"N/A")</f>
        <v>N/A</v>
      </c>
      <c r="B31" s="28">
        <v>201810</v>
      </c>
      <c r="C31" s="3">
        <f>VLOOKUP(B31,[2]F1101!$B:$I,8,0)</f>
        <v>3407.8412153674353</v>
      </c>
      <c r="D31" s="3">
        <f>VLOOKUP(B31,[2]F1102!$B:$I,8,0)</f>
        <v>144070.44640753802</v>
      </c>
      <c r="E31" s="3">
        <f>VLOOKUP(B31,[2]F1310!$B:$P,15,0)</f>
        <v>17211615.402704239</v>
      </c>
      <c r="F31" s="3">
        <f>VLOOKUP(B31,[2]F1311!$B:$O,14,0)</f>
        <v>456281.7</v>
      </c>
      <c r="G31" s="3">
        <f>VLOOKUP(B31,[2]F1330!$B:$I,8,0)</f>
        <v>-36465.820120101722</v>
      </c>
      <c r="H31" s="3">
        <f>VLOOKUP(B31,[2]F1331!$B:$I,8,0)</f>
        <v>-32329.940520481348</v>
      </c>
      <c r="I31" s="3"/>
      <c r="J31" s="3"/>
      <c r="K31" s="3"/>
      <c r="L31" s="3"/>
      <c r="M31" s="3"/>
    </row>
    <row r="32" spans="1:13" x14ac:dyDescent="0.25">
      <c r="A32" s="92" t="str">
        <f>IFERROR(VLOOKUP($B32,#REF!,6,0),"N/A")</f>
        <v>N/A</v>
      </c>
      <c r="B32" s="28">
        <v>201811</v>
      </c>
      <c r="C32" s="3">
        <f>VLOOKUP(B32,[2]F1101!$B:$I,8,0)</f>
        <v>3407.8412153674353</v>
      </c>
      <c r="D32" s="3">
        <f>VLOOKUP(B32,[2]F1102!$B:$I,8,0)</f>
        <v>144070.44640753802</v>
      </c>
      <c r="E32" s="3">
        <f>VLOOKUP(B32,[2]F1310!$B:$P,15,0)</f>
        <v>14415408.032397682</v>
      </c>
      <c r="F32" s="3">
        <f>VLOOKUP(B32,[2]F1311!$B:$O,14,0)</f>
        <v>463891.76</v>
      </c>
      <c r="G32" s="3">
        <f>VLOOKUP(B32,[2]F1330!$B:$I,8,0)</f>
        <v>-36465.820120101722</v>
      </c>
      <c r="H32" s="3">
        <f>VLOOKUP(B32,[2]F1331!$B:$I,8,0)</f>
        <v>-32329.940520481348</v>
      </c>
      <c r="I32" s="3"/>
      <c r="J32" s="3"/>
      <c r="K32" s="3"/>
      <c r="L32" s="3"/>
      <c r="M32" s="3"/>
    </row>
    <row r="33" spans="1:13" x14ac:dyDescent="0.25">
      <c r="A33" s="92" t="str">
        <f>IFERROR(VLOOKUP($B33,#REF!,6,0),"N/A")</f>
        <v>N/A</v>
      </c>
      <c r="B33" s="28">
        <v>201812</v>
      </c>
      <c r="C33" s="3">
        <f>VLOOKUP(B33,[2]F1101!$B:$I,8,0)</f>
        <v>3407.8412153674353</v>
      </c>
      <c r="D33" s="3">
        <f>VLOOKUP(B33,[2]F1102!$B:$I,8,0)</f>
        <v>144070.44640753802</v>
      </c>
      <c r="E33" s="3">
        <f>VLOOKUP(B33,[2]F1310!$B:$P,15,0)</f>
        <v>9150927.652582448</v>
      </c>
      <c r="F33" s="3">
        <f>VLOOKUP(B33,[2]F1311!$B:$O,14,0)</f>
        <v>511367.71</v>
      </c>
      <c r="G33" s="3">
        <f>VLOOKUP(B33,[2]F1330!$B:$I,8,0)</f>
        <v>-36465.820120101722</v>
      </c>
      <c r="H33" s="3">
        <f>VLOOKUP(B33,[2]F1331!$B:$I,8,0)</f>
        <v>-32329.940520481348</v>
      </c>
      <c r="I33" s="3"/>
      <c r="J33" s="3"/>
      <c r="K33" s="3"/>
      <c r="L33" s="3"/>
      <c r="M33" s="3"/>
    </row>
    <row r="34" spans="1:13" x14ac:dyDescent="0.25">
      <c r="A34" s="92" t="str">
        <f>IFERROR(VLOOKUP($B34,#REF!,6,0),"N/A")</f>
        <v>N/A</v>
      </c>
      <c r="B34" s="28">
        <v>201901</v>
      </c>
      <c r="C34" s="3">
        <f>VLOOKUP(B34,[2]F1101!$B:$I,8,0)</f>
        <v>3407.8412153674353</v>
      </c>
      <c r="D34" s="3">
        <f>VLOOKUP(B34,[2]F1102!$B:$I,8,0)</f>
        <v>144070.44640753802</v>
      </c>
      <c r="E34" s="3">
        <f>VLOOKUP(B34,[2]F1310!$B:$P,15,0)</f>
        <v>19111407.986605149</v>
      </c>
      <c r="F34" s="3">
        <f>VLOOKUP(B34,[2]F1311!$B:$O,14,0)</f>
        <v>531734.02</v>
      </c>
      <c r="G34" s="3">
        <f>VLOOKUP(B34,[2]F1330!$B:$I,8,0)</f>
        <v>-36465.820120101722</v>
      </c>
      <c r="H34" s="3">
        <f>VLOOKUP(B34,[2]F1331!$B:$I,8,0)</f>
        <v>-32329.940520481348</v>
      </c>
      <c r="I34" s="3"/>
      <c r="J34" s="3"/>
      <c r="K34" s="3"/>
      <c r="L34" s="3"/>
      <c r="M34" s="3"/>
    </row>
    <row r="35" spans="1:13" x14ac:dyDescent="0.25">
      <c r="A35" s="92" t="str">
        <f>IFERROR(VLOOKUP($B35,#REF!,6,0),"N/A")</f>
        <v>N/A</v>
      </c>
      <c r="B35" s="28">
        <v>201902</v>
      </c>
      <c r="C35" s="3">
        <f>VLOOKUP(B35,[2]F1101!$B:$I,8,0)</f>
        <v>3407.8412153674353</v>
      </c>
      <c r="D35" s="3">
        <f>VLOOKUP(B35,[2]F1102!$B:$I,8,0)</f>
        <v>144070.44640753802</v>
      </c>
      <c r="E35" s="3">
        <f>VLOOKUP(B35,[2]F1310!$B:$P,15,0)</f>
        <v>14306934.180761509</v>
      </c>
      <c r="F35" s="3">
        <f>VLOOKUP(B35,[2]F1311!$B:$O,14,0)</f>
        <v>697815.82000000007</v>
      </c>
      <c r="G35" s="3">
        <f>VLOOKUP(B35,[2]F1330!$B:$I,8,0)</f>
        <v>-36465.820120101722</v>
      </c>
      <c r="H35" s="3">
        <f>VLOOKUP(B35,[2]F1331!$B:$I,8,0)</f>
        <v>-32329.940520481348</v>
      </c>
      <c r="I35" s="3"/>
      <c r="J35" s="3"/>
      <c r="K35" s="3"/>
      <c r="L35" s="3"/>
      <c r="M35" s="3"/>
    </row>
    <row r="36" spans="1:13" x14ac:dyDescent="0.25">
      <c r="A36" s="92" t="str">
        <f>IFERROR(VLOOKUP($B36,#REF!,6,0),"N/A")</f>
        <v>N/A</v>
      </c>
      <c r="B36" s="28">
        <v>201903</v>
      </c>
      <c r="C36" s="3">
        <f>VLOOKUP(B36,[2]F1101!$B:$I,8,0)</f>
        <v>3407.8412153674353</v>
      </c>
      <c r="D36" s="3">
        <f>VLOOKUP(B36,[2]F1102!$B:$I,8,0)</f>
        <v>144070.44640753802</v>
      </c>
      <c r="E36" s="3">
        <f>VLOOKUP(B36,[2]F1310!$B:$P,15,0)</f>
        <v>14220220.942514133</v>
      </c>
      <c r="F36" s="3">
        <f>VLOOKUP(B36,[2]F1311!$B:$O,14,0)</f>
        <v>550621.93000000005</v>
      </c>
      <c r="G36" s="3">
        <f>VLOOKUP(B36,[2]F1330!$B:$I,8,0)</f>
        <v>-36465.820120101722</v>
      </c>
      <c r="H36" s="3">
        <f>VLOOKUP(B36,[2]F1331!$B:$I,8,0)</f>
        <v>-32329.940520481348</v>
      </c>
      <c r="I36" s="3"/>
      <c r="J36" s="3"/>
      <c r="K36" s="3"/>
      <c r="L36" s="3"/>
      <c r="M36" s="3"/>
    </row>
    <row r="37" spans="1:13" x14ac:dyDescent="0.25">
      <c r="A37" s="92" t="str">
        <f>IFERROR(VLOOKUP($B37,#REF!,6,0),"N/A")</f>
        <v>N/A</v>
      </c>
      <c r="B37" s="28">
        <v>201904</v>
      </c>
      <c r="C37" s="3">
        <f>VLOOKUP(B37,[2]F1101!$B:$I,8,0)</f>
        <v>3407.8412153674353</v>
      </c>
      <c r="D37" s="3">
        <f>VLOOKUP(B37,[2]F1102!$B:$I,8,0)</f>
        <v>144070.44640753802</v>
      </c>
      <c r="E37" s="3">
        <f>VLOOKUP(B37,[2]F1310!$B:$P,15,0)</f>
        <v>18316922.573306553</v>
      </c>
      <c r="F37" s="3">
        <f>VLOOKUP(B37,[2]F1311!$B:$O,14,0)</f>
        <v>556995.04</v>
      </c>
      <c r="G37" s="3">
        <f>VLOOKUP(B37,[2]F1330!$B:$I,8,0)</f>
        <v>-36465.820120101722</v>
      </c>
      <c r="H37" s="3">
        <f>VLOOKUP(B37,[2]F1331!$B:$I,8,0)</f>
        <v>-32329.940520481348</v>
      </c>
      <c r="I37" s="3"/>
      <c r="J37" s="3"/>
      <c r="K37" s="3"/>
      <c r="L37" s="3"/>
      <c r="M37" s="3"/>
    </row>
    <row r="38" spans="1:13" x14ac:dyDescent="0.25">
      <c r="A38" s="92" t="str">
        <f>IFERROR(VLOOKUP($B38,#REF!,6,0),"N/A")</f>
        <v>N/A</v>
      </c>
      <c r="B38" s="28">
        <v>201905</v>
      </c>
      <c r="C38" s="3">
        <f>VLOOKUP(B38,[2]F1101!$B:$I,8,0)</f>
        <v>3407.8412153674353</v>
      </c>
      <c r="D38" s="3">
        <f>VLOOKUP(B38,[2]F1102!$B:$I,8,0)</f>
        <v>144070.44640753802</v>
      </c>
      <c r="E38" s="3">
        <f>VLOOKUP(B38,[2]F1310!$B:$P,15,0)</f>
        <v>13859921.233973347</v>
      </c>
      <c r="F38" s="3">
        <f>VLOOKUP(B38,[2]F1311!$B:$O,14,0)</f>
        <v>565341.79</v>
      </c>
      <c r="G38" s="3">
        <f>VLOOKUP(B38,[2]F1330!$B:$I,8,0)</f>
        <v>-36465.820120101722</v>
      </c>
      <c r="H38" s="3">
        <f>VLOOKUP(B38,[2]F1331!$B:$I,8,0)</f>
        <v>-32329.940520481348</v>
      </c>
      <c r="I38" s="3"/>
      <c r="J38" s="3"/>
      <c r="K38" s="3"/>
      <c r="L38" s="3"/>
      <c r="M38" s="3"/>
    </row>
    <row r="39" spans="1:13" x14ac:dyDescent="0.25">
      <c r="A39" s="92" t="str">
        <f>IFERROR(VLOOKUP($B39,#REF!,6,0),"N/A")</f>
        <v>N/A</v>
      </c>
      <c r="B39" s="28">
        <v>201906</v>
      </c>
      <c r="C39" s="3">
        <f>VLOOKUP(B39,[2]F1101!$B:$I,8,0)</f>
        <v>3407.8412153674353</v>
      </c>
      <c r="D39" s="3">
        <f>VLOOKUP(B39,[2]F1102!$B:$I,8,0)</f>
        <v>144070.44640753802</v>
      </c>
      <c r="E39" s="3">
        <f>VLOOKUP(B39,[2]F1310!$B:$P,15,0)</f>
        <v>9516331.7625983562</v>
      </c>
      <c r="F39" s="3">
        <f>VLOOKUP(B39,[2]F1311!$B:$O,14,0)</f>
        <v>579283.34</v>
      </c>
      <c r="G39" s="3">
        <f>VLOOKUP(B39,[2]F1330!$B:$I,8,0)</f>
        <v>-36465.820120101722</v>
      </c>
      <c r="H39" s="3">
        <f>VLOOKUP(B39,[2]F1331!$B:$I,8,0)</f>
        <v>-32329.940520481348</v>
      </c>
      <c r="I39" s="3"/>
      <c r="J39" s="3"/>
      <c r="K39" s="3"/>
      <c r="L39" s="3"/>
      <c r="M39" s="3"/>
    </row>
    <row r="40" spans="1:13" x14ac:dyDescent="0.25">
      <c r="A40" s="93"/>
    </row>
    <row r="41" spans="1:13" x14ac:dyDescent="0.25">
      <c r="A41" s="92" t="s">
        <v>391</v>
      </c>
      <c r="B41" s="93"/>
      <c r="C41" s="94">
        <f>SUMIF($B:$B,$A$1,C:C)</f>
        <v>0</v>
      </c>
      <c r="D41" s="94">
        <f t="shared" ref="D41:H41" si="0">SUMIF($B:$B,$A$1,D:D)</f>
        <v>0</v>
      </c>
      <c r="E41" s="94">
        <f t="shared" si="0"/>
        <v>0</v>
      </c>
      <c r="F41" s="94">
        <f t="shared" si="0"/>
        <v>0</v>
      </c>
      <c r="G41" s="94">
        <f t="shared" si="0"/>
        <v>0</v>
      </c>
      <c r="H41" s="94">
        <f t="shared" si="0"/>
        <v>0</v>
      </c>
    </row>
    <row r="42" spans="1:13" x14ac:dyDescent="0.25">
      <c r="A42" s="92" t="s">
        <v>392</v>
      </c>
      <c r="B42" s="93"/>
      <c r="C42" s="94">
        <f>SUMIF($A:$A,"&lt;="&amp;VLOOKUP($A$1,#REF!,6,0),C:C)</f>
        <v>0</v>
      </c>
      <c r="D42" s="94">
        <f>SUMIF($A:$A,"&lt;="&amp;VLOOKUP($A$1,#REF!,6,0),D:D)</f>
        <v>0</v>
      </c>
      <c r="E42" s="94">
        <f>SUMIF($A:$A,"&lt;="&amp;VLOOKUP($A$1,#REF!,6,0),E:E)</f>
        <v>0</v>
      </c>
      <c r="F42" s="94">
        <f>SUMIF($A:$A,"&lt;="&amp;VLOOKUP($A$1,#REF!,6,0),F:F)</f>
        <v>0</v>
      </c>
      <c r="G42" s="94">
        <f>SUMIF($A:$A,"&lt;="&amp;VLOOKUP($A$1,#REF!,6,0),G:G)</f>
        <v>0</v>
      </c>
      <c r="H42" s="94">
        <f>SUMIF($A:$A,"&lt;="&amp;VLOOKUP($A$1,#REF!,6,0),H:H)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9" tint="0.39997558519241921"/>
  </sheetPr>
  <dimension ref="A1:N42"/>
  <sheetViews>
    <sheetView workbookViewId="0">
      <pane xSplit="2" ySplit="3" topLeftCell="C4" activePane="bottomRight" state="frozen"/>
      <selection activeCell="AP1" sqref="AP1"/>
      <selection pane="topRight" activeCell="AP1" sqref="AP1"/>
      <selection pane="bottomLeft" activeCell="AP1" sqref="AP1"/>
      <selection pane="bottomRight" activeCell="AP1" sqref="AP1"/>
    </sheetView>
  </sheetViews>
  <sheetFormatPr defaultRowHeight="15" x14ac:dyDescent="0.25"/>
  <cols>
    <col min="1" max="1" width="9.7109375" bestFit="1" customWidth="1"/>
    <col min="2" max="2" width="7" bestFit="1" customWidth="1"/>
    <col min="3" max="8" width="10.7109375" customWidth="1"/>
  </cols>
  <sheetData>
    <row r="1" spans="1:14" x14ac:dyDescent="0.25">
      <c r="A1" s="90" t="e">
        <f>#REF!</f>
        <v>#REF!</v>
      </c>
    </row>
    <row r="2" spans="1:14" x14ac:dyDescent="0.25">
      <c r="A2" s="93"/>
    </row>
    <row r="3" spans="1:14" x14ac:dyDescent="0.25">
      <c r="A3" s="92" t="s">
        <v>386</v>
      </c>
      <c r="B3" s="28"/>
      <c r="C3" s="28">
        <v>1101</v>
      </c>
      <c r="D3" s="28">
        <v>1102</v>
      </c>
      <c r="E3" s="28">
        <v>1310</v>
      </c>
      <c r="F3" s="28">
        <v>1311</v>
      </c>
      <c r="G3" s="28">
        <v>1330</v>
      </c>
      <c r="H3" s="28">
        <v>1331</v>
      </c>
    </row>
    <row r="4" spans="1:14" x14ac:dyDescent="0.25">
      <c r="A4" s="92" t="str">
        <f>IFERROR(VLOOKUP($B4,#REF!,6,0),"N/A")</f>
        <v>N/A</v>
      </c>
      <c r="B4" s="28">
        <v>201607</v>
      </c>
      <c r="C4" s="3">
        <f>VLOOKUP(B4,[2]F1101!$B:$J,9,0)</f>
        <v>2.8247062526905267</v>
      </c>
      <c r="D4" s="3">
        <f>VLOOKUP(B4,[2]F1102!$B:$J,9,0)</f>
        <v>0</v>
      </c>
      <c r="E4" s="3">
        <v>0</v>
      </c>
      <c r="F4" s="3">
        <v>0</v>
      </c>
      <c r="G4" s="3">
        <f>VLOOKUP(B4,[2]F1330!$B:$J,9,0)</f>
        <v>0</v>
      </c>
      <c r="H4" s="3">
        <f>VLOOKUP(B4,[2]F1331!$B:$J,9,0)</f>
        <v>0</v>
      </c>
      <c r="I4" s="3"/>
      <c r="J4" s="3"/>
      <c r="K4" s="3"/>
      <c r="L4" s="3"/>
      <c r="M4" s="3"/>
      <c r="N4" s="3"/>
    </row>
    <row r="5" spans="1:14" x14ac:dyDescent="0.25">
      <c r="A5" s="92" t="str">
        <f>IFERROR(VLOOKUP($B5,#REF!,6,0),"N/A")</f>
        <v>N/A</v>
      </c>
      <c r="B5" s="28">
        <v>201608</v>
      </c>
      <c r="C5" s="3">
        <f>VLOOKUP(B5,[2]F1101!$B:$J,9,0)</f>
        <v>1.4123531263452633</v>
      </c>
      <c r="D5" s="3">
        <f>VLOOKUP(B5,[2]F1102!$B:$J,9,0)</f>
        <v>0</v>
      </c>
      <c r="E5" s="3">
        <v>0</v>
      </c>
      <c r="F5" s="3">
        <v>0</v>
      </c>
      <c r="G5" s="3">
        <f>VLOOKUP(B5,[2]F1330!$B:$J,9,0)</f>
        <v>0</v>
      </c>
      <c r="H5" s="3">
        <f>VLOOKUP(B5,[2]F1331!$B:$J,9,0)</f>
        <v>0</v>
      </c>
      <c r="I5" s="3"/>
      <c r="J5" s="3"/>
      <c r="K5" s="3"/>
      <c r="L5" s="3"/>
      <c r="M5" s="3"/>
      <c r="N5" s="3"/>
    </row>
    <row r="6" spans="1:14" x14ac:dyDescent="0.25">
      <c r="A6" s="92" t="str">
        <f>IFERROR(VLOOKUP($B6,#REF!,6,0),"N/A")</f>
        <v>N/A</v>
      </c>
      <c r="B6" s="28">
        <v>201609</v>
      </c>
      <c r="C6" s="3">
        <f>VLOOKUP(B6,[2]F1101!$B:$J,9,0)</f>
        <v>1.4123531263452633</v>
      </c>
      <c r="D6" s="3">
        <f>VLOOKUP(B6,[2]F1102!$B:$J,9,0)</f>
        <v>0</v>
      </c>
      <c r="E6" s="3">
        <v>0</v>
      </c>
      <c r="F6" s="3">
        <v>0</v>
      </c>
      <c r="G6" s="3">
        <f>VLOOKUP(B6,[2]F1330!$B:$J,9,0)</f>
        <v>0</v>
      </c>
      <c r="H6" s="3">
        <f>VLOOKUP(B6,[2]F1331!$B:$J,9,0)</f>
        <v>0</v>
      </c>
      <c r="I6" s="3"/>
      <c r="J6" s="3"/>
      <c r="K6" s="3"/>
      <c r="L6" s="3"/>
      <c r="M6" s="3"/>
      <c r="N6" s="3"/>
    </row>
    <row r="7" spans="1:14" x14ac:dyDescent="0.25">
      <c r="A7" s="92" t="str">
        <f>IFERROR(VLOOKUP($B7,#REF!,6,0),"N/A")</f>
        <v>N/A</v>
      </c>
      <c r="B7" s="28">
        <v>201610</v>
      </c>
      <c r="C7" s="3">
        <f>VLOOKUP(B7,[2]F1101!$B:$J,9,0)</f>
        <v>1.4123531263452633</v>
      </c>
      <c r="D7" s="3">
        <f>VLOOKUP(B7,[2]F1102!$B:$J,9,0)</f>
        <v>0</v>
      </c>
      <c r="E7" s="3">
        <v>0</v>
      </c>
      <c r="F7" s="3">
        <v>0</v>
      </c>
      <c r="G7" s="3">
        <f>VLOOKUP(B7,[2]F1330!$B:$J,9,0)</f>
        <v>0</v>
      </c>
      <c r="H7" s="3">
        <f>VLOOKUP(B7,[2]F1331!$B:$J,9,0)</f>
        <v>0</v>
      </c>
      <c r="I7" s="3"/>
      <c r="J7" s="3"/>
      <c r="K7" s="3"/>
      <c r="L7" s="3"/>
      <c r="M7" s="3"/>
      <c r="N7" s="3"/>
    </row>
    <row r="8" spans="1:14" x14ac:dyDescent="0.25">
      <c r="A8" s="92" t="str">
        <f>IFERROR(VLOOKUP($B8,#REF!,6,0),"N/A")</f>
        <v>N/A</v>
      </c>
      <c r="B8" s="28">
        <v>201611</v>
      </c>
      <c r="C8" s="3">
        <f>VLOOKUP(B8,[2]F1101!$B:$J,9,0)</f>
        <v>1.4123531263452633</v>
      </c>
      <c r="D8" s="3">
        <f>VLOOKUP(B8,[2]F1102!$B:$J,9,0)</f>
        <v>0</v>
      </c>
      <c r="E8" s="3">
        <v>0</v>
      </c>
      <c r="F8" s="3">
        <v>0</v>
      </c>
      <c r="G8" s="3">
        <f>VLOOKUP(B8,[2]F1330!$B:$J,9,0)</f>
        <v>0</v>
      </c>
      <c r="H8" s="3">
        <f>VLOOKUP(B8,[2]F1331!$B:$J,9,0)</f>
        <v>0</v>
      </c>
      <c r="I8" s="3"/>
      <c r="J8" s="3"/>
      <c r="K8" s="3"/>
      <c r="L8" s="3"/>
      <c r="M8" s="3"/>
      <c r="N8" s="3"/>
    </row>
    <row r="9" spans="1:14" x14ac:dyDescent="0.25">
      <c r="A9" s="92" t="str">
        <f>IFERROR(VLOOKUP($B9,#REF!,6,0),"N/A")</f>
        <v>N/A</v>
      </c>
      <c r="B9" s="28">
        <v>201612</v>
      </c>
      <c r="C9" s="3">
        <f>VLOOKUP(B9,[2]F1101!$B:$J,9,0)</f>
        <v>1.4123531263452633</v>
      </c>
      <c r="D9" s="3">
        <f>VLOOKUP(B9,[2]F1102!$B:$J,9,0)</f>
        <v>0</v>
      </c>
      <c r="E9" s="3">
        <v>0</v>
      </c>
      <c r="F9" s="3">
        <v>0</v>
      </c>
      <c r="G9" s="3">
        <f>VLOOKUP(B9,[2]F1330!$B:$J,9,0)</f>
        <v>0</v>
      </c>
      <c r="H9" s="3">
        <f>VLOOKUP(B9,[2]F1331!$B:$J,9,0)</f>
        <v>0</v>
      </c>
      <c r="I9" s="3"/>
      <c r="J9" s="3"/>
      <c r="K9" s="3"/>
      <c r="L9" s="3"/>
      <c r="M9" s="3"/>
      <c r="N9" s="3"/>
    </row>
    <row r="10" spans="1:14" x14ac:dyDescent="0.25">
      <c r="A10" s="92" t="str">
        <f>IFERROR(VLOOKUP($B10,#REF!,6,0),"N/A")</f>
        <v>N/A</v>
      </c>
      <c r="B10" s="28">
        <v>201701</v>
      </c>
      <c r="C10" s="3">
        <f>VLOOKUP(B10,[2]F1101!$B:$J,9,0)</f>
        <v>1.4123531263452633</v>
      </c>
      <c r="D10" s="3">
        <f>VLOOKUP(B10,[2]F1102!$B:$J,9,0)</f>
        <v>0</v>
      </c>
      <c r="E10" s="3">
        <v>0</v>
      </c>
      <c r="F10" s="3">
        <v>0</v>
      </c>
      <c r="G10" s="3">
        <f>VLOOKUP(B10,[2]F1330!$B:$J,9,0)</f>
        <v>0</v>
      </c>
      <c r="H10" s="3">
        <f>VLOOKUP(B10,[2]F1331!$B:$J,9,0)</f>
        <v>0</v>
      </c>
      <c r="I10" s="3"/>
      <c r="J10" s="3"/>
      <c r="K10" s="3"/>
      <c r="L10" s="3"/>
      <c r="M10" s="3"/>
      <c r="N10" s="3"/>
    </row>
    <row r="11" spans="1:14" x14ac:dyDescent="0.25">
      <c r="A11" s="92" t="str">
        <f>IFERROR(VLOOKUP($B11,#REF!,6,0),"N/A")</f>
        <v>N/A</v>
      </c>
      <c r="B11" s="28">
        <v>201702</v>
      </c>
      <c r="C11" s="3">
        <f>VLOOKUP(B11,[2]F1101!$B:$J,9,0)</f>
        <v>1.4123531263452633</v>
      </c>
      <c r="D11" s="3">
        <f>VLOOKUP(B11,[2]F1102!$B:$J,9,0)</f>
        <v>0</v>
      </c>
      <c r="E11" s="3">
        <v>0</v>
      </c>
      <c r="F11" s="3">
        <v>0</v>
      </c>
      <c r="G11" s="3">
        <f>VLOOKUP(B11,[2]F1330!$B:$J,9,0)</f>
        <v>0</v>
      </c>
      <c r="H11" s="3">
        <f>VLOOKUP(B11,[2]F1331!$B:$J,9,0)</f>
        <v>0</v>
      </c>
      <c r="I11" s="3"/>
      <c r="J11" s="3"/>
      <c r="K11" s="3"/>
      <c r="L11" s="3"/>
      <c r="M11" s="3"/>
      <c r="N11" s="3"/>
    </row>
    <row r="12" spans="1:14" x14ac:dyDescent="0.25">
      <c r="A12" s="92" t="str">
        <f>IFERROR(VLOOKUP($B12,#REF!,6,0),"N/A")</f>
        <v>N/A</v>
      </c>
      <c r="B12" s="28">
        <v>201703</v>
      </c>
      <c r="C12" s="3">
        <f>VLOOKUP(B12,[2]F1101!$B:$J,9,0)</f>
        <v>1.4123531263452633</v>
      </c>
      <c r="D12" s="3">
        <f>VLOOKUP(B12,[2]F1102!$B:$J,9,0)</f>
        <v>0</v>
      </c>
      <c r="E12" s="3">
        <v>0</v>
      </c>
      <c r="F12" s="3">
        <v>0</v>
      </c>
      <c r="G12" s="3">
        <f>VLOOKUP(B12,[2]F1330!$B:$J,9,0)</f>
        <v>0</v>
      </c>
      <c r="H12" s="3">
        <f>VLOOKUP(B12,[2]F1331!$B:$J,9,0)</f>
        <v>0</v>
      </c>
      <c r="I12" s="3"/>
      <c r="J12" s="3"/>
      <c r="K12" s="3"/>
      <c r="L12" s="3"/>
      <c r="M12" s="3"/>
      <c r="N12" s="3"/>
    </row>
    <row r="13" spans="1:14" x14ac:dyDescent="0.25">
      <c r="A13" s="92" t="str">
        <f>IFERROR(VLOOKUP($B13,#REF!,6,0),"N/A")</f>
        <v>N/A</v>
      </c>
      <c r="B13" s="28">
        <v>201704</v>
      </c>
      <c r="C13" s="3">
        <f>VLOOKUP(B13,[2]F1101!$B:$J,9,0)</f>
        <v>1.4123531263452633</v>
      </c>
      <c r="D13" s="3">
        <f>VLOOKUP(B13,[2]F1102!$B:$J,9,0)</f>
        <v>0</v>
      </c>
      <c r="E13" s="3">
        <v>0</v>
      </c>
      <c r="F13" s="3">
        <v>0</v>
      </c>
      <c r="G13" s="3">
        <f>VLOOKUP(B13,[2]F1330!$B:$J,9,0)</f>
        <v>0</v>
      </c>
      <c r="H13" s="3">
        <f>VLOOKUP(B13,[2]F1331!$B:$J,9,0)</f>
        <v>0</v>
      </c>
      <c r="I13" s="3"/>
      <c r="J13" s="3"/>
      <c r="K13" s="3"/>
      <c r="L13" s="3"/>
      <c r="M13" s="3"/>
      <c r="N13" s="3"/>
    </row>
    <row r="14" spans="1:14" x14ac:dyDescent="0.25">
      <c r="A14" s="92" t="str">
        <f>IFERROR(VLOOKUP($B14,#REF!,6,0),"N/A")</f>
        <v>N/A</v>
      </c>
      <c r="B14" s="28">
        <v>201705</v>
      </c>
      <c r="C14" s="3">
        <f>VLOOKUP(B14,[2]F1101!$B:$J,9,0)</f>
        <v>1.4123531263452633</v>
      </c>
      <c r="D14" s="3">
        <f>VLOOKUP(B14,[2]F1102!$B:$J,9,0)</f>
        <v>0</v>
      </c>
      <c r="E14" s="3">
        <v>0</v>
      </c>
      <c r="F14" s="3">
        <v>0</v>
      </c>
      <c r="G14" s="3">
        <f>VLOOKUP(B14,[2]F1330!$B:$J,9,0)</f>
        <v>0</v>
      </c>
      <c r="H14" s="3">
        <f>VLOOKUP(B14,[2]F1331!$B:$J,9,0)</f>
        <v>0</v>
      </c>
      <c r="I14" s="3"/>
      <c r="J14" s="3"/>
      <c r="K14" s="3"/>
      <c r="L14" s="3"/>
      <c r="M14" s="3"/>
      <c r="N14" s="3"/>
    </row>
    <row r="15" spans="1:14" x14ac:dyDescent="0.25">
      <c r="A15" s="92" t="str">
        <f>IFERROR(VLOOKUP($B15,#REF!,6,0),"N/A")</f>
        <v>N/A</v>
      </c>
      <c r="B15" s="28">
        <v>201706</v>
      </c>
      <c r="C15" s="3">
        <f>VLOOKUP(B15,[2]F1101!$B:$J,9,0)</f>
        <v>1.4123531263452633</v>
      </c>
      <c r="D15" s="3">
        <f>VLOOKUP(B15,[2]F1102!$B:$J,9,0)</f>
        <v>0</v>
      </c>
      <c r="E15" s="3">
        <v>0</v>
      </c>
      <c r="F15" s="3">
        <v>0</v>
      </c>
      <c r="G15" s="3">
        <f>VLOOKUP(B15,[2]F1330!$B:$J,9,0)</f>
        <v>0</v>
      </c>
      <c r="H15" s="3">
        <f>VLOOKUP(B15,[2]F1331!$B:$J,9,0)</f>
        <v>0</v>
      </c>
      <c r="I15" s="3"/>
      <c r="J15" s="3"/>
      <c r="K15" s="3"/>
      <c r="L15" s="3"/>
      <c r="M15" s="3"/>
      <c r="N15" s="3"/>
    </row>
    <row r="16" spans="1:14" x14ac:dyDescent="0.25">
      <c r="A16" s="92" t="str">
        <f>IFERROR(VLOOKUP($B16,#REF!,6,0),"N/A")</f>
        <v>N/A</v>
      </c>
      <c r="B16" s="28">
        <v>201707</v>
      </c>
      <c r="C16" s="3">
        <f>VLOOKUP(B16,[2]F1101!$B:$J,9,0)</f>
        <v>1.4123531263452633</v>
      </c>
      <c r="D16" s="3">
        <f>VLOOKUP(B16,[2]F1102!$B:$J,9,0)</f>
        <v>0</v>
      </c>
      <c r="E16" s="3">
        <v>0</v>
      </c>
      <c r="F16" s="3">
        <v>0</v>
      </c>
      <c r="G16" s="3">
        <f>VLOOKUP(B16,[2]F1330!$B:$J,9,0)</f>
        <v>0</v>
      </c>
      <c r="H16" s="3">
        <f>VLOOKUP(B16,[2]F1331!$B:$J,9,0)</f>
        <v>0</v>
      </c>
      <c r="I16" s="3"/>
      <c r="J16" s="3"/>
      <c r="K16" s="3"/>
      <c r="L16" s="3"/>
      <c r="M16" s="3"/>
      <c r="N16" s="3"/>
    </row>
    <row r="17" spans="1:14" x14ac:dyDescent="0.25">
      <c r="A17" s="92" t="str">
        <f>IFERROR(VLOOKUP($B17,#REF!,6,0),"N/A")</f>
        <v>N/A</v>
      </c>
      <c r="B17" s="28">
        <v>201708</v>
      </c>
      <c r="C17" s="3">
        <f>VLOOKUP(B17,[2]F1101!$B:$J,9,0)</f>
        <v>1.4123531263452633</v>
      </c>
      <c r="D17" s="3">
        <f>VLOOKUP(B17,[2]F1102!$B:$J,9,0)</f>
        <v>0</v>
      </c>
      <c r="E17" s="3">
        <v>0</v>
      </c>
      <c r="F17" s="3">
        <v>0</v>
      </c>
      <c r="G17" s="3">
        <f>VLOOKUP(B17,[2]F1330!$B:$J,9,0)</f>
        <v>0</v>
      </c>
      <c r="H17" s="3">
        <f>VLOOKUP(B17,[2]F1331!$B:$J,9,0)</f>
        <v>0</v>
      </c>
      <c r="I17" s="3"/>
      <c r="J17" s="3"/>
      <c r="K17" s="3"/>
      <c r="L17" s="3"/>
      <c r="M17" s="3"/>
      <c r="N17" s="3"/>
    </row>
    <row r="18" spans="1:14" x14ac:dyDescent="0.25">
      <c r="A18" s="92" t="str">
        <f>IFERROR(VLOOKUP($B18,#REF!,6,0),"N/A")</f>
        <v>N/A</v>
      </c>
      <c r="B18" s="28">
        <v>201709</v>
      </c>
      <c r="C18" s="3">
        <f>VLOOKUP(B18,[2]F1101!$B:$J,9,0)</f>
        <v>1.4123531263452633</v>
      </c>
      <c r="D18" s="3">
        <f>VLOOKUP(B18,[2]F1102!$B:$J,9,0)</f>
        <v>0</v>
      </c>
      <c r="E18" s="3">
        <v>0</v>
      </c>
      <c r="F18" s="3">
        <v>0</v>
      </c>
      <c r="G18" s="3">
        <f>VLOOKUP(B18,[2]F1330!$B:$J,9,0)</f>
        <v>0</v>
      </c>
      <c r="H18" s="3">
        <f>VLOOKUP(B18,[2]F1331!$B:$J,9,0)</f>
        <v>0</v>
      </c>
      <c r="I18" s="3"/>
      <c r="J18" s="3"/>
      <c r="K18" s="3"/>
      <c r="L18" s="3"/>
      <c r="M18" s="3"/>
      <c r="N18" s="3"/>
    </row>
    <row r="19" spans="1:14" x14ac:dyDescent="0.25">
      <c r="A19" s="92" t="str">
        <f>IFERROR(VLOOKUP($B19,#REF!,6,0),"N/A")</f>
        <v>N/A</v>
      </c>
      <c r="B19" s="28">
        <v>201710</v>
      </c>
      <c r="C19" s="3">
        <f>VLOOKUP(B19,[2]F1101!$B:$J,9,0)</f>
        <v>1.4123531263452633</v>
      </c>
      <c r="D19" s="3">
        <f>VLOOKUP(B19,[2]F1102!$B:$J,9,0)</f>
        <v>0</v>
      </c>
      <c r="E19" s="3">
        <v>0</v>
      </c>
      <c r="F19" s="3">
        <v>0</v>
      </c>
      <c r="G19" s="3">
        <f>VLOOKUP(B19,[2]F1330!$B:$J,9,0)</f>
        <v>0</v>
      </c>
      <c r="H19" s="3">
        <f>VLOOKUP(B19,[2]F1331!$B:$J,9,0)</f>
        <v>0</v>
      </c>
      <c r="I19" s="3"/>
      <c r="J19" s="3"/>
      <c r="K19" s="3"/>
      <c r="L19" s="3"/>
      <c r="M19" s="3"/>
      <c r="N19" s="3"/>
    </row>
    <row r="20" spans="1:14" x14ac:dyDescent="0.25">
      <c r="A20" s="92" t="str">
        <f>IFERROR(VLOOKUP($B20,#REF!,6,0),"N/A")</f>
        <v>N/A</v>
      </c>
      <c r="B20" s="28">
        <v>201711</v>
      </c>
      <c r="C20" s="3">
        <f>VLOOKUP(B20,[2]F1101!$B:$J,9,0)</f>
        <v>1.4123531263452633</v>
      </c>
      <c r="D20" s="3">
        <f>VLOOKUP(B20,[2]F1102!$B:$J,9,0)</f>
        <v>0</v>
      </c>
      <c r="E20" s="3">
        <v>0</v>
      </c>
      <c r="F20" s="3">
        <v>0</v>
      </c>
      <c r="G20" s="3">
        <f>VLOOKUP(B20,[2]F1330!$B:$J,9,0)</f>
        <v>0</v>
      </c>
      <c r="H20" s="3">
        <f>VLOOKUP(B20,[2]F1331!$B:$J,9,0)</f>
        <v>0</v>
      </c>
      <c r="I20" s="3"/>
      <c r="J20" s="3"/>
      <c r="K20" s="3"/>
      <c r="L20" s="3"/>
      <c r="M20" s="3"/>
      <c r="N20" s="3"/>
    </row>
    <row r="21" spans="1:14" x14ac:dyDescent="0.25">
      <c r="A21" s="92" t="str">
        <f>IFERROR(VLOOKUP($B21,#REF!,6,0),"N/A")</f>
        <v>N/A</v>
      </c>
      <c r="B21" s="28">
        <v>201712</v>
      </c>
      <c r="C21" s="3">
        <f>VLOOKUP(B21,[2]F1101!$B:$J,9,0)</f>
        <v>1.4123531263452633</v>
      </c>
      <c r="D21" s="3">
        <f>VLOOKUP(B21,[2]F1102!$B:$J,9,0)</f>
        <v>0</v>
      </c>
      <c r="E21" s="3">
        <v>0</v>
      </c>
      <c r="F21" s="3">
        <v>0</v>
      </c>
      <c r="G21" s="3">
        <f>VLOOKUP(B21,[2]F1330!$B:$J,9,0)</f>
        <v>0</v>
      </c>
      <c r="H21" s="3">
        <f>VLOOKUP(B21,[2]F1331!$B:$J,9,0)</f>
        <v>0</v>
      </c>
      <c r="I21" s="3"/>
      <c r="J21" s="3"/>
      <c r="K21" s="3"/>
      <c r="L21" s="3"/>
      <c r="M21" s="3"/>
      <c r="N21" s="3"/>
    </row>
    <row r="22" spans="1:14" x14ac:dyDescent="0.25">
      <c r="A22" s="92" t="str">
        <f>IFERROR(VLOOKUP($B22,#REF!,6,0),"N/A")</f>
        <v>N/A</v>
      </c>
      <c r="B22" s="28">
        <v>201801</v>
      </c>
      <c r="C22" s="3">
        <f>VLOOKUP(B22,[2]F1101!$B:$J,9,0)</f>
        <v>1.4123531263452633</v>
      </c>
      <c r="D22" s="3">
        <f>VLOOKUP(B22,[2]F1102!$B:$J,9,0)</f>
        <v>0</v>
      </c>
      <c r="E22" s="3">
        <v>0</v>
      </c>
      <c r="F22" s="3">
        <v>0</v>
      </c>
      <c r="G22" s="3">
        <f>VLOOKUP(B22,[2]F1330!$B:$J,9,0)</f>
        <v>0</v>
      </c>
      <c r="H22" s="3">
        <f>VLOOKUP(B22,[2]F1331!$B:$J,9,0)</f>
        <v>0</v>
      </c>
      <c r="I22" s="3"/>
      <c r="J22" s="3"/>
      <c r="K22" s="3"/>
      <c r="L22" s="3"/>
      <c r="M22" s="3"/>
      <c r="N22" s="3"/>
    </row>
    <row r="23" spans="1:14" x14ac:dyDescent="0.25">
      <c r="A23" s="92" t="str">
        <f>IFERROR(VLOOKUP($B23,#REF!,6,0),"N/A")</f>
        <v>N/A</v>
      </c>
      <c r="B23" s="28">
        <v>201802</v>
      </c>
      <c r="C23" s="3">
        <f>VLOOKUP(B23,[2]F1101!$B:$J,9,0)</f>
        <v>1.4123531263452633</v>
      </c>
      <c r="D23" s="3">
        <f>VLOOKUP(B23,[2]F1102!$B:$J,9,0)</f>
        <v>0</v>
      </c>
      <c r="E23" s="3">
        <v>0</v>
      </c>
      <c r="F23" s="3">
        <v>0</v>
      </c>
      <c r="G23" s="3">
        <f>VLOOKUP(B23,[2]F1330!$B:$J,9,0)</f>
        <v>0</v>
      </c>
      <c r="H23" s="3">
        <f>VLOOKUP(B23,[2]F1331!$B:$J,9,0)</f>
        <v>0</v>
      </c>
      <c r="I23" s="3"/>
      <c r="J23" s="3"/>
      <c r="K23" s="3"/>
      <c r="L23" s="3"/>
      <c r="M23" s="3"/>
      <c r="N23" s="3"/>
    </row>
    <row r="24" spans="1:14" x14ac:dyDescent="0.25">
      <c r="A24" s="92" t="str">
        <f>IFERROR(VLOOKUP($B24,#REF!,6,0),"N/A")</f>
        <v>N/A</v>
      </c>
      <c r="B24" s="28">
        <v>201803</v>
      </c>
      <c r="C24" s="3">
        <f>VLOOKUP(B24,[2]F1101!$B:$J,9,0)</f>
        <v>1.4123531263452633</v>
      </c>
      <c r="D24" s="3">
        <f>VLOOKUP(B24,[2]F1102!$B:$J,9,0)</f>
        <v>0</v>
      </c>
      <c r="E24" s="3">
        <v>0</v>
      </c>
      <c r="F24" s="3">
        <v>0</v>
      </c>
      <c r="G24" s="3">
        <f>VLOOKUP(B24,[2]F1330!$B:$J,9,0)</f>
        <v>0</v>
      </c>
      <c r="H24" s="3">
        <f>VLOOKUP(B24,[2]F1331!$B:$J,9,0)</f>
        <v>0</v>
      </c>
      <c r="I24" s="3"/>
      <c r="J24" s="3"/>
      <c r="K24" s="3"/>
      <c r="L24" s="3"/>
      <c r="M24" s="3"/>
      <c r="N24" s="3"/>
    </row>
    <row r="25" spans="1:14" x14ac:dyDescent="0.25">
      <c r="A25" s="92" t="str">
        <f>IFERROR(VLOOKUP($B25,#REF!,6,0),"N/A")</f>
        <v>N/A</v>
      </c>
      <c r="B25" s="28">
        <v>201804</v>
      </c>
      <c r="C25" s="3">
        <f>VLOOKUP(B25,[2]F1101!$B:$J,9,0)</f>
        <v>1.4123531263452633</v>
      </c>
      <c r="D25" s="3">
        <f>VLOOKUP(B25,[2]F1102!$B:$J,9,0)</f>
        <v>0</v>
      </c>
      <c r="E25" s="3">
        <v>0</v>
      </c>
      <c r="F25" s="3">
        <v>0</v>
      </c>
      <c r="G25" s="3">
        <f>VLOOKUP(B25,[2]F1330!$B:$J,9,0)</f>
        <v>0</v>
      </c>
      <c r="H25" s="3">
        <f>VLOOKUP(B25,[2]F1331!$B:$J,9,0)</f>
        <v>0</v>
      </c>
      <c r="I25" s="3"/>
      <c r="J25" s="3"/>
      <c r="K25" s="3"/>
      <c r="L25" s="3"/>
      <c r="M25" s="3"/>
      <c r="N25" s="3"/>
    </row>
    <row r="26" spans="1:14" x14ac:dyDescent="0.25">
      <c r="A26" s="92" t="str">
        <f>IFERROR(VLOOKUP($B26,#REF!,6,0),"N/A")</f>
        <v>N/A</v>
      </c>
      <c r="B26" s="28">
        <v>201805</v>
      </c>
      <c r="C26" s="3">
        <f>VLOOKUP(B26,[2]F1101!$B:$J,9,0)</f>
        <v>1.4123531263452633</v>
      </c>
      <c r="D26" s="3">
        <f>VLOOKUP(B26,[2]F1102!$B:$J,9,0)</f>
        <v>0</v>
      </c>
      <c r="E26" s="3">
        <v>0</v>
      </c>
      <c r="F26" s="3">
        <v>0</v>
      </c>
      <c r="G26" s="3">
        <f>VLOOKUP(B26,[2]F1330!$B:$J,9,0)</f>
        <v>0</v>
      </c>
      <c r="H26" s="3">
        <f>VLOOKUP(B26,[2]F1331!$B:$J,9,0)</f>
        <v>0</v>
      </c>
      <c r="I26" s="3"/>
      <c r="J26" s="3"/>
      <c r="K26" s="3"/>
      <c r="L26" s="3"/>
      <c r="M26" s="3"/>
      <c r="N26" s="3"/>
    </row>
    <row r="27" spans="1:14" x14ac:dyDescent="0.25">
      <c r="A27" s="92" t="str">
        <f>IFERROR(VLOOKUP($B27,#REF!,6,0),"N/A")</f>
        <v>N/A</v>
      </c>
      <c r="B27" s="28">
        <v>201806</v>
      </c>
      <c r="C27" s="3">
        <f>VLOOKUP(B27,[2]F1101!$B:$J,9,0)</f>
        <v>1.4123531263452633</v>
      </c>
      <c r="D27" s="3">
        <f>VLOOKUP(B27,[2]F1102!$B:$J,9,0)</f>
        <v>0</v>
      </c>
      <c r="E27" s="3">
        <v>0</v>
      </c>
      <c r="F27" s="3">
        <v>0</v>
      </c>
      <c r="G27" s="3">
        <f>VLOOKUP(B27,[2]F1330!$B:$J,9,0)</f>
        <v>0</v>
      </c>
      <c r="H27" s="3">
        <f>VLOOKUP(B27,[2]F1331!$B:$J,9,0)</f>
        <v>0</v>
      </c>
      <c r="I27" s="3"/>
      <c r="J27" s="3"/>
      <c r="K27" s="3"/>
      <c r="L27" s="3"/>
      <c r="M27" s="3"/>
      <c r="N27" s="3"/>
    </row>
    <row r="28" spans="1:14" x14ac:dyDescent="0.25">
      <c r="A28" s="92" t="str">
        <f>IFERROR(VLOOKUP($B28,#REF!,6,0),"N/A")</f>
        <v>N/A</v>
      </c>
      <c r="B28" s="28">
        <v>201807</v>
      </c>
      <c r="C28" s="3">
        <f>VLOOKUP(B28,[2]F1101!$B:$J,9,0)</f>
        <v>1.4123531263452633</v>
      </c>
      <c r="D28" s="3">
        <f>VLOOKUP(B28,[2]F1102!$B:$J,9,0)</f>
        <v>0</v>
      </c>
      <c r="E28" s="3">
        <v>0</v>
      </c>
      <c r="F28" s="3">
        <v>0</v>
      </c>
      <c r="G28" s="3">
        <f>VLOOKUP(B28,[2]F1330!$B:$J,9,0)</f>
        <v>0</v>
      </c>
      <c r="H28" s="3">
        <f>VLOOKUP(B28,[2]F1331!$B:$J,9,0)</f>
        <v>0</v>
      </c>
      <c r="I28" s="3"/>
      <c r="J28" s="3"/>
      <c r="K28" s="3"/>
      <c r="L28" s="3"/>
      <c r="M28" s="3"/>
      <c r="N28" s="3"/>
    </row>
    <row r="29" spans="1:14" x14ac:dyDescent="0.25">
      <c r="A29" s="92" t="str">
        <f>IFERROR(VLOOKUP($B29,#REF!,6,0),"N/A")</f>
        <v>N/A</v>
      </c>
      <c r="B29" s="28">
        <v>201808</v>
      </c>
      <c r="C29" s="3">
        <f>VLOOKUP(B29,[2]F1101!$B:$J,9,0)</f>
        <v>1.4123531263452633</v>
      </c>
      <c r="D29" s="3">
        <f>VLOOKUP(B29,[2]F1102!$B:$J,9,0)</f>
        <v>0</v>
      </c>
      <c r="E29" s="3">
        <v>0</v>
      </c>
      <c r="F29" s="3">
        <v>0</v>
      </c>
      <c r="G29" s="3">
        <f>VLOOKUP(B29,[2]F1330!$B:$J,9,0)</f>
        <v>0</v>
      </c>
      <c r="H29" s="3">
        <f>VLOOKUP(B29,[2]F1331!$B:$J,9,0)</f>
        <v>0</v>
      </c>
      <c r="I29" s="3"/>
      <c r="J29" s="3"/>
      <c r="K29" s="3"/>
      <c r="L29" s="3"/>
      <c r="M29" s="3"/>
      <c r="N29" s="3"/>
    </row>
    <row r="30" spans="1:14" x14ac:dyDescent="0.25">
      <c r="A30" s="92" t="str">
        <f>IFERROR(VLOOKUP($B30,#REF!,6,0),"N/A")</f>
        <v>N/A</v>
      </c>
      <c r="B30" s="28">
        <v>201809</v>
      </c>
      <c r="C30" s="3">
        <f>VLOOKUP(B30,[2]F1101!$B:$J,9,0)</f>
        <v>1.4123531263452633</v>
      </c>
      <c r="D30" s="3">
        <f>VLOOKUP(B30,[2]F1102!$B:$J,9,0)</f>
        <v>0</v>
      </c>
      <c r="E30" s="3">
        <v>0</v>
      </c>
      <c r="F30" s="3">
        <v>0</v>
      </c>
      <c r="G30" s="3">
        <f>VLOOKUP(B30,[2]F1330!$B:$J,9,0)</f>
        <v>0</v>
      </c>
      <c r="H30" s="3">
        <f>VLOOKUP(B30,[2]F1331!$B:$J,9,0)</f>
        <v>0</v>
      </c>
      <c r="I30" s="3"/>
      <c r="J30" s="3"/>
      <c r="K30" s="3"/>
      <c r="L30" s="3"/>
      <c r="M30" s="3"/>
      <c r="N30" s="3"/>
    </row>
    <row r="31" spans="1:14" x14ac:dyDescent="0.25">
      <c r="A31" s="92" t="str">
        <f>IFERROR(VLOOKUP($B31,#REF!,6,0),"N/A")</f>
        <v>N/A</v>
      </c>
      <c r="B31" s="28">
        <v>201810</v>
      </c>
      <c r="C31" s="3">
        <f>VLOOKUP(B31,[2]F1101!$B:$J,9,0)</f>
        <v>1.4123531263452633</v>
      </c>
      <c r="D31" s="3">
        <f>VLOOKUP(B31,[2]F1102!$B:$J,9,0)</f>
        <v>0</v>
      </c>
      <c r="E31" s="3">
        <v>0</v>
      </c>
      <c r="F31" s="3">
        <v>0</v>
      </c>
      <c r="G31" s="3">
        <f>VLOOKUP(B31,[2]F1330!$B:$J,9,0)</f>
        <v>0</v>
      </c>
      <c r="H31" s="3">
        <f>VLOOKUP(B31,[2]F1331!$B:$J,9,0)</f>
        <v>0</v>
      </c>
      <c r="I31" s="3"/>
      <c r="J31" s="3"/>
      <c r="K31" s="3"/>
      <c r="L31" s="3"/>
      <c r="M31" s="3"/>
      <c r="N31" s="3"/>
    </row>
    <row r="32" spans="1:14" x14ac:dyDescent="0.25">
      <c r="A32" s="92" t="str">
        <f>IFERROR(VLOOKUP($B32,#REF!,6,0),"N/A")</f>
        <v>N/A</v>
      </c>
      <c r="B32" s="28">
        <v>201811</v>
      </c>
      <c r="C32" s="3">
        <f>VLOOKUP(B32,[2]F1101!$B:$J,9,0)</f>
        <v>1.4123531263452633</v>
      </c>
      <c r="D32" s="3">
        <f>VLOOKUP(B32,[2]F1102!$B:$J,9,0)</f>
        <v>0</v>
      </c>
      <c r="E32" s="3">
        <v>0</v>
      </c>
      <c r="F32" s="3">
        <v>0</v>
      </c>
      <c r="G32" s="3">
        <f>VLOOKUP(B32,[2]F1330!$B:$J,9,0)</f>
        <v>0</v>
      </c>
      <c r="H32" s="3">
        <f>VLOOKUP(B32,[2]F1331!$B:$J,9,0)</f>
        <v>0</v>
      </c>
      <c r="I32" s="3"/>
      <c r="J32" s="3"/>
      <c r="K32" s="3"/>
      <c r="L32" s="3"/>
      <c r="M32" s="3"/>
      <c r="N32" s="3"/>
    </row>
    <row r="33" spans="1:14" x14ac:dyDescent="0.25">
      <c r="A33" s="92" t="str">
        <f>IFERROR(VLOOKUP($B33,#REF!,6,0),"N/A")</f>
        <v>N/A</v>
      </c>
      <c r="B33" s="28">
        <v>201812</v>
      </c>
      <c r="C33" s="3">
        <f>VLOOKUP(B33,[2]F1101!$B:$J,9,0)</f>
        <v>1.4123531263452633</v>
      </c>
      <c r="D33" s="3">
        <f>VLOOKUP(B33,[2]F1102!$B:$J,9,0)</f>
        <v>0</v>
      </c>
      <c r="E33" s="3">
        <v>0</v>
      </c>
      <c r="F33" s="3">
        <v>0</v>
      </c>
      <c r="G33" s="3">
        <f>VLOOKUP(B33,[2]F1330!$B:$J,9,0)</f>
        <v>0</v>
      </c>
      <c r="H33" s="3">
        <f>VLOOKUP(B33,[2]F1331!$B:$J,9,0)</f>
        <v>0</v>
      </c>
      <c r="I33" s="3"/>
      <c r="J33" s="3"/>
      <c r="K33" s="3"/>
      <c r="L33" s="3"/>
      <c r="M33" s="3"/>
      <c r="N33" s="3"/>
    </row>
    <row r="34" spans="1:14" x14ac:dyDescent="0.25">
      <c r="A34" s="92" t="str">
        <f>IFERROR(VLOOKUP($B34,#REF!,6,0),"N/A")</f>
        <v>N/A</v>
      </c>
      <c r="B34" s="28">
        <v>201901</v>
      </c>
      <c r="C34" s="3">
        <f>VLOOKUP(B34,[2]F1101!$B:$J,9,0)</f>
        <v>1.4123531263452633</v>
      </c>
      <c r="D34" s="3">
        <f>VLOOKUP(B34,[2]F1102!$B:$J,9,0)</f>
        <v>0</v>
      </c>
      <c r="E34" s="3">
        <v>0</v>
      </c>
      <c r="F34" s="3">
        <v>0</v>
      </c>
      <c r="G34" s="3">
        <f>VLOOKUP(B34,[2]F1330!$B:$J,9,0)</f>
        <v>0</v>
      </c>
      <c r="H34" s="3">
        <f>VLOOKUP(B34,[2]F1331!$B:$J,9,0)</f>
        <v>0</v>
      </c>
      <c r="I34" s="3"/>
      <c r="J34" s="3"/>
      <c r="K34" s="3"/>
      <c r="L34" s="3"/>
      <c r="M34" s="3"/>
      <c r="N34" s="3"/>
    </row>
    <row r="35" spans="1:14" x14ac:dyDescent="0.25">
      <c r="A35" s="92" t="str">
        <f>IFERROR(VLOOKUP($B35,#REF!,6,0),"N/A")</f>
        <v>N/A</v>
      </c>
      <c r="B35" s="28">
        <v>201902</v>
      </c>
      <c r="C35" s="3">
        <f>VLOOKUP(B35,[2]F1101!$B:$J,9,0)</f>
        <v>1.4123531263452633</v>
      </c>
      <c r="D35" s="3">
        <f>VLOOKUP(B35,[2]F1102!$B:$J,9,0)</f>
        <v>0</v>
      </c>
      <c r="E35" s="3">
        <v>0</v>
      </c>
      <c r="F35" s="3">
        <v>0</v>
      </c>
      <c r="G35" s="3">
        <f>VLOOKUP(B35,[2]F1330!$B:$J,9,0)</f>
        <v>0</v>
      </c>
      <c r="H35" s="3">
        <f>VLOOKUP(B35,[2]F1331!$B:$J,9,0)</f>
        <v>0</v>
      </c>
      <c r="I35" s="3"/>
      <c r="J35" s="3"/>
      <c r="K35" s="3"/>
      <c r="L35" s="3"/>
      <c r="M35" s="3"/>
      <c r="N35" s="3"/>
    </row>
    <row r="36" spans="1:14" x14ac:dyDescent="0.25">
      <c r="A36" s="92" t="str">
        <f>IFERROR(VLOOKUP($B36,#REF!,6,0),"N/A")</f>
        <v>N/A</v>
      </c>
      <c r="B36" s="28">
        <v>201903</v>
      </c>
      <c r="C36" s="3">
        <f>VLOOKUP(B36,[2]F1101!$B:$J,9,0)</f>
        <v>1.4123531263452633</v>
      </c>
      <c r="D36" s="3">
        <f>VLOOKUP(B36,[2]F1102!$B:$J,9,0)</f>
        <v>0</v>
      </c>
      <c r="E36" s="3">
        <v>0</v>
      </c>
      <c r="F36" s="3">
        <v>0</v>
      </c>
      <c r="G36" s="3">
        <f>VLOOKUP(B36,[2]F1330!$B:$J,9,0)</f>
        <v>0</v>
      </c>
      <c r="H36" s="3">
        <f>VLOOKUP(B36,[2]F1331!$B:$J,9,0)</f>
        <v>0</v>
      </c>
      <c r="I36" s="3"/>
      <c r="J36" s="3"/>
      <c r="K36" s="3"/>
      <c r="L36" s="3"/>
      <c r="M36" s="3"/>
      <c r="N36" s="3"/>
    </row>
    <row r="37" spans="1:14" x14ac:dyDescent="0.25">
      <c r="A37" s="92" t="str">
        <f>IFERROR(VLOOKUP($B37,#REF!,6,0),"N/A")</f>
        <v>N/A</v>
      </c>
      <c r="B37" s="28">
        <v>201904</v>
      </c>
      <c r="C37" s="3">
        <f>VLOOKUP(B37,[2]F1101!$B:$J,9,0)</f>
        <v>1.4123531263452633</v>
      </c>
      <c r="D37" s="3">
        <f>VLOOKUP(B37,[2]F1102!$B:$J,9,0)</f>
        <v>0</v>
      </c>
      <c r="E37" s="3">
        <v>0</v>
      </c>
      <c r="F37" s="3">
        <v>0</v>
      </c>
      <c r="G37" s="3">
        <f>VLOOKUP(B37,[2]F1330!$B:$J,9,0)</f>
        <v>0</v>
      </c>
      <c r="H37" s="3">
        <f>VLOOKUP(B37,[2]F1331!$B:$J,9,0)</f>
        <v>0</v>
      </c>
      <c r="I37" s="3"/>
      <c r="J37" s="3"/>
      <c r="K37" s="3"/>
      <c r="L37" s="3"/>
      <c r="M37" s="3"/>
      <c r="N37" s="3"/>
    </row>
    <row r="38" spans="1:14" x14ac:dyDescent="0.25">
      <c r="A38" s="92" t="str">
        <f>IFERROR(VLOOKUP($B38,#REF!,6,0),"N/A")</f>
        <v>N/A</v>
      </c>
      <c r="B38" s="28">
        <v>201905</v>
      </c>
      <c r="C38" s="3">
        <f>VLOOKUP(B38,[2]F1101!$B:$J,9,0)</f>
        <v>1.4123531263452633</v>
      </c>
      <c r="D38" s="3">
        <f>VLOOKUP(B38,[2]F1102!$B:$J,9,0)</f>
        <v>0</v>
      </c>
      <c r="E38" s="3">
        <v>0</v>
      </c>
      <c r="F38" s="3">
        <v>0</v>
      </c>
      <c r="G38" s="3">
        <f>VLOOKUP(B38,[2]F1330!$B:$J,9,0)</f>
        <v>0</v>
      </c>
      <c r="H38" s="3">
        <f>VLOOKUP(B38,[2]F1331!$B:$J,9,0)</f>
        <v>0</v>
      </c>
      <c r="I38" s="3"/>
      <c r="J38" s="3"/>
      <c r="K38" s="3"/>
      <c r="L38" s="3"/>
      <c r="M38" s="3"/>
      <c r="N38" s="3"/>
    </row>
    <row r="39" spans="1:14" x14ac:dyDescent="0.25">
      <c r="A39" s="92" t="str">
        <f>IFERROR(VLOOKUP($B39,#REF!,6,0),"N/A")</f>
        <v>N/A</v>
      </c>
      <c r="B39" s="28">
        <v>201906</v>
      </c>
      <c r="C39" s="3">
        <f>VLOOKUP(B39,[2]F1101!$B:$J,9,0)</f>
        <v>1.4123531263452633</v>
      </c>
      <c r="D39" s="3">
        <f>VLOOKUP(B39,[2]F1102!$B:$J,9,0)</f>
        <v>0</v>
      </c>
      <c r="E39" s="3">
        <v>0</v>
      </c>
      <c r="F39" s="3">
        <v>0</v>
      </c>
      <c r="G39" s="3">
        <f>VLOOKUP(B39,[2]F1330!$B:$J,9,0)</f>
        <v>0</v>
      </c>
      <c r="H39" s="3">
        <f>VLOOKUP(B39,[2]F1331!$B:$J,9,0)</f>
        <v>0</v>
      </c>
      <c r="I39" s="3"/>
      <c r="J39" s="3"/>
      <c r="K39" s="3"/>
      <c r="L39" s="3"/>
      <c r="M39" s="3"/>
      <c r="N39" s="3"/>
    </row>
    <row r="40" spans="1:14" x14ac:dyDescent="0.25">
      <c r="A40" s="93"/>
    </row>
    <row r="41" spans="1:14" x14ac:dyDescent="0.25">
      <c r="A41" s="92" t="s">
        <v>391</v>
      </c>
      <c r="B41" s="93"/>
      <c r="C41" s="94">
        <f>SUMIF($B:$B,$A$1,C:C)</f>
        <v>0</v>
      </c>
      <c r="D41" s="94">
        <f t="shared" ref="D41:H41" si="0">SUMIF($B:$B,$A$1,D:D)</f>
        <v>0</v>
      </c>
      <c r="E41" s="94">
        <f t="shared" si="0"/>
        <v>0</v>
      </c>
      <c r="F41" s="94">
        <f t="shared" si="0"/>
        <v>0</v>
      </c>
      <c r="G41" s="94">
        <f t="shared" si="0"/>
        <v>0</v>
      </c>
      <c r="H41" s="94">
        <f t="shared" si="0"/>
        <v>0</v>
      </c>
    </row>
    <row r="42" spans="1:14" x14ac:dyDescent="0.25">
      <c r="A42" s="92" t="s">
        <v>392</v>
      </c>
      <c r="B42" s="93"/>
      <c r="C42" s="94">
        <f>SUMIF($A:$A,"&lt;="&amp;VLOOKUP($A$1,#REF!,6,0),C:C)</f>
        <v>0</v>
      </c>
      <c r="D42" s="94">
        <f>SUMIF($A:$A,"&lt;="&amp;VLOOKUP($A$1,#REF!,6,0),D:D)</f>
        <v>0</v>
      </c>
      <c r="E42" s="94">
        <f>SUMIF($A:$A,"&lt;="&amp;VLOOKUP($A$1,#REF!,6,0),E:E)</f>
        <v>0</v>
      </c>
      <c r="F42" s="94">
        <f>SUMIF($A:$A,"&lt;="&amp;VLOOKUP($A$1,#REF!,6,0),F:F)</f>
        <v>0</v>
      </c>
      <c r="G42" s="94">
        <f>SUMIF($A:$A,"&lt;="&amp;VLOOKUP($A$1,#REF!,6,0),G:G)</f>
        <v>0</v>
      </c>
      <c r="H42" s="94">
        <f>SUMIF($A:$A,"&lt;="&amp;VLOOKUP($A$1,#REF!,6,0),H:H)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4" tint="-0.249977111117893"/>
    <pageSetUpPr fitToPage="1"/>
  </sheetPr>
  <dimension ref="A1:S32"/>
  <sheetViews>
    <sheetView view="pageBreakPreview" zoomScale="80" zoomScaleNormal="85" zoomScaleSheetLayoutView="80" workbookViewId="0">
      <selection activeCell="P36" sqref="P36"/>
    </sheetView>
  </sheetViews>
  <sheetFormatPr defaultRowHeight="15" x14ac:dyDescent="0.25"/>
  <cols>
    <col min="1" max="1" width="8.85546875" style="31" customWidth="1"/>
    <col min="2" max="2" width="53.5703125" bestFit="1" customWidth="1"/>
    <col min="3" max="3" width="11.42578125" customWidth="1"/>
    <col min="4" max="6" width="10.7109375" customWidth="1"/>
    <col min="7" max="7" width="1.7109375" customWidth="1"/>
    <col min="8" max="8" width="11.42578125" customWidth="1"/>
    <col min="9" max="11" width="10.7109375" customWidth="1"/>
    <col min="12" max="12" width="1.7109375" customWidth="1"/>
    <col min="13" max="16" width="10.7109375" customWidth="1"/>
  </cols>
  <sheetData>
    <row r="1" spans="1:19" s="65" customFormat="1" ht="47.45" customHeight="1" x14ac:dyDescent="0.25">
      <c r="A1" s="164"/>
      <c r="B1" s="165"/>
      <c r="C1" s="161" t="s">
        <v>418</v>
      </c>
      <c r="D1" s="162"/>
      <c r="E1" s="162"/>
      <c r="F1" s="162"/>
      <c r="G1" s="162"/>
      <c r="H1" s="162"/>
      <c r="I1" s="162"/>
      <c r="J1" s="162"/>
      <c r="K1" s="162"/>
      <c r="L1" s="162"/>
      <c r="M1" s="162"/>
      <c r="N1" s="162"/>
      <c r="O1" s="162"/>
      <c r="P1" s="162"/>
    </row>
    <row r="2" spans="1:19" s="56" customFormat="1" ht="16.149999999999999" customHeight="1" x14ac:dyDescent="0.25">
      <c r="A2" s="55"/>
      <c r="B2" s="57"/>
      <c r="C2" s="163" t="s">
        <v>460</v>
      </c>
      <c r="D2" s="163"/>
      <c r="E2" s="163"/>
      <c r="F2" s="163"/>
      <c r="G2" s="58"/>
      <c r="H2" s="163" t="s">
        <v>461</v>
      </c>
      <c r="I2" s="163"/>
      <c r="J2" s="163"/>
      <c r="K2" s="163"/>
      <c r="L2" s="58"/>
      <c r="M2" s="163" t="s">
        <v>368</v>
      </c>
      <c r="N2" s="163"/>
      <c r="O2" s="163"/>
      <c r="P2" s="163"/>
      <c r="Q2" s="59"/>
      <c r="S2" s="60"/>
    </row>
    <row r="3" spans="1:19" s="56" customFormat="1" ht="16.149999999999999" customHeight="1" x14ac:dyDescent="0.25">
      <c r="A3" s="61" t="s">
        <v>68</v>
      </c>
      <c r="B3" s="62" t="s">
        <v>69</v>
      </c>
      <c r="C3" s="63" t="s">
        <v>70</v>
      </c>
      <c r="D3" s="63" t="s">
        <v>71</v>
      </c>
      <c r="E3" s="63" t="s">
        <v>72</v>
      </c>
      <c r="F3" s="63" t="s">
        <v>73</v>
      </c>
      <c r="G3" s="58" t="s">
        <v>453</v>
      </c>
      <c r="H3" s="63" t="s">
        <v>70</v>
      </c>
      <c r="I3" s="63" t="s">
        <v>71</v>
      </c>
      <c r="J3" s="63" t="s">
        <v>72</v>
      </c>
      <c r="K3" s="63" t="s">
        <v>73</v>
      </c>
      <c r="L3" s="58" t="s">
        <v>453</v>
      </c>
      <c r="M3" s="63" t="s">
        <v>70</v>
      </c>
      <c r="N3" s="63" t="s">
        <v>71</v>
      </c>
      <c r="O3" s="63" t="s">
        <v>72</v>
      </c>
      <c r="P3" s="63" t="s">
        <v>73</v>
      </c>
      <c r="Q3" s="65"/>
    </row>
    <row r="4" spans="1:19" ht="19.5" customHeight="1" x14ac:dyDescent="0.25">
      <c r="A4" s="9">
        <v>1310</v>
      </c>
      <c r="B4" s="10" t="s">
        <v>400</v>
      </c>
      <c r="C4" s="11">
        <v>1137.0278212800006</v>
      </c>
      <c r="D4" s="11">
        <v>757.82148009999969</v>
      </c>
      <c r="E4" s="11">
        <v>13.97306648</v>
      </c>
      <c r="F4" s="11">
        <v>365.23327470000089</v>
      </c>
      <c r="G4" s="11">
        <v>1008.8817052600008</v>
      </c>
      <c r="H4" s="11">
        <v>1008.8817052600008</v>
      </c>
      <c r="I4" s="11">
        <v>666.95714705999978</v>
      </c>
      <c r="J4" s="11">
        <v>13.053476360000001</v>
      </c>
      <c r="K4" s="11">
        <v>328.87108184000101</v>
      </c>
      <c r="L4" s="11"/>
      <c r="M4" s="11">
        <v>-128.14611601999979</v>
      </c>
      <c r="N4" s="11">
        <v>-90.864333039999906</v>
      </c>
      <c r="O4" s="11">
        <v>-0.91959011999999873</v>
      </c>
      <c r="P4" s="11">
        <v>-36.362192859999894</v>
      </c>
    </row>
    <row r="5" spans="1:19" s="15" customFormat="1" ht="19.5" customHeight="1" x14ac:dyDescent="0.25">
      <c r="A5" s="12">
        <v>1337</v>
      </c>
      <c r="B5" s="13" t="s">
        <v>405</v>
      </c>
      <c r="C5" s="34">
        <v>713.64917685</v>
      </c>
      <c r="D5" s="34">
        <v>447.09333953000004</v>
      </c>
      <c r="E5" s="34">
        <v>293.44317601999995</v>
      </c>
      <c r="F5" s="34">
        <v>-26.887338699999987</v>
      </c>
      <c r="G5" s="54">
        <v>758.42202559000009</v>
      </c>
      <c r="H5" s="34">
        <v>758.42202559000009</v>
      </c>
      <c r="I5" s="34">
        <v>473.45865026000007</v>
      </c>
      <c r="J5" s="34">
        <v>311.35660745999996</v>
      </c>
      <c r="K5" s="34">
        <v>-26.393232129999944</v>
      </c>
      <c r="L5" s="14"/>
      <c r="M5" s="34">
        <v>44.772848740000086</v>
      </c>
      <c r="N5" s="34">
        <v>26.365310730000033</v>
      </c>
      <c r="O5" s="34">
        <v>17.913431440000011</v>
      </c>
      <c r="P5" s="34">
        <v>0.49410657000004221</v>
      </c>
    </row>
    <row r="6" spans="1:19" ht="19.5" customHeight="1" x14ac:dyDescent="0.25">
      <c r="A6" s="9">
        <v>1320</v>
      </c>
      <c r="B6" s="10" t="s">
        <v>402</v>
      </c>
      <c r="C6" s="32">
        <v>45.495635070000006</v>
      </c>
      <c r="D6" s="32">
        <v>31.071976539999994</v>
      </c>
      <c r="E6" s="32">
        <v>12.44793982</v>
      </c>
      <c r="F6" s="32">
        <v>1.9757187100000113</v>
      </c>
      <c r="G6" s="11">
        <v>143.09997272000004</v>
      </c>
      <c r="H6" s="32">
        <v>143.09997272000004</v>
      </c>
      <c r="I6" s="32">
        <v>97.274456730000026</v>
      </c>
      <c r="J6" s="32">
        <v>35.735210799999997</v>
      </c>
      <c r="K6" s="32">
        <v>10.090305190000016</v>
      </c>
      <c r="L6" s="16"/>
      <c r="M6" s="32">
        <v>97.604337650000033</v>
      </c>
      <c r="N6" s="32">
        <v>66.202480190000031</v>
      </c>
      <c r="O6" s="32">
        <v>23.287270979999995</v>
      </c>
      <c r="P6" s="32">
        <v>8.1145864800000069</v>
      </c>
    </row>
    <row r="7" spans="1:19" s="15" customFormat="1" ht="19.5" customHeight="1" x14ac:dyDescent="0.25">
      <c r="A7" s="12">
        <v>1331</v>
      </c>
      <c r="B7" s="13" t="s">
        <v>404</v>
      </c>
      <c r="C7" s="34">
        <v>-25.063328259999999</v>
      </c>
      <c r="D7" s="34">
        <v>-17.538072260000003</v>
      </c>
      <c r="E7" s="34">
        <v>0</v>
      </c>
      <c r="F7" s="34">
        <v>-7.5252559999999953</v>
      </c>
      <c r="G7" s="54">
        <v>36.895428289999998</v>
      </c>
      <c r="H7" s="34">
        <v>-36.895428289999998</v>
      </c>
      <c r="I7" s="34">
        <v>-25.447656509999998</v>
      </c>
      <c r="J7" s="34">
        <v>0</v>
      </c>
      <c r="K7" s="34">
        <v>-11.44777178</v>
      </c>
      <c r="L7" s="14"/>
      <c r="M7" s="34">
        <v>-11.832100029999999</v>
      </c>
      <c r="N7" s="34">
        <v>-7.9095842499999947</v>
      </c>
      <c r="O7" s="34">
        <v>0</v>
      </c>
      <c r="P7" s="34">
        <v>-3.9225157800000048</v>
      </c>
    </row>
    <row r="8" spans="1:19" ht="19.5" customHeight="1" x14ac:dyDescent="0.25">
      <c r="A8" s="9">
        <v>1311</v>
      </c>
      <c r="B8" s="10" t="s">
        <v>401</v>
      </c>
      <c r="C8" s="32">
        <v>16.51450182</v>
      </c>
      <c r="D8" s="32">
        <v>11.56678174</v>
      </c>
      <c r="E8" s="32">
        <v>0</v>
      </c>
      <c r="F8" s="32">
        <v>4.9477200799999999</v>
      </c>
      <c r="G8" s="11">
        <v>16.02221329</v>
      </c>
      <c r="H8" s="32">
        <v>16.02221329</v>
      </c>
      <c r="I8" s="32">
        <v>11.199186409999999</v>
      </c>
      <c r="J8" s="32">
        <v>0</v>
      </c>
      <c r="K8" s="32">
        <v>4.8230268800000005</v>
      </c>
      <c r="L8" s="16"/>
      <c r="M8" s="32">
        <v>-0.49228852999999972</v>
      </c>
      <c r="N8" s="32">
        <v>-0.36759533000000033</v>
      </c>
      <c r="O8" s="32">
        <v>0</v>
      </c>
      <c r="P8" s="32">
        <v>-0.12469319999999939</v>
      </c>
    </row>
    <row r="9" spans="1:19" s="15" customFormat="1" ht="19.5" customHeight="1" x14ac:dyDescent="0.25">
      <c r="A9" s="12">
        <v>1101</v>
      </c>
      <c r="B9" s="13" t="s">
        <v>397</v>
      </c>
      <c r="C9" s="34">
        <v>3.4111952799999994</v>
      </c>
      <c r="D9" s="34">
        <v>1.9897248900000015</v>
      </c>
      <c r="E9" s="34">
        <v>-7.1649660000000004E-2</v>
      </c>
      <c r="F9" s="34">
        <v>1.4931200499999979</v>
      </c>
      <c r="G9" s="54">
        <v>10.12440785000001</v>
      </c>
      <c r="H9" s="34">
        <v>10.12440785000001</v>
      </c>
      <c r="I9" s="34">
        <v>6.417850549999998</v>
      </c>
      <c r="J9" s="34">
        <v>0.43537798</v>
      </c>
      <c r="K9" s="34">
        <v>3.2711793200000114</v>
      </c>
      <c r="L9" s="14"/>
      <c r="M9" s="34">
        <v>6.7132125700000103</v>
      </c>
      <c r="N9" s="34">
        <v>4.4281256599999965</v>
      </c>
      <c r="O9" s="34">
        <v>0.50702764</v>
      </c>
      <c r="P9" s="34">
        <v>1.7780592700000137</v>
      </c>
    </row>
    <row r="10" spans="1:19" ht="19.5" customHeight="1" x14ac:dyDescent="0.25">
      <c r="A10" s="9">
        <v>1330</v>
      </c>
      <c r="B10" s="10" t="s">
        <v>403</v>
      </c>
      <c r="C10" s="32">
        <v>-5.0725565599999962</v>
      </c>
      <c r="D10" s="32">
        <v>-3.315671580000001</v>
      </c>
      <c r="E10" s="32">
        <v>-1.377807E-2</v>
      </c>
      <c r="F10" s="32">
        <v>-1.7431069099999952</v>
      </c>
      <c r="G10" s="11">
        <v>8.6741968500000048</v>
      </c>
      <c r="H10" s="32">
        <v>-8.6741968500000048</v>
      </c>
      <c r="I10" s="32">
        <v>-7.2794439099999995</v>
      </c>
      <c r="J10" s="32">
        <v>-1.5312810000000001E-2</v>
      </c>
      <c r="K10" s="32">
        <v>-1.3794401300000054</v>
      </c>
      <c r="L10" s="32"/>
      <c r="M10" s="32">
        <v>-3.6016402900000086</v>
      </c>
      <c r="N10" s="32">
        <v>-3.9637723299999985</v>
      </c>
      <c r="O10" s="32">
        <v>-1.5347400000000015E-3</v>
      </c>
      <c r="P10" s="32">
        <v>0.36366677999998986</v>
      </c>
    </row>
    <row r="11" spans="1:19" s="15" customFormat="1" ht="19.149999999999999" customHeight="1" x14ac:dyDescent="0.25">
      <c r="A11" s="12">
        <v>1104</v>
      </c>
      <c r="B11" s="13" t="s">
        <v>456</v>
      </c>
      <c r="C11" s="34">
        <v>0</v>
      </c>
      <c r="D11" s="34">
        <v>0</v>
      </c>
      <c r="E11" s="34">
        <v>0</v>
      </c>
      <c r="F11" s="34">
        <v>0</v>
      </c>
      <c r="G11" s="54">
        <v>5.3158707500000002</v>
      </c>
      <c r="H11" s="34">
        <v>5.3158707500000002</v>
      </c>
      <c r="I11" s="34">
        <v>2.1624008999999997</v>
      </c>
      <c r="J11" s="34">
        <v>3.300557</v>
      </c>
      <c r="K11" s="34">
        <v>-0.1470871499999995</v>
      </c>
      <c r="L11" s="14"/>
      <c r="M11" s="34">
        <v>5.3158707500000002</v>
      </c>
      <c r="N11" s="34">
        <v>2.1624008999999997</v>
      </c>
      <c r="O11" s="34">
        <v>3.300557</v>
      </c>
      <c r="P11" s="34">
        <v>-0.1470871499999995</v>
      </c>
    </row>
    <row r="12" spans="1:19" ht="19.5" customHeight="1" x14ac:dyDescent="0.25">
      <c r="A12" s="9">
        <v>1993</v>
      </c>
      <c r="B12" s="10" t="s">
        <v>409</v>
      </c>
      <c r="C12" s="32">
        <v>67.92275377</v>
      </c>
      <c r="D12" s="32">
        <v>27.378189540000012</v>
      </c>
      <c r="E12" s="32">
        <v>80.918000190000001</v>
      </c>
      <c r="F12" s="32">
        <v>-40.373435960000009</v>
      </c>
      <c r="G12" s="11">
        <v>1.224013</v>
      </c>
      <c r="H12" s="32">
        <v>1.224013</v>
      </c>
      <c r="I12" s="32">
        <v>0</v>
      </c>
      <c r="J12" s="32">
        <v>0</v>
      </c>
      <c r="K12" s="32">
        <v>1.224013</v>
      </c>
      <c r="L12" s="16"/>
      <c r="M12" s="32">
        <v>-66.698740770000001</v>
      </c>
      <c r="N12" s="32">
        <v>-27.378189540000012</v>
      </c>
      <c r="O12" s="32">
        <v>-80.918000190000001</v>
      </c>
      <c r="P12" s="32">
        <v>41.597448960000008</v>
      </c>
    </row>
    <row r="13" spans="1:19" s="15" customFormat="1" ht="19.5" customHeight="1" x14ac:dyDescent="0.25">
      <c r="A13" s="12">
        <v>1103</v>
      </c>
      <c r="B13" s="13" t="s">
        <v>399</v>
      </c>
      <c r="C13" s="34">
        <v>2.1795851600000002</v>
      </c>
      <c r="D13" s="34">
        <v>2.1336930600000001</v>
      </c>
      <c r="E13" s="34">
        <v>0</v>
      </c>
      <c r="F13" s="34">
        <v>4.5892100000000102E-2</v>
      </c>
      <c r="G13" s="54">
        <v>0.96765067000000005</v>
      </c>
      <c r="H13" s="34">
        <v>0.96765067000000005</v>
      </c>
      <c r="I13" s="34">
        <v>0.83685907000000004</v>
      </c>
      <c r="J13" s="34">
        <v>-0.28100000000000003</v>
      </c>
      <c r="K13" s="34">
        <v>0.41179160000000004</v>
      </c>
      <c r="L13" s="34"/>
      <c r="M13" s="34">
        <v>-1.2119344900000002</v>
      </c>
      <c r="N13" s="34">
        <v>-1.2968339900000001</v>
      </c>
      <c r="O13" s="34">
        <v>-0.28100000000000003</v>
      </c>
      <c r="P13" s="34">
        <v>0.36589949999999993</v>
      </c>
    </row>
    <row r="14" spans="1:19" ht="19.5" customHeight="1" x14ac:dyDescent="0.25">
      <c r="A14" s="9">
        <v>1340</v>
      </c>
      <c r="B14" s="10" t="s">
        <v>85</v>
      </c>
      <c r="C14" s="32">
        <v>2.8515681799999997</v>
      </c>
      <c r="D14" s="32">
        <v>0</v>
      </c>
      <c r="E14" s="32">
        <v>-0.91142348000000117</v>
      </c>
      <c r="F14" s="32">
        <v>3.7629916600000008</v>
      </c>
      <c r="G14" s="11">
        <v>0.62223635999999993</v>
      </c>
      <c r="H14" s="32">
        <v>0.62223635999999993</v>
      </c>
      <c r="I14" s="32">
        <v>0</v>
      </c>
      <c r="J14" s="32">
        <v>16.402211019999999</v>
      </c>
      <c r="K14" s="32">
        <v>-15.779974659999999</v>
      </c>
      <c r="L14" s="16"/>
      <c r="M14" s="32">
        <v>-2.2293318199999996</v>
      </c>
      <c r="N14" s="32">
        <v>0</v>
      </c>
      <c r="O14" s="32">
        <v>17.313634499999999</v>
      </c>
      <c r="P14" s="32">
        <v>-19.542966319999998</v>
      </c>
    </row>
    <row r="15" spans="1:19" s="15" customFormat="1" ht="19.5" customHeight="1" x14ac:dyDescent="0.25">
      <c r="A15" s="12">
        <v>1991</v>
      </c>
      <c r="B15" s="13" t="s">
        <v>408</v>
      </c>
      <c r="C15" s="34">
        <v>0</v>
      </c>
      <c r="D15" s="34">
        <v>3.3744730000000001E-2</v>
      </c>
      <c r="E15" s="34">
        <v>0</v>
      </c>
      <c r="F15" s="34">
        <v>-3.3744730000000001E-2</v>
      </c>
      <c r="G15" s="54">
        <v>0.25708599999999998</v>
      </c>
      <c r="H15" s="34">
        <v>0.25708599999999998</v>
      </c>
      <c r="I15" s="34">
        <v>3.3483470000000001E-2</v>
      </c>
      <c r="J15" s="34">
        <v>0</v>
      </c>
      <c r="K15" s="34">
        <v>0.22360252999999997</v>
      </c>
      <c r="L15" s="14"/>
      <c r="M15" s="34">
        <v>0.25708599999999998</v>
      </c>
      <c r="N15" s="34">
        <v>-2.6125999999999927E-4</v>
      </c>
      <c r="O15" s="34">
        <v>0</v>
      </c>
      <c r="P15" s="34">
        <v>0.25734725999999997</v>
      </c>
    </row>
    <row r="16" spans="1:19" ht="19.5" customHeight="1" x14ac:dyDescent="0.25">
      <c r="A16" s="9">
        <v>1350</v>
      </c>
      <c r="B16" s="10" t="s">
        <v>406</v>
      </c>
      <c r="C16" s="32">
        <v>-1.7011618400000001</v>
      </c>
      <c r="D16" s="32">
        <v>0</v>
      </c>
      <c r="E16" s="32">
        <v>0</v>
      </c>
      <c r="F16" s="32">
        <v>-1.7011618400000001</v>
      </c>
      <c r="G16" s="11">
        <v>3.0400000000000002E-3</v>
      </c>
      <c r="H16" s="32">
        <v>-3.0400000000000002E-3</v>
      </c>
      <c r="I16" s="32">
        <v>0</v>
      </c>
      <c r="J16" s="32">
        <v>0</v>
      </c>
      <c r="K16" s="32">
        <v>-3.0400000000000002E-3</v>
      </c>
      <c r="L16" s="16"/>
      <c r="M16" s="32">
        <v>1.6981218400000002</v>
      </c>
      <c r="N16" s="32">
        <v>0</v>
      </c>
      <c r="O16" s="32">
        <v>0</v>
      </c>
      <c r="P16" s="32">
        <v>1.6981218400000002</v>
      </c>
    </row>
    <row r="17" spans="1:16" s="15" customFormat="1" ht="19.5" customHeight="1" x14ac:dyDescent="0.25">
      <c r="A17" s="12">
        <v>1992</v>
      </c>
      <c r="B17" s="13" t="s">
        <v>90</v>
      </c>
      <c r="C17" s="34">
        <v>0</v>
      </c>
      <c r="D17" s="34">
        <v>0</v>
      </c>
      <c r="E17" s="34">
        <v>0</v>
      </c>
      <c r="F17" s="34">
        <v>0</v>
      </c>
      <c r="G17" s="54">
        <v>0</v>
      </c>
      <c r="H17" s="34">
        <v>0</v>
      </c>
      <c r="I17" s="34">
        <v>0</v>
      </c>
      <c r="J17" s="34">
        <v>0</v>
      </c>
      <c r="K17" s="34">
        <v>0</v>
      </c>
      <c r="L17" s="14"/>
      <c r="M17" s="34">
        <v>0</v>
      </c>
      <c r="N17" s="34">
        <v>0</v>
      </c>
      <c r="O17" s="34">
        <v>0</v>
      </c>
      <c r="P17" s="34">
        <v>0</v>
      </c>
    </row>
    <row r="18" spans="1:16" s="15" customFormat="1" ht="19.5" customHeight="1" x14ac:dyDescent="0.25">
      <c r="A18" s="9">
        <v>1910</v>
      </c>
      <c r="B18" s="10" t="s">
        <v>88</v>
      </c>
      <c r="C18" s="32">
        <v>0</v>
      </c>
      <c r="D18" s="32">
        <v>0</v>
      </c>
      <c r="E18" s="32">
        <v>0.25483615999999998</v>
      </c>
      <c r="F18" s="32">
        <v>-0.25483615999999998</v>
      </c>
      <c r="G18" s="11">
        <v>0</v>
      </c>
      <c r="H18" s="32">
        <v>0</v>
      </c>
      <c r="I18" s="32">
        <v>0</v>
      </c>
      <c r="J18" s="32">
        <v>1.28175193</v>
      </c>
      <c r="K18" s="32">
        <v>-1.28175193</v>
      </c>
      <c r="L18" s="16"/>
      <c r="M18" s="32">
        <v>0</v>
      </c>
      <c r="N18" s="32">
        <v>0</v>
      </c>
      <c r="O18" s="32">
        <v>1.02691577</v>
      </c>
      <c r="P18" s="32">
        <v>-1.02691577</v>
      </c>
    </row>
    <row r="19" spans="1:16" s="15" customFormat="1" ht="19.5" customHeight="1" x14ac:dyDescent="0.25">
      <c r="A19" s="12">
        <v>1102</v>
      </c>
      <c r="B19" s="13" t="s">
        <v>398</v>
      </c>
      <c r="C19" s="127">
        <v>13.107009529999999</v>
      </c>
      <c r="D19" s="127">
        <v>8.5067202500000025</v>
      </c>
      <c r="E19" s="127">
        <v>0.38754147999999999</v>
      </c>
      <c r="F19" s="127">
        <v>4.2127477999999963</v>
      </c>
      <c r="G19" s="128">
        <v>0</v>
      </c>
      <c r="H19" s="127">
        <v>0</v>
      </c>
      <c r="I19" s="127">
        <v>0</v>
      </c>
      <c r="J19" s="127">
        <v>-6.17891E-2</v>
      </c>
      <c r="K19" s="127">
        <v>6.17891E-2</v>
      </c>
      <c r="L19" s="19"/>
      <c r="M19" s="127">
        <v>-13.107009529999999</v>
      </c>
      <c r="N19" s="127">
        <v>-8.5067202500000025</v>
      </c>
      <c r="O19" s="127">
        <v>-0.44933057999999998</v>
      </c>
      <c r="P19" s="127">
        <v>-4.1509586999999968</v>
      </c>
    </row>
    <row r="20" spans="1:16" s="15" customFormat="1" ht="19.5" customHeight="1" x14ac:dyDescent="0.25">
      <c r="A20" s="9">
        <v>1210</v>
      </c>
      <c r="B20" s="10" t="s">
        <v>413</v>
      </c>
      <c r="C20" s="32">
        <v>0</v>
      </c>
      <c r="D20" s="32">
        <v>0</v>
      </c>
      <c r="E20" s="32">
        <v>0</v>
      </c>
      <c r="F20" s="32">
        <v>0</v>
      </c>
      <c r="G20" s="11">
        <v>0</v>
      </c>
      <c r="H20" s="32">
        <v>0</v>
      </c>
      <c r="I20" s="32">
        <v>0</v>
      </c>
      <c r="J20" s="32">
        <v>0</v>
      </c>
      <c r="K20" s="32">
        <v>0</v>
      </c>
      <c r="L20" s="16"/>
      <c r="M20" s="32">
        <v>0</v>
      </c>
      <c r="N20" s="32">
        <v>0</v>
      </c>
      <c r="O20" s="32">
        <v>0</v>
      </c>
      <c r="P20" s="32">
        <v>0</v>
      </c>
    </row>
    <row r="21" spans="1:16" s="15" customFormat="1" ht="19.5" customHeight="1" x14ac:dyDescent="0.25">
      <c r="A21" s="12">
        <v>1810</v>
      </c>
      <c r="B21" s="13" t="s">
        <v>407</v>
      </c>
      <c r="C21" s="111">
        <v>0</v>
      </c>
      <c r="D21" s="111">
        <v>-14.901519179999999</v>
      </c>
      <c r="E21" s="111">
        <v>1.6413230000000001E-2</v>
      </c>
      <c r="F21" s="111">
        <v>14.88510595</v>
      </c>
      <c r="G21" s="54">
        <v>0</v>
      </c>
      <c r="H21" s="111">
        <v>0</v>
      </c>
      <c r="I21" s="111">
        <v>1.0650723600000001</v>
      </c>
      <c r="J21" s="111">
        <v>-1.1728699999999999E-3</v>
      </c>
      <c r="K21" s="111">
        <v>-1.0638994900000001</v>
      </c>
      <c r="L21" s="14"/>
      <c r="M21" s="111">
        <v>0</v>
      </c>
      <c r="N21" s="111">
        <v>15.96659154</v>
      </c>
      <c r="O21" s="111">
        <v>-1.75861E-2</v>
      </c>
      <c r="P21" s="111">
        <v>-15.949005439999999</v>
      </c>
    </row>
    <row r="22" spans="1:16" s="28" customFormat="1" ht="19.5" customHeight="1" x14ac:dyDescent="0.25">
      <c r="A22" s="24"/>
      <c r="B22" s="25" t="s">
        <v>93</v>
      </c>
      <c r="C22" s="26">
        <v>1970.3222002800005</v>
      </c>
      <c r="D22" s="26">
        <v>1251.8403873599996</v>
      </c>
      <c r="E22" s="26">
        <v>400.44412216999996</v>
      </c>
      <c r="F22" s="26">
        <v>318.03769075000099</v>
      </c>
      <c r="G22" s="27"/>
      <c r="H22" s="26">
        <v>1899.3645163500009</v>
      </c>
      <c r="I22" s="26">
        <v>1226.6780063899998</v>
      </c>
      <c r="J22" s="26">
        <v>381.20591776999993</v>
      </c>
      <c r="K22" s="27">
        <v>291.48059219000118</v>
      </c>
      <c r="L22" s="27"/>
      <c r="M22" s="26">
        <v>-70.957683929999661</v>
      </c>
      <c r="N22" s="26">
        <v>-25.162380969999855</v>
      </c>
      <c r="O22" s="26">
        <v>-19.238204400000001</v>
      </c>
      <c r="P22" s="26">
        <v>-26.557098559999801</v>
      </c>
    </row>
    <row r="23" spans="1:16" ht="15" customHeight="1" x14ac:dyDescent="0.25">
      <c r="A23" s="4"/>
      <c r="B23" s="6"/>
      <c r="C23" s="5"/>
      <c r="D23" s="5"/>
      <c r="E23" s="5"/>
      <c r="F23" s="5"/>
      <c r="G23" s="29"/>
      <c r="H23" s="5"/>
      <c r="I23" s="5"/>
      <c r="J23" s="5"/>
      <c r="K23" s="30"/>
      <c r="L23" s="29"/>
      <c r="M23" s="5"/>
      <c r="N23" s="5"/>
      <c r="O23" s="5"/>
      <c r="P23" s="30"/>
    </row>
    <row r="24" spans="1:16" ht="15" customHeight="1" x14ac:dyDescent="0.3">
      <c r="A24" s="75" t="s">
        <v>462</v>
      </c>
      <c r="B24" s="5"/>
      <c r="C24" s="109" t="s">
        <v>454</v>
      </c>
      <c r="D24" s="5"/>
      <c r="E24" s="5"/>
      <c r="F24" s="5"/>
      <c r="G24" s="29"/>
      <c r="H24" s="5"/>
      <c r="I24" s="5"/>
      <c r="J24" s="5"/>
      <c r="K24" s="5"/>
      <c r="L24" s="29"/>
      <c r="M24" s="5"/>
      <c r="N24" s="5"/>
      <c r="O24" s="5"/>
      <c r="P24" s="5"/>
    </row>
    <row r="25" spans="1:16" ht="15" customHeight="1" x14ac:dyDescent="0.3">
      <c r="A25" s="137"/>
      <c r="B25" s="138"/>
      <c r="C25" s="139" t="s">
        <v>455</v>
      </c>
      <c r="D25" s="138"/>
      <c r="E25" s="138"/>
      <c r="F25" s="138"/>
      <c r="G25" s="138"/>
      <c r="H25" s="138"/>
      <c r="I25" s="138"/>
      <c r="J25" s="138"/>
      <c r="K25" s="138"/>
      <c r="L25" s="138"/>
      <c r="M25" s="138"/>
      <c r="N25" s="138"/>
      <c r="O25" s="138"/>
      <c r="P25" s="138"/>
    </row>
    <row r="26" spans="1:16" ht="15" customHeight="1" x14ac:dyDescent="0.25">
      <c r="A26" s="140" t="s">
        <v>393</v>
      </c>
      <c r="B26" s="138"/>
      <c r="C26" s="136"/>
      <c r="D26" s="136"/>
      <c r="E26" s="136"/>
      <c r="F26" s="136"/>
      <c r="G26" s="136"/>
      <c r="H26" s="136"/>
      <c r="I26" s="136"/>
      <c r="J26" s="136"/>
      <c r="K26" s="136"/>
      <c r="L26" s="136"/>
      <c r="M26" s="136"/>
      <c r="N26" s="136"/>
      <c r="O26" s="136"/>
      <c r="P26" s="136"/>
    </row>
    <row r="27" spans="1:16" ht="15" customHeight="1" x14ac:dyDescent="0.25">
      <c r="A27" s="141" t="s">
        <v>394</v>
      </c>
      <c r="B27" s="136"/>
      <c r="C27" s="136"/>
      <c r="D27" s="136"/>
      <c r="E27" s="136"/>
      <c r="F27" s="136"/>
      <c r="G27" s="136"/>
      <c r="H27" s="136"/>
      <c r="I27" s="136"/>
      <c r="J27" s="142"/>
      <c r="K27" s="136"/>
      <c r="L27" s="136"/>
      <c r="M27" s="136"/>
      <c r="N27" s="136"/>
      <c r="O27" s="136"/>
      <c r="P27" s="136"/>
    </row>
    <row r="28" spans="1:16" x14ac:dyDescent="0.25">
      <c r="A28" s="141" t="s">
        <v>395</v>
      </c>
      <c r="B28" s="136"/>
      <c r="C28" s="136"/>
      <c r="D28" s="136"/>
      <c r="E28" s="136"/>
      <c r="F28" s="136"/>
      <c r="G28" s="136"/>
      <c r="H28" s="136"/>
      <c r="I28" s="136"/>
      <c r="J28" s="136"/>
      <c r="K28" s="136"/>
      <c r="L28" s="136"/>
      <c r="M28" s="136"/>
      <c r="N28" s="136"/>
      <c r="O28" s="136"/>
      <c r="P28" s="136"/>
    </row>
    <row r="29" spans="1:16" x14ac:dyDescent="0.25">
      <c r="A29" s="141" t="s">
        <v>396</v>
      </c>
      <c r="B29" s="136"/>
      <c r="C29" s="136"/>
      <c r="D29" s="136"/>
      <c r="E29" s="136"/>
      <c r="F29" s="136"/>
      <c r="G29" s="136"/>
      <c r="H29" s="136"/>
      <c r="I29" s="136"/>
      <c r="J29" s="142"/>
      <c r="K29" s="136"/>
      <c r="L29" s="136"/>
      <c r="M29" s="136"/>
      <c r="N29" s="136"/>
      <c r="O29" s="136"/>
      <c r="P29" s="136"/>
    </row>
    <row r="30" spans="1:16" x14ac:dyDescent="0.25">
      <c r="A30" s="141"/>
      <c r="B30" s="136"/>
      <c r="C30" s="136"/>
      <c r="D30" s="136"/>
      <c r="E30" s="136"/>
      <c r="F30" s="136"/>
      <c r="G30" s="136"/>
      <c r="H30" s="136"/>
      <c r="I30" s="136"/>
      <c r="J30" s="136"/>
      <c r="K30" s="136"/>
      <c r="L30" s="136"/>
      <c r="M30" s="136"/>
      <c r="N30" s="136"/>
      <c r="O30" s="136"/>
      <c r="P30" s="136"/>
    </row>
    <row r="31" spans="1:16" x14ac:dyDescent="0.25">
      <c r="A31" s="143"/>
      <c r="B31" s="136"/>
      <c r="C31" s="136"/>
      <c r="D31" s="136"/>
      <c r="E31" s="136"/>
      <c r="F31" s="136"/>
      <c r="G31" s="136"/>
      <c r="H31" s="136"/>
      <c r="I31" s="136"/>
      <c r="J31" s="136"/>
      <c r="K31" s="136"/>
      <c r="L31" s="136"/>
      <c r="M31" s="136"/>
      <c r="N31" s="136"/>
      <c r="O31" s="136"/>
      <c r="P31" s="136"/>
    </row>
    <row r="32" spans="1:16" x14ac:dyDescent="0.25">
      <c r="A32" s="132" t="s">
        <v>459</v>
      </c>
      <c r="B32" s="132"/>
      <c r="C32" s="132"/>
      <c r="D32" s="132"/>
      <c r="E32" s="132"/>
      <c r="F32" s="136"/>
      <c r="G32" s="89"/>
      <c r="H32" s="136"/>
      <c r="I32" s="136"/>
      <c r="J32" s="136"/>
      <c r="K32" s="136"/>
      <c r="L32" s="136"/>
      <c r="M32" s="136"/>
      <c r="N32" s="136"/>
      <c r="O32" s="136"/>
      <c r="P32" s="136"/>
    </row>
  </sheetData>
  <mergeCells count="5">
    <mergeCell ref="C1:P1"/>
    <mergeCell ref="C2:F2"/>
    <mergeCell ref="H2:K2"/>
    <mergeCell ref="M2:P2"/>
    <mergeCell ref="A1:B1"/>
  </mergeCells>
  <printOptions horizontalCentered="1"/>
  <pageMargins left="0.17" right="0.17" top="0.49" bottom="0.46" header="0.3" footer="0.2"/>
  <pageSetup scale="69" orientation="landscape" horizontalDpi="4294967293" verticalDpi="429496729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4" tint="-0.249977111117893"/>
    <pageSetUpPr fitToPage="1"/>
  </sheetPr>
  <dimension ref="A1:S32"/>
  <sheetViews>
    <sheetView view="pageBreakPreview" zoomScale="80" zoomScaleNormal="85" zoomScaleSheetLayoutView="80" workbookViewId="0">
      <selection activeCell="P36" sqref="P36"/>
    </sheetView>
  </sheetViews>
  <sheetFormatPr defaultRowHeight="15" x14ac:dyDescent="0.25"/>
  <cols>
    <col min="1" max="1" width="8.85546875" style="31" customWidth="1"/>
    <col min="2" max="2" width="53.5703125" bestFit="1" customWidth="1"/>
    <col min="3" max="3" width="11.42578125" customWidth="1"/>
    <col min="4" max="6" width="10.7109375" customWidth="1"/>
    <col min="7" max="7" width="1.7109375" customWidth="1"/>
    <col min="8" max="8" width="11.7109375" style="49" bestFit="1" customWidth="1"/>
    <col min="9" max="11" width="10.7109375" customWidth="1"/>
    <col min="12" max="12" width="1.7109375" customWidth="1"/>
    <col min="13" max="16" width="10.7109375" customWidth="1"/>
  </cols>
  <sheetData>
    <row r="1" spans="1:19" s="65" customFormat="1" ht="47.45" customHeight="1" x14ac:dyDescent="0.25">
      <c r="A1" s="164"/>
      <c r="B1" s="165"/>
      <c r="C1" s="161" t="s">
        <v>414</v>
      </c>
      <c r="D1" s="162"/>
      <c r="E1" s="162"/>
      <c r="F1" s="162"/>
      <c r="G1" s="162"/>
      <c r="H1" s="162"/>
      <c r="I1" s="162"/>
      <c r="J1" s="162"/>
      <c r="K1" s="162"/>
      <c r="L1" s="162"/>
      <c r="M1" s="162"/>
      <c r="N1" s="162"/>
      <c r="O1" s="162"/>
      <c r="P1" s="162"/>
    </row>
    <row r="2" spans="1:19" s="56" customFormat="1" ht="16.149999999999999" customHeight="1" x14ac:dyDescent="0.25">
      <c r="A2" s="55"/>
      <c r="B2" s="57"/>
      <c r="C2" s="163" t="s">
        <v>463</v>
      </c>
      <c r="D2" s="163"/>
      <c r="E2" s="163"/>
      <c r="F2" s="163"/>
      <c r="G2" s="58"/>
      <c r="H2" s="163" t="s">
        <v>464</v>
      </c>
      <c r="I2" s="163"/>
      <c r="J2" s="163"/>
      <c r="K2" s="163"/>
      <c r="L2" s="58"/>
      <c r="M2" s="163" t="s">
        <v>368</v>
      </c>
      <c r="N2" s="163"/>
      <c r="O2" s="163"/>
      <c r="P2" s="163"/>
      <c r="Q2" s="59"/>
      <c r="S2" s="60"/>
    </row>
    <row r="3" spans="1:19" s="56" customFormat="1" ht="16.149999999999999" customHeight="1" x14ac:dyDescent="0.25">
      <c r="A3" s="61" t="s">
        <v>68</v>
      </c>
      <c r="B3" s="62" t="s">
        <v>69</v>
      </c>
      <c r="C3" s="76" t="s">
        <v>70</v>
      </c>
      <c r="D3" s="76" t="s">
        <v>71</v>
      </c>
      <c r="E3" s="76" t="s">
        <v>72</v>
      </c>
      <c r="F3" s="76" t="s">
        <v>73</v>
      </c>
      <c r="G3" s="58" t="s">
        <v>453</v>
      </c>
      <c r="H3" s="130" t="s">
        <v>70</v>
      </c>
      <c r="I3" s="76" t="s">
        <v>71</v>
      </c>
      <c r="J3" s="76" t="s">
        <v>72</v>
      </c>
      <c r="K3" s="76" t="s">
        <v>73</v>
      </c>
      <c r="L3" s="58" t="s">
        <v>453</v>
      </c>
      <c r="M3" s="76" t="s">
        <v>70</v>
      </c>
      <c r="N3" s="76" t="s">
        <v>71</v>
      </c>
      <c r="O3" s="76" t="s">
        <v>72</v>
      </c>
      <c r="P3" s="76" t="s">
        <v>73</v>
      </c>
      <c r="Q3" s="59"/>
    </row>
    <row r="4" spans="1:19" ht="19.5" customHeight="1" x14ac:dyDescent="0.25">
      <c r="A4" s="9">
        <v>1310</v>
      </c>
      <c r="B4" s="10" t="s">
        <v>400</v>
      </c>
      <c r="C4" s="11">
        <v>11467.856347919993</v>
      </c>
      <c r="D4" s="11">
        <v>7579.6826386800003</v>
      </c>
      <c r="E4" s="11">
        <v>162.93758152000001</v>
      </c>
      <c r="F4" s="11">
        <v>3725.2361277199925</v>
      </c>
      <c r="G4" s="11">
        <v>11583.910425599996</v>
      </c>
      <c r="H4" s="11">
        <v>11583.910425599996</v>
      </c>
      <c r="I4" s="11">
        <v>7667.2204926000022</v>
      </c>
      <c r="J4" s="11">
        <v>163.89829833000002</v>
      </c>
      <c r="K4" s="11">
        <v>3752.7916346699931</v>
      </c>
      <c r="L4" s="11"/>
      <c r="M4" s="11">
        <v>116.05407768000259</v>
      </c>
      <c r="N4" s="11">
        <v>87.537853920001908</v>
      </c>
      <c r="O4" s="11">
        <v>0.96071681000000808</v>
      </c>
      <c r="P4" s="11">
        <v>27.555506950000677</v>
      </c>
      <c r="Q4" s="59"/>
    </row>
    <row r="5" spans="1:19" s="15" customFormat="1" ht="19.5" customHeight="1" x14ac:dyDescent="0.25">
      <c r="A5" s="12">
        <v>1337</v>
      </c>
      <c r="B5" s="13" t="s">
        <v>405</v>
      </c>
      <c r="C5" s="34">
        <v>1587.2234058900001</v>
      </c>
      <c r="D5" s="34">
        <v>941.62678491999998</v>
      </c>
      <c r="E5" s="34">
        <v>709.23597227999994</v>
      </c>
      <c r="F5" s="34">
        <v>-63.639351309999824</v>
      </c>
      <c r="G5" s="54">
        <v>1698.5148752299999</v>
      </c>
      <c r="H5" s="34">
        <v>1698.5148752299999</v>
      </c>
      <c r="I5" s="34">
        <v>1000.2953912200002</v>
      </c>
      <c r="J5" s="34">
        <v>755.81069609999997</v>
      </c>
      <c r="K5" s="34">
        <v>-57.591212090000226</v>
      </c>
      <c r="L5" s="14"/>
      <c r="M5" s="34">
        <v>111.29146933999982</v>
      </c>
      <c r="N5" s="34">
        <v>58.668606300000192</v>
      </c>
      <c r="O5" s="34">
        <v>46.574723820000031</v>
      </c>
      <c r="P5" s="34">
        <v>6.048139219999598</v>
      </c>
    </row>
    <row r="6" spans="1:19" ht="19.5" customHeight="1" x14ac:dyDescent="0.25">
      <c r="A6" s="9">
        <v>1331</v>
      </c>
      <c r="B6" s="10" t="s">
        <v>404</v>
      </c>
      <c r="C6" s="32">
        <v>-973.39516614999991</v>
      </c>
      <c r="D6" s="32">
        <v>-679.40791035999996</v>
      </c>
      <c r="E6" s="32">
        <v>0</v>
      </c>
      <c r="F6" s="32">
        <v>-293.98725578999995</v>
      </c>
      <c r="G6" s="11">
        <v>1026.6936045500001</v>
      </c>
      <c r="H6" s="32">
        <v>-1026.6936045500001</v>
      </c>
      <c r="I6" s="32">
        <v>-716.98422751999999</v>
      </c>
      <c r="J6" s="32">
        <v>0</v>
      </c>
      <c r="K6" s="32">
        <v>-309.70937703000016</v>
      </c>
      <c r="L6" s="16"/>
      <c r="M6" s="32">
        <v>-53.298438400000236</v>
      </c>
      <c r="N6" s="32">
        <v>-37.576317160000031</v>
      </c>
      <c r="O6" s="32">
        <v>0</v>
      </c>
      <c r="P6" s="32">
        <v>-15.722121240000206</v>
      </c>
    </row>
    <row r="7" spans="1:19" s="15" customFormat="1" ht="19.5" customHeight="1" x14ac:dyDescent="0.25">
      <c r="A7" s="12">
        <v>1320</v>
      </c>
      <c r="B7" s="13" t="s">
        <v>402</v>
      </c>
      <c r="C7" s="34">
        <v>164.75664908000005</v>
      </c>
      <c r="D7" s="34">
        <v>113.45203536000002</v>
      </c>
      <c r="E7" s="34">
        <v>63.611627850000005</v>
      </c>
      <c r="F7" s="34">
        <v>-12.307014129999985</v>
      </c>
      <c r="G7" s="54">
        <v>282.70513011999998</v>
      </c>
      <c r="H7" s="34">
        <v>282.70513011999998</v>
      </c>
      <c r="I7" s="34">
        <v>189.60795363999998</v>
      </c>
      <c r="J7" s="34">
        <v>87.781439359999993</v>
      </c>
      <c r="K7" s="34">
        <v>5.3157371200000085</v>
      </c>
      <c r="L7" s="14"/>
      <c r="M7" s="34">
        <v>117.94848103999993</v>
      </c>
      <c r="N7" s="34">
        <v>76.155918279999952</v>
      </c>
      <c r="O7" s="34">
        <v>24.169811509999988</v>
      </c>
      <c r="P7" s="34">
        <v>17.622751249999993</v>
      </c>
    </row>
    <row r="8" spans="1:19" ht="19.149999999999999" customHeight="1" x14ac:dyDescent="0.25">
      <c r="A8" s="9">
        <v>1311</v>
      </c>
      <c r="B8" s="10" t="s">
        <v>401</v>
      </c>
      <c r="C8" s="32">
        <v>185.87123084999996</v>
      </c>
      <c r="D8" s="32">
        <v>129.55065962</v>
      </c>
      <c r="E8" s="32">
        <v>0</v>
      </c>
      <c r="F8" s="32">
        <v>56.320571229999956</v>
      </c>
      <c r="G8" s="11">
        <v>182.45509009000003</v>
      </c>
      <c r="H8" s="32">
        <v>182.45509009000003</v>
      </c>
      <c r="I8" s="32">
        <v>127.42029966999999</v>
      </c>
      <c r="J8" s="32">
        <v>0</v>
      </c>
      <c r="K8" s="32">
        <v>55.034790420000036</v>
      </c>
      <c r="L8" s="16"/>
      <c r="M8" s="32">
        <v>-3.4161407599999336</v>
      </c>
      <c r="N8" s="32">
        <v>-2.1303599500000132</v>
      </c>
      <c r="O8" s="32">
        <v>0</v>
      </c>
      <c r="P8" s="32">
        <v>-1.2857808099999204</v>
      </c>
    </row>
    <row r="9" spans="1:19" s="15" customFormat="1" ht="19.5" customHeight="1" x14ac:dyDescent="0.25">
      <c r="A9" s="12">
        <v>1101</v>
      </c>
      <c r="B9" s="13" t="s">
        <v>397</v>
      </c>
      <c r="C9" s="34">
        <v>39.803513569999943</v>
      </c>
      <c r="D9" s="34">
        <v>22.977336889999982</v>
      </c>
      <c r="E9" s="34">
        <v>1.6844756300000001</v>
      </c>
      <c r="F9" s="34">
        <v>15.141701049999961</v>
      </c>
      <c r="G9" s="54">
        <v>147.64548304000002</v>
      </c>
      <c r="H9" s="34">
        <v>147.64548304000002</v>
      </c>
      <c r="I9" s="34">
        <v>85.446251420000038</v>
      </c>
      <c r="J9" s="34">
        <v>35.266903149999997</v>
      </c>
      <c r="K9" s="34">
        <v>26.93232846999998</v>
      </c>
      <c r="L9" s="14"/>
      <c r="M9" s="34">
        <v>107.84196947000007</v>
      </c>
      <c r="N9" s="34">
        <v>62.468914530000056</v>
      </c>
      <c r="O9" s="34">
        <v>33.582427519999996</v>
      </c>
      <c r="P9" s="34">
        <v>11.790627420000014</v>
      </c>
    </row>
    <row r="10" spans="1:19" ht="19.5" customHeight="1" x14ac:dyDescent="0.25">
      <c r="A10" s="9">
        <v>1330</v>
      </c>
      <c r="B10" s="10" t="s">
        <v>403</v>
      </c>
      <c r="C10" s="32">
        <v>-74.682957210000083</v>
      </c>
      <c r="D10" s="32">
        <v>-47.527682499999997</v>
      </c>
      <c r="E10" s="32">
        <v>-5.2552700000000008E-2</v>
      </c>
      <c r="F10" s="32">
        <v>-27.102722010000086</v>
      </c>
      <c r="G10" s="11">
        <v>63.321892569999989</v>
      </c>
      <c r="H10" s="32">
        <v>-63.321892569999989</v>
      </c>
      <c r="I10" s="32">
        <v>-53.902918460000002</v>
      </c>
      <c r="J10" s="32">
        <v>0.80814747999999992</v>
      </c>
      <c r="K10" s="32">
        <v>-10.227121589999987</v>
      </c>
      <c r="L10" s="32"/>
      <c r="M10" s="32">
        <v>11.361064640000095</v>
      </c>
      <c r="N10" s="32">
        <v>-6.3752359600000048</v>
      </c>
      <c r="O10" s="32">
        <v>0.86070017999999993</v>
      </c>
      <c r="P10" s="32">
        <v>16.875600420000101</v>
      </c>
    </row>
    <row r="11" spans="1:19" s="15" customFormat="1" ht="19.5" customHeight="1" x14ac:dyDescent="0.25">
      <c r="A11" s="12">
        <v>1993</v>
      </c>
      <c r="B11" s="13" t="s">
        <v>409</v>
      </c>
      <c r="C11" s="34">
        <v>211.33345026999999</v>
      </c>
      <c r="D11" s="34">
        <v>102.11784380000003</v>
      </c>
      <c r="E11" s="34">
        <v>155.96278674999999</v>
      </c>
      <c r="F11" s="34">
        <v>-46.747180280000038</v>
      </c>
      <c r="G11" s="54">
        <v>55.438744640000003</v>
      </c>
      <c r="H11" s="34">
        <v>55.438744640000003</v>
      </c>
      <c r="I11" s="34">
        <v>32.698463649999987</v>
      </c>
      <c r="J11" s="34">
        <v>43.720576109999996</v>
      </c>
      <c r="K11" s="34">
        <v>-20.98029511999998</v>
      </c>
      <c r="L11" s="14"/>
      <c r="M11" s="34">
        <v>-155.89470562999998</v>
      </c>
      <c r="N11" s="34">
        <v>-69.419380150000052</v>
      </c>
      <c r="O11" s="34">
        <v>-112.24221064</v>
      </c>
      <c r="P11" s="34">
        <v>25.766885160000072</v>
      </c>
    </row>
    <row r="12" spans="1:19" ht="19.5" customHeight="1" x14ac:dyDescent="0.25">
      <c r="A12" s="9">
        <v>1103</v>
      </c>
      <c r="B12" s="10" t="s">
        <v>399</v>
      </c>
      <c r="C12" s="32">
        <v>18.886009550000001</v>
      </c>
      <c r="D12" s="32">
        <v>18.52882825</v>
      </c>
      <c r="E12" s="32">
        <v>5.9799999999999999E-2</v>
      </c>
      <c r="F12" s="32">
        <v>0.29738130000000057</v>
      </c>
      <c r="G12" s="11">
        <v>16.933766009999999</v>
      </c>
      <c r="H12" s="32">
        <v>16.933766009999999</v>
      </c>
      <c r="I12" s="32">
        <v>16.045304810000001</v>
      </c>
      <c r="J12" s="32">
        <v>0.15922228999999999</v>
      </c>
      <c r="K12" s="32">
        <v>0.7292389099999983</v>
      </c>
      <c r="L12" s="16"/>
      <c r="M12" s="32">
        <v>-1.9522435400000013</v>
      </c>
      <c r="N12" s="32">
        <v>-2.483523439999999</v>
      </c>
      <c r="O12" s="32">
        <v>9.9422289999999997E-2</v>
      </c>
      <c r="P12" s="32">
        <v>0.43185760999999767</v>
      </c>
    </row>
    <row r="13" spans="1:19" s="15" customFormat="1" ht="19.5" customHeight="1" x14ac:dyDescent="0.25">
      <c r="A13" s="12">
        <v>1910</v>
      </c>
      <c r="B13" s="13" t="s">
        <v>88</v>
      </c>
      <c r="C13" s="34">
        <v>0</v>
      </c>
      <c r="D13" s="34">
        <v>0</v>
      </c>
      <c r="E13" s="34">
        <v>0.98638010000000009</v>
      </c>
      <c r="F13" s="34">
        <v>-0.98638010000000009</v>
      </c>
      <c r="G13" s="54">
        <v>8.6692219999999995</v>
      </c>
      <c r="H13" s="34">
        <v>8.6692219999999995</v>
      </c>
      <c r="I13" s="34">
        <v>0</v>
      </c>
      <c r="J13" s="34">
        <v>14.57175694</v>
      </c>
      <c r="K13" s="34">
        <v>-5.9025349400000007</v>
      </c>
      <c r="L13" s="34"/>
      <c r="M13" s="34">
        <v>8.6692219999999995</v>
      </c>
      <c r="N13" s="34">
        <v>0</v>
      </c>
      <c r="O13" s="34">
        <v>13.58537684</v>
      </c>
      <c r="P13" s="34">
        <v>-4.9161548400000008</v>
      </c>
    </row>
    <row r="14" spans="1:19" ht="19.5" customHeight="1" x14ac:dyDescent="0.25">
      <c r="A14" s="9">
        <v>1104</v>
      </c>
      <c r="B14" s="10" t="s">
        <v>456</v>
      </c>
      <c r="C14" s="32">
        <v>0</v>
      </c>
      <c r="D14" s="32">
        <v>0</v>
      </c>
      <c r="E14" s="32">
        <v>0</v>
      </c>
      <c r="F14" s="32">
        <v>0</v>
      </c>
      <c r="G14" s="11">
        <v>7.9588684399999998</v>
      </c>
      <c r="H14" s="32">
        <v>7.9588684399999998</v>
      </c>
      <c r="I14" s="32">
        <v>2.37926876</v>
      </c>
      <c r="J14" s="32">
        <v>5.5796000000000001</v>
      </c>
      <c r="K14" s="32">
        <v>-3.2000000071974455E-7</v>
      </c>
      <c r="L14" s="16"/>
      <c r="M14" s="32">
        <v>7.9588684399999998</v>
      </c>
      <c r="N14" s="32">
        <v>2.37926876</v>
      </c>
      <c r="O14" s="32">
        <v>5.5796000000000001</v>
      </c>
      <c r="P14" s="32">
        <v>-3.2000000071974455E-7</v>
      </c>
    </row>
    <row r="15" spans="1:19" s="15" customFormat="1" ht="19.5" customHeight="1" x14ac:dyDescent="0.25">
      <c r="A15" s="12">
        <v>1350</v>
      </c>
      <c r="B15" s="13" t="s">
        <v>406</v>
      </c>
      <c r="C15" s="34">
        <v>-2.2044058099999999</v>
      </c>
      <c r="D15" s="34">
        <v>0</v>
      </c>
      <c r="E15" s="34">
        <v>0</v>
      </c>
      <c r="F15" s="34">
        <v>-2.2044058099999999</v>
      </c>
      <c r="G15" s="54">
        <v>1.29535172</v>
      </c>
      <c r="H15" s="34">
        <v>-1.29535172</v>
      </c>
      <c r="I15" s="34">
        <v>0</v>
      </c>
      <c r="J15" s="34">
        <v>0</v>
      </c>
      <c r="K15" s="34">
        <v>-1.29535172</v>
      </c>
      <c r="L15" s="14"/>
      <c r="M15" s="34">
        <v>0.90905408999999993</v>
      </c>
      <c r="N15" s="34">
        <v>0</v>
      </c>
      <c r="O15" s="34">
        <v>0</v>
      </c>
      <c r="P15" s="34">
        <v>0.90905408999999993</v>
      </c>
    </row>
    <row r="16" spans="1:19" ht="19.5" customHeight="1" x14ac:dyDescent="0.25">
      <c r="A16" s="9">
        <v>1340</v>
      </c>
      <c r="B16" s="10" t="s">
        <v>85</v>
      </c>
      <c r="C16" s="32">
        <v>0.22664296999999975</v>
      </c>
      <c r="D16" s="32">
        <v>0</v>
      </c>
      <c r="E16" s="32">
        <v>9.0795849799999875</v>
      </c>
      <c r="F16" s="32">
        <v>-8.8529420099999871</v>
      </c>
      <c r="G16" s="11">
        <v>1.2253632900000009</v>
      </c>
      <c r="H16" s="32">
        <v>-1.2253632900000009</v>
      </c>
      <c r="I16" s="32">
        <v>0</v>
      </c>
      <c r="J16" s="32">
        <v>2.5812046200000043</v>
      </c>
      <c r="K16" s="32">
        <v>-3.8065679100000054</v>
      </c>
      <c r="L16" s="16"/>
      <c r="M16" s="32">
        <v>-1.4520062600000005</v>
      </c>
      <c r="N16" s="32">
        <v>0</v>
      </c>
      <c r="O16" s="32">
        <v>-6.4983803599999828</v>
      </c>
      <c r="P16" s="32">
        <v>5.0463740999999818</v>
      </c>
    </row>
    <row r="17" spans="1:16" s="15" customFormat="1" ht="19.5" customHeight="1" x14ac:dyDescent="0.25">
      <c r="A17" s="12">
        <v>1992</v>
      </c>
      <c r="B17" s="13" t="s">
        <v>90</v>
      </c>
      <c r="C17" s="34">
        <v>0</v>
      </c>
      <c r="D17" s="34">
        <v>-71.301955170000014</v>
      </c>
      <c r="E17" s="34">
        <v>59.471246150000006</v>
      </c>
      <c r="F17" s="34">
        <v>11.830709020000008</v>
      </c>
      <c r="G17" s="54">
        <v>1.1869540000000001</v>
      </c>
      <c r="H17" s="34">
        <v>1.1869540000000001</v>
      </c>
      <c r="I17" s="34">
        <v>1.2473924000000003</v>
      </c>
      <c r="J17" s="34">
        <v>-6.0437280000000003E-2</v>
      </c>
      <c r="K17" s="34">
        <v>-1.120000000222332E-6</v>
      </c>
      <c r="L17" s="14"/>
      <c r="M17" s="34">
        <v>1.1869540000000001</v>
      </c>
      <c r="N17" s="34">
        <v>72.549347570000009</v>
      </c>
      <c r="O17" s="34">
        <v>-59.531683430000008</v>
      </c>
      <c r="P17" s="34">
        <v>-11.830710140000001</v>
      </c>
    </row>
    <row r="18" spans="1:16" s="15" customFormat="1" ht="19.5" customHeight="1" x14ac:dyDescent="0.25">
      <c r="A18" s="9">
        <v>1991</v>
      </c>
      <c r="B18" s="10" t="s">
        <v>408</v>
      </c>
      <c r="C18" s="32">
        <v>0</v>
      </c>
      <c r="D18" s="32">
        <v>0.36995589000000001</v>
      </c>
      <c r="E18" s="32">
        <v>0</v>
      </c>
      <c r="F18" s="32">
        <v>-0.36995589000000001</v>
      </c>
      <c r="G18" s="11">
        <v>0.25708600000000009</v>
      </c>
      <c r="H18" s="32">
        <v>0.25708600000000009</v>
      </c>
      <c r="I18" s="32">
        <v>0.36896199000000002</v>
      </c>
      <c r="J18" s="32">
        <v>0</v>
      </c>
      <c r="K18" s="32">
        <v>-0.11187598999999993</v>
      </c>
      <c r="L18" s="16"/>
      <c r="M18" s="32">
        <v>0.25708600000000009</v>
      </c>
      <c r="N18" s="32">
        <v>-9.9389999999999201E-4</v>
      </c>
      <c r="O18" s="32">
        <v>0</v>
      </c>
      <c r="P18" s="32">
        <v>0.25807990000000008</v>
      </c>
    </row>
    <row r="19" spans="1:16" s="15" customFormat="1" ht="19.5" customHeight="1" x14ac:dyDescent="0.25">
      <c r="A19" s="12">
        <v>1102</v>
      </c>
      <c r="B19" s="13" t="s">
        <v>398</v>
      </c>
      <c r="C19" s="127">
        <v>121.23645307000001</v>
      </c>
      <c r="D19" s="127">
        <v>70.128158810000002</v>
      </c>
      <c r="E19" s="127">
        <v>21.422212709999997</v>
      </c>
      <c r="F19" s="127">
        <v>29.686081550000011</v>
      </c>
      <c r="G19" s="128">
        <v>0</v>
      </c>
      <c r="H19" s="127">
        <v>0</v>
      </c>
      <c r="I19" s="127">
        <v>0</v>
      </c>
      <c r="J19" s="127">
        <v>-0.28931739999999995</v>
      </c>
      <c r="K19" s="127">
        <v>0.28931739999999995</v>
      </c>
      <c r="L19" s="19"/>
      <c r="M19" s="127">
        <v>-121.23645307000001</v>
      </c>
      <c r="N19" s="127">
        <v>-70.128158810000002</v>
      </c>
      <c r="O19" s="127">
        <v>-21.711530109999998</v>
      </c>
      <c r="P19" s="127">
        <v>-29.39676415000001</v>
      </c>
    </row>
    <row r="20" spans="1:16" s="15" customFormat="1" ht="19.5" customHeight="1" x14ac:dyDescent="0.25">
      <c r="A20" s="9">
        <v>1210</v>
      </c>
      <c r="B20" s="10" t="s">
        <v>413</v>
      </c>
      <c r="C20" s="32">
        <v>0</v>
      </c>
      <c r="D20" s="32">
        <v>0</v>
      </c>
      <c r="E20" s="32">
        <v>0</v>
      </c>
      <c r="F20" s="32">
        <v>0</v>
      </c>
      <c r="G20" s="11">
        <v>0</v>
      </c>
      <c r="H20" s="32">
        <v>0</v>
      </c>
      <c r="I20" s="32">
        <v>0</v>
      </c>
      <c r="J20" s="32">
        <v>0</v>
      </c>
      <c r="K20" s="32">
        <v>0</v>
      </c>
      <c r="L20" s="16"/>
      <c r="M20" s="32">
        <v>0</v>
      </c>
      <c r="N20" s="32">
        <v>0</v>
      </c>
      <c r="O20" s="32">
        <v>0</v>
      </c>
      <c r="P20" s="32">
        <v>0</v>
      </c>
    </row>
    <row r="21" spans="1:16" s="15" customFormat="1" ht="19.5" customHeight="1" x14ac:dyDescent="0.25">
      <c r="A21" s="12">
        <v>1810</v>
      </c>
      <c r="B21" s="13" t="s">
        <v>407</v>
      </c>
      <c r="C21" s="111">
        <v>0</v>
      </c>
      <c r="D21" s="111">
        <v>16.146839460000002</v>
      </c>
      <c r="E21" s="111">
        <v>6.5073969999999995E-2</v>
      </c>
      <c r="F21" s="111">
        <v>-16.211913430000003</v>
      </c>
      <c r="G21" s="54">
        <v>0</v>
      </c>
      <c r="H21" s="111">
        <v>0</v>
      </c>
      <c r="I21" s="111">
        <v>18.875946970000001</v>
      </c>
      <c r="J21" s="111">
        <v>2.9737639999999999E-2</v>
      </c>
      <c r="K21" s="111">
        <v>-18.905684610000002</v>
      </c>
      <c r="L21" s="14"/>
      <c r="M21" s="111">
        <v>0</v>
      </c>
      <c r="N21" s="111">
        <v>2.7291075099999986</v>
      </c>
      <c r="O21" s="111">
        <v>-3.5336329999999999E-2</v>
      </c>
      <c r="P21" s="111">
        <v>-2.6937711799999988</v>
      </c>
    </row>
    <row r="22" spans="1:16" s="28" customFormat="1" ht="19.5" customHeight="1" x14ac:dyDescent="0.25">
      <c r="A22" s="24"/>
      <c r="B22" s="25" t="s">
        <v>93</v>
      </c>
      <c r="C22" s="26">
        <v>12746.911173999992</v>
      </c>
      <c r="D22" s="26">
        <v>8196.3435336499988</v>
      </c>
      <c r="E22" s="26">
        <v>1184.4641892399998</v>
      </c>
      <c r="F22" s="26">
        <v>3366.1034511099933</v>
      </c>
      <c r="G22" s="27"/>
      <c r="H22" s="26">
        <v>12893.139433039994</v>
      </c>
      <c r="I22" s="26">
        <v>8370.718581150004</v>
      </c>
      <c r="J22" s="26">
        <v>1109.8578273399994</v>
      </c>
      <c r="K22" s="27">
        <v>3412.563024549991</v>
      </c>
      <c r="L22" s="27"/>
      <c r="M22" s="26">
        <v>146.22825904000237</v>
      </c>
      <c r="N22" s="26">
        <v>174.37504750000204</v>
      </c>
      <c r="O22" s="26">
        <v>-74.606361899999968</v>
      </c>
      <c r="P22" s="26">
        <v>46.459573440000298</v>
      </c>
    </row>
    <row r="23" spans="1:16" ht="15" customHeight="1" x14ac:dyDescent="0.25">
      <c r="A23" s="4"/>
      <c r="B23" s="6"/>
      <c r="C23" s="5"/>
      <c r="D23" s="5"/>
      <c r="E23" s="5"/>
      <c r="F23" s="5"/>
      <c r="G23" s="29"/>
      <c r="H23" s="131"/>
      <c r="I23" s="5"/>
      <c r="J23" s="5"/>
      <c r="K23" s="30"/>
      <c r="L23" s="29"/>
      <c r="M23" s="5"/>
      <c r="N23" s="5"/>
      <c r="O23" s="5"/>
      <c r="P23" s="30"/>
    </row>
    <row r="24" spans="1:16" ht="15" customHeight="1" x14ac:dyDescent="0.3">
      <c r="A24" s="75" t="s">
        <v>462</v>
      </c>
      <c r="B24" s="5"/>
      <c r="C24" s="109" t="s">
        <v>454</v>
      </c>
      <c r="D24" s="5"/>
      <c r="E24" s="5"/>
      <c r="F24" s="5"/>
      <c r="G24" s="29"/>
      <c r="H24" s="131"/>
      <c r="I24" s="5"/>
      <c r="J24" s="5"/>
      <c r="K24" s="5"/>
      <c r="L24" s="29"/>
      <c r="M24" s="5"/>
      <c r="N24" s="5"/>
      <c r="O24" s="5"/>
      <c r="P24" s="5"/>
    </row>
    <row r="25" spans="1:16" ht="15" customHeight="1" x14ac:dyDescent="0.3">
      <c r="A25" s="137"/>
      <c r="B25" s="138"/>
      <c r="C25" s="139" t="s">
        <v>455</v>
      </c>
      <c r="D25" s="138"/>
      <c r="E25" s="138"/>
      <c r="F25" s="138"/>
      <c r="G25" s="138"/>
      <c r="H25" s="145"/>
      <c r="I25" s="138"/>
      <c r="J25" s="138"/>
      <c r="K25" s="138"/>
      <c r="L25" s="138"/>
      <c r="M25" s="138"/>
      <c r="N25" s="138"/>
      <c r="O25" s="138"/>
      <c r="P25" s="138"/>
    </row>
    <row r="26" spans="1:16" ht="15" customHeight="1" x14ac:dyDescent="0.25">
      <c r="A26" s="140" t="s">
        <v>393</v>
      </c>
      <c r="B26" s="138"/>
      <c r="C26" s="146"/>
      <c r="D26" s="136"/>
      <c r="E26" s="138"/>
      <c r="F26" s="138"/>
      <c r="G26" s="138"/>
      <c r="H26" s="145"/>
      <c r="I26" s="138"/>
      <c r="J26" s="138"/>
      <c r="K26" s="138"/>
      <c r="L26" s="138"/>
      <c r="M26" s="138"/>
      <c r="N26" s="138"/>
      <c r="O26" s="138"/>
      <c r="P26" s="138"/>
    </row>
    <row r="27" spans="1:16" ht="15" customHeight="1" x14ac:dyDescent="0.25">
      <c r="A27" s="141" t="s">
        <v>394</v>
      </c>
      <c r="B27" s="136"/>
      <c r="C27" s="166"/>
      <c r="D27" s="166"/>
      <c r="E27" s="166"/>
      <c r="F27" s="166"/>
      <c r="G27" s="166"/>
      <c r="H27" s="166"/>
      <c r="I27" s="166"/>
      <c r="J27" s="166"/>
      <c r="K27" s="166"/>
      <c r="L27" s="166"/>
      <c r="M27" s="166"/>
      <c r="N27" s="166"/>
      <c r="O27" s="166"/>
      <c r="P27" s="166"/>
    </row>
    <row r="28" spans="1:16" x14ac:dyDescent="0.25">
      <c r="A28" s="141" t="s">
        <v>395</v>
      </c>
      <c r="B28" s="136"/>
      <c r="C28" s="166"/>
      <c r="D28" s="166"/>
      <c r="E28" s="166"/>
      <c r="F28" s="166"/>
      <c r="G28" s="166"/>
      <c r="H28" s="166"/>
      <c r="I28" s="166"/>
      <c r="J28" s="166"/>
      <c r="K28" s="166"/>
      <c r="L28" s="166"/>
      <c r="M28" s="166"/>
      <c r="N28" s="166"/>
      <c r="O28" s="166"/>
      <c r="P28" s="166"/>
    </row>
    <row r="29" spans="1:16" x14ac:dyDescent="0.25">
      <c r="A29" s="141" t="s">
        <v>396</v>
      </c>
      <c r="B29" s="136"/>
      <c r="C29" s="166"/>
      <c r="D29" s="166"/>
      <c r="E29" s="166"/>
      <c r="F29" s="166"/>
      <c r="G29" s="166"/>
      <c r="H29" s="166"/>
      <c r="I29" s="166"/>
      <c r="J29" s="166"/>
      <c r="K29" s="166"/>
      <c r="L29" s="166"/>
      <c r="M29" s="166"/>
      <c r="N29" s="166"/>
      <c r="O29" s="166"/>
      <c r="P29" s="166"/>
    </row>
    <row r="30" spans="1:16" x14ac:dyDescent="0.25">
      <c r="A30" s="143"/>
      <c r="B30" s="136"/>
      <c r="C30" s="136"/>
      <c r="D30" s="136"/>
      <c r="E30" s="136"/>
      <c r="F30" s="136"/>
      <c r="G30" s="136"/>
      <c r="H30" s="144"/>
      <c r="I30" s="136"/>
      <c r="J30" s="136"/>
      <c r="K30" s="136"/>
      <c r="L30" s="136"/>
      <c r="M30" s="136"/>
      <c r="N30" s="136"/>
      <c r="O30" s="136"/>
      <c r="P30" s="136"/>
    </row>
    <row r="31" spans="1:16" x14ac:dyDescent="0.25">
      <c r="A31" s="143"/>
      <c r="B31" s="136"/>
      <c r="C31" s="136"/>
      <c r="D31" s="136"/>
      <c r="E31" s="136"/>
      <c r="F31" s="136"/>
      <c r="G31" s="136"/>
      <c r="H31" s="144"/>
      <c r="I31" s="136"/>
      <c r="J31" s="136"/>
      <c r="K31" s="136"/>
      <c r="L31" s="136"/>
      <c r="M31" s="136"/>
      <c r="N31" s="136"/>
      <c r="O31" s="136"/>
      <c r="P31" s="136"/>
    </row>
    <row r="32" spans="1:16" x14ac:dyDescent="0.25">
      <c r="A32" s="141" t="s">
        <v>459</v>
      </c>
      <c r="B32" s="141"/>
      <c r="C32" s="141"/>
      <c r="D32" s="141"/>
      <c r="E32" s="141"/>
      <c r="F32" s="141"/>
      <c r="G32" s="141"/>
      <c r="H32" s="147"/>
      <c r="I32" s="141"/>
      <c r="J32" s="141"/>
      <c r="K32" s="141"/>
      <c r="L32" s="141"/>
      <c r="M32" s="141"/>
      <c r="N32" s="141"/>
      <c r="O32" s="141"/>
      <c r="P32" s="141"/>
    </row>
  </sheetData>
  <mergeCells count="8">
    <mergeCell ref="C29:P29"/>
    <mergeCell ref="C28:P28"/>
    <mergeCell ref="C27:P27"/>
    <mergeCell ref="A1:B1"/>
    <mergeCell ref="C1:P1"/>
    <mergeCell ref="C2:F2"/>
    <mergeCell ref="H2:K2"/>
    <mergeCell ref="M2:P2"/>
  </mergeCells>
  <printOptions horizontalCentered="1"/>
  <pageMargins left="0.17" right="0.17" top="0.49" bottom="0.46" header="0.3" footer="0.2"/>
  <pageSetup scale="6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4" tint="-0.249977111117893"/>
    <pageSetUpPr fitToPage="1"/>
  </sheetPr>
  <dimension ref="A1:S32"/>
  <sheetViews>
    <sheetView view="pageBreakPreview" zoomScale="80" zoomScaleNormal="70" zoomScaleSheetLayoutView="80" workbookViewId="0">
      <selection activeCell="P36" sqref="P36"/>
    </sheetView>
  </sheetViews>
  <sheetFormatPr defaultRowHeight="15" x14ac:dyDescent="0.25"/>
  <cols>
    <col min="1" max="1" width="8.85546875" style="31" customWidth="1"/>
    <col min="2" max="2" width="53.5703125" bestFit="1" customWidth="1"/>
    <col min="3" max="3" width="11.42578125" customWidth="1"/>
    <col min="4" max="6" width="10.7109375" customWidth="1"/>
    <col min="7" max="7" width="1.7109375" customWidth="1"/>
    <col min="8" max="8" width="11.42578125" customWidth="1"/>
    <col min="9" max="11" width="10.7109375" customWidth="1"/>
    <col min="12" max="12" width="1.7109375" customWidth="1"/>
    <col min="13" max="16" width="10.7109375" customWidth="1"/>
  </cols>
  <sheetData>
    <row r="1" spans="1:19" s="65" customFormat="1" ht="47.45" customHeight="1" x14ac:dyDescent="0.25">
      <c r="A1" s="164"/>
      <c r="B1" s="165"/>
      <c r="C1" s="161" t="s">
        <v>419</v>
      </c>
      <c r="D1" s="162"/>
      <c r="E1" s="162"/>
      <c r="F1" s="162"/>
      <c r="G1" s="162"/>
      <c r="H1" s="162"/>
      <c r="I1" s="162"/>
      <c r="J1" s="162"/>
      <c r="K1" s="162"/>
      <c r="L1" s="162"/>
      <c r="M1" s="162"/>
      <c r="N1" s="162"/>
      <c r="O1" s="162"/>
      <c r="P1" s="162"/>
    </row>
    <row r="2" spans="1:19" s="56" customFormat="1" ht="16.149999999999999" customHeight="1" x14ac:dyDescent="0.25">
      <c r="A2" s="55"/>
      <c r="B2" s="57"/>
      <c r="C2" s="163" t="s">
        <v>465</v>
      </c>
      <c r="D2" s="163"/>
      <c r="E2" s="163"/>
      <c r="F2" s="163"/>
      <c r="G2" s="58"/>
      <c r="H2" s="163" t="s">
        <v>461</v>
      </c>
      <c r="I2" s="163"/>
      <c r="J2" s="163"/>
      <c r="K2" s="163"/>
      <c r="L2" s="58"/>
      <c r="M2" s="163" t="s">
        <v>94</v>
      </c>
      <c r="N2" s="163"/>
      <c r="O2" s="163"/>
      <c r="P2" s="163"/>
      <c r="Q2" s="59"/>
      <c r="S2" s="60"/>
    </row>
    <row r="3" spans="1:19" s="56" customFormat="1" ht="16.149999999999999" customHeight="1" x14ac:dyDescent="0.25">
      <c r="A3" s="61" t="s">
        <v>68</v>
      </c>
      <c r="B3" s="62" t="s">
        <v>69</v>
      </c>
      <c r="C3" s="63" t="s">
        <v>70</v>
      </c>
      <c r="D3" s="63" t="s">
        <v>71</v>
      </c>
      <c r="E3" s="63" t="s">
        <v>72</v>
      </c>
      <c r="F3" s="63" t="s">
        <v>73</v>
      </c>
      <c r="G3" s="58" t="s">
        <v>453</v>
      </c>
      <c r="H3" s="63" t="s">
        <v>70</v>
      </c>
      <c r="I3" s="63" t="s">
        <v>71</v>
      </c>
      <c r="J3" s="63" t="s">
        <v>72</v>
      </c>
      <c r="K3" s="63" t="s">
        <v>73</v>
      </c>
      <c r="L3" s="58" t="s">
        <v>453</v>
      </c>
      <c r="M3" s="63" t="s">
        <v>70</v>
      </c>
      <c r="N3" s="63" t="s">
        <v>71</v>
      </c>
      <c r="O3" s="63" t="s">
        <v>72</v>
      </c>
      <c r="P3" s="63" t="s">
        <v>73</v>
      </c>
      <c r="Q3" s="59"/>
    </row>
    <row r="4" spans="1:19" ht="19.5" customHeight="1" x14ac:dyDescent="0.25">
      <c r="A4" s="9">
        <v>1310</v>
      </c>
      <c r="B4" s="10" t="s">
        <v>400</v>
      </c>
      <c r="C4" s="11">
        <v>1089.1092092287049</v>
      </c>
      <c r="D4" s="11">
        <v>711.30360331573297</v>
      </c>
      <c r="E4" s="11">
        <v>12.369827853624596</v>
      </c>
      <c r="F4" s="11">
        <v>365.43577805934734</v>
      </c>
      <c r="G4" s="11">
        <v>1008.8817052600008</v>
      </c>
      <c r="H4" s="11">
        <v>1008.8817052600008</v>
      </c>
      <c r="I4" s="11">
        <v>666.95714705999978</v>
      </c>
      <c r="J4" s="11">
        <v>13.053476360000001</v>
      </c>
      <c r="K4" s="11">
        <v>328.87108184000101</v>
      </c>
      <c r="L4" s="11"/>
      <c r="M4" s="11">
        <v>-80.227503968704127</v>
      </c>
      <c r="N4" s="11">
        <v>-44.346456255733187</v>
      </c>
      <c r="O4" s="11">
        <v>0.68364850637540542</v>
      </c>
      <c r="P4" s="11">
        <v>-36.564696219346345</v>
      </c>
      <c r="Q4" s="59"/>
    </row>
    <row r="5" spans="1:19" s="15" customFormat="1" ht="19.5" customHeight="1" x14ac:dyDescent="0.25">
      <c r="A5" s="12">
        <v>1337</v>
      </c>
      <c r="B5" s="13" t="s">
        <v>405</v>
      </c>
      <c r="C5" s="34">
        <v>835.30097255351939</v>
      </c>
      <c r="D5" s="34">
        <v>460.62787381732602</v>
      </c>
      <c r="E5" s="34">
        <v>298.00502361362447</v>
      </c>
      <c r="F5" s="34">
        <v>76.668075122568894</v>
      </c>
      <c r="G5" s="54">
        <v>758.42202559000009</v>
      </c>
      <c r="H5" s="34">
        <v>758.42202559000009</v>
      </c>
      <c r="I5" s="34">
        <v>473.45865026000007</v>
      </c>
      <c r="J5" s="34">
        <v>311.35660745999996</v>
      </c>
      <c r="K5" s="34">
        <v>-26.393232129999944</v>
      </c>
      <c r="L5" s="14"/>
      <c r="M5" s="34">
        <v>-76.878946963519297</v>
      </c>
      <c r="N5" s="34">
        <v>12.83077644267405</v>
      </c>
      <c r="O5" s="34">
        <v>13.35158384637549</v>
      </c>
      <c r="P5" s="34">
        <v>-103.06130725256884</v>
      </c>
    </row>
    <row r="6" spans="1:19" ht="19.5" customHeight="1" x14ac:dyDescent="0.25">
      <c r="A6" s="9">
        <v>1320</v>
      </c>
      <c r="B6" s="10" t="s">
        <v>402</v>
      </c>
      <c r="C6" s="32">
        <v>31.398767045178456</v>
      </c>
      <c r="D6" s="32">
        <v>26.395135190480907</v>
      </c>
      <c r="E6" s="32">
        <v>9.9969887894917608</v>
      </c>
      <c r="F6" s="32">
        <v>-4.9933569347942122</v>
      </c>
      <c r="G6" s="11">
        <v>143.09997272000004</v>
      </c>
      <c r="H6" s="32">
        <v>143.09997272000004</v>
      </c>
      <c r="I6" s="32">
        <v>97.274456730000026</v>
      </c>
      <c r="J6" s="32">
        <v>35.735210799999997</v>
      </c>
      <c r="K6" s="32">
        <v>10.090305190000016</v>
      </c>
      <c r="L6" s="16"/>
      <c r="M6" s="32">
        <v>111.70120567482158</v>
      </c>
      <c r="N6" s="32">
        <v>70.879321539519111</v>
      </c>
      <c r="O6" s="32">
        <v>25.738222010508238</v>
      </c>
      <c r="P6" s="32">
        <v>15.08366212479423</v>
      </c>
    </row>
    <row r="7" spans="1:19" s="15" customFormat="1" ht="19.5" customHeight="1" x14ac:dyDescent="0.25">
      <c r="A7" s="12">
        <v>1331</v>
      </c>
      <c r="B7" s="13" t="s">
        <v>404</v>
      </c>
      <c r="C7" s="34">
        <v>-22.225241993221605</v>
      </c>
      <c r="D7" s="34">
        <v>-15.584817233396805</v>
      </c>
      <c r="E7" s="34">
        <v>0</v>
      </c>
      <c r="F7" s="34">
        <v>-6.6404247598247998</v>
      </c>
      <c r="G7" s="54">
        <v>36.895428289999998</v>
      </c>
      <c r="H7" s="34">
        <v>-36.895428289999998</v>
      </c>
      <c r="I7" s="34">
        <v>-25.447656509999998</v>
      </c>
      <c r="J7" s="34">
        <v>0</v>
      </c>
      <c r="K7" s="34">
        <v>-11.44777178</v>
      </c>
      <c r="L7" s="14"/>
      <c r="M7" s="34">
        <v>-14.670186296778393</v>
      </c>
      <c r="N7" s="34">
        <v>-9.8628392766031929</v>
      </c>
      <c r="O7" s="34">
        <v>0</v>
      </c>
      <c r="P7" s="34">
        <v>-4.8073470201752002</v>
      </c>
    </row>
    <row r="8" spans="1:19" ht="19.5" customHeight="1" x14ac:dyDescent="0.25">
      <c r="A8" s="9">
        <v>1311</v>
      </c>
      <c r="B8" s="10" t="s">
        <v>401</v>
      </c>
      <c r="C8" s="32">
        <v>17.796830629426935</v>
      </c>
      <c r="D8" s="32">
        <v>12.462059767277585</v>
      </c>
      <c r="E8" s="32">
        <v>0</v>
      </c>
      <c r="F8" s="32">
        <v>5.3347708621493499</v>
      </c>
      <c r="G8" s="11">
        <v>16.02221329</v>
      </c>
      <c r="H8" s="32">
        <v>16.02221329</v>
      </c>
      <c r="I8" s="32">
        <v>11.199186409999999</v>
      </c>
      <c r="J8" s="32">
        <v>0</v>
      </c>
      <c r="K8" s="32">
        <v>4.8230268800000005</v>
      </c>
      <c r="L8" s="16"/>
      <c r="M8" s="32">
        <v>-1.7746173394269356</v>
      </c>
      <c r="N8" s="32">
        <v>-1.2628733572775861</v>
      </c>
      <c r="O8" s="32">
        <v>0</v>
      </c>
      <c r="P8" s="32">
        <v>-0.51174398214934946</v>
      </c>
    </row>
    <row r="9" spans="1:19" s="15" customFormat="1" ht="19.5" customHeight="1" x14ac:dyDescent="0.25">
      <c r="A9" s="12">
        <v>1101</v>
      </c>
      <c r="B9" s="13" t="s">
        <v>397</v>
      </c>
      <c r="C9" s="34">
        <v>16.881865249999997</v>
      </c>
      <c r="D9" s="34">
        <v>9.8311195833333329</v>
      </c>
      <c r="E9" s="34">
        <v>3.047266333333333</v>
      </c>
      <c r="F9" s="34">
        <v>4.0034793333333312</v>
      </c>
      <c r="G9" s="54">
        <v>10.12440785000001</v>
      </c>
      <c r="H9" s="34">
        <v>10.12440785000001</v>
      </c>
      <c r="I9" s="34">
        <v>6.417850549999998</v>
      </c>
      <c r="J9" s="34">
        <v>0.43537798</v>
      </c>
      <c r="K9" s="34">
        <v>3.2711793200000114</v>
      </c>
      <c r="L9" s="14"/>
      <c r="M9" s="34">
        <v>-6.7574573999999874</v>
      </c>
      <c r="N9" s="34">
        <v>-3.4132690333333349</v>
      </c>
      <c r="O9" s="34">
        <v>-2.6118883533333328</v>
      </c>
      <c r="P9" s="34">
        <v>-0.73230001333331973</v>
      </c>
    </row>
    <row r="10" spans="1:19" ht="19.5" customHeight="1" x14ac:dyDescent="0.25">
      <c r="A10" s="9">
        <v>1330</v>
      </c>
      <c r="B10" s="10" t="s">
        <v>403</v>
      </c>
      <c r="C10" s="32">
        <v>-6.3204545278927169</v>
      </c>
      <c r="D10" s="32">
        <v>-4.9470695469994874</v>
      </c>
      <c r="E10" s="32">
        <v>7.4999999999999997E-2</v>
      </c>
      <c r="F10" s="32">
        <v>-1.4483849808932294</v>
      </c>
      <c r="G10" s="11">
        <v>8.6741968500000048</v>
      </c>
      <c r="H10" s="32">
        <v>-8.6741968500000048</v>
      </c>
      <c r="I10" s="32">
        <v>-7.2794439099999995</v>
      </c>
      <c r="J10" s="32">
        <v>-1.5312810000000001E-2</v>
      </c>
      <c r="K10" s="32">
        <v>-1.3794401300000054</v>
      </c>
      <c r="L10" s="32"/>
      <c r="M10" s="32">
        <v>-2.353742322107288</v>
      </c>
      <c r="N10" s="32">
        <v>-2.332374363000512</v>
      </c>
      <c r="O10" s="32">
        <v>-9.0312809999999993E-2</v>
      </c>
      <c r="P10" s="32">
        <v>6.894485089322408E-2</v>
      </c>
    </row>
    <row r="11" spans="1:19" s="15" customFormat="1" ht="19.5" customHeight="1" x14ac:dyDescent="0.25">
      <c r="A11" s="12">
        <v>1104</v>
      </c>
      <c r="B11" s="13" t="s">
        <v>456</v>
      </c>
      <c r="C11" s="34">
        <v>5.1728763333333339</v>
      </c>
      <c r="D11" s="34">
        <v>1.8832778333333333</v>
      </c>
      <c r="E11" s="34">
        <v>3.2895984999999999</v>
      </c>
      <c r="F11" s="34">
        <v>0</v>
      </c>
      <c r="G11" s="54">
        <v>5.3158707500000002</v>
      </c>
      <c r="H11" s="34">
        <v>5.3158707500000002</v>
      </c>
      <c r="I11" s="34">
        <v>2.1624008999999997</v>
      </c>
      <c r="J11" s="34">
        <v>3.300557</v>
      </c>
      <c r="K11" s="34">
        <v>-0.1470871499999995</v>
      </c>
      <c r="L11" s="14"/>
      <c r="M11" s="34">
        <v>0.14299441666666635</v>
      </c>
      <c r="N11" s="34">
        <v>0.27912306666666642</v>
      </c>
      <c r="O11" s="34">
        <v>1.0958500000000093E-2</v>
      </c>
      <c r="P11" s="34">
        <v>-0.14708715000000017</v>
      </c>
    </row>
    <row r="12" spans="1:19" ht="19.5" customHeight="1" x14ac:dyDescent="0.25">
      <c r="A12" s="9">
        <v>1993</v>
      </c>
      <c r="B12" s="10" t="s">
        <v>409</v>
      </c>
      <c r="C12" s="32">
        <v>0</v>
      </c>
      <c r="D12" s="32">
        <v>0</v>
      </c>
      <c r="E12" s="32">
        <v>0</v>
      </c>
      <c r="F12" s="32">
        <v>0</v>
      </c>
      <c r="G12" s="11">
        <v>1.224013</v>
      </c>
      <c r="H12" s="32">
        <v>1.224013</v>
      </c>
      <c r="I12" s="32">
        <v>0</v>
      </c>
      <c r="J12" s="32">
        <v>0</v>
      </c>
      <c r="K12" s="32">
        <v>1.224013</v>
      </c>
      <c r="L12" s="16"/>
      <c r="M12" s="32">
        <v>1.224013</v>
      </c>
      <c r="N12" s="32">
        <v>0</v>
      </c>
      <c r="O12" s="32">
        <v>0</v>
      </c>
      <c r="P12" s="32">
        <v>1.224013</v>
      </c>
    </row>
    <row r="13" spans="1:19" s="15" customFormat="1" ht="19.5" customHeight="1" x14ac:dyDescent="0.25">
      <c r="A13" s="12">
        <v>1103</v>
      </c>
      <c r="B13" s="13" t="s">
        <v>399</v>
      </c>
      <c r="C13" s="34">
        <v>4.5643426666666658</v>
      </c>
      <c r="D13" s="34">
        <v>4.1510269166666669</v>
      </c>
      <c r="E13" s="34">
        <v>0.36941374999999999</v>
      </c>
      <c r="F13" s="34">
        <v>4.3901999999998886E-2</v>
      </c>
      <c r="G13" s="54">
        <v>0.96765067000000005</v>
      </c>
      <c r="H13" s="34">
        <v>0.96765067000000005</v>
      </c>
      <c r="I13" s="34">
        <v>0.83685907000000004</v>
      </c>
      <c r="J13" s="34">
        <v>-0.28100000000000003</v>
      </c>
      <c r="K13" s="34">
        <v>0.41179160000000004</v>
      </c>
      <c r="L13" s="34"/>
      <c r="M13" s="34">
        <v>-3.5966919966666655</v>
      </c>
      <c r="N13" s="34">
        <v>-3.3141678466666669</v>
      </c>
      <c r="O13" s="34">
        <v>-0.65041375000000001</v>
      </c>
      <c r="P13" s="34">
        <v>0.36788960000000137</v>
      </c>
    </row>
    <row r="14" spans="1:19" ht="19.5" customHeight="1" x14ac:dyDescent="0.25">
      <c r="A14" s="9">
        <v>1340</v>
      </c>
      <c r="B14" s="10" t="s">
        <v>85</v>
      </c>
      <c r="C14" s="32">
        <v>3.7916666666666662E-5</v>
      </c>
      <c r="D14" s="32">
        <v>0</v>
      </c>
      <c r="E14" s="32">
        <v>3.7916666666666662E-5</v>
      </c>
      <c r="F14" s="32">
        <v>0</v>
      </c>
      <c r="G14" s="11">
        <v>0.62223635999999993</v>
      </c>
      <c r="H14" s="32">
        <v>0.62223635999999993</v>
      </c>
      <c r="I14" s="32">
        <v>0</v>
      </c>
      <c r="J14" s="32">
        <v>16.402211019999999</v>
      </c>
      <c r="K14" s="32">
        <v>-15.779974659999999</v>
      </c>
      <c r="L14" s="16"/>
      <c r="M14" s="32">
        <v>0.6221984433333333</v>
      </c>
      <c r="N14" s="32">
        <v>0</v>
      </c>
      <c r="O14" s="32">
        <v>16.402173103333332</v>
      </c>
      <c r="P14" s="32">
        <v>-15.779974659999999</v>
      </c>
    </row>
    <row r="15" spans="1:19" s="15" customFormat="1" ht="19.5" customHeight="1" x14ac:dyDescent="0.25">
      <c r="A15" s="12">
        <v>1991</v>
      </c>
      <c r="B15" s="13" t="s">
        <v>408</v>
      </c>
      <c r="C15" s="34">
        <v>2.1423833333333333E-2</v>
      </c>
      <c r="D15" s="34">
        <v>2.1423833333333333E-2</v>
      </c>
      <c r="E15" s="34">
        <v>0</v>
      </c>
      <c r="F15" s="34">
        <v>0</v>
      </c>
      <c r="G15" s="54">
        <v>0.25708599999999998</v>
      </c>
      <c r="H15" s="34">
        <v>0.25708599999999998</v>
      </c>
      <c r="I15" s="34">
        <v>3.3483470000000001E-2</v>
      </c>
      <c r="J15" s="34">
        <v>0</v>
      </c>
      <c r="K15" s="34">
        <v>0.22360252999999997</v>
      </c>
      <c r="L15" s="14"/>
      <c r="M15" s="34">
        <v>0.23566216666666664</v>
      </c>
      <c r="N15" s="34">
        <v>1.2059636666666668E-2</v>
      </c>
      <c r="O15" s="34">
        <v>0</v>
      </c>
      <c r="P15" s="34">
        <v>0.22360252999999997</v>
      </c>
    </row>
    <row r="16" spans="1:19" ht="19.5" customHeight="1" x14ac:dyDescent="0.25">
      <c r="A16" s="9">
        <v>1350</v>
      </c>
      <c r="B16" s="10" t="s">
        <v>406</v>
      </c>
      <c r="C16" s="32">
        <v>0</v>
      </c>
      <c r="D16" s="32">
        <v>0</v>
      </c>
      <c r="E16" s="32">
        <v>0</v>
      </c>
      <c r="F16" s="32">
        <v>0</v>
      </c>
      <c r="G16" s="11">
        <v>3.0400000000000002E-3</v>
      </c>
      <c r="H16" s="32">
        <v>-3.0400000000000002E-3</v>
      </c>
      <c r="I16" s="32">
        <v>0</v>
      </c>
      <c r="J16" s="32">
        <v>0</v>
      </c>
      <c r="K16" s="32">
        <v>-3.0400000000000002E-3</v>
      </c>
      <c r="L16" s="16"/>
      <c r="M16" s="32">
        <v>-3.0400000000000002E-3</v>
      </c>
      <c r="N16" s="32">
        <v>0</v>
      </c>
      <c r="O16" s="32">
        <v>0</v>
      </c>
      <c r="P16" s="32">
        <v>-3.0400000000000002E-3</v>
      </c>
    </row>
    <row r="17" spans="1:16" s="15" customFormat="1" ht="19.5" customHeight="1" x14ac:dyDescent="0.25">
      <c r="A17" s="12">
        <v>1992</v>
      </c>
      <c r="B17" s="13" t="s">
        <v>90</v>
      </c>
      <c r="C17" s="34">
        <v>9.8912833333333325E-2</v>
      </c>
      <c r="D17" s="34">
        <v>9.8912833333333325E-2</v>
      </c>
      <c r="E17" s="34">
        <v>0</v>
      </c>
      <c r="F17" s="34">
        <v>0</v>
      </c>
      <c r="G17" s="54">
        <v>0</v>
      </c>
      <c r="H17" s="34">
        <v>0</v>
      </c>
      <c r="I17" s="34">
        <v>0</v>
      </c>
      <c r="J17" s="34">
        <v>0</v>
      </c>
      <c r="K17" s="34">
        <v>0</v>
      </c>
      <c r="L17" s="14"/>
      <c r="M17" s="34">
        <v>-9.8912833333333325E-2</v>
      </c>
      <c r="N17" s="34">
        <v>-9.8912833333333325E-2</v>
      </c>
      <c r="O17" s="34">
        <v>0</v>
      </c>
      <c r="P17" s="34">
        <v>0</v>
      </c>
    </row>
    <row r="18" spans="1:16" s="15" customFormat="1" ht="19.5" customHeight="1" x14ac:dyDescent="0.25">
      <c r="A18" s="9">
        <v>1910</v>
      </c>
      <c r="B18" s="10" t="s">
        <v>88</v>
      </c>
      <c r="C18" s="32">
        <v>4.5611559166666673</v>
      </c>
      <c r="D18" s="32">
        <v>0</v>
      </c>
      <c r="E18" s="32">
        <v>4.5611559166666664</v>
      </c>
      <c r="F18" s="32">
        <v>0</v>
      </c>
      <c r="G18" s="11">
        <v>0</v>
      </c>
      <c r="H18" s="32">
        <v>0</v>
      </c>
      <c r="I18" s="32">
        <v>0</v>
      </c>
      <c r="J18" s="32">
        <v>1.28175193</v>
      </c>
      <c r="K18" s="32">
        <v>-1.28175193</v>
      </c>
      <c r="L18" s="16"/>
      <c r="M18" s="32">
        <v>-4.5611559166666673</v>
      </c>
      <c r="N18" s="32">
        <v>0</v>
      </c>
      <c r="O18" s="32">
        <v>-3.2794039866666664</v>
      </c>
      <c r="P18" s="32">
        <v>-1.2817519300000009</v>
      </c>
    </row>
    <row r="19" spans="1:16" s="15" customFormat="1" ht="19.5" customHeight="1" x14ac:dyDescent="0.25">
      <c r="A19" s="12">
        <v>1102</v>
      </c>
      <c r="B19" s="13" t="s">
        <v>398</v>
      </c>
      <c r="C19" s="127">
        <v>0</v>
      </c>
      <c r="D19" s="127">
        <v>0</v>
      </c>
      <c r="E19" s="127">
        <v>0</v>
      </c>
      <c r="F19" s="127">
        <v>0</v>
      </c>
      <c r="G19" s="128">
        <v>0</v>
      </c>
      <c r="H19" s="127">
        <v>0</v>
      </c>
      <c r="I19" s="127">
        <v>0</v>
      </c>
      <c r="J19" s="127">
        <v>-6.17891E-2</v>
      </c>
      <c r="K19" s="127">
        <v>6.17891E-2</v>
      </c>
      <c r="L19" s="19"/>
      <c r="M19" s="127">
        <v>0</v>
      </c>
      <c r="N19" s="127">
        <v>0</v>
      </c>
      <c r="O19" s="127">
        <v>-6.17891E-2</v>
      </c>
      <c r="P19" s="127">
        <v>6.17891E-2</v>
      </c>
    </row>
    <row r="20" spans="1:16" s="15" customFormat="1" ht="19.5" customHeight="1" x14ac:dyDescent="0.25">
      <c r="A20" s="9">
        <v>1210</v>
      </c>
      <c r="B20" s="10" t="s">
        <v>413</v>
      </c>
      <c r="C20" s="32">
        <v>0</v>
      </c>
      <c r="D20" s="32">
        <v>0</v>
      </c>
      <c r="E20" s="32">
        <v>0</v>
      </c>
      <c r="F20" s="32">
        <v>0</v>
      </c>
      <c r="G20" s="11">
        <v>0</v>
      </c>
      <c r="H20" s="32">
        <v>0</v>
      </c>
      <c r="I20" s="32">
        <v>0</v>
      </c>
      <c r="J20" s="32">
        <v>0</v>
      </c>
      <c r="K20" s="32">
        <v>0</v>
      </c>
      <c r="L20" s="16"/>
      <c r="M20" s="32">
        <v>0</v>
      </c>
      <c r="N20" s="32">
        <v>0</v>
      </c>
      <c r="O20" s="32">
        <v>0</v>
      </c>
      <c r="P20" s="32">
        <v>0</v>
      </c>
    </row>
    <row r="21" spans="1:16" s="15" customFormat="1" ht="19.5" customHeight="1" x14ac:dyDescent="0.25">
      <c r="A21" s="12">
        <v>1810</v>
      </c>
      <c r="B21" s="13" t="s">
        <v>407</v>
      </c>
      <c r="C21" s="111">
        <v>0</v>
      </c>
      <c r="D21" s="111">
        <v>0</v>
      </c>
      <c r="E21" s="111">
        <v>0</v>
      </c>
      <c r="F21" s="111">
        <v>0</v>
      </c>
      <c r="G21" s="54">
        <v>0</v>
      </c>
      <c r="H21" s="111">
        <v>0</v>
      </c>
      <c r="I21" s="111">
        <v>1.0650723600000001</v>
      </c>
      <c r="J21" s="111">
        <v>-1.1728699999999999E-3</v>
      </c>
      <c r="K21" s="111">
        <v>-1.0638994900000001</v>
      </c>
      <c r="L21" s="14"/>
      <c r="M21" s="111">
        <v>0</v>
      </c>
      <c r="N21" s="111">
        <v>1.0650723600000001</v>
      </c>
      <c r="O21" s="111">
        <v>-1.1728699999999999E-3</v>
      </c>
      <c r="P21" s="111">
        <v>-1.0638994900000001</v>
      </c>
    </row>
    <row r="22" spans="1:16" s="28" customFormat="1" ht="19.5" customHeight="1" x14ac:dyDescent="0.25">
      <c r="A22" s="24"/>
      <c r="B22" s="25" t="s">
        <v>93</v>
      </c>
      <c r="C22" s="26">
        <v>1976.3606976857152</v>
      </c>
      <c r="D22" s="26">
        <v>1206.2425463104212</v>
      </c>
      <c r="E22" s="26">
        <v>331.71431267340745</v>
      </c>
      <c r="F22" s="26">
        <v>438.40383870188657</v>
      </c>
      <c r="G22" s="27"/>
      <c r="H22" s="26">
        <v>1899.3645163500009</v>
      </c>
      <c r="I22" s="26">
        <v>1226.6780063899998</v>
      </c>
      <c r="J22" s="26">
        <v>381.20591776999993</v>
      </c>
      <c r="K22" s="27">
        <v>291.48059219000118</v>
      </c>
      <c r="L22" s="27"/>
      <c r="M22" s="26">
        <v>-76.996181335714454</v>
      </c>
      <c r="N22" s="26">
        <v>20.435460079578679</v>
      </c>
      <c r="O22" s="26">
        <v>49.491605096592473</v>
      </c>
      <c r="P22" s="26">
        <v>-146.92324651188559</v>
      </c>
    </row>
    <row r="23" spans="1:16" ht="15" customHeight="1" x14ac:dyDescent="0.25">
      <c r="A23" s="4"/>
      <c r="B23" s="6"/>
      <c r="C23" s="5"/>
      <c r="D23" s="5"/>
      <c r="E23" s="5"/>
      <c r="F23" s="5"/>
      <c r="G23" s="29"/>
      <c r="H23" s="5"/>
      <c r="I23" s="5"/>
      <c r="J23" s="5"/>
      <c r="K23" s="30"/>
      <c r="L23" s="29"/>
      <c r="M23" s="5"/>
      <c r="N23" s="5"/>
      <c r="O23" s="5"/>
      <c r="P23" s="30"/>
    </row>
    <row r="24" spans="1:16" ht="15" customHeight="1" x14ac:dyDescent="0.3">
      <c r="A24" s="75" t="s">
        <v>462</v>
      </c>
      <c r="B24" s="5"/>
      <c r="C24" s="109" t="s">
        <v>454</v>
      </c>
      <c r="D24" s="5"/>
      <c r="E24" s="5"/>
      <c r="F24" s="5"/>
      <c r="G24" s="29"/>
      <c r="H24" s="5"/>
      <c r="I24" s="5"/>
      <c r="J24" s="5"/>
      <c r="K24" s="5"/>
      <c r="L24" s="29"/>
      <c r="M24" s="5"/>
      <c r="N24" s="5"/>
      <c r="O24" s="5"/>
      <c r="P24" s="5"/>
    </row>
    <row r="25" spans="1:16" ht="15" customHeight="1" x14ac:dyDescent="0.3">
      <c r="A25" s="137"/>
      <c r="B25" s="138"/>
      <c r="C25" s="139" t="s">
        <v>455</v>
      </c>
      <c r="D25" s="138"/>
      <c r="E25" s="138"/>
      <c r="F25" s="138"/>
      <c r="G25" s="138"/>
      <c r="H25" s="138"/>
      <c r="I25" s="138"/>
      <c r="J25" s="138"/>
      <c r="K25" s="138"/>
      <c r="L25" s="138"/>
      <c r="M25" s="138"/>
      <c r="N25" s="138"/>
      <c r="O25" s="138"/>
      <c r="P25" s="138"/>
    </row>
    <row r="26" spans="1:16" ht="15" customHeight="1" x14ac:dyDescent="0.25">
      <c r="A26" s="140" t="s">
        <v>393</v>
      </c>
      <c r="B26" s="138"/>
      <c r="C26" s="136"/>
      <c r="D26" s="136"/>
      <c r="E26" s="136"/>
      <c r="F26" s="136"/>
      <c r="G26" s="136"/>
      <c r="H26" s="136"/>
      <c r="I26" s="136"/>
      <c r="J26" s="136"/>
      <c r="K26" s="136"/>
      <c r="L26" s="136"/>
      <c r="M26" s="136"/>
      <c r="N26" s="136"/>
      <c r="O26" s="136"/>
      <c r="P26" s="136"/>
    </row>
    <row r="27" spans="1:16" ht="15" customHeight="1" x14ac:dyDescent="0.25">
      <c r="A27" s="141" t="s">
        <v>394</v>
      </c>
      <c r="B27" s="136"/>
      <c r="C27" s="136"/>
      <c r="D27" s="136"/>
      <c r="E27" s="136"/>
      <c r="F27" s="136"/>
      <c r="G27" s="136"/>
      <c r="H27" s="136"/>
      <c r="I27" s="136"/>
      <c r="J27" s="136"/>
      <c r="K27" s="136"/>
      <c r="L27" s="136"/>
      <c r="M27" s="136"/>
      <c r="N27" s="136"/>
      <c r="O27" s="136"/>
      <c r="P27" s="136"/>
    </row>
    <row r="28" spans="1:16" x14ac:dyDescent="0.25">
      <c r="A28" s="141" t="s">
        <v>395</v>
      </c>
      <c r="B28" s="136"/>
      <c r="C28" s="136"/>
      <c r="D28" s="136"/>
      <c r="E28" s="136"/>
      <c r="F28" s="136"/>
      <c r="G28" s="136"/>
      <c r="H28" s="136"/>
      <c r="I28" s="136"/>
      <c r="J28" s="136"/>
      <c r="K28" s="136"/>
      <c r="L28" s="136"/>
      <c r="M28" s="136"/>
      <c r="N28" s="136"/>
      <c r="O28" s="136"/>
      <c r="P28" s="136"/>
    </row>
    <row r="29" spans="1:16" x14ac:dyDescent="0.25">
      <c r="A29" s="141" t="s">
        <v>396</v>
      </c>
      <c r="B29" s="136"/>
      <c r="C29" s="136"/>
      <c r="D29" s="136"/>
      <c r="E29" s="136"/>
      <c r="F29" s="136"/>
      <c r="G29" s="136"/>
      <c r="H29" s="136"/>
      <c r="I29" s="136"/>
      <c r="J29" s="136"/>
      <c r="K29" s="136"/>
      <c r="L29" s="136"/>
      <c r="M29" s="136"/>
      <c r="N29" s="136"/>
      <c r="O29" s="136"/>
      <c r="P29" s="136"/>
    </row>
    <row r="30" spans="1:16" x14ac:dyDescent="0.25">
      <c r="A30" s="143"/>
      <c r="B30" s="136"/>
      <c r="C30" s="136"/>
      <c r="D30" s="136"/>
      <c r="E30" s="136"/>
      <c r="F30" s="136"/>
      <c r="G30" s="136"/>
      <c r="H30" s="136"/>
      <c r="I30" s="136"/>
      <c r="J30" s="136"/>
      <c r="K30" s="136"/>
      <c r="L30" s="136"/>
      <c r="M30" s="136"/>
      <c r="N30" s="136"/>
      <c r="O30" s="136"/>
      <c r="P30" s="136"/>
    </row>
    <row r="31" spans="1:16" x14ac:dyDescent="0.25">
      <c r="A31" s="143"/>
      <c r="B31" s="136"/>
      <c r="C31" s="136"/>
      <c r="D31" s="136"/>
      <c r="E31" s="136"/>
      <c r="F31" s="136"/>
      <c r="G31" s="136"/>
      <c r="H31" s="136"/>
      <c r="I31" s="136"/>
      <c r="J31" s="136"/>
      <c r="K31" s="136"/>
      <c r="L31" s="136"/>
      <c r="M31" s="136"/>
      <c r="N31" s="136"/>
      <c r="O31" s="136"/>
      <c r="P31" s="136"/>
    </row>
    <row r="32" spans="1:16" x14ac:dyDescent="0.25">
      <c r="A32" s="141" t="s">
        <v>459</v>
      </c>
      <c r="B32" s="136"/>
      <c r="C32" s="136"/>
      <c r="D32" s="136"/>
      <c r="E32" s="136"/>
      <c r="F32" s="136"/>
      <c r="G32" s="136"/>
      <c r="H32" s="136"/>
      <c r="I32" s="136"/>
      <c r="J32" s="136"/>
      <c r="K32" s="136"/>
      <c r="L32" s="136"/>
      <c r="M32" s="136"/>
      <c r="N32" s="136"/>
      <c r="O32" s="136"/>
      <c r="P32" s="136"/>
    </row>
  </sheetData>
  <mergeCells count="5">
    <mergeCell ref="C1:P1"/>
    <mergeCell ref="C2:F2"/>
    <mergeCell ref="H2:K2"/>
    <mergeCell ref="M2:P2"/>
    <mergeCell ref="A1:B1"/>
  </mergeCells>
  <printOptions horizontalCentered="1"/>
  <pageMargins left="0.17" right="0.17" top="0.49" bottom="0.46" header="0.3" footer="0.2"/>
  <pageSetup scale="6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Named Ranges</vt:lpstr>
      </vt:variant>
      <vt:variant>
        <vt:i4>16</vt:i4>
      </vt:variant>
    </vt:vector>
  </HeadingPairs>
  <TitlesOfParts>
    <vt:vector size="37" baseType="lpstr">
      <vt:lpstr>MC Fcst Exp. (1101-1337)</vt:lpstr>
      <vt:lpstr>MC Fcst Fed. Rec. (1101-1337)</vt:lpstr>
      <vt:lpstr>MC Fcst Oth. Rec. (1101-1337)</vt:lpstr>
      <vt:lpstr>HC Fcst Exp. (1101-1331)</vt:lpstr>
      <vt:lpstr>HC Fcst. Fed. Rec. (1101-1331)</vt:lpstr>
      <vt:lpstr>HC Fcst. Oth. Rec. (1101-1331)</vt:lpstr>
      <vt:lpstr>MC - Fund Level MTD (vs. PY)</vt:lpstr>
      <vt:lpstr>MC - Fund Level YTD (vs. PY)</vt:lpstr>
      <vt:lpstr>MC - Fund Level MTD (vs. Bdgt)</vt:lpstr>
      <vt:lpstr>MC - Fund Level YTD (vs. Bdgt)</vt:lpstr>
      <vt:lpstr>MC - Fund Level MTD (vs. Fcst)</vt:lpstr>
      <vt:lpstr>MC - Fund Level YTD (vs. Fcst)</vt:lpstr>
      <vt:lpstr>HC - Fund Level MTD (vs. PY)</vt:lpstr>
      <vt:lpstr>HC - Fund Level YTD (vs. PY)</vt:lpstr>
      <vt:lpstr>HC - Fund Level MTD (vs. Bdgt)</vt:lpstr>
      <vt:lpstr>HC - Fund Level YTD (vs. Bdgt)</vt:lpstr>
      <vt:lpstr>HC - Fund Level MTD (vs. Fcst)</vt:lpstr>
      <vt:lpstr>HC - Fund Level YTD (vs. Fcst)</vt:lpstr>
      <vt:lpstr>PMPM by COS (MTD)</vt:lpstr>
      <vt:lpstr>PMPM by COS (YTD)</vt:lpstr>
      <vt:lpstr>Enrollment by PAC - County </vt:lpstr>
      <vt:lpstr>'Enrollment by PAC - County '!Print_Area</vt:lpstr>
      <vt:lpstr>'HC - Fund Level MTD (vs. Bdgt)'!Print_Area</vt:lpstr>
      <vt:lpstr>'HC - Fund Level MTD (vs. Fcst)'!Print_Area</vt:lpstr>
      <vt:lpstr>'HC - Fund Level MTD (vs. PY)'!Print_Area</vt:lpstr>
      <vt:lpstr>'HC - Fund Level YTD (vs. Bdgt)'!Print_Area</vt:lpstr>
      <vt:lpstr>'HC - Fund Level YTD (vs. Fcst)'!Print_Area</vt:lpstr>
      <vt:lpstr>'HC - Fund Level YTD (vs. PY)'!Print_Area</vt:lpstr>
      <vt:lpstr>'MC - Fund Level MTD (vs. Bdgt)'!Print_Area</vt:lpstr>
      <vt:lpstr>'MC - Fund Level MTD (vs. Fcst)'!Print_Area</vt:lpstr>
      <vt:lpstr>'MC - Fund Level MTD (vs. PY)'!Print_Area</vt:lpstr>
      <vt:lpstr>'MC - Fund Level YTD (vs. Bdgt)'!Print_Area</vt:lpstr>
      <vt:lpstr>'MC - Fund Level YTD (vs. Fcst)'!Print_Area</vt:lpstr>
      <vt:lpstr>'MC - Fund Level YTD (vs. PY)'!Print_Area</vt:lpstr>
      <vt:lpstr>'PMPM by COS (MTD)'!Print_Area</vt:lpstr>
      <vt:lpstr>'PMPM by COS (YTD)'!Print_Area</vt:lpstr>
      <vt:lpstr>'Enrollment by PAC - County 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Eliahu</dc:creator>
  <cp:lastModifiedBy>Erik Randolph</cp:lastModifiedBy>
  <cp:lastPrinted>2019-07-01T14:06:14Z</cp:lastPrinted>
  <dcterms:created xsi:type="dcterms:W3CDTF">2016-10-19T17:33:59Z</dcterms:created>
  <dcterms:modified xsi:type="dcterms:W3CDTF">2020-07-28T21:13:37Z</dcterms:modified>
</cp:coreProperties>
</file>