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https://d.docs.live.net/e05eebcf225b5e6d/Documents/3-Program Sources/Medicaid and CHIP/State Data Files/"/>
    </mc:Choice>
  </mc:AlternateContent>
  <xr:revisionPtr revIDLastSave="0" documentId="8_{C155F4F5-7CF5-4CE7-849E-0AD074C3BF45}" xr6:coauthVersionLast="45" xr6:coauthVersionMax="45" xr10:uidLastSave="{00000000-0000-0000-0000-000000000000}"/>
  <bookViews>
    <workbookView xWindow="-28920" yWindow="30" windowWidth="29040" windowHeight="15840" activeTab="6" xr2:uid="{00000000-000D-0000-FFFF-FFFF00000000}"/>
  </bookViews>
  <sheets>
    <sheet name="Table 3 Providers" sheetId="10" r:id="rId1"/>
    <sheet name="Table 4 Sources" sheetId="13" r:id="rId2"/>
    <sheet name="Table 5 Pgrm &amp; Admin Expend" sheetId="14" r:id="rId3"/>
    <sheet name="Table 6 Eligibility History" sheetId="9" r:id="rId4"/>
    <sheet name="Table 7 Elig. &amp; Prgm Payments" sheetId="15" r:id="rId5"/>
    <sheet name="Table 8 Exp by Type of Service" sheetId="5" r:id="rId6"/>
    <sheet name="Table 9 Exp by Eligibility Grp" sheetId="16" r:id="rId7"/>
    <sheet name="Table 10 Exp by Service Categ" sheetId="1" r:id="rId8"/>
    <sheet name="Table 11 Exp for Elderly" sheetId="2" r:id="rId9"/>
    <sheet name="Table 12 Exp Blind Disabled" sheetId="3" r:id="rId10"/>
    <sheet name="Table 13 Exp for Fam. &amp; Child." sheetId="4" r:id="rId11"/>
    <sheet name="Table 14 Exp MedSol,Alien,adju" sheetId="8" r:id="rId12"/>
  </sheets>
  <definedNames>
    <definedName name="_xlnm._FilterDatabase" localSheetId="4" hidden="1">'Table 7 Elig. &amp; Prgm Payments'!$A$8:$BE$109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9" i="9" l="1"/>
  <c r="P9" i="4"/>
  <c r="M52" i="9" l="1"/>
  <c r="L52" i="9"/>
  <c r="K52" i="9"/>
  <c r="J52" i="9"/>
  <c r="I52" i="9"/>
  <c r="H52" i="9"/>
  <c r="G52" i="9"/>
  <c r="F52" i="9"/>
  <c r="E52" i="9"/>
  <c r="D52" i="9"/>
  <c r="C52" i="9"/>
  <c r="B52" i="9"/>
  <c r="M51" i="9"/>
  <c r="L51" i="9"/>
  <c r="K51" i="9"/>
  <c r="J51" i="9"/>
  <c r="I51" i="9"/>
  <c r="H51" i="9"/>
  <c r="G51" i="9"/>
  <c r="F51" i="9"/>
  <c r="E51" i="9"/>
  <c r="D51" i="9"/>
  <c r="C51" i="9"/>
  <c r="B51" i="9"/>
  <c r="E10" i="16" l="1"/>
  <c r="E26" i="16" l="1"/>
  <c r="G26" i="16" s="1"/>
  <c r="B24" i="16"/>
  <c r="E23" i="16"/>
  <c r="G23" i="16" s="1"/>
  <c r="E22" i="16"/>
  <c r="G22" i="16" s="1"/>
  <c r="E21" i="16"/>
  <c r="G21" i="16" s="1"/>
  <c r="E20" i="16"/>
  <c r="G20" i="16" s="1"/>
  <c r="E19" i="16"/>
  <c r="G19" i="16" s="1"/>
  <c r="E18" i="16"/>
  <c r="G18" i="16" s="1"/>
  <c r="B16" i="16"/>
  <c r="E15" i="16"/>
  <c r="G15" i="16" s="1"/>
  <c r="E14" i="16"/>
  <c r="G14" i="16" s="1"/>
  <c r="B12" i="16"/>
  <c r="E11" i="16"/>
  <c r="G11" i="16" s="1"/>
  <c r="G10" i="16"/>
  <c r="D111" i="15"/>
  <c r="C111" i="15"/>
  <c r="B111" i="15"/>
  <c r="I108" i="15"/>
  <c r="H108" i="15" s="1"/>
  <c r="F108" i="15"/>
  <c r="E108" i="15"/>
  <c r="I107" i="15"/>
  <c r="H107" i="15"/>
  <c r="F107" i="15"/>
  <c r="E107" i="15"/>
  <c r="I106" i="15"/>
  <c r="H106" i="15" s="1"/>
  <c r="F106" i="15"/>
  <c r="E106" i="15"/>
  <c r="I105" i="15"/>
  <c r="H105" i="15"/>
  <c r="F105" i="15"/>
  <c r="E105" i="15"/>
  <c r="I104" i="15"/>
  <c r="H104" i="15" s="1"/>
  <c r="F104" i="15"/>
  <c r="E104" i="15"/>
  <c r="I103" i="15"/>
  <c r="H103" i="15"/>
  <c r="F103" i="15"/>
  <c r="E103" i="15"/>
  <c r="I102" i="15"/>
  <c r="H102" i="15" s="1"/>
  <c r="F102" i="15"/>
  <c r="E102" i="15"/>
  <c r="I101" i="15"/>
  <c r="H101" i="15" s="1"/>
  <c r="F101" i="15"/>
  <c r="E101" i="15"/>
  <c r="I100" i="15"/>
  <c r="H100" i="15" s="1"/>
  <c r="F100" i="15"/>
  <c r="E100" i="15"/>
  <c r="I99" i="15"/>
  <c r="H99" i="15"/>
  <c r="F99" i="15"/>
  <c r="E99" i="15"/>
  <c r="I98" i="15"/>
  <c r="H98" i="15"/>
  <c r="F98" i="15"/>
  <c r="E98" i="15"/>
  <c r="I97" i="15"/>
  <c r="H97" i="15"/>
  <c r="F97" i="15"/>
  <c r="E97" i="15"/>
  <c r="I96" i="15"/>
  <c r="H96" i="15"/>
  <c r="F96" i="15"/>
  <c r="E96" i="15"/>
  <c r="I95" i="15"/>
  <c r="H95" i="15"/>
  <c r="F95" i="15"/>
  <c r="E95" i="15"/>
  <c r="I94" i="15"/>
  <c r="H94" i="15" s="1"/>
  <c r="F94" i="15"/>
  <c r="E94" i="15"/>
  <c r="I93" i="15"/>
  <c r="H93" i="15" s="1"/>
  <c r="F93" i="15"/>
  <c r="E93" i="15"/>
  <c r="I92" i="15"/>
  <c r="H92" i="15" s="1"/>
  <c r="F92" i="15"/>
  <c r="E92" i="15"/>
  <c r="I91" i="15"/>
  <c r="H91" i="15" s="1"/>
  <c r="F91" i="15"/>
  <c r="E91" i="15"/>
  <c r="I90" i="15"/>
  <c r="H90" i="15"/>
  <c r="F90" i="15"/>
  <c r="E90" i="15"/>
  <c r="I89" i="15"/>
  <c r="H89" i="15"/>
  <c r="F89" i="15"/>
  <c r="E89" i="15"/>
  <c r="I88" i="15"/>
  <c r="H88" i="15" s="1"/>
  <c r="F88" i="15"/>
  <c r="E88" i="15"/>
  <c r="I87" i="15"/>
  <c r="H87" i="15" s="1"/>
  <c r="F87" i="15"/>
  <c r="E87" i="15"/>
  <c r="I86" i="15"/>
  <c r="H86" i="15" s="1"/>
  <c r="F86" i="15"/>
  <c r="E86" i="15"/>
  <c r="I85" i="15"/>
  <c r="H85" i="15" s="1"/>
  <c r="F85" i="15"/>
  <c r="E85" i="15"/>
  <c r="I84" i="15"/>
  <c r="H84" i="15"/>
  <c r="F84" i="15"/>
  <c r="E84" i="15"/>
  <c r="I83" i="15"/>
  <c r="H83" i="15" s="1"/>
  <c r="F83" i="15"/>
  <c r="E83" i="15"/>
  <c r="I82" i="15"/>
  <c r="H82" i="15"/>
  <c r="F82" i="15"/>
  <c r="E82" i="15"/>
  <c r="I81" i="15"/>
  <c r="H81" i="15" s="1"/>
  <c r="F81" i="15"/>
  <c r="E81" i="15"/>
  <c r="I80" i="15"/>
  <c r="H80" i="15"/>
  <c r="F80" i="15"/>
  <c r="E80" i="15"/>
  <c r="I79" i="15"/>
  <c r="H79" i="15" s="1"/>
  <c r="F79" i="15"/>
  <c r="E79" i="15"/>
  <c r="I78" i="15"/>
  <c r="H78" i="15"/>
  <c r="F78" i="15"/>
  <c r="E78" i="15"/>
  <c r="I77" i="15"/>
  <c r="H77" i="15" s="1"/>
  <c r="F77" i="15"/>
  <c r="E77" i="15"/>
  <c r="I76" i="15"/>
  <c r="H76" i="15" s="1"/>
  <c r="F76" i="15"/>
  <c r="E76" i="15"/>
  <c r="I75" i="15"/>
  <c r="H75" i="15"/>
  <c r="F75" i="15"/>
  <c r="E75" i="15"/>
  <c r="I74" i="15"/>
  <c r="H74" i="15" s="1"/>
  <c r="F74" i="15"/>
  <c r="E74" i="15"/>
  <c r="I73" i="15"/>
  <c r="H73" i="15"/>
  <c r="F73" i="15"/>
  <c r="E73" i="15"/>
  <c r="I72" i="15"/>
  <c r="H72" i="15" s="1"/>
  <c r="F72" i="15"/>
  <c r="E72" i="15"/>
  <c r="I71" i="15"/>
  <c r="H71" i="15"/>
  <c r="F71" i="15"/>
  <c r="E71" i="15"/>
  <c r="I70" i="15"/>
  <c r="H70" i="15" s="1"/>
  <c r="F70" i="15"/>
  <c r="E70" i="15"/>
  <c r="I69" i="15"/>
  <c r="H69" i="15"/>
  <c r="F69" i="15"/>
  <c r="E69" i="15"/>
  <c r="I68" i="15"/>
  <c r="H68" i="15" s="1"/>
  <c r="F68" i="15"/>
  <c r="E68" i="15"/>
  <c r="I67" i="15"/>
  <c r="H67" i="15"/>
  <c r="F67" i="15"/>
  <c r="E67" i="15"/>
  <c r="I66" i="15"/>
  <c r="H66" i="15" s="1"/>
  <c r="F66" i="15"/>
  <c r="E66" i="15"/>
  <c r="I65" i="15"/>
  <c r="H65" i="15" s="1"/>
  <c r="F65" i="15"/>
  <c r="E65" i="15"/>
  <c r="I64" i="15"/>
  <c r="H64" i="15" s="1"/>
  <c r="F64" i="15"/>
  <c r="E64" i="15"/>
  <c r="I63" i="15"/>
  <c r="H63" i="15"/>
  <c r="F63" i="15"/>
  <c r="E63" i="15"/>
  <c r="I62" i="15"/>
  <c r="H62" i="15" s="1"/>
  <c r="F62" i="15"/>
  <c r="E62" i="15"/>
  <c r="I61" i="15"/>
  <c r="H61" i="15" s="1"/>
  <c r="F61" i="15"/>
  <c r="E61" i="15"/>
  <c r="I60" i="15"/>
  <c r="H60" i="15" s="1"/>
  <c r="F60" i="15"/>
  <c r="E60" i="15"/>
  <c r="I59" i="15"/>
  <c r="H59" i="15"/>
  <c r="F59" i="15"/>
  <c r="E59" i="15"/>
  <c r="I58" i="15"/>
  <c r="H58" i="15" s="1"/>
  <c r="F58" i="15"/>
  <c r="E58" i="15"/>
  <c r="I57" i="15"/>
  <c r="H57" i="15"/>
  <c r="F57" i="15"/>
  <c r="E57" i="15"/>
  <c r="I56" i="15"/>
  <c r="H56" i="15" s="1"/>
  <c r="F56" i="15"/>
  <c r="E56" i="15"/>
  <c r="I55" i="15"/>
  <c r="H55" i="15"/>
  <c r="F55" i="15"/>
  <c r="E55" i="15"/>
  <c r="I54" i="15"/>
  <c r="H54" i="15" s="1"/>
  <c r="F54" i="15"/>
  <c r="E54" i="15"/>
  <c r="I53" i="15"/>
  <c r="H53" i="15"/>
  <c r="F53" i="15"/>
  <c r="E53" i="15"/>
  <c r="I52" i="15"/>
  <c r="H52" i="15" s="1"/>
  <c r="F52" i="15"/>
  <c r="E52" i="15"/>
  <c r="I51" i="15"/>
  <c r="H51" i="15"/>
  <c r="F51" i="15"/>
  <c r="E51" i="15"/>
  <c r="I50" i="15"/>
  <c r="H50" i="15" s="1"/>
  <c r="F50" i="15"/>
  <c r="E50" i="15"/>
  <c r="I49" i="15"/>
  <c r="H49" i="15" s="1"/>
  <c r="F49" i="15"/>
  <c r="E49" i="15"/>
  <c r="I48" i="15"/>
  <c r="H48" i="15" s="1"/>
  <c r="F48" i="15"/>
  <c r="E48" i="15"/>
  <c r="I47" i="15"/>
  <c r="H47" i="15"/>
  <c r="F47" i="15"/>
  <c r="E47" i="15"/>
  <c r="I46" i="15"/>
  <c r="H46" i="15" s="1"/>
  <c r="F46" i="15"/>
  <c r="E46" i="15"/>
  <c r="I45" i="15"/>
  <c r="H45" i="15" s="1"/>
  <c r="F45" i="15"/>
  <c r="E45" i="15"/>
  <c r="I44" i="15"/>
  <c r="H44" i="15" s="1"/>
  <c r="F44" i="15"/>
  <c r="E44" i="15"/>
  <c r="I43" i="15"/>
  <c r="H43" i="15"/>
  <c r="F43" i="15"/>
  <c r="E43" i="15"/>
  <c r="I42" i="15"/>
  <c r="H42" i="15" s="1"/>
  <c r="F42" i="15"/>
  <c r="E42" i="15"/>
  <c r="I41" i="15"/>
  <c r="H41" i="15"/>
  <c r="F41" i="15"/>
  <c r="E41" i="15"/>
  <c r="I40" i="15"/>
  <c r="H40" i="15" s="1"/>
  <c r="F40" i="15"/>
  <c r="E40" i="15"/>
  <c r="I39" i="15"/>
  <c r="H39" i="15"/>
  <c r="F39" i="15"/>
  <c r="E39" i="15"/>
  <c r="I38" i="15"/>
  <c r="H38" i="15" s="1"/>
  <c r="F38" i="15"/>
  <c r="E38" i="15"/>
  <c r="I37" i="15"/>
  <c r="H37" i="15"/>
  <c r="F37" i="15"/>
  <c r="E37" i="15"/>
  <c r="I36" i="15"/>
  <c r="H36" i="15" s="1"/>
  <c r="F36" i="15"/>
  <c r="E36" i="15"/>
  <c r="I35" i="15"/>
  <c r="H35" i="15"/>
  <c r="F35" i="15"/>
  <c r="E35" i="15"/>
  <c r="I34" i="15"/>
  <c r="H34" i="15" s="1"/>
  <c r="F34" i="15"/>
  <c r="E34" i="15"/>
  <c r="I33" i="15"/>
  <c r="H33" i="15" s="1"/>
  <c r="F33" i="15"/>
  <c r="E33" i="15"/>
  <c r="I32" i="15"/>
  <c r="H32" i="15" s="1"/>
  <c r="F32" i="15"/>
  <c r="E32" i="15"/>
  <c r="I31" i="15"/>
  <c r="H31" i="15"/>
  <c r="F31" i="15"/>
  <c r="E31" i="15"/>
  <c r="I30" i="15"/>
  <c r="H30" i="15" s="1"/>
  <c r="F30" i="15"/>
  <c r="E30" i="15"/>
  <c r="I29" i="15"/>
  <c r="H29" i="15" s="1"/>
  <c r="F29" i="15"/>
  <c r="E29" i="15"/>
  <c r="I28" i="15"/>
  <c r="H28" i="15" s="1"/>
  <c r="F28" i="15"/>
  <c r="E28" i="15"/>
  <c r="I27" i="15"/>
  <c r="H27" i="15"/>
  <c r="F27" i="15"/>
  <c r="E27" i="15"/>
  <c r="I26" i="15"/>
  <c r="H26" i="15" s="1"/>
  <c r="F26" i="15"/>
  <c r="E26" i="15"/>
  <c r="I25" i="15"/>
  <c r="H25" i="15"/>
  <c r="F25" i="15"/>
  <c r="E25" i="15"/>
  <c r="I24" i="15"/>
  <c r="H24" i="15" s="1"/>
  <c r="F24" i="15"/>
  <c r="E24" i="15"/>
  <c r="I23" i="15"/>
  <c r="H23" i="15" s="1"/>
  <c r="F23" i="15"/>
  <c r="E23" i="15"/>
  <c r="I22" i="15"/>
  <c r="H22" i="15" s="1"/>
  <c r="F22" i="15"/>
  <c r="E22" i="15"/>
  <c r="I21" i="15"/>
  <c r="H21" i="15" s="1"/>
  <c r="F21" i="15"/>
  <c r="E21" i="15"/>
  <c r="I20" i="15"/>
  <c r="H20" i="15" s="1"/>
  <c r="F20" i="15"/>
  <c r="E20" i="15"/>
  <c r="I19" i="15"/>
  <c r="H19" i="15" s="1"/>
  <c r="F19" i="15"/>
  <c r="E19" i="15"/>
  <c r="I18" i="15"/>
  <c r="H18" i="15" s="1"/>
  <c r="F18" i="15"/>
  <c r="E18" i="15"/>
  <c r="I17" i="15"/>
  <c r="H17" i="15" s="1"/>
  <c r="F17" i="15"/>
  <c r="E17" i="15"/>
  <c r="I16" i="15"/>
  <c r="H16" i="15" s="1"/>
  <c r="F16" i="15"/>
  <c r="E16" i="15"/>
  <c r="I15" i="15"/>
  <c r="H15" i="15" s="1"/>
  <c r="F15" i="15"/>
  <c r="E15" i="15"/>
  <c r="I14" i="15"/>
  <c r="H14" i="15" s="1"/>
  <c r="F14" i="15"/>
  <c r="E14" i="15"/>
  <c r="I13" i="15"/>
  <c r="H13" i="15" s="1"/>
  <c r="F13" i="15"/>
  <c r="E13" i="15"/>
  <c r="I12" i="15"/>
  <c r="H12" i="15" s="1"/>
  <c r="F12" i="15"/>
  <c r="E12" i="15"/>
  <c r="I11" i="15"/>
  <c r="H11" i="15" s="1"/>
  <c r="F11" i="15"/>
  <c r="E11" i="15"/>
  <c r="I10" i="15"/>
  <c r="H10" i="15" s="1"/>
  <c r="F10" i="15"/>
  <c r="E10" i="15"/>
  <c r="I9" i="15"/>
  <c r="H9" i="15" s="1"/>
  <c r="F9" i="15"/>
  <c r="E9" i="15"/>
  <c r="B28" i="16" l="1"/>
  <c r="C23" i="16" s="1"/>
  <c r="C24" i="16" l="1"/>
  <c r="C15" i="16"/>
  <c r="C26" i="16"/>
  <c r="C16" i="16"/>
  <c r="E28" i="16"/>
  <c r="G28" i="16" s="1"/>
  <c r="C10" i="16"/>
  <c r="C11" i="16"/>
  <c r="C19" i="16"/>
  <c r="C18" i="16"/>
  <c r="C22" i="16"/>
  <c r="C21" i="16"/>
  <c r="C14" i="16"/>
  <c r="C12" i="16"/>
  <c r="C20" i="16"/>
  <c r="C28" i="16" l="1"/>
  <c r="D32" i="1" l="1"/>
  <c r="B36" i="8" l="1"/>
  <c r="I32" i="1" l="1"/>
  <c r="E32" i="1"/>
  <c r="F32" i="1"/>
  <c r="G32" i="1"/>
  <c r="H32" i="1"/>
  <c r="J32" i="1"/>
  <c r="K32" i="1"/>
  <c r="L32" i="1"/>
  <c r="M32" i="1"/>
  <c r="N32" i="1"/>
  <c r="O32" i="1"/>
  <c r="P32" i="1"/>
  <c r="Q32" i="1"/>
  <c r="F10" i="5" l="1"/>
  <c r="F11" i="5"/>
  <c r="F12" i="5"/>
  <c r="F13" i="5"/>
  <c r="F14" i="5"/>
  <c r="F15" i="5"/>
  <c r="F16" i="5"/>
  <c r="F17" i="5"/>
  <c r="F18" i="5"/>
  <c r="F19" i="5"/>
  <c r="F20" i="5"/>
  <c r="F21" i="5"/>
  <c r="F22" i="5"/>
  <c r="F23" i="5"/>
  <c r="F24" i="5"/>
  <c r="F25" i="5"/>
  <c r="F26" i="5"/>
  <c r="F27" i="5"/>
  <c r="F28" i="5"/>
  <c r="F29" i="5"/>
  <c r="F30" i="5"/>
  <c r="N52" i="9" l="1"/>
  <c r="D30" i="8" l="1"/>
  <c r="C30" i="8"/>
  <c r="B30" i="8"/>
  <c r="B38" i="8" l="1"/>
  <c r="B42" i="8" s="1"/>
  <c r="D36" i="8"/>
  <c r="D38" i="8" s="1"/>
  <c r="D42" i="8" s="1"/>
  <c r="C36" i="8"/>
  <c r="C38" i="8" s="1"/>
  <c r="C42" i="8" s="1"/>
  <c r="N47" i="9" l="1"/>
  <c r="N45" i="9"/>
  <c r="N44" i="9"/>
  <c r="O43" i="9"/>
  <c r="O42" i="9"/>
  <c r="O41" i="9"/>
  <c r="O40" i="9"/>
  <c r="O39" i="9"/>
  <c r="O38" i="9"/>
  <c r="E38" i="9"/>
  <c r="O37" i="9"/>
  <c r="O36" i="9"/>
  <c r="O35" i="9"/>
  <c r="O34" i="9"/>
  <c r="O33" i="9"/>
  <c r="O32" i="9"/>
  <c r="O31" i="9"/>
  <c r="O30" i="9"/>
  <c r="O29" i="9"/>
  <c r="O28" i="9"/>
  <c r="O27" i="9"/>
  <c r="O26" i="9"/>
  <c r="O25" i="9"/>
  <c r="O24" i="9"/>
  <c r="O23" i="9"/>
  <c r="O22" i="9"/>
  <c r="O21" i="9"/>
  <c r="O20" i="9"/>
  <c r="O19" i="9"/>
  <c r="O18" i="9"/>
  <c r="O17" i="9"/>
  <c r="O16" i="9"/>
  <c r="O15" i="9"/>
  <c r="O14" i="9"/>
  <c r="O13" i="9"/>
  <c r="O12" i="9"/>
  <c r="O11" i="9"/>
  <c r="O10" i="9"/>
  <c r="O48" i="9" l="1"/>
  <c r="O45" i="9"/>
  <c r="O46" i="9"/>
  <c r="O47" i="9"/>
  <c r="N51" i="9"/>
  <c r="I38" i="1" l="1"/>
  <c r="I40" i="1" s="1"/>
  <c r="P21" i="4"/>
  <c r="P11" i="4"/>
  <c r="P12" i="4"/>
  <c r="P35" i="4"/>
  <c r="P34" i="4"/>
  <c r="P33" i="4"/>
  <c r="P10" i="4"/>
  <c r="P13" i="4"/>
  <c r="P14" i="4"/>
  <c r="P15" i="4"/>
  <c r="P16" i="4"/>
  <c r="P17" i="4"/>
  <c r="P18" i="4"/>
  <c r="P19" i="4"/>
  <c r="P20" i="4"/>
  <c r="P22" i="4"/>
  <c r="P23" i="4"/>
  <c r="P24" i="4"/>
  <c r="P25" i="4"/>
  <c r="P26" i="4"/>
  <c r="P27" i="4"/>
  <c r="P28" i="4"/>
  <c r="P29" i="4"/>
  <c r="I42" i="1"/>
  <c r="D36" i="4"/>
  <c r="F36" i="4"/>
  <c r="H36" i="4"/>
  <c r="J36" i="4"/>
  <c r="L36" i="4"/>
  <c r="N36" i="4"/>
  <c r="B36" i="4"/>
  <c r="P36" i="4" l="1"/>
  <c r="P30" i="4"/>
  <c r="D30" i="4"/>
  <c r="F30" i="4"/>
  <c r="H30" i="4"/>
  <c r="J30" i="4"/>
  <c r="L30" i="4"/>
  <c r="N30" i="4"/>
  <c r="B30" i="4"/>
  <c r="F11" i="3"/>
  <c r="F40" i="3"/>
  <c r="F10" i="3"/>
  <c r="F12" i="3"/>
  <c r="F13" i="3"/>
  <c r="F14" i="3"/>
  <c r="F15" i="3"/>
  <c r="F16" i="3"/>
  <c r="F17" i="3"/>
  <c r="F18" i="3"/>
  <c r="F19" i="3"/>
  <c r="F20" i="3"/>
  <c r="F21" i="3"/>
  <c r="F22" i="3"/>
  <c r="F23" i="3"/>
  <c r="F24" i="3"/>
  <c r="F25" i="3"/>
  <c r="F26" i="3"/>
  <c r="F27" i="3"/>
  <c r="F28" i="3"/>
  <c r="F29" i="3"/>
  <c r="F33" i="3"/>
  <c r="F34" i="3"/>
  <c r="F35" i="3"/>
  <c r="F9" i="3"/>
  <c r="D36" i="3"/>
  <c r="B36" i="3"/>
  <c r="B30" i="3"/>
  <c r="D30" i="3"/>
  <c r="F39" i="2"/>
  <c r="H39" i="2" s="1"/>
  <c r="F26" i="2"/>
  <c r="H26" i="2" s="1"/>
  <c r="F15" i="2"/>
  <c r="H15" i="2" s="1"/>
  <c r="F34" i="2"/>
  <c r="F33" i="2"/>
  <c r="H33" i="2" s="1"/>
  <c r="F32" i="2"/>
  <c r="H32" i="2" s="1"/>
  <c r="D35" i="2"/>
  <c r="E35" i="2"/>
  <c r="B35" i="2"/>
  <c r="F9" i="2"/>
  <c r="H9" i="2" s="1"/>
  <c r="F10" i="2"/>
  <c r="H10" i="2" s="1"/>
  <c r="F12" i="2"/>
  <c r="H12" i="2" s="1"/>
  <c r="F13" i="2"/>
  <c r="F14" i="2"/>
  <c r="H14" i="2" s="1"/>
  <c r="F16" i="2"/>
  <c r="H16" i="2" s="1"/>
  <c r="F17" i="2"/>
  <c r="H17" i="2" s="1"/>
  <c r="F18" i="2"/>
  <c r="H18" i="2" s="1"/>
  <c r="F19" i="2"/>
  <c r="H19" i="2" s="1"/>
  <c r="F20" i="2"/>
  <c r="H20" i="2" s="1"/>
  <c r="F21" i="2"/>
  <c r="H21" i="2" s="1"/>
  <c r="F22" i="2"/>
  <c r="H22" i="2" s="1"/>
  <c r="F23" i="2"/>
  <c r="H23" i="2" s="1"/>
  <c r="F24" i="2"/>
  <c r="H24" i="2" s="1"/>
  <c r="F25" i="2"/>
  <c r="H25" i="2" s="1"/>
  <c r="F27" i="2"/>
  <c r="H27" i="2" s="1"/>
  <c r="F28" i="2"/>
  <c r="H28" i="2" s="1"/>
  <c r="F8" i="2"/>
  <c r="H8" i="2" s="1"/>
  <c r="D29" i="2"/>
  <c r="E29" i="2"/>
  <c r="B29" i="2"/>
  <c r="B38" i="3" l="1"/>
  <c r="C11" i="3" s="1"/>
  <c r="D38" i="3"/>
  <c r="D41" i="3" s="1"/>
  <c r="D38" i="4"/>
  <c r="E30" i="4" s="1"/>
  <c r="B38" i="4"/>
  <c r="C30" i="4" s="1"/>
  <c r="N38" i="4"/>
  <c r="O30" i="4" s="1"/>
  <c r="L38" i="4"/>
  <c r="M30" i="4" s="1"/>
  <c r="J38" i="4"/>
  <c r="K30" i="4" s="1"/>
  <c r="F38" i="4"/>
  <c r="H38" i="4"/>
  <c r="I30" i="4" s="1"/>
  <c r="P38" i="4"/>
  <c r="C22" i="3"/>
  <c r="E24" i="3"/>
  <c r="F36" i="3"/>
  <c r="E16" i="3"/>
  <c r="F30" i="3"/>
  <c r="C19" i="3"/>
  <c r="C10" i="3"/>
  <c r="C18" i="3"/>
  <c r="C38" i="3"/>
  <c r="C17" i="3"/>
  <c r="C16" i="3"/>
  <c r="C33" i="3"/>
  <c r="C29" i="3"/>
  <c r="C21" i="3"/>
  <c r="C28" i="3"/>
  <c r="C20" i="3"/>
  <c r="D37" i="2"/>
  <c r="D40" i="2" s="1"/>
  <c r="B37" i="2"/>
  <c r="B40" i="2" s="1"/>
  <c r="E37" i="2"/>
  <c r="E40" i="2" s="1"/>
  <c r="F35" i="2"/>
  <c r="H34" i="2"/>
  <c r="H35" i="2" s="1"/>
  <c r="F29" i="2"/>
  <c r="H13" i="2"/>
  <c r="H29" i="2" s="1"/>
  <c r="E19" i="3" l="1"/>
  <c r="B41" i="3"/>
  <c r="C15" i="3"/>
  <c r="C24" i="3"/>
  <c r="C25" i="3"/>
  <c r="C26" i="3"/>
  <c r="C9" i="3"/>
  <c r="E20" i="3"/>
  <c r="C14" i="3"/>
  <c r="C12" i="3"/>
  <c r="C13" i="3"/>
  <c r="C23" i="3"/>
  <c r="C34" i="3"/>
  <c r="C35" i="3"/>
  <c r="C36" i="3"/>
  <c r="C30" i="3"/>
  <c r="C27" i="3"/>
  <c r="E13" i="3"/>
  <c r="E35" i="3"/>
  <c r="E38" i="3"/>
  <c r="E10" i="3"/>
  <c r="E28" i="3"/>
  <c r="E30" i="3"/>
  <c r="E11" i="3"/>
  <c r="E14" i="3"/>
  <c r="E18" i="3"/>
  <c r="E27" i="3"/>
  <c r="E29" i="3"/>
  <c r="E21" i="3"/>
  <c r="E22" i="3"/>
  <c r="E17" i="3"/>
  <c r="E26" i="3"/>
  <c r="E9" i="3"/>
  <c r="E15" i="3"/>
  <c r="E23" i="3"/>
  <c r="E25" i="3"/>
  <c r="E36" i="3"/>
  <c r="E33" i="3"/>
  <c r="E12" i="3"/>
  <c r="E34" i="3"/>
  <c r="B42" i="4"/>
  <c r="C13" i="4"/>
  <c r="C21" i="4"/>
  <c r="C29" i="4"/>
  <c r="C15" i="4"/>
  <c r="C33" i="4"/>
  <c r="C16" i="4"/>
  <c r="C24" i="4"/>
  <c r="C25" i="4"/>
  <c r="C10" i="4"/>
  <c r="C9" i="4"/>
  <c r="C14" i="4"/>
  <c r="C22" i="4"/>
  <c r="C23" i="4"/>
  <c r="C26" i="4"/>
  <c r="C11" i="4"/>
  <c r="C19" i="4"/>
  <c r="C27" i="4"/>
  <c r="C38" i="4"/>
  <c r="C12" i="4"/>
  <c r="C20" i="4"/>
  <c r="C28" i="4"/>
  <c r="C34" i="4"/>
  <c r="C17" i="4"/>
  <c r="C35" i="4"/>
  <c r="C18" i="4"/>
  <c r="C36" i="4"/>
  <c r="L42" i="4"/>
  <c r="M15" i="4"/>
  <c r="M23" i="4"/>
  <c r="M33" i="4"/>
  <c r="M9" i="4"/>
  <c r="M17" i="4"/>
  <c r="M25" i="4"/>
  <c r="M35" i="4"/>
  <c r="M26" i="4"/>
  <c r="M27" i="4"/>
  <c r="M20" i="4"/>
  <c r="M28" i="4"/>
  <c r="M16" i="4"/>
  <c r="M24" i="4"/>
  <c r="M34" i="4"/>
  <c r="M18" i="4"/>
  <c r="M12" i="4"/>
  <c r="M13" i="4"/>
  <c r="M21" i="4"/>
  <c r="M29" i="4"/>
  <c r="M14" i="4"/>
  <c r="M22" i="4"/>
  <c r="M10" i="4"/>
  <c r="M11" i="4"/>
  <c r="M19" i="4"/>
  <c r="M38" i="4"/>
  <c r="M36" i="4"/>
  <c r="D42" i="4"/>
  <c r="E15" i="4"/>
  <c r="E23" i="4"/>
  <c r="E33" i="4"/>
  <c r="E17" i="4"/>
  <c r="E25" i="4"/>
  <c r="E35" i="4"/>
  <c r="E18" i="4"/>
  <c r="E19" i="4"/>
  <c r="E38" i="4"/>
  <c r="E20" i="4"/>
  <c r="E16" i="4"/>
  <c r="E24" i="4"/>
  <c r="E34" i="4"/>
  <c r="E26" i="4"/>
  <c r="E9" i="4"/>
  <c r="E13" i="4"/>
  <c r="E21" i="4"/>
  <c r="E29" i="4"/>
  <c r="E14" i="4"/>
  <c r="E22" i="4"/>
  <c r="E10" i="4"/>
  <c r="E36" i="4"/>
  <c r="E11" i="4"/>
  <c r="E27" i="4"/>
  <c r="E12" i="4"/>
  <c r="E28" i="4"/>
  <c r="H42" i="4"/>
  <c r="I11" i="4"/>
  <c r="I19" i="4"/>
  <c r="I27" i="4"/>
  <c r="I38" i="4"/>
  <c r="I13" i="4"/>
  <c r="I21" i="4"/>
  <c r="I9" i="4"/>
  <c r="I33" i="4"/>
  <c r="I16" i="4"/>
  <c r="I34" i="4"/>
  <c r="I12" i="4"/>
  <c r="I20" i="4"/>
  <c r="I28" i="4"/>
  <c r="I29" i="4"/>
  <c r="I17" i="4"/>
  <c r="I25" i="4"/>
  <c r="I35" i="4"/>
  <c r="I10" i="4"/>
  <c r="I18" i="4"/>
  <c r="I26" i="4"/>
  <c r="I14" i="4"/>
  <c r="I22" i="4"/>
  <c r="I15" i="4"/>
  <c r="I23" i="4"/>
  <c r="I24" i="4"/>
  <c r="I36" i="4"/>
  <c r="F42" i="4"/>
  <c r="G17" i="4"/>
  <c r="G25" i="4"/>
  <c r="G35" i="4"/>
  <c r="G11" i="4"/>
  <c r="G19" i="4"/>
  <c r="G38" i="4"/>
  <c r="G28" i="4"/>
  <c r="G29" i="4"/>
  <c r="G10" i="4"/>
  <c r="G18" i="4"/>
  <c r="G26" i="4"/>
  <c r="G27" i="4"/>
  <c r="G20" i="4"/>
  <c r="G9" i="4"/>
  <c r="G21" i="4"/>
  <c r="G15" i="4"/>
  <c r="G23" i="4"/>
  <c r="G33" i="4"/>
  <c r="G16" i="4"/>
  <c r="G24" i="4"/>
  <c r="G34" i="4"/>
  <c r="G12" i="4"/>
  <c r="G13" i="4"/>
  <c r="G14" i="4"/>
  <c r="G22" i="4"/>
  <c r="G36" i="4"/>
  <c r="J42" i="4"/>
  <c r="K13" i="4"/>
  <c r="K21" i="4"/>
  <c r="K29" i="4"/>
  <c r="K15" i="4"/>
  <c r="K33" i="4"/>
  <c r="K24" i="4"/>
  <c r="K17" i="4"/>
  <c r="K35" i="4"/>
  <c r="K18" i="4"/>
  <c r="K26" i="4"/>
  <c r="K14" i="4"/>
  <c r="K22" i="4"/>
  <c r="K9" i="4"/>
  <c r="K23" i="4"/>
  <c r="K34" i="4"/>
  <c r="K11" i="4"/>
  <c r="K19" i="4"/>
  <c r="K27" i="4"/>
  <c r="K38" i="4"/>
  <c r="K12" i="4"/>
  <c r="K20" i="4"/>
  <c r="K28" i="4"/>
  <c r="K16" i="4"/>
  <c r="K25" i="4"/>
  <c r="K10" i="4"/>
  <c r="K36" i="4"/>
  <c r="C35" i="2"/>
  <c r="G30" i="4"/>
  <c r="N42" i="4"/>
  <c r="O17" i="4"/>
  <c r="O25" i="4"/>
  <c r="O35" i="4"/>
  <c r="O11" i="4"/>
  <c r="O27" i="4"/>
  <c r="O38" i="4"/>
  <c r="O12" i="4"/>
  <c r="O21" i="4"/>
  <c r="O14" i="4"/>
  <c r="O10" i="4"/>
  <c r="O18" i="4"/>
  <c r="O26" i="4"/>
  <c r="O19" i="4"/>
  <c r="O20" i="4"/>
  <c r="O29" i="4"/>
  <c r="O15" i="4"/>
  <c r="O23" i="4"/>
  <c r="O33" i="4"/>
  <c r="O16" i="4"/>
  <c r="O24" i="4"/>
  <c r="O34" i="4"/>
  <c r="O9" i="4"/>
  <c r="O28" i="4"/>
  <c r="O13" i="4"/>
  <c r="O22" i="4"/>
  <c r="O36" i="4"/>
  <c r="P42" i="4"/>
  <c r="Q10" i="4"/>
  <c r="Q38" i="4"/>
  <c r="Q20" i="4"/>
  <c r="Q13" i="4"/>
  <c r="Q29" i="4"/>
  <c r="Q14" i="4"/>
  <c r="Q22" i="4"/>
  <c r="Q15" i="4"/>
  <c r="Q23" i="4"/>
  <c r="Q16" i="4"/>
  <c r="Q24" i="4"/>
  <c r="Q17" i="4"/>
  <c r="Q35" i="4"/>
  <c r="Q12" i="4"/>
  <c r="Q11" i="4"/>
  <c r="Q21" i="4"/>
  <c r="Q27" i="4"/>
  <c r="Q9" i="4"/>
  <c r="Q18" i="4"/>
  <c r="Q28" i="4"/>
  <c r="Q34" i="4"/>
  <c r="Q19" i="4"/>
  <c r="Q26" i="4"/>
  <c r="Q33" i="4"/>
  <c r="Q25" i="4"/>
  <c r="Q30" i="4"/>
  <c r="Q36" i="4"/>
  <c r="F38" i="3"/>
  <c r="C9" i="2"/>
  <c r="C17" i="2"/>
  <c r="C25" i="2"/>
  <c r="C8" i="2"/>
  <c r="C20" i="2"/>
  <c r="C14" i="2"/>
  <c r="C32" i="2"/>
  <c r="C10" i="2"/>
  <c r="C18" i="2"/>
  <c r="C26" i="2"/>
  <c r="C37" i="2"/>
  <c r="C11" i="2"/>
  <c r="C19" i="2"/>
  <c r="C12" i="2"/>
  <c r="C28" i="2"/>
  <c r="C13" i="2"/>
  <c r="C29" i="2"/>
  <c r="C15" i="2"/>
  <c r="C23" i="2"/>
  <c r="C33" i="2"/>
  <c r="C16" i="2"/>
  <c r="C24" i="2"/>
  <c r="C34" i="2"/>
  <c r="C27" i="2"/>
  <c r="C21" i="2"/>
  <c r="C22" i="2"/>
  <c r="H37" i="2"/>
  <c r="F37" i="2"/>
  <c r="F40" i="2" s="1"/>
  <c r="F41" i="3" l="1"/>
  <c r="G10" i="3"/>
  <c r="G26" i="3"/>
  <c r="G19" i="3"/>
  <c r="G18" i="3"/>
  <c r="G11" i="3"/>
  <c r="G27" i="3"/>
  <c r="G20" i="3"/>
  <c r="G17" i="3"/>
  <c r="G25" i="3"/>
  <c r="G35" i="3"/>
  <c r="G38" i="3"/>
  <c r="G12" i="3"/>
  <c r="G28" i="3"/>
  <c r="G9" i="3"/>
  <c r="G34" i="3"/>
  <c r="G21" i="3"/>
  <c r="G29" i="3"/>
  <c r="G15" i="3"/>
  <c r="G33" i="3"/>
  <c r="G14" i="3"/>
  <c r="G22" i="3"/>
  <c r="G24" i="3"/>
  <c r="G16" i="3"/>
  <c r="G23" i="3"/>
  <c r="G13" i="3"/>
  <c r="G30" i="3"/>
  <c r="G36" i="3"/>
  <c r="H40" i="2"/>
  <c r="G14" i="2"/>
  <c r="G22" i="2"/>
  <c r="G32" i="2"/>
  <c r="G16" i="2"/>
  <c r="G34" i="2"/>
  <c r="G17" i="2"/>
  <c r="G10" i="2"/>
  <c r="G18" i="2"/>
  <c r="G26" i="2"/>
  <c r="G37" i="2"/>
  <c r="G12" i="2"/>
  <c r="G20" i="2"/>
  <c r="G21" i="2"/>
  <c r="G15" i="2"/>
  <c r="G23" i="2"/>
  <c r="G33" i="2"/>
  <c r="G9" i="2"/>
  <c r="G11" i="2"/>
  <c r="G19" i="2"/>
  <c r="G27" i="2"/>
  <c r="G8" i="2"/>
  <c r="G28" i="2"/>
  <c r="G13" i="2"/>
  <c r="G29" i="2"/>
  <c r="G24" i="2"/>
  <c r="G25" i="2"/>
  <c r="I9" i="2"/>
  <c r="I17" i="2"/>
  <c r="I25" i="2"/>
  <c r="I27" i="2"/>
  <c r="I20" i="2"/>
  <c r="I13" i="2"/>
  <c r="I21" i="2"/>
  <c r="I29" i="2"/>
  <c r="I15" i="2"/>
  <c r="I23" i="2"/>
  <c r="I16" i="2"/>
  <c r="I34" i="2"/>
  <c r="I10" i="2"/>
  <c r="I18" i="2"/>
  <c r="I26" i="2"/>
  <c r="I37" i="2"/>
  <c r="I11" i="2"/>
  <c r="I8" i="2"/>
  <c r="I12" i="2"/>
  <c r="I14" i="2"/>
  <c r="I22" i="2"/>
  <c r="I32" i="2"/>
  <c r="I33" i="2"/>
  <c r="I24" i="2"/>
  <c r="I19" i="2"/>
  <c r="I28" i="2"/>
  <c r="I35" i="2"/>
  <c r="G35" i="2"/>
  <c r="B32" i="1" l="1"/>
  <c r="B42" i="1" s="1"/>
  <c r="D42" i="1"/>
  <c r="E42" i="1"/>
  <c r="F42" i="1"/>
  <c r="G42" i="1"/>
  <c r="H42" i="1"/>
  <c r="N42" i="1"/>
  <c r="O42" i="1"/>
  <c r="B38" i="1"/>
  <c r="D38" i="1"/>
  <c r="E38" i="1"/>
  <c r="F38" i="1"/>
  <c r="G38" i="1"/>
  <c r="H38" i="1"/>
  <c r="J38" i="1"/>
  <c r="K38" i="1"/>
  <c r="L38" i="1"/>
  <c r="M38" i="1"/>
  <c r="N38" i="1"/>
  <c r="O38" i="1"/>
  <c r="K40" i="1" l="1"/>
  <c r="J40" i="1"/>
  <c r="J42" i="1"/>
  <c r="H40" i="1"/>
  <c r="M40" i="1"/>
  <c r="M42" i="1"/>
  <c r="O40" i="1"/>
  <c r="G40" i="1"/>
  <c r="D40" i="1"/>
  <c r="K42" i="1"/>
  <c r="N40" i="1"/>
  <c r="L40" i="1"/>
  <c r="B40" i="1"/>
  <c r="C37" i="1" s="1"/>
  <c r="L42" i="1"/>
  <c r="F40" i="1"/>
  <c r="E40" i="1"/>
  <c r="Q38" i="1"/>
  <c r="P38" i="1"/>
  <c r="C40" i="1" l="1"/>
  <c r="C18" i="1"/>
  <c r="C26" i="1"/>
  <c r="C36" i="1"/>
  <c r="C12" i="1"/>
  <c r="C28" i="1"/>
  <c r="C22" i="1"/>
  <c r="C31" i="1"/>
  <c r="C24" i="1"/>
  <c r="C17" i="1"/>
  <c r="C25" i="1"/>
  <c r="C19" i="1"/>
  <c r="C27" i="1"/>
  <c r="C20" i="1"/>
  <c r="C11" i="1"/>
  <c r="C23" i="1"/>
  <c r="C32" i="1"/>
  <c r="C13" i="1"/>
  <c r="C21" i="1"/>
  <c r="C29" i="1"/>
  <c r="C14" i="1"/>
  <c r="C30" i="1"/>
  <c r="C15" i="1"/>
  <c r="C16" i="1"/>
  <c r="C35" i="1"/>
  <c r="C38" i="1"/>
  <c r="Q42" i="1" l="1"/>
  <c r="Q40" i="1"/>
  <c r="P42" i="1"/>
  <c r="P40" i="1"/>
  <c r="B37" i="5" l="1"/>
  <c r="B31" i="5"/>
  <c r="D29" i="5" l="1"/>
  <c r="D18" i="5"/>
  <c r="D26" i="5"/>
  <c r="F31" i="5"/>
  <c r="D11" i="5"/>
  <c r="D15" i="5"/>
  <c r="D19" i="5"/>
  <c r="D23" i="5"/>
  <c r="D27" i="5"/>
  <c r="D31" i="5"/>
  <c r="D13" i="5"/>
  <c r="D21" i="5"/>
  <c r="D22" i="5"/>
  <c r="D10" i="5"/>
  <c r="D12" i="5"/>
  <c r="D16" i="5"/>
  <c r="D20" i="5"/>
  <c r="D24" i="5"/>
  <c r="D28" i="5"/>
  <c r="D17" i="5"/>
  <c r="D25" i="5"/>
  <c r="D14" i="5"/>
  <c r="D30" i="5"/>
  <c r="B39" i="5"/>
  <c r="F41" i="5" l="1"/>
  <c r="C17" i="5"/>
  <c r="C14" i="5"/>
  <c r="C26" i="5"/>
  <c r="C11" i="5"/>
  <c r="C15" i="5"/>
  <c r="C19" i="5"/>
  <c r="C23" i="5"/>
  <c r="C27" i="5"/>
  <c r="C22" i="5"/>
  <c r="C39" i="5"/>
  <c r="C12" i="5"/>
  <c r="C16" i="5"/>
  <c r="C20" i="5"/>
  <c r="C24" i="5"/>
  <c r="C28" i="5"/>
  <c r="C34" i="5"/>
  <c r="C10" i="5"/>
  <c r="C35" i="5"/>
  <c r="C13" i="5"/>
  <c r="C21" i="5"/>
  <c r="C25" i="5"/>
  <c r="C29" i="5"/>
  <c r="C36" i="5"/>
  <c r="C18" i="5"/>
  <c r="C30" i="5"/>
  <c r="C37" i="5"/>
  <c r="C31" i="5"/>
</calcChain>
</file>

<file path=xl/sharedStrings.xml><?xml version="1.0" encoding="utf-8"?>
<sst xmlns="http://schemas.openxmlformats.org/spreadsheetml/2006/main" count="734" uniqueCount="409">
  <si>
    <t>Table 3</t>
  </si>
  <si>
    <t>North Carolina Medicaid</t>
  </si>
  <si>
    <t>State Fiscal Year 2019</t>
  </si>
  <si>
    <t>Enrolled NC Medicaid Providers</t>
  </si>
  <si>
    <t>Provider  Type</t>
  </si>
  <si>
    <t xml:space="preserve">Unduplicated NPI Count  By Type </t>
  </si>
  <si>
    <t>NPI Count with Multiple Taxonomy codes</t>
  </si>
  <si>
    <t>Agencies</t>
  </si>
  <si>
    <t>Allopathic &amp; Osteopathic Physicians</t>
  </si>
  <si>
    <t>Ambulatory Health Care Facilities</t>
  </si>
  <si>
    <t>Behavioral Health &amp; Social Service Providers</t>
  </si>
  <si>
    <t>Chiropractic Providers</t>
  </si>
  <si>
    <t>Dental Providers</t>
  </si>
  <si>
    <t>Eye and Vision Services Providers</t>
  </si>
  <si>
    <t>Group</t>
  </si>
  <si>
    <t>Hospital Units</t>
  </si>
  <si>
    <t>Hospitals</t>
  </si>
  <si>
    <t>Laboratories</t>
  </si>
  <si>
    <t>Managed Care Organizations</t>
  </si>
  <si>
    <t>Nursing &amp; Custodial Care Facilities</t>
  </si>
  <si>
    <t>Other Service Providers</t>
  </si>
  <si>
    <t>Pharmacy Service Providers</t>
  </si>
  <si>
    <t>Physician Assistants &amp; Advanced Practice Nursing Providers</t>
  </si>
  <si>
    <t>Podiatric Medicine &amp; Surgery Service Providers</t>
  </si>
  <si>
    <t>Residential Treatment Facilities</t>
  </si>
  <si>
    <t>Respiratory, Developmental, Rehabilitative and Restorative</t>
  </si>
  <si>
    <t>Respite Care Facility</t>
  </si>
  <si>
    <t>Speech, Language and Hearing Service Providers</t>
  </si>
  <si>
    <t>Student, Health Care</t>
  </si>
  <si>
    <t>Suppliers</t>
  </si>
  <si>
    <t>Transportation Services</t>
  </si>
  <si>
    <t>TOTAL</t>
  </si>
  <si>
    <t>Note: This is a count of all NPI providers that have a claim and taxonomy in the SFY 2019</t>
  </si>
  <si>
    <t>Source: NCAnayltics Data warehouse</t>
  </si>
  <si>
    <t>Run Date: 09/16/2019</t>
  </si>
  <si>
    <t>Table 4</t>
  </si>
  <si>
    <t>State Fiscal Years 2010 - 2019</t>
  </si>
  <si>
    <t>Sources of NC Medicaid Funds</t>
  </si>
  <si>
    <t>SFY 2010</t>
  </si>
  <si>
    <t>SFY 2011</t>
  </si>
  <si>
    <t>SFY 2012</t>
  </si>
  <si>
    <t>SFY 2013</t>
  </si>
  <si>
    <t>SFY 2014</t>
  </si>
  <si>
    <t>SFY 2015</t>
  </si>
  <si>
    <t>SFY 2016</t>
  </si>
  <si>
    <t>SFY 2017</t>
  </si>
  <si>
    <t>SFY 2018</t>
  </si>
  <si>
    <t>SFY 2019</t>
  </si>
  <si>
    <t>Federal</t>
  </si>
  <si>
    <r>
      <t>State</t>
    </r>
    <r>
      <rPr>
        <vertAlign val="superscript"/>
        <sz val="10"/>
        <rFont val="Arial"/>
        <family val="2"/>
      </rPr>
      <t>1</t>
    </r>
  </si>
  <si>
    <r>
      <t>Other State</t>
    </r>
    <r>
      <rPr>
        <vertAlign val="superscript"/>
        <sz val="10"/>
        <rFont val="Arial"/>
        <family val="2"/>
      </rPr>
      <t>2</t>
    </r>
  </si>
  <si>
    <t>County</t>
  </si>
  <si>
    <t>Total</t>
  </si>
  <si>
    <r>
      <t>Total</t>
    </r>
    <r>
      <rPr>
        <b/>
        <vertAlign val="superscript"/>
        <sz val="10"/>
        <rFont val="Arial"/>
        <family val="2"/>
      </rPr>
      <t>3</t>
    </r>
  </si>
  <si>
    <t>Notes:</t>
  </si>
  <si>
    <t>1. "State" refers to the state appropriation of funds.</t>
  </si>
  <si>
    <t xml:space="preserve">2. "Other State" funds includes collection of nursing facility and ICF/MR assessments, prior year earned revenues, transfers from other state </t>
  </si>
  <si>
    <t xml:space="preserve">      agencies, receipts from DSH and certified public expenditures applicable to Local Education Agenices and Qualified Public Hospitals where </t>
  </si>
  <si>
    <t xml:space="preserve">     DHB pays only the federal share.</t>
  </si>
  <si>
    <t xml:space="preserve">3. Percentages are an aggregate of a variety of match rates applied at different periods during the state fiscal year and for different </t>
  </si>
  <si>
    <t xml:space="preserve">     programs/activities.</t>
  </si>
  <si>
    <t>Table 5</t>
  </si>
  <si>
    <t>State Fiscal Years 2008 - 2019</t>
  </si>
  <si>
    <t>Program and Administrative Expenditures</t>
  </si>
  <si>
    <t>STATE FISCAL YEAR</t>
  </si>
  <si>
    <t>Total Expenditures</t>
  </si>
  <si>
    <t>Change from Prior Year</t>
  </si>
  <si>
    <t>Eligibles Change from Prior Year</t>
  </si>
  <si>
    <t>Program Expenditures</t>
  </si>
  <si>
    <t>Administrative Expenditures</t>
  </si>
  <si>
    <t>SFY 2008</t>
  </si>
  <si>
    <t>N/A</t>
  </si>
  <si>
    <t>SFY 2009</t>
  </si>
  <si>
    <t>SFY 2014*</t>
  </si>
  <si>
    <t>SFY 2015*</t>
  </si>
  <si>
    <t>SFY 2016*</t>
  </si>
  <si>
    <t>SFY 2017*</t>
  </si>
  <si>
    <t>SFY 2018*</t>
  </si>
  <si>
    <t>SFY 2019*</t>
  </si>
  <si>
    <t>Source: BD701 - State of NC General Ledger System Authorized Monthly Budget Report; Budget Code 14445, for periods ending June of each year.</t>
  </si>
  <si>
    <t>* eligibles change for SFY 2014 forward calculated based on NCAnalytics data warehouse.</t>
  </si>
  <si>
    <t>Note: the following amounts were included in the above figures in addition to the NCTRACKS payments:</t>
  </si>
  <si>
    <t>1) Salaries and associated benefits (fund 1101)</t>
  </si>
  <si>
    <t>2) Employee travel, telecom, supplies etc… (fund 1101)</t>
  </si>
  <si>
    <t>3) Contractual payments (CSRA/Truven/recovery contractors, etc…) (fund 1102)</t>
  </si>
  <si>
    <t>4)Transfers to other departments and other NCDHHS divisions (funds 1101 / 1102)</t>
  </si>
  <si>
    <t>5) HIT administration (fund 1103)</t>
  </si>
  <si>
    <t>6) Medicare buy-in (parts A,B &amp;D for dual eligible), county transportation (fund 1310)</t>
  </si>
  <si>
    <t>7) Hospital cost settlements (fund 1320)</t>
  </si>
  <si>
    <t>8) PI/TPR recoveries on previously paid claims (fund 1330)</t>
  </si>
  <si>
    <t>9) Drug rebate collections (fund 1331)</t>
  </si>
  <si>
    <t>10) Hospital supplemental payments (DSH/GAP/MRI/UPL) (fund 1337)</t>
  </si>
  <si>
    <t>Table 6</t>
  </si>
  <si>
    <t>State Fischal Years 1979 - 2019</t>
  </si>
  <si>
    <t>Annual Unduplicated NC Medicaid Eligibility</t>
  </si>
  <si>
    <t>Fiscal Year</t>
  </si>
  <si>
    <t>Aged</t>
  </si>
  <si>
    <t>Blind</t>
  </si>
  <si>
    <t>Disabled</t>
  </si>
  <si>
    <t>TANF(AFDC Adults &amp; Children)</t>
  </si>
  <si>
    <t xml:space="preserve">Family Planning </t>
  </si>
  <si>
    <t>Other Children</t>
  </si>
  <si>
    <t>Pregnant Women</t>
  </si>
  <si>
    <t>Infants &amp; Children</t>
  </si>
  <si>
    <t>Qualified Medicare Beneficiaries</t>
  </si>
  <si>
    <t>Aliens and Refugees</t>
  </si>
  <si>
    <t>Breast &amp; Cervical Cancer</t>
  </si>
  <si>
    <t>MCHIP</t>
  </si>
  <si>
    <t>Unduplicated Total</t>
  </si>
  <si>
    <t>Percent 
Change</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</si>
  <si>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</si>
  <si>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</si>
  <si>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</si>
  <si>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</si>
  <si>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</si>
  <si>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</si>
  <si>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</si>
  <si>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</si>
  <si>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</si>
  <si>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</si>
  <si>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</si>
  <si>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</si>
  <si>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</si>
  <si>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</si>
  <si>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</si>
  <si>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</si>
  <si>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</si>
  <si>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</si>
  <si>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</si>
  <si>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</si>
  <si>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</si>
  <si>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</si>
  <si>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</si>
  <si>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</si>
  <si>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</si>
  <si>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</si>
  <si>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</si>
  <si>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</si>
  <si>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</si>
  <si>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</si>
  <si>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</si>
  <si>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</si>
  <si>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</si>
  <si>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</si>
  <si>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</si>
  <si>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</si>
  <si>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</si>
  <si>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</si>
  <si>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</si>
  <si>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</si>
  <si>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</si>
  <si>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 xml:space="preserve">SFY 2018 -% of Total </t>
  </si>
  <si>
    <t xml:space="preserve">SFY 2019 -% of Total </t>
  </si>
  <si>
    <t>Source: EJ752</t>
  </si>
  <si>
    <t>Note1:  all categories are mutually exclusive in any given year; an eligible is counted in only one category during each year (the last category of record) regardless of whether they may have moved between categories.</t>
  </si>
  <si>
    <t>Note2:  Health Choice not included</t>
  </si>
  <si>
    <t>Table 7</t>
  </si>
  <si>
    <t xml:space="preserve">North Carolina Medicaid </t>
  </si>
  <si>
    <t>NC Medicaid Eligibles and Expenditures by County</t>
  </si>
  <si>
    <t>COUNTY</t>
  </si>
  <si>
    <t>2018 Est. County Population</t>
  </si>
  <si>
    <t>Number of Medicaid Eligibles</t>
  </si>
  <si>
    <t>Expenditure per Eligible</t>
  </si>
  <si>
    <t>Per Capita Expenditure</t>
  </si>
  <si>
    <t>Ranking</t>
  </si>
  <si>
    <t>Eligibles per 1,000 Population</t>
  </si>
  <si>
    <t>% of Medicaid Eligibles based on 2018 Population</t>
  </si>
  <si>
    <t>Alamance</t>
  </si>
  <si>
    <t>Alexander</t>
  </si>
  <si>
    <t>Alleghany</t>
  </si>
  <si>
    <t>Anson</t>
  </si>
  <si>
    <t>Ashe</t>
  </si>
  <si>
    <t>Avery</t>
  </si>
  <si>
    <t>Beaufort</t>
  </si>
  <si>
    <t>Bertie</t>
  </si>
  <si>
    <t>Bladen</t>
  </si>
  <si>
    <t>Brunswick</t>
  </si>
  <si>
    <t>Buncombe</t>
  </si>
  <si>
    <t>Burke</t>
  </si>
  <si>
    <t>Cabarrus</t>
  </si>
  <si>
    <t>Caldwell</t>
  </si>
  <si>
    <t>Camden</t>
  </si>
  <si>
    <t>Carteret</t>
  </si>
  <si>
    <t>Caswell</t>
  </si>
  <si>
    <t>Catawba</t>
  </si>
  <si>
    <t>Chatham</t>
  </si>
  <si>
    <t>Cherokee</t>
  </si>
  <si>
    <t>Chowan</t>
  </si>
  <si>
    <t>Clay</t>
  </si>
  <si>
    <t>Cleveland</t>
  </si>
  <si>
    <t>Columbus</t>
  </si>
  <si>
    <t>Craven</t>
  </si>
  <si>
    <t>Cumberland</t>
  </si>
  <si>
    <t>Currituck</t>
  </si>
  <si>
    <t>Dare</t>
  </si>
  <si>
    <t>Davidson</t>
  </si>
  <si>
    <t>Davie</t>
  </si>
  <si>
    <t>Duplin</t>
  </si>
  <si>
    <t>Durham</t>
  </si>
  <si>
    <t>Edgecombe</t>
  </si>
  <si>
    <t>Forsyth</t>
  </si>
  <si>
    <t>Franklin</t>
  </si>
  <si>
    <t>Gaston</t>
  </si>
  <si>
    <t>Gates</t>
  </si>
  <si>
    <t>Graham</t>
  </si>
  <si>
    <t>Granville</t>
  </si>
  <si>
    <t>Greene</t>
  </si>
  <si>
    <t>Guilford</t>
  </si>
  <si>
    <t>Halifax</t>
  </si>
  <si>
    <t>Harnett</t>
  </si>
  <si>
    <t>Haywood</t>
  </si>
  <si>
    <t>Henderson</t>
  </si>
  <si>
    <t>Hertford</t>
  </si>
  <si>
    <t>Hoke</t>
  </si>
  <si>
    <t>Hyde</t>
  </si>
  <si>
    <t>Iredell</t>
  </si>
  <si>
    <t>Jackson</t>
  </si>
  <si>
    <t>Johnston</t>
  </si>
  <si>
    <t>Jones</t>
  </si>
  <si>
    <t>Lee</t>
  </si>
  <si>
    <t>Lenoir</t>
  </si>
  <si>
    <t>Lincoln</t>
  </si>
  <si>
    <t>Macon</t>
  </si>
  <si>
    <t>Madison</t>
  </si>
  <si>
    <t>Martin</t>
  </si>
  <si>
    <t>McDowell</t>
  </si>
  <si>
    <t>Mecklenburg</t>
  </si>
  <si>
    <t>Mitchell</t>
  </si>
  <si>
    <t>Montgomery</t>
  </si>
  <si>
    <t>Moore</t>
  </si>
  <si>
    <t>Nash</t>
  </si>
  <si>
    <t>New Hanover</t>
  </si>
  <si>
    <t>Northampton</t>
  </si>
  <si>
    <t>Onslow</t>
  </si>
  <si>
    <t>Orange</t>
  </si>
  <si>
    <t>Pamlico</t>
  </si>
  <si>
    <t>Pasquotank</t>
  </si>
  <si>
    <t>Pender</t>
  </si>
  <si>
    <t>Perquimans</t>
  </si>
  <si>
    <t>Person</t>
  </si>
  <si>
    <t>Pitt</t>
  </si>
  <si>
    <t>Polk</t>
  </si>
  <si>
    <t>Randolph</t>
  </si>
  <si>
    <t>Richmond</t>
  </si>
  <si>
    <t>Robeson</t>
  </si>
  <si>
    <t>Rockingham</t>
  </si>
  <si>
    <t>Rowan</t>
  </si>
  <si>
    <t>Rutherford</t>
  </si>
  <si>
    <t>Sampson</t>
  </si>
  <si>
    <t>Scotland</t>
  </si>
  <si>
    <t>Stanly</t>
  </si>
  <si>
    <t>Stokes</t>
  </si>
  <si>
    <t>Surry</t>
  </si>
  <si>
    <t>Swain</t>
  </si>
  <si>
    <t>Transylvania</t>
  </si>
  <si>
    <t>Tyrrell</t>
  </si>
  <si>
    <t>Union</t>
  </si>
  <si>
    <t>Vance</t>
  </si>
  <si>
    <t>Wake</t>
  </si>
  <si>
    <t>Warren</t>
  </si>
  <si>
    <t>Washington</t>
  </si>
  <si>
    <t>Watauga</t>
  </si>
  <si>
    <t>Wayne</t>
  </si>
  <si>
    <t>Wilkes</t>
  </si>
  <si>
    <t>Wilson</t>
  </si>
  <si>
    <t>Yadkin</t>
  </si>
  <si>
    <t>Yancey</t>
  </si>
  <si>
    <t>Unknown</t>
  </si>
  <si>
    <t>State Total</t>
  </si>
  <si>
    <t>MedSolution Claims Excluded</t>
  </si>
  <si>
    <t xml:space="preserve">Source: </t>
  </si>
  <si>
    <t>1.NCAnayltics Data warehouse (Encounter and Medsolution claims were excluded).</t>
  </si>
  <si>
    <t>2. EJ752 Report.</t>
  </si>
  <si>
    <t>3.County population is obtained from NC Budget and Management (NC OSBM).</t>
  </si>
  <si>
    <t>4. Eligibles are counted in only one county during each year (the last county of record) regardless of whether they may have moved between counties.</t>
  </si>
  <si>
    <t>Note:</t>
  </si>
  <si>
    <t>Health Choice expenditures and eligibles are not included.</t>
  </si>
  <si>
    <t>Table 8</t>
  </si>
  <si>
    <t>NC Medicaid Expenditures by Type of Service</t>
  </si>
  <si>
    <t>Type of Service</t>
  </si>
  <si>
    <t>Expenditures SFY 2019</t>
  </si>
  <si>
    <t>Percentage of Paid Claims and Premiums</t>
  </si>
  <si>
    <t>Percentage of Paid Claims only</t>
  </si>
  <si>
    <t>2019 
Number of Recipients</t>
  </si>
  <si>
    <t>2019 Expenditures per Recipient</t>
  </si>
  <si>
    <t>2018
Number of Recipients</t>
  </si>
  <si>
    <t>2018 Expenditures per Recipient</t>
  </si>
  <si>
    <t>Inpatient Hospital</t>
  </si>
  <si>
    <t>Outpatient Hospital</t>
  </si>
  <si>
    <t>Mental Hospital (&gt; 65)</t>
  </si>
  <si>
    <t>Psychiatric Hospital (&lt; 21)</t>
  </si>
  <si>
    <t>Physician</t>
  </si>
  <si>
    <t>Clinics</t>
  </si>
  <si>
    <t>Nursing Facility</t>
  </si>
  <si>
    <t>Intermediate Care Facility (Mentally Retarded)</t>
  </si>
  <si>
    <t>Dental</t>
  </si>
  <si>
    <t>Prescribed Drugs</t>
  </si>
  <si>
    <t>Home Health</t>
  </si>
  <si>
    <t>CAP/Disabled Adult</t>
  </si>
  <si>
    <t>CAP/Mentally Retarded</t>
  </si>
  <si>
    <t>CAP/Children</t>
  </si>
  <si>
    <t>Personal Care</t>
  </si>
  <si>
    <t>Hospice</t>
  </si>
  <si>
    <t>EPSDT (Health Check)</t>
  </si>
  <si>
    <t>Lab &amp; X-ray</t>
  </si>
  <si>
    <t>High Risk Intervention Residential</t>
  </si>
  <si>
    <t>Practitioner-Non Physician</t>
  </si>
  <si>
    <t>Other Services</t>
  </si>
  <si>
    <t>Total Services</t>
  </si>
  <si>
    <t>Premiums:</t>
  </si>
  <si>
    <t>Medicare, Part A Premiums</t>
  </si>
  <si>
    <t>Medicare, Part B Premiums</t>
  </si>
  <si>
    <t>HMO Premiums</t>
  </si>
  <si>
    <t>Total Premiums</t>
  </si>
  <si>
    <t>Grand Total Services and Premiums</t>
  </si>
  <si>
    <t>Total Recipients</t>
  </si>
  <si>
    <t>Expenditures per Recipient</t>
  </si>
  <si>
    <t xml:space="preserve">MedSolution Claims Excluded </t>
  </si>
  <si>
    <r>
      <rPr>
        <b/>
        <sz val="10"/>
        <rFont val="Arial"/>
        <family val="2"/>
      </rPr>
      <t>Note1:</t>
    </r>
    <r>
      <rPr>
        <sz val="10"/>
        <rFont val="Arial"/>
        <family val="2"/>
      </rPr>
      <t xml:space="preserve"> Program Category Totals do not include adjustments processed by DHB settlements, disproportionate share costs and State and county administration costs and certified public funds in other agencies. </t>
    </r>
  </si>
  <si>
    <r>
      <rPr>
        <b/>
        <sz val="10"/>
        <rFont val="Arial"/>
        <family val="2"/>
      </rPr>
      <t>Note2</t>
    </r>
    <r>
      <rPr>
        <sz val="10"/>
        <rFont val="Arial"/>
        <family val="2"/>
      </rPr>
      <t>: Med-Solution is not included.</t>
    </r>
  </si>
  <si>
    <r>
      <rPr>
        <b/>
        <sz val="10"/>
        <rFont val="Arial"/>
        <family val="2"/>
      </rPr>
      <t>Note3</t>
    </r>
    <r>
      <rPr>
        <sz val="10"/>
        <rFont val="Arial"/>
        <family val="2"/>
      </rPr>
      <t>: HealthChoice is not included.</t>
    </r>
  </si>
  <si>
    <r>
      <rPr>
        <b/>
        <sz val="10"/>
        <rFont val="Arial"/>
        <family val="2"/>
      </rPr>
      <t>Note4</t>
    </r>
    <r>
      <rPr>
        <sz val="10"/>
        <rFont val="Arial"/>
        <family val="2"/>
      </rPr>
      <t>: Recipients can appear in multiple services.</t>
    </r>
  </si>
  <si>
    <t>Source:  SFY2019 NCAnaytics data warehouse</t>
  </si>
  <si>
    <t>Table 9</t>
  </si>
  <si>
    <t>NC Medicaid Service Expenditures by Eligibility Group</t>
  </si>
  <si>
    <t>Eligibility Group</t>
  </si>
  <si>
    <t>Total Service Dollars</t>
  </si>
  <si>
    <t>Percent of Service Dollars</t>
  </si>
  <si>
    <t>SFY 2019 Expenditures Per Recipient</t>
  </si>
  <si>
    <t>SFY 2018 Expenditures Per Recipient</t>
  </si>
  <si>
    <t>2018 to 2019 % Change</t>
  </si>
  <si>
    <t>Medicare-Aid (MQBQ &amp; MQBB &amp; MQBE)</t>
  </si>
  <si>
    <t>Total Elderly</t>
  </si>
  <si>
    <t>Total Disabled</t>
  </si>
  <si>
    <t>TANF (AFDC) Adults (&gt; 21)</t>
  </si>
  <si>
    <t>Medicaid Pregnant Women (MPW)</t>
  </si>
  <si>
    <t>TANF (AFDC) Children &amp; Other Children</t>
  </si>
  <si>
    <t>Medicaid Infants&amp;Children (MIC)</t>
  </si>
  <si>
    <t>Breast and Cervical</t>
  </si>
  <si>
    <t>M-SCHIP</t>
  </si>
  <si>
    <t>Total Families &amp;Children</t>
  </si>
  <si>
    <t>Total Service Expenditures for the above groups</t>
  </si>
  <si>
    <t>Unduplicated total number of recipients</t>
  </si>
  <si>
    <t xml:space="preserve">Note1: Unduplicated number of recipients was obtained to reflect that the Medicaid recipient might have appeared more than once among the eligibility groups listed above. </t>
  </si>
  <si>
    <t xml:space="preserve">Note2: Medicare Part A&amp;B were excluded from this table. Also, Family Planning, Adjustments and Medsolution were excluded from this table.  </t>
  </si>
  <si>
    <t>Note3: HealthChoice is not included.</t>
  </si>
  <si>
    <t>Source: NCAnalytics data warehouse.</t>
  </si>
  <si>
    <t>Table 10</t>
  </si>
  <si>
    <t>NC Medicaid Service Expenditures by Service Category</t>
  </si>
  <si>
    <t>MQBQ 
Medicare Qualified Beneficiary ****</t>
  </si>
  <si>
    <t>MQBB+MQBE
Part B Premium Only</t>
  </si>
  <si>
    <t>Other Adult**</t>
  </si>
  <si>
    <t xml:space="preserve"> Children***</t>
  </si>
  <si>
    <t>MSCHIP</t>
  </si>
  <si>
    <t>Breast 
&amp; Cervical 
Cancer</t>
  </si>
  <si>
    <t>Family Planning</t>
  </si>
  <si>
    <t>Infants and Children</t>
  </si>
  <si>
    <t>Medsolution Encounters</t>
  </si>
  <si>
    <t>Alien 
&amp; Refugees</t>
  </si>
  <si>
    <t>Adjustments and Others</t>
  </si>
  <si>
    <t>Mental Hospital (&gt; 65) *</t>
  </si>
  <si>
    <t>Psychiatric Hospital (&lt; 21) *</t>
  </si>
  <si>
    <t>CAP/Mentally Retarded *</t>
  </si>
  <si>
    <t>High Risk Intervention Residential *</t>
  </si>
  <si>
    <t>Practitioner-Non Physician *</t>
  </si>
  <si>
    <t>Other Services *</t>
  </si>
  <si>
    <t>*HMO Premiums</t>
  </si>
  <si>
    <t>Grand Total Services without Part A and B *****</t>
  </si>
  <si>
    <t>*          By April 2013 all Counties were under the Behavioral Health HMO (The LMEs) – The 1915(b) Waiver for all Behavioral Health Services – Psych Hospitals, ICF/MR,  Mental Health Provides like Psychiatrist, Psychologist, Licensed Mental Health Nurses, Substance Abuse Counselors.</t>
  </si>
  <si>
    <t xml:space="preserve">  In addition ALL CAP/MR Services were also as of April 2013 provided under 1915(c) – Innovations with service delivery through the LME under the authority of the 1915(b).  </t>
  </si>
  <si>
    <t>**       Includes individuals covered under SOBRA Pregnant Women policies or individuals age 21 &amp; over under TANF or AFDC-related coverage.</t>
  </si>
  <si>
    <t>***      Includes SOBRA Children, individuals under age 21 in TANF or AFDC-related coverages or other children in foster care.</t>
  </si>
  <si>
    <t>****    Reflects expenditures for those who were eligible as QMBs (Medicare-covered services only) at the end of the year.  As a result, expenditures include more services than are available through QMB coverage.</t>
  </si>
  <si>
    <t>***** This line is needed for comparison point of view only</t>
  </si>
  <si>
    <t>Note: Program Category Totals do not include adjustments processed by DHB settlements, disproportionate share costs and State and county administration costs and certified public funds in other agencies.  Also, financial data reported in the PER originates from and relates to "claims paid" within MMIS.</t>
  </si>
  <si>
    <t xml:space="preserve">          HealthChoice is not included.</t>
  </si>
  <si>
    <r>
      <rPr>
        <b/>
        <sz val="10"/>
        <color theme="1"/>
        <rFont val="Arial"/>
        <family val="2"/>
      </rPr>
      <t xml:space="preserve">Source: </t>
    </r>
    <r>
      <rPr>
        <sz val="10"/>
        <color theme="1"/>
        <rFont val="Arial"/>
        <family val="2"/>
      </rPr>
      <t xml:space="preserve"> </t>
    </r>
    <r>
      <rPr>
        <sz val="10"/>
        <rFont val="Arial"/>
        <family val="2"/>
      </rPr>
      <t>NCAnalytics data warehous</t>
    </r>
    <r>
      <rPr>
        <sz val="10"/>
        <color theme="1"/>
        <rFont val="Arial"/>
        <family val="2"/>
      </rPr>
      <t>e</t>
    </r>
  </si>
  <si>
    <t>Table 11</t>
  </si>
  <si>
    <t>NC Medicaid Service Expenditures for the Elderly</t>
  </si>
  <si>
    <t>MQBQ 
Medicare Qualified Beneficiary</t>
  </si>
  <si>
    <t>Total Qualified Beneficieries</t>
  </si>
  <si>
    <t>Total Elderly Dollars</t>
  </si>
  <si>
    <t>SFY 2019 
% of Total Dollars</t>
  </si>
  <si>
    <t>SFY 2018 
% of Total Dollars</t>
  </si>
  <si>
    <t>SFY 2017 
% of Total Dollars</t>
  </si>
  <si>
    <t>Total Elderly Recipients</t>
  </si>
  <si>
    <t>Expenditures Per Recipient</t>
  </si>
  <si>
    <r>
      <rPr>
        <b/>
        <sz val="10"/>
        <rFont val="Arial"/>
        <family val="2"/>
      </rPr>
      <t>Note</t>
    </r>
    <r>
      <rPr>
        <sz val="10"/>
        <rFont val="Arial"/>
        <family val="2"/>
      </rPr>
      <t>: Service Expenditure/Recipient amounts do not contain adjustments, settlements or administrative costs.</t>
    </r>
  </si>
  <si>
    <r>
      <rPr>
        <b/>
        <sz val="10"/>
        <color theme="1"/>
        <rFont val="Arial"/>
        <family val="2"/>
      </rPr>
      <t xml:space="preserve">Source: </t>
    </r>
    <r>
      <rPr>
        <sz val="10"/>
        <color theme="1"/>
        <rFont val="Arial"/>
        <family val="2"/>
      </rPr>
      <t xml:space="preserve"> NCAnalytics data warehouse</t>
    </r>
  </si>
  <si>
    <t>Table 12</t>
  </si>
  <si>
    <t>NC Medicaid Service Expenditures for the Disabled &amp; Blind</t>
  </si>
  <si>
    <t>Total Blind &amp; Disabled Dollars</t>
  </si>
  <si>
    <t>SFY 2019
% of Total Dollars</t>
  </si>
  <si>
    <t>Total Disabled/Blind Recipients</t>
  </si>
  <si>
    <t>Service Expenditures Per Recipient</t>
  </si>
  <si>
    <r>
      <rPr>
        <b/>
        <sz val="8"/>
        <rFont val="Arial"/>
        <family val="2"/>
      </rPr>
      <t>Note</t>
    </r>
    <r>
      <rPr>
        <sz val="8"/>
        <rFont val="Arial"/>
        <family val="2"/>
      </rPr>
      <t>: Service Expenditure/Recipient amounts do not contain adjustments, settlements or administrative costs.</t>
    </r>
  </si>
  <si>
    <t>Table 13</t>
  </si>
  <si>
    <t xml:space="preserve">NC Medicaid Service Expenditures for Families and Children </t>
  </si>
  <si>
    <t>AFDC Adults</t>
  </si>
  <si>
    <t>% of Service Dollars</t>
  </si>
  <si>
    <t xml:space="preserve">Special  Pregnant  Women </t>
  </si>
  <si>
    <t>AFDC Children &amp; Other Children</t>
  </si>
  <si>
    <t>Breast Cervical</t>
  </si>
  <si>
    <t>Total Families &amp;  Children  Dollars</t>
  </si>
  <si>
    <r>
      <rPr>
        <b/>
        <sz val="10"/>
        <color theme="1"/>
        <rFont val="Arial"/>
        <family val="2"/>
      </rPr>
      <t xml:space="preserve">Source: </t>
    </r>
    <r>
      <rPr>
        <sz val="10"/>
        <color theme="1"/>
        <rFont val="Arial"/>
        <family val="2"/>
      </rPr>
      <t xml:space="preserve"> NCAnalytics data warehouse </t>
    </r>
    <r>
      <rPr>
        <sz val="10"/>
        <color rgb="FFFF0000"/>
        <rFont val="Calibri"/>
        <family val="2"/>
        <scheme val="minor"/>
      </rPr>
      <t/>
    </r>
  </si>
  <si>
    <t>Table 14</t>
  </si>
  <si>
    <t>NC Medicaid Service Expenditures for MedSolution, Alien &amp; Refugees, and Adjustment</t>
  </si>
  <si>
    <r>
      <t>Service Expenditures Per Recipien</t>
    </r>
    <r>
      <rPr>
        <b/>
        <sz val="10"/>
        <color theme="1"/>
        <rFont val="Arial"/>
        <family val="2"/>
      </rPr>
      <t>t</t>
    </r>
  </si>
  <si>
    <r>
      <rPr>
        <b/>
        <sz val="10"/>
        <color theme="1"/>
        <rFont val="Arial"/>
        <family val="2"/>
      </rPr>
      <t xml:space="preserve">Source: </t>
    </r>
    <r>
      <rPr>
        <sz val="10"/>
        <color theme="1"/>
        <rFont val="Arial"/>
        <family val="2"/>
      </rPr>
      <t xml:space="preserve"> NCAnalytics data warehouse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</si>
</sst>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
    <numFmt numFmtId="167" formatCode="&quot;$&quot;#,##0.00"/>
    <numFmt numFmtId="168" formatCode="0.0%"/>
    <numFmt numFmtId="169" formatCode="General_)"/>
    <numFmt numFmtId="170" formatCode="0.0%_);\(0.0%\)"/>
    <numFmt numFmtId="171" formatCode="0.00%_);\(0.00%\)"/>
  </numFmts>
  <fonts count="41" x14ac:knownFonts="1">
    <font>
      <sz val="11"/>
      <color theme="1"/>
      <name val="Calibri"/>
      <family val="2"/>
      <scheme val="minor"/>
    </font>
    <font>
      <sz val="11"/>
      <color theme="1"/>
      <name val="Calibri"/>
      <family val="2"/>
      <scheme val="minor"/>
    </font>
    <font>
      <b/>
      <sz val="11"/>
      <color theme="1"/>
      <name val="Calibri"/>
      <family val="2"/>
      <scheme val="minor"/>
    </font>
    <font>
      <sz val="10"/>
      <name val="MS Sans Serif"/>
    </font>
    <font>
      <sz val="10"/>
      <name val="System"/>
    </font>
    <font>
      <sz val="10"/>
      <name val="Courier"/>
    </font>
    <fon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10"/>
      <color rgb="FFFF0000"/>
      <name val="Calibri"/>
      <family val="2"/>
      <scheme val="minor"/>
    </font>
    <font>
      <sz val="11"/>
      <color theme="1"/>
      <name val="Arial"/>
      <family val="2"/>
    </font>
    <font>
      <b/>
      <sz val="10"/>
      <color theme="1"/>
      <name val="Arial"/>
      <family val="2"/>
    </font>
    <font>
      <sz val="10"/>
      <color theme="1"/>
      <name val="Arial"/>
      <family val="2"/>
    </font>
    <font>
      <b/>
      <sz val="11"/>
      <color theme="1"/>
      <name val="Arial"/>
      <family val="2"/>
    </font>
    <font>
      <sz val="14"/>
      <color theme="1"/>
      <name val="Arial"/>
      <family val="2"/>
    </font>
    <font>
      <sz val="11"/>
      <name val="Arial"/>
      <family val="2"/>
    </font>
    <font>
      <sz val="14"/>
      <name val="Arial"/>
      <family val="2"/>
    </font>
    <font>
      <b/>
      <sz val="10"/>
      <name val="Arial"/>
      <family val="2"/>
    </font>
    <font>
      <sz val="10"/>
      <color rgb="FFFF0000"/>
      <name val="Arial"/>
      <family val="2"/>
    </font>
    <font>
      <vertAlign val="superscript"/>
      <sz val="10"/>
      <name val="Arial"/>
      <family val="2"/>
    </font>
    <font>
      <b/>
      <vertAlign val="superscript"/>
      <sz val="10"/>
      <name val="Arial"/>
      <family val="2"/>
    </font>
    <font>
      <sz val="8"/>
      <name val="Arial"/>
      <family val="2"/>
    </font>
    <font>
      <b/>
      <sz val="10"/>
      <color indexed="8"/>
      <name val="Arial"/>
      <family val="2"/>
    </font>
    <font>
      <sz val="10"/>
      <color indexed="8"/>
      <name val="Arial"/>
      <family val="2"/>
    </font>
    <font>
      <b/>
      <sz val="10"/>
      <color indexed="12"/>
      <name val="Arial"/>
      <family val="2"/>
    </font>
    <font>
      <b/>
      <sz val="8"/>
      <color indexed="12"/>
      <name val="Arial"/>
      <family val="2"/>
    </font>
    <font>
      <sz val="8"/>
      <color theme="1"/>
      <name val="Arial"/>
      <family val="2"/>
    </font>
    <font>
      <b/>
      <sz val="8"/>
      <name val="Arial"/>
      <family val="2"/>
    </font>
  </fonts>
  <fills count="3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2">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51">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 fillId="0" borderId="0"/>
    <xf numFmtId="0" fontId="4" fillId="0" borderId="0"/>
    <xf numFmtId="169" fontId="5" fillId="0" borderId="0" applyFill="0"/>
    <xf numFmtId="0" fontId="6" fillId="0" borderId="0"/>
    <xf numFmtId="0" fontId="3" fillId="0" borderId="0"/>
    <xf numFmtId="0" fontId="6" fillId="0" borderId="0"/>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7" borderId="5" applyNumberFormat="0" applyAlignment="0" applyProtection="0"/>
    <xf numFmtId="0" fontId="14" fillId="8" borderId="6" applyNumberFormat="0" applyAlignment="0" applyProtection="0"/>
    <xf numFmtId="0" fontId="15" fillId="8" borderId="5" applyNumberFormat="0" applyAlignment="0" applyProtection="0"/>
    <xf numFmtId="0" fontId="16" fillId="0" borderId="7" applyNumberFormat="0" applyFill="0" applyAlignment="0" applyProtection="0"/>
    <xf numFmtId="0" fontId="17" fillId="9" borderId="8" applyNumberFormat="0" applyAlignment="0" applyProtection="0"/>
    <xf numFmtId="0" fontId="18" fillId="0" borderId="0" applyNumberFormat="0" applyFill="0" applyBorder="0" applyAlignment="0" applyProtection="0"/>
    <xf numFmtId="0" fontId="1" fillId="10" borderId="9" applyNumberFormat="0" applyFont="0" applyAlignment="0" applyProtection="0"/>
    <xf numFmtId="0" fontId="19" fillId="0" borderId="0" applyNumberFormat="0" applyFill="0" applyBorder="0" applyAlignment="0" applyProtection="0"/>
    <xf numFmtId="0" fontId="2" fillId="0" borderId="10" applyNumberFormat="0" applyFill="0" applyAlignment="0" applyProtection="0"/>
    <xf numFmtId="0" fontId="20"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0"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0"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0"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0"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0"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1" fillId="6"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cellStyleXfs>
  <cellXfs count="394">
    <xf numFmtId="0" fontId="0" fillId="0" borderId="0" xfId="0"/>
    <xf numFmtId="0" fontId="23" fillId="0" borderId="0" xfId="0" applyFont="1"/>
    <xf numFmtId="165" fontId="23" fillId="0" borderId="0" xfId="2" applyNumberFormat="1" applyFont="1"/>
    <xf numFmtId="0" fontId="23" fillId="0" borderId="0" xfId="0" applyFont="1" applyAlignment="1">
      <alignment horizontal="right"/>
    </xf>
    <xf numFmtId="0" fontId="24" fillId="0" borderId="1" xfId="0" applyFont="1" applyFill="1" applyBorder="1" applyAlignment="1">
      <alignment horizontal="left"/>
    </xf>
    <xf numFmtId="165" fontId="24" fillId="0" borderId="1" xfId="2" applyNumberFormat="1" applyFont="1" applyFill="1" applyBorder="1" applyAlignment="1">
      <alignment horizontal="right" wrapText="1"/>
    </xf>
    <xf numFmtId="0" fontId="23" fillId="0" borderId="0" xfId="0" applyFont="1" applyFill="1" applyBorder="1"/>
    <xf numFmtId="49" fontId="25" fillId="0" borderId="0" xfId="0" applyNumberFormat="1" applyFont="1" applyFill="1"/>
    <xf numFmtId="165" fontId="25" fillId="0" borderId="0" xfId="2" applyNumberFormat="1" applyFont="1" applyFill="1"/>
    <xf numFmtId="49" fontId="25" fillId="0" borderId="0" xfId="0" applyNumberFormat="1" applyFont="1" applyFill="1" applyAlignment="1">
      <alignment wrapText="1"/>
    </xf>
    <xf numFmtId="49" fontId="25" fillId="0" borderId="1" xfId="0" applyNumberFormat="1" applyFont="1" applyFill="1" applyBorder="1"/>
    <xf numFmtId="165" fontId="25" fillId="0" borderId="1" xfId="2" applyNumberFormat="1" applyFont="1" applyFill="1" applyBorder="1"/>
    <xf numFmtId="49" fontId="24" fillId="0" borderId="0" xfId="0" applyNumberFormat="1" applyFont="1" applyFill="1"/>
    <xf numFmtId="165" fontId="24" fillId="0" borderId="0" xfId="2" applyNumberFormat="1" applyFont="1" applyFill="1"/>
    <xf numFmtId="0" fontId="26" fillId="0" borderId="0" xfId="0" applyFont="1"/>
    <xf numFmtId="0" fontId="25" fillId="0" borderId="0" xfId="0" applyFont="1" applyFill="1"/>
    <xf numFmtId="0" fontId="25" fillId="0" borderId="0" xfId="0" applyFont="1" applyFill="1" applyAlignment="1"/>
    <xf numFmtId="165" fontId="25" fillId="0" borderId="0" xfId="2" applyNumberFormat="1" applyFont="1" applyFill="1" applyBorder="1"/>
    <xf numFmtId="0" fontId="23" fillId="0" borderId="0" xfId="0" applyFont="1" applyBorder="1"/>
    <xf numFmtId="0" fontId="25" fillId="0" borderId="0" xfId="0" applyFont="1" applyFill="1" applyAlignment="1">
      <alignment wrapText="1"/>
    </xf>
    <xf numFmtId="165" fontId="23" fillId="0" borderId="0" xfId="2" applyNumberFormat="1" applyFont="1" applyFill="1"/>
    <xf numFmtId="165" fontId="27" fillId="0" borderId="0" xfId="2" applyNumberFormat="1" applyFont="1" applyAlignment="1">
      <alignment horizontal="right"/>
    </xf>
    <xf numFmtId="0" fontId="28" fillId="0" borderId="0" xfId="9" applyFont="1" applyBorder="1"/>
    <xf numFmtId="0" fontId="28" fillId="0" borderId="0" xfId="9" applyFont="1" applyBorder="1" applyAlignment="1">
      <alignment horizontal="right"/>
    </xf>
    <xf numFmtId="0" fontId="6" fillId="0" borderId="0" xfId="9" applyFont="1" applyBorder="1" applyAlignment="1">
      <alignment horizontal="center"/>
    </xf>
    <xf numFmtId="0" fontId="30" fillId="0" borderId="1" xfId="9" applyFont="1" applyBorder="1" applyAlignment="1">
      <alignment horizontal="right"/>
    </xf>
    <xf numFmtId="0" fontId="6" fillId="0" borderId="0" xfId="9" applyFont="1" applyBorder="1"/>
    <xf numFmtId="166" fontId="6" fillId="0" borderId="0" xfId="9" applyNumberFormat="1" applyFont="1" applyBorder="1" applyAlignment="1">
      <alignment horizontal="right"/>
    </xf>
    <xf numFmtId="166" fontId="31" fillId="0" borderId="0" xfId="9" applyNumberFormat="1" applyFont="1" applyBorder="1" applyAlignment="1">
      <alignment horizontal="left"/>
    </xf>
    <xf numFmtId="166" fontId="6" fillId="0" borderId="1" xfId="9" applyNumberFormat="1" applyFont="1" applyBorder="1" applyAlignment="1">
      <alignment horizontal="right"/>
    </xf>
    <xf numFmtId="166" fontId="6" fillId="0" borderId="0" xfId="9" applyNumberFormat="1" applyFont="1" applyBorder="1"/>
    <xf numFmtId="0" fontId="30" fillId="0" borderId="0" xfId="9" applyFont="1" applyBorder="1"/>
    <xf numFmtId="0" fontId="6" fillId="0" borderId="0" xfId="9" applyFont="1" applyBorder="1" applyAlignment="1">
      <alignment horizontal="right"/>
    </xf>
    <xf numFmtId="167" fontId="6" fillId="0" borderId="0" xfId="9" applyNumberFormat="1" applyFont="1" applyBorder="1"/>
    <xf numFmtId="168" fontId="6" fillId="0" borderId="0" xfId="9" applyNumberFormat="1" applyFont="1" applyBorder="1" applyAlignment="1">
      <alignment horizontal="right"/>
    </xf>
    <xf numFmtId="10" fontId="6" fillId="0" borderId="1" xfId="9" applyNumberFormat="1" applyFont="1" applyBorder="1" applyAlignment="1">
      <alignment horizontal="right"/>
    </xf>
    <xf numFmtId="0" fontId="30" fillId="0" borderId="0" xfId="9" applyFont="1" applyBorder="1" applyAlignment="1">
      <alignment horizontal="left"/>
    </xf>
    <xf numFmtId="0" fontId="34" fillId="0" borderId="0" xfId="9" applyFont="1" applyBorder="1" applyAlignment="1">
      <alignment horizontal="center"/>
    </xf>
    <xf numFmtId="0" fontId="34" fillId="0" borderId="0" xfId="9" applyFont="1" applyBorder="1"/>
    <xf numFmtId="0" fontId="34" fillId="0" borderId="0" xfId="9" applyFont="1" applyBorder="1" applyAlignment="1">
      <alignment horizontal="right"/>
    </xf>
    <xf numFmtId="166" fontId="34" fillId="0" borderId="0" xfId="9" applyNumberFormat="1" applyFont="1" applyBorder="1" applyAlignment="1">
      <alignment horizontal="right"/>
    </xf>
    <xf numFmtId="0" fontId="28" fillId="0" borderId="0" xfId="9" applyFont="1"/>
    <xf numFmtId="0" fontId="28" fillId="0" borderId="0" xfId="9" applyFont="1" applyAlignment="1">
      <alignment horizontal="right"/>
    </xf>
    <xf numFmtId="0" fontId="6" fillId="0" borderId="0" xfId="9" applyFont="1"/>
    <xf numFmtId="0" fontId="6" fillId="0" borderId="0" xfId="9" applyFont="1" applyAlignment="1">
      <alignment horizontal="right"/>
    </xf>
    <xf numFmtId="0" fontId="30" fillId="0" borderId="1" xfId="9" applyFont="1" applyBorder="1" applyAlignment="1">
      <alignment horizontal="left" wrapText="1"/>
    </xf>
    <xf numFmtId="0" fontId="30" fillId="0" borderId="1" xfId="9" applyFont="1" applyBorder="1" applyAlignment="1">
      <alignment horizontal="right" wrapText="1"/>
    </xf>
    <xf numFmtId="0" fontId="30" fillId="0" borderId="0" xfId="9" applyFont="1" applyBorder="1" applyAlignment="1">
      <alignment wrapText="1"/>
    </xf>
    <xf numFmtId="0" fontId="6" fillId="0" borderId="0" xfId="9" applyFont="1" applyAlignment="1"/>
    <xf numFmtId="0" fontId="6" fillId="0" borderId="0" xfId="9" applyFont="1" applyAlignment="1">
      <alignment horizontal="right" wrapText="1"/>
    </xf>
    <xf numFmtId="0" fontId="6" fillId="0" borderId="0" xfId="9" applyFont="1" applyAlignment="1">
      <alignment wrapText="1"/>
    </xf>
    <xf numFmtId="0" fontId="25" fillId="0" borderId="0" xfId="0" applyFont="1" applyAlignment="1">
      <alignment vertical="center"/>
    </xf>
    <xf numFmtId="10" fontId="6" fillId="0" borderId="0" xfId="9" applyNumberFormat="1" applyFont="1"/>
    <xf numFmtId="166" fontId="6" fillId="0" borderId="0" xfId="9" applyNumberFormat="1" applyFont="1"/>
    <xf numFmtId="10" fontId="25" fillId="0" borderId="0" xfId="9" applyNumberFormat="1" applyFont="1"/>
    <xf numFmtId="0" fontId="25" fillId="0" borderId="0" xfId="9" applyFont="1"/>
    <xf numFmtId="0" fontId="30" fillId="0" borderId="0" xfId="7" applyFont="1" applyFill="1" applyBorder="1" applyAlignment="1">
      <alignment horizontal="left" wrapText="1"/>
    </xf>
    <xf numFmtId="0" fontId="30" fillId="0" borderId="0" xfId="7" applyFont="1" applyFill="1" applyBorder="1" applyAlignment="1">
      <alignment horizontal="right" wrapText="1"/>
    </xf>
    <xf numFmtId="0" fontId="30" fillId="0" borderId="0" xfId="7" applyFont="1" applyFill="1" applyBorder="1" applyAlignment="1">
      <alignment wrapText="1"/>
    </xf>
    <xf numFmtId="0" fontId="6" fillId="0" borderId="0" xfId="7" applyFont="1" applyFill="1" applyBorder="1" applyAlignment="1">
      <alignment horizontal="left"/>
    </xf>
    <xf numFmtId="3" fontId="6" fillId="0" borderId="0" xfId="7" applyNumberFormat="1" applyFont="1" applyFill="1" applyBorder="1" applyAlignment="1">
      <alignment horizontal="right"/>
    </xf>
    <xf numFmtId="10" fontId="6" fillId="0" borderId="0" xfId="7" applyNumberFormat="1" applyFont="1" applyFill="1" applyBorder="1" applyAlignment="1">
      <alignment horizontal="right"/>
    </xf>
    <xf numFmtId="0" fontId="6" fillId="0" borderId="0" xfId="7" applyFont="1" applyBorder="1"/>
    <xf numFmtId="3" fontId="6" fillId="0" borderId="0" xfId="7" applyNumberFormat="1" applyFont="1" applyBorder="1"/>
    <xf numFmtId="0" fontId="25" fillId="0" borderId="0" xfId="7" applyFont="1" applyFill="1" applyBorder="1" applyAlignment="1">
      <alignment horizontal="left"/>
    </xf>
    <xf numFmtId="0" fontId="6" fillId="0" borderId="0" xfId="7" applyFont="1" applyBorder="1" applyAlignment="1">
      <alignment horizontal="left" wrapText="1"/>
    </xf>
    <xf numFmtId="3" fontId="6" fillId="0" borderId="0" xfId="7" applyNumberFormat="1" applyFont="1" applyBorder="1" applyAlignment="1">
      <alignment horizontal="right"/>
    </xf>
    <xf numFmtId="0" fontId="6" fillId="0" borderId="0" xfId="7" applyFont="1" applyBorder="1" applyAlignment="1">
      <alignment horizontal="right"/>
    </xf>
    <xf numFmtId="0" fontId="25" fillId="0" borderId="0" xfId="7" applyFont="1" applyBorder="1" applyAlignment="1">
      <alignment horizontal="left" wrapText="1"/>
    </xf>
    <xf numFmtId="168" fontId="6" fillId="0" borderId="0" xfId="7" applyNumberFormat="1" applyFont="1" applyBorder="1" applyAlignment="1">
      <alignment horizontal="right"/>
    </xf>
    <xf numFmtId="168" fontId="25" fillId="0" borderId="0" xfId="7" applyNumberFormat="1" applyFont="1" applyBorder="1" applyAlignment="1">
      <alignment horizontal="right"/>
    </xf>
    <xf numFmtId="0" fontId="6" fillId="0" borderId="0" xfId="7" applyFont="1" applyBorder="1" applyAlignment="1">
      <alignment horizontal="left"/>
    </xf>
    <xf numFmtId="0" fontId="6" fillId="0" borderId="0" xfId="7" applyFont="1" applyFill="1" applyBorder="1"/>
    <xf numFmtId="0" fontId="30" fillId="0" borderId="0" xfId="7" applyFont="1" applyFill="1" applyBorder="1" applyAlignment="1">
      <alignment horizontal="left"/>
    </xf>
    <xf numFmtId="0" fontId="30" fillId="0" borderId="0" xfId="7" applyFont="1" applyFill="1" applyBorder="1" applyAlignment="1">
      <alignment horizontal="right"/>
    </xf>
    <xf numFmtId="3" fontId="25" fillId="0" borderId="0" xfId="0" applyNumberFormat="1" applyFont="1"/>
    <xf numFmtId="3" fontId="25" fillId="0" borderId="0" xfId="2" applyNumberFormat="1" applyFont="1"/>
    <xf numFmtId="0" fontId="25" fillId="0" borderId="0" xfId="7" applyFont="1" applyBorder="1" applyAlignment="1">
      <alignment horizontal="right"/>
    </xf>
    <xf numFmtId="0" fontId="25" fillId="0" borderId="0" xfId="7" applyFont="1" applyBorder="1"/>
    <xf numFmtId="10" fontId="6" fillId="0" borderId="0" xfId="7" applyNumberFormat="1" applyFont="1" applyBorder="1" applyAlignment="1">
      <alignment horizontal="right"/>
    </xf>
    <xf numFmtId="0" fontId="29" fillId="0" borderId="0" xfId="7" applyFont="1" applyBorder="1" applyAlignment="1">
      <alignment horizontal="right"/>
    </xf>
    <xf numFmtId="169" fontId="35" fillId="0" borderId="1" xfId="6" applyFont="1" applyFill="1" applyBorder="1" applyAlignment="1" applyProtection="1">
      <alignment horizontal="left" wrapText="1"/>
      <protection locked="0"/>
    </xf>
    <xf numFmtId="3" fontId="24" fillId="0" borderId="1" xfId="6" applyNumberFormat="1" applyFont="1" applyFill="1" applyBorder="1" applyAlignment="1" applyProtection="1">
      <alignment horizontal="right" wrapText="1"/>
      <protection locked="0"/>
    </xf>
    <xf numFmtId="165" fontId="24" fillId="0" borderId="1" xfId="6" applyNumberFormat="1" applyFont="1" applyFill="1" applyBorder="1" applyAlignment="1" applyProtection="1">
      <alignment horizontal="right" wrapText="1"/>
      <protection locked="0"/>
    </xf>
    <xf numFmtId="44" fontId="24" fillId="0" borderId="1" xfId="1" applyFont="1" applyFill="1" applyBorder="1" applyAlignment="1" applyProtection="1">
      <alignment horizontal="right" wrapText="1"/>
      <protection locked="0"/>
    </xf>
    <xf numFmtId="165" fontId="35" fillId="0" borderId="1" xfId="6" applyNumberFormat="1" applyFont="1" applyFill="1" applyBorder="1" applyAlignment="1" applyProtection="1">
      <alignment horizontal="right" wrapText="1"/>
      <protection locked="0"/>
    </xf>
    <xf numFmtId="164" fontId="35" fillId="0" borderId="1" xfId="1" applyNumberFormat="1" applyFont="1" applyFill="1" applyBorder="1" applyAlignment="1" applyProtection="1">
      <alignment horizontal="right" wrapText="1"/>
      <protection locked="0"/>
    </xf>
    <xf numFmtId="165" fontId="35" fillId="0" borderId="1" xfId="2" applyNumberFormat="1" applyFont="1" applyFill="1" applyBorder="1" applyAlignment="1" applyProtection="1">
      <alignment horizontal="right" wrapText="1"/>
      <protection locked="0"/>
    </xf>
    <xf numFmtId="0" fontId="24" fillId="0" borderId="1" xfId="0" applyFont="1" applyFill="1" applyBorder="1" applyAlignment="1">
      <alignment horizontal="right" wrapText="1"/>
    </xf>
    <xf numFmtId="0" fontId="36" fillId="3" borderId="0" xfId="0" applyNumberFormat="1" applyFont="1" applyFill="1" applyBorder="1" applyAlignment="1" applyProtection="1">
      <alignment horizontal="left" wrapText="1"/>
    </xf>
    <xf numFmtId="165" fontId="36" fillId="3" borderId="0" xfId="2" applyNumberFormat="1" applyFont="1" applyFill="1" applyBorder="1" applyAlignment="1" applyProtection="1">
      <alignment horizontal="right" wrapText="1"/>
    </xf>
    <xf numFmtId="3" fontId="36" fillId="3" borderId="0" xfId="2" applyNumberFormat="1" applyFont="1" applyFill="1" applyBorder="1" applyAlignment="1" applyProtection="1">
      <alignment horizontal="right" wrapText="1"/>
    </xf>
    <xf numFmtId="166" fontId="25" fillId="0" borderId="0" xfId="1" applyNumberFormat="1" applyFont="1" applyBorder="1"/>
    <xf numFmtId="165" fontId="25" fillId="0" borderId="0" xfId="2" applyNumberFormat="1" applyFont="1" applyBorder="1"/>
    <xf numFmtId="168" fontId="25" fillId="0" borderId="0" xfId="3" applyNumberFormat="1" applyFont="1" applyBorder="1"/>
    <xf numFmtId="3" fontId="36" fillId="0" borderId="0" xfId="2" applyNumberFormat="1" applyFont="1" applyFill="1" applyBorder="1" applyAlignment="1" applyProtection="1">
      <alignment horizontal="right" wrapText="1"/>
    </xf>
    <xf numFmtId="3" fontId="25" fillId="0" borderId="0" xfId="2" applyNumberFormat="1" applyFont="1" applyFill="1" applyBorder="1"/>
    <xf numFmtId="165" fontId="24" fillId="0" borderId="0" xfId="0" applyNumberFormat="1" applyFont="1"/>
    <xf numFmtId="164" fontId="25" fillId="0" borderId="0" xfId="1" applyNumberFormat="1" applyFont="1" applyBorder="1"/>
    <xf numFmtId="0" fontId="25" fillId="0" borderId="0" xfId="0" applyFont="1" applyBorder="1"/>
    <xf numFmtId="0" fontId="35" fillId="3" borderId="0" xfId="0" applyNumberFormat="1" applyFont="1" applyFill="1" applyBorder="1" applyAlignment="1" applyProtection="1">
      <alignment horizontal="left" wrapText="1"/>
    </xf>
    <xf numFmtId="165" fontId="24" fillId="0" borderId="0" xfId="2" applyNumberFormat="1" applyFont="1" applyBorder="1"/>
    <xf numFmtId="165" fontId="35" fillId="3" borderId="0" xfId="2" applyNumberFormat="1" applyFont="1" applyFill="1" applyBorder="1" applyAlignment="1" applyProtection="1">
      <alignment horizontal="right" wrapText="1"/>
    </xf>
    <xf numFmtId="166" fontId="24" fillId="0" borderId="0" xfId="1" applyNumberFormat="1" applyFont="1" applyBorder="1"/>
    <xf numFmtId="164" fontId="24" fillId="0" borderId="0" xfId="1" applyNumberFormat="1" applyFont="1" applyBorder="1"/>
    <xf numFmtId="0" fontId="24" fillId="0" borderId="0" xfId="0" applyFont="1" applyBorder="1"/>
    <xf numFmtId="10" fontId="24" fillId="0" borderId="0" xfId="3" applyNumberFormat="1" applyFont="1" applyBorder="1"/>
    <xf numFmtId="0" fontId="24" fillId="0" borderId="0" xfId="0" applyFont="1"/>
    <xf numFmtId="0" fontId="25" fillId="0" borderId="0" xfId="0" applyFont="1" applyBorder="1" applyAlignment="1">
      <alignment horizontal="left"/>
    </xf>
    <xf numFmtId="10" fontId="25" fillId="0" borderId="0" xfId="3" applyNumberFormat="1" applyFont="1" applyBorder="1"/>
    <xf numFmtId="0" fontId="25" fillId="0" borderId="0" xfId="0" applyFont="1"/>
    <xf numFmtId="169" fontId="35" fillId="2" borderId="0" xfId="6" applyFont="1" applyFill="1" applyBorder="1" applyAlignment="1" applyProtection="1">
      <alignment horizontal="left"/>
      <protection locked="0"/>
    </xf>
    <xf numFmtId="3" fontId="35" fillId="2" borderId="0" xfId="6" applyNumberFormat="1" applyFont="1" applyFill="1" applyBorder="1" applyAlignment="1" applyProtection="1">
      <alignment horizontal="left"/>
      <protection locked="0"/>
    </xf>
    <xf numFmtId="166" fontId="30" fillId="0" borderId="0" xfId="0" applyNumberFormat="1" applyFont="1" applyBorder="1"/>
    <xf numFmtId="44" fontId="30" fillId="2" borderId="0" xfId="0" applyNumberFormat="1" applyFont="1" applyFill="1" applyBorder="1" applyAlignment="1">
      <alignment horizontal="left" wrapText="1"/>
    </xf>
    <xf numFmtId="0" fontId="30" fillId="2" borderId="0" xfId="0" applyFont="1" applyFill="1" applyBorder="1" applyAlignment="1">
      <alignment horizontal="left" wrapText="1"/>
    </xf>
    <xf numFmtId="9" fontId="24" fillId="0" borderId="0" xfId="3" applyFont="1" applyBorder="1"/>
    <xf numFmtId="169" fontId="35" fillId="2" borderId="0" xfId="6" applyFont="1" applyFill="1" applyBorder="1" applyAlignment="1" applyProtection="1">
      <alignment horizontal="right"/>
      <protection locked="0"/>
    </xf>
    <xf numFmtId="3" fontId="36" fillId="2" borderId="0" xfId="6" applyNumberFormat="1" applyFont="1" applyFill="1" applyBorder="1" applyAlignment="1" applyProtection="1">
      <alignment horizontal="left"/>
      <protection locked="0"/>
    </xf>
    <xf numFmtId="165" fontId="35" fillId="2" borderId="0" xfId="6" applyNumberFormat="1" applyFont="1" applyFill="1" applyBorder="1"/>
    <xf numFmtId="166" fontId="36" fillId="2" borderId="0" xfId="1" applyNumberFormat="1" applyFont="1" applyFill="1" applyBorder="1"/>
    <xf numFmtId="164" fontId="30" fillId="2" borderId="0" xfId="0" applyNumberFormat="1" applyFont="1" applyFill="1" applyBorder="1" applyAlignment="1">
      <alignment horizontal="left" wrapText="1"/>
    </xf>
    <xf numFmtId="9" fontId="25" fillId="0" borderId="0" xfId="3" applyFont="1" applyBorder="1"/>
    <xf numFmtId="0" fontId="24" fillId="0" borderId="0" xfId="0" applyFont="1" applyAlignment="1">
      <alignment horizontal="right" indent="2"/>
    </xf>
    <xf numFmtId="0" fontId="6" fillId="0" borderId="0" xfId="7" applyFont="1" applyFill="1"/>
    <xf numFmtId="164" fontId="25" fillId="0" borderId="0" xfId="1" applyNumberFormat="1" applyFont="1"/>
    <xf numFmtId="0" fontId="30" fillId="2" borderId="0" xfId="0" applyFont="1" applyFill="1" applyBorder="1" applyAlignment="1">
      <alignment horizontal="center"/>
    </xf>
    <xf numFmtId="0" fontId="30" fillId="2" borderId="0" xfId="0" applyFont="1" applyFill="1" applyBorder="1"/>
    <xf numFmtId="0" fontId="25" fillId="0" borderId="0" xfId="0" applyFont="1" applyFill="1" applyBorder="1" applyAlignment="1">
      <alignment horizontal="left"/>
    </xf>
    <xf numFmtId="0" fontId="25" fillId="0" borderId="0" xfId="0" applyFont="1" applyFill="1" applyBorder="1"/>
    <xf numFmtId="164" fontId="25" fillId="0" borderId="0" xfId="1" applyNumberFormat="1" applyFont="1" applyFill="1" applyBorder="1"/>
    <xf numFmtId="9" fontId="25" fillId="0" borderId="0" xfId="3" applyFont="1" applyFill="1" applyBorder="1"/>
    <xf numFmtId="165" fontId="25" fillId="0" borderId="0" xfId="2" applyNumberFormat="1" applyFont="1"/>
    <xf numFmtId="10" fontId="25" fillId="0" borderId="0" xfId="3" applyNumberFormat="1" applyFont="1"/>
    <xf numFmtId="0" fontId="25" fillId="0" borderId="0" xfId="0" applyFont="1" applyAlignment="1">
      <alignment horizontal="left"/>
    </xf>
    <xf numFmtId="0" fontId="30" fillId="0" borderId="0" xfId="7" applyFont="1" applyBorder="1" applyAlignment="1">
      <alignment horizontal="left"/>
    </xf>
    <xf numFmtId="0" fontId="24" fillId="0" borderId="0" xfId="0" applyFont="1" applyFill="1" applyAlignment="1">
      <alignment horizontal="right" wrapText="1"/>
    </xf>
    <xf numFmtId="0" fontId="24" fillId="0" borderId="0" xfId="0" applyFont="1" applyFill="1" applyAlignment="1">
      <alignment horizontal="center" wrapText="1"/>
    </xf>
    <xf numFmtId="165" fontId="24" fillId="0" borderId="0" xfId="2" applyNumberFormat="1" applyFont="1" applyBorder="1" applyAlignment="1">
      <alignment horizontal="right"/>
    </xf>
    <xf numFmtId="164" fontId="24" fillId="0" borderId="0" xfId="1" applyNumberFormat="1" applyFont="1" applyBorder="1" applyAlignment="1">
      <alignment horizontal="right"/>
    </xf>
    <xf numFmtId="10" fontId="27" fillId="0" borderId="0" xfId="3" applyNumberFormat="1" applyFont="1" applyAlignment="1">
      <alignment horizontal="right"/>
    </xf>
    <xf numFmtId="4" fontId="30" fillId="0" borderId="1" xfId="0" applyNumberFormat="1" applyFont="1" applyFill="1" applyBorder="1" applyAlignment="1">
      <alignment horizontal="left" wrapText="1"/>
    </xf>
    <xf numFmtId="3" fontId="24" fillId="0" borderId="1" xfId="0" applyNumberFormat="1" applyFont="1" applyFill="1" applyBorder="1" applyAlignment="1">
      <alignment horizontal="right" wrapText="1"/>
    </xf>
    <xf numFmtId="168" fontId="30" fillId="0" borderId="1" xfId="0" applyNumberFormat="1" applyFont="1" applyFill="1" applyBorder="1" applyAlignment="1">
      <alignment horizontal="right" wrapText="1"/>
    </xf>
    <xf numFmtId="3" fontId="30" fillId="0" borderId="1" xfId="0" applyNumberFormat="1" applyFont="1" applyFill="1" applyBorder="1" applyAlignment="1">
      <alignment horizontal="right" wrapText="1"/>
    </xf>
    <xf numFmtId="164" fontId="24" fillId="0" borderId="1" xfId="1" applyNumberFormat="1" applyFont="1" applyFill="1" applyBorder="1" applyAlignment="1">
      <alignment horizontal="right" wrapText="1"/>
    </xf>
    <xf numFmtId="0" fontId="30" fillId="0" borderId="0" xfId="0" applyFont="1" applyFill="1" applyBorder="1" applyAlignment="1">
      <alignment horizontal="center"/>
    </xf>
    <xf numFmtId="0" fontId="30" fillId="0" borderId="0" xfId="0" applyFont="1" applyFill="1" applyAlignment="1">
      <alignment horizontal="center"/>
    </xf>
    <xf numFmtId="0" fontId="6" fillId="0" borderId="0" xfId="0" applyFont="1" applyFill="1" applyAlignment="1">
      <alignment horizontal="center"/>
    </xf>
    <xf numFmtId="49" fontId="25" fillId="0" borderId="0" xfId="0" applyNumberFormat="1" applyFont="1" applyBorder="1"/>
    <xf numFmtId="168" fontId="6" fillId="0" borderId="0" xfId="1" quotePrefix="1" applyNumberFormat="1" applyFont="1" applyBorder="1"/>
    <xf numFmtId="165" fontId="25" fillId="0" borderId="0" xfId="0" applyNumberFormat="1" applyFont="1" applyBorder="1"/>
    <xf numFmtId="166" fontId="25" fillId="0" borderId="0" xfId="1" applyNumberFormat="1" applyFont="1" applyFill="1" applyBorder="1"/>
    <xf numFmtId="165" fontId="25" fillId="0" borderId="0" xfId="0" applyNumberFormat="1" applyFont="1" applyFill="1" applyBorder="1"/>
    <xf numFmtId="0" fontId="6" fillId="0" borderId="0" xfId="0" quotePrefix="1" applyNumberFormat="1" applyFont="1" applyBorder="1"/>
    <xf numFmtId="166" fontId="25" fillId="0" borderId="1" xfId="1" applyNumberFormat="1" applyFont="1" applyBorder="1"/>
    <xf numFmtId="168" fontId="25" fillId="0" borderId="1" xfId="3" applyNumberFormat="1" applyFont="1" applyBorder="1"/>
    <xf numFmtId="168" fontId="6" fillId="0" borderId="1" xfId="1" quotePrefix="1" applyNumberFormat="1" applyFont="1" applyBorder="1"/>
    <xf numFmtId="165" fontId="25" fillId="0" borderId="1" xfId="2" applyNumberFormat="1" applyFont="1" applyBorder="1"/>
    <xf numFmtId="165" fontId="25" fillId="0" borderId="1" xfId="0" applyNumberFormat="1" applyFont="1" applyBorder="1"/>
    <xf numFmtId="0" fontId="30" fillId="0" borderId="0" xfId="0" applyFont="1" applyBorder="1" applyAlignment="1">
      <alignment horizontal="left"/>
    </xf>
    <xf numFmtId="166" fontId="24" fillId="0" borderId="0" xfId="0" applyNumberFormat="1" applyFont="1" applyBorder="1"/>
    <xf numFmtId="168" fontId="24" fillId="0" borderId="0" xfId="3" applyNumberFormat="1" applyFont="1" applyBorder="1"/>
    <xf numFmtId="168" fontId="30" fillId="0" borderId="0" xfId="1" quotePrefix="1" applyNumberFormat="1" applyFont="1" applyBorder="1"/>
    <xf numFmtId="167" fontId="24" fillId="0" borderId="0" xfId="1" applyNumberFormat="1" applyFont="1" applyBorder="1"/>
    <xf numFmtId="0" fontId="30" fillId="0" borderId="0" xfId="0" applyFont="1" applyBorder="1"/>
    <xf numFmtId="164" fontId="30" fillId="0" borderId="0" xfId="0" quotePrefix="1" applyNumberFormat="1" applyFont="1" applyBorder="1"/>
    <xf numFmtId="0" fontId="25" fillId="0" borderId="1" xfId="0" applyFont="1" applyBorder="1"/>
    <xf numFmtId="164" fontId="25" fillId="0" borderId="1" xfId="1" applyNumberFormat="1" applyFont="1" applyBorder="1"/>
    <xf numFmtId="165" fontId="24" fillId="35" borderId="0" xfId="2" applyNumberFormat="1" applyFont="1" applyFill="1" applyBorder="1"/>
    <xf numFmtId="0" fontId="30" fillId="0" borderId="0" xfId="0" quotePrefix="1" applyNumberFormat="1" applyFont="1" applyBorder="1"/>
    <xf numFmtId="0" fontId="30" fillId="0" borderId="0" xfId="0" applyNumberFormat="1" applyFont="1" applyBorder="1" applyAlignment="1">
      <alignment horizontal="left" indent="1"/>
    </xf>
    <xf numFmtId="164" fontId="30" fillId="0" borderId="0" xfId="0" applyNumberFormat="1" applyFont="1" applyBorder="1"/>
    <xf numFmtId="165" fontId="24" fillId="0" borderId="0" xfId="2" applyNumberFormat="1" applyFont="1" applyFill="1" applyBorder="1"/>
    <xf numFmtId="166" fontId="24" fillId="0" borderId="0" xfId="1" applyNumberFormat="1" applyFont="1" applyFill="1" applyBorder="1"/>
    <xf numFmtId="0" fontId="30" fillId="0" borderId="0" xfId="0" applyNumberFormat="1" applyFont="1" applyBorder="1"/>
    <xf numFmtId="0" fontId="6" fillId="0" borderId="0" xfId="0" applyFont="1" applyFill="1"/>
    <xf numFmtId="0" fontId="25" fillId="0" borderId="0" xfId="0" applyFont="1" applyAlignment="1">
      <alignment horizontal="right"/>
    </xf>
    <xf numFmtId="3" fontId="30" fillId="0" borderId="0" xfId="0" applyNumberFormat="1" applyFont="1" applyFill="1" applyBorder="1" applyAlignment="1">
      <alignment horizontal="left"/>
    </xf>
    <xf numFmtId="164" fontId="30" fillId="0" borderId="0" xfId="1" applyNumberFormat="1" applyFont="1" applyFill="1" applyBorder="1" applyAlignment="1">
      <alignment horizontal="left"/>
    </xf>
    <xf numFmtId="3" fontId="30" fillId="0" borderId="0" xfId="0" applyNumberFormat="1" applyFont="1" applyFill="1" applyBorder="1" applyAlignment="1">
      <alignment horizontal="center"/>
    </xf>
    <xf numFmtId="0" fontId="30" fillId="0" borderId="0" xfId="0" applyFont="1" applyFill="1" applyBorder="1"/>
    <xf numFmtId="168" fontId="24" fillId="0" borderId="0" xfId="0" applyNumberFormat="1" applyFont="1"/>
    <xf numFmtId="168" fontId="25" fillId="0" borderId="0" xfId="0" applyNumberFormat="1" applyFont="1" applyFill="1" applyBorder="1"/>
    <xf numFmtId="44" fontId="24" fillId="0" borderId="0" xfId="0" applyNumberFormat="1" applyFont="1"/>
    <xf numFmtId="166" fontId="25" fillId="0" borderId="0" xfId="0" applyNumberFormat="1" applyFont="1"/>
    <xf numFmtId="164" fontId="25" fillId="0" borderId="0" xfId="0" applyNumberFormat="1" applyFont="1"/>
    <xf numFmtId="0" fontId="6" fillId="0" borderId="0" xfId="0" applyFont="1" applyAlignment="1">
      <alignment horizontal="left"/>
    </xf>
    <xf numFmtId="164" fontId="6" fillId="0" borderId="0" xfId="1" applyNumberFormat="1" applyFont="1"/>
    <xf numFmtId="0" fontId="6" fillId="0" borderId="0" xfId="4" applyFont="1"/>
    <xf numFmtId="0" fontId="6" fillId="0" borderId="0" xfId="0" applyFont="1" applyAlignment="1">
      <alignment horizontal="left" wrapText="1"/>
    </xf>
    <xf numFmtId="168" fontId="25" fillId="0" borderId="0" xfId="3" applyNumberFormat="1" applyFont="1"/>
    <xf numFmtId="0" fontId="27" fillId="0" borderId="0" xfId="0" applyFont="1" applyAlignment="1">
      <alignment horizontal="right"/>
    </xf>
    <xf numFmtId="0" fontId="29" fillId="0" borderId="0" xfId="0" applyFont="1" applyFill="1" applyBorder="1" applyAlignment="1">
      <alignment horizontal="right"/>
    </xf>
    <xf numFmtId="0" fontId="30" fillId="0" borderId="1" xfId="0" applyFont="1" applyFill="1" applyBorder="1" applyAlignment="1">
      <alignment horizontal="left" wrapText="1"/>
    </xf>
    <xf numFmtId="10" fontId="30" fillId="0" borderId="1" xfId="4" applyNumberFormat="1" applyFont="1" applyFill="1" applyBorder="1" applyAlignment="1">
      <alignment horizontal="right" wrapText="1"/>
    </xf>
    <xf numFmtId="168" fontId="24" fillId="0" borderId="1" xfId="0" applyNumberFormat="1" applyFont="1" applyFill="1" applyBorder="1" applyAlignment="1">
      <alignment horizontal="right" wrapText="1"/>
    </xf>
    <xf numFmtId="0" fontId="30" fillId="0" borderId="0" xfId="0" applyFont="1" applyFill="1" applyBorder="1" applyAlignment="1">
      <alignment wrapText="1"/>
    </xf>
    <xf numFmtId="0" fontId="6" fillId="0" borderId="0" xfId="0" applyNumberFormat="1" applyFont="1" applyFill="1" applyBorder="1" applyAlignment="1">
      <alignment horizontal="left" indent="1"/>
    </xf>
    <xf numFmtId="166" fontId="25" fillId="0" borderId="0" xfId="1" applyNumberFormat="1" applyFont="1" applyBorder="1" applyAlignment="1">
      <alignment horizontal="right"/>
    </xf>
    <xf numFmtId="168" fontId="6" fillId="0" borderId="0" xfId="0" applyNumberFormat="1" applyFont="1" applyFill="1" applyBorder="1" applyAlignment="1">
      <alignment horizontal="right"/>
    </xf>
    <xf numFmtId="165" fontId="25" fillId="0" borderId="0" xfId="2" applyNumberFormat="1" applyFont="1" applyBorder="1" applyAlignment="1">
      <alignment horizontal="right"/>
    </xf>
    <xf numFmtId="166" fontId="6" fillId="0" borderId="0" xfId="0" applyNumberFormat="1" applyFont="1" applyFill="1" applyBorder="1" applyAlignment="1">
      <alignment horizontal="right"/>
    </xf>
    <xf numFmtId="166" fontId="6" fillId="0" borderId="0" xfId="1" applyNumberFormat="1" applyFont="1" applyFill="1" applyBorder="1" applyAlignment="1">
      <alignment horizontal="right"/>
    </xf>
    <xf numFmtId="0" fontId="6" fillId="0" borderId="0" xfId="0" applyFont="1" applyFill="1" applyBorder="1"/>
    <xf numFmtId="0" fontId="6" fillId="0" borderId="0" xfId="0" applyFont="1" applyFill="1" applyBorder="1" applyAlignment="1">
      <alignment horizontal="left" indent="1"/>
    </xf>
    <xf numFmtId="0" fontId="30" fillId="0" borderId="0" xfId="0" applyFont="1" applyFill="1" applyBorder="1" applyAlignment="1">
      <alignment horizontal="left"/>
    </xf>
    <xf numFmtId="166" fontId="30" fillId="0" borderId="0" xfId="1" applyNumberFormat="1" applyFont="1" applyFill="1" applyBorder="1" applyAlignment="1">
      <alignment horizontal="right"/>
    </xf>
    <xf numFmtId="168" fontId="30" fillId="0" borderId="0" xfId="0" applyNumberFormat="1" applyFont="1" applyFill="1" applyBorder="1" applyAlignment="1">
      <alignment horizontal="right"/>
    </xf>
    <xf numFmtId="165" fontId="30" fillId="0" borderId="0" xfId="0" applyNumberFormat="1" applyFont="1" applyFill="1" applyBorder="1" applyAlignment="1">
      <alignment horizontal="right"/>
    </xf>
    <xf numFmtId="166" fontId="30" fillId="0" borderId="0" xfId="0" applyNumberFormat="1" applyFont="1" applyFill="1" applyBorder="1" applyAlignment="1">
      <alignment horizontal="right"/>
    </xf>
    <xf numFmtId="166" fontId="24" fillId="0" borderId="0" xfId="1" applyNumberFormat="1" applyFont="1" applyFill="1" applyBorder="1" applyAlignment="1">
      <alignment horizontal="right"/>
    </xf>
    <xf numFmtId="166" fontId="6" fillId="0" borderId="0" xfId="2" applyNumberFormat="1" applyFont="1" applyFill="1" applyBorder="1" applyAlignment="1">
      <alignment horizontal="right"/>
    </xf>
    <xf numFmtId="0" fontId="6" fillId="0" borderId="0" xfId="0" applyFont="1" applyFill="1" applyBorder="1" applyAlignment="1">
      <alignment horizontal="left"/>
    </xf>
    <xf numFmtId="165" fontId="6" fillId="0" borderId="0" xfId="0" applyNumberFormat="1" applyFont="1" applyFill="1" applyBorder="1" applyAlignment="1">
      <alignment horizontal="right"/>
    </xf>
    <xf numFmtId="165" fontId="25" fillId="0" borderId="0" xfId="2" applyNumberFormat="1" applyFont="1" applyFill="1" applyBorder="1" applyAlignment="1">
      <alignment horizontal="right"/>
    </xf>
    <xf numFmtId="165" fontId="24" fillId="0" borderId="0" xfId="2" applyNumberFormat="1" applyFont="1" applyFill="1" applyBorder="1" applyAlignment="1">
      <alignment horizontal="right"/>
    </xf>
    <xf numFmtId="165" fontId="6" fillId="0" borderId="0" xfId="2" quotePrefix="1" applyNumberFormat="1" applyFont="1" applyFill="1" applyBorder="1" applyAlignment="1">
      <alignment horizontal="right"/>
    </xf>
    <xf numFmtId="166" fontId="30" fillId="0" borderId="11" xfId="0" applyNumberFormat="1" applyFont="1" applyFill="1" applyBorder="1" applyAlignment="1">
      <alignment horizontal="right"/>
    </xf>
    <xf numFmtId="168" fontId="30" fillId="0" borderId="11" xfId="0" applyNumberFormat="1" applyFont="1" applyFill="1" applyBorder="1" applyAlignment="1">
      <alignment horizontal="right"/>
    </xf>
    <xf numFmtId="3" fontId="30" fillId="0" borderId="11" xfId="0" applyNumberFormat="1" applyFont="1" applyFill="1" applyBorder="1" applyAlignment="1">
      <alignment horizontal="right"/>
    </xf>
    <xf numFmtId="166" fontId="30" fillId="0" borderId="11" xfId="2" applyNumberFormat="1" applyFont="1" applyFill="1" applyBorder="1" applyAlignment="1">
      <alignment horizontal="right"/>
    </xf>
    <xf numFmtId="0" fontId="30" fillId="0" borderId="0" xfId="5" applyFont="1" applyFill="1" applyBorder="1" applyAlignment="1">
      <alignment horizontal="left"/>
    </xf>
    <xf numFmtId="164" fontId="30" fillId="0" borderId="0" xfId="1" applyNumberFormat="1" applyFont="1" applyFill="1" applyBorder="1" applyAlignment="1">
      <alignment horizontal="right"/>
    </xf>
    <xf numFmtId="3" fontId="30" fillId="0" borderId="0" xfId="0" applyNumberFormat="1" applyFont="1" applyFill="1" applyBorder="1" applyAlignment="1">
      <alignment horizontal="right"/>
    </xf>
    <xf numFmtId="3" fontId="6" fillId="0" borderId="0" xfId="0" applyNumberFormat="1" applyFont="1" applyFill="1" applyBorder="1" applyAlignment="1">
      <alignment horizontal="right"/>
    </xf>
    <xf numFmtId="168" fontId="37" fillId="0" borderId="0" xfId="0" applyNumberFormat="1" applyFont="1" applyFill="1" applyBorder="1" applyAlignment="1">
      <alignment horizontal="right"/>
    </xf>
    <xf numFmtId="0" fontId="34" fillId="0" borderId="0" xfId="0" applyFont="1" applyFill="1" applyBorder="1"/>
    <xf numFmtId="0" fontId="6" fillId="0" borderId="0" xfId="0" applyFont="1" applyFill="1" applyBorder="1" applyAlignment="1">
      <alignment horizontal="right"/>
    </xf>
    <xf numFmtId="165" fontId="6" fillId="0" borderId="0" xfId="0" applyNumberFormat="1" applyFont="1" applyFill="1" applyBorder="1"/>
    <xf numFmtId="164" fontId="30" fillId="0" borderId="0" xfId="0" applyNumberFormat="1" applyFont="1" applyFill="1" applyBorder="1"/>
    <xf numFmtId="0" fontId="30" fillId="0" borderId="0" xfId="0" applyFont="1" applyFill="1" applyBorder="1" applyAlignment="1">
      <alignment horizontal="right"/>
    </xf>
    <xf numFmtId="164" fontId="25" fillId="0" borderId="0" xfId="1" applyNumberFormat="1" applyFont="1" applyBorder="1" applyAlignment="1">
      <alignment horizontal="right"/>
    </xf>
    <xf numFmtId="0" fontId="30" fillId="0" borderId="0" xfId="5" applyFont="1" applyFill="1" applyBorder="1" applyAlignment="1">
      <alignment horizontal="right"/>
    </xf>
    <xf numFmtId="0" fontId="23" fillId="0" borderId="0" xfId="0" applyFont="1" applyFill="1"/>
    <xf numFmtId="0" fontId="23" fillId="0" borderId="0" xfId="0" applyFont="1" applyFill="1" applyAlignment="1">
      <alignment horizontal="right"/>
    </xf>
    <xf numFmtId="4" fontId="30" fillId="0" borderId="1" xfId="4" applyNumberFormat="1" applyFont="1" applyFill="1" applyBorder="1" applyAlignment="1">
      <alignment horizontal="left" wrapText="1"/>
    </xf>
    <xf numFmtId="166" fontId="24" fillId="0" borderId="1" xfId="1" applyNumberFormat="1" applyFont="1" applyFill="1" applyBorder="1" applyAlignment="1">
      <alignment horizontal="right" wrapText="1"/>
    </xf>
    <xf numFmtId="167" fontId="30" fillId="0" borderId="1" xfId="1" applyNumberFormat="1" applyFont="1" applyFill="1" applyBorder="1" applyAlignment="1">
      <alignment horizontal="right" wrapText="1"/>
    </xf>
    <xf numFmtId="0" fontId="25" fillId="0" borderId="0" xfId="0" applyFont="1" applyFill="1" applyBorder="1" applyAlignment="1">
      <alignment horizontal="right"/>
    </xf>
    <xf numFmtId="170" fontId="25" fillId="0" borderId="0" xfId="0" applyNumberFormat="1" applyFont="1" applyFill="1" applyBorder="1"/>
    <xf numFmtId="170" fontId="25" fillId="0" borderId="1" xfId="0" applyNumberFormat="1" applyFont="1" applyFill="1" applyBorder="1"/>
    <xf numFmtId="0" fontId="30" fillId="0" borderId="0" xfId="4" applyFont="1" applyFill="1" applyBorder="1" applyAlignment="1">
      <alignment horizontal="left"/>
    </xf>
    <xf numFmtId="170" fontId="24" fillId="0" borderId="0" xfId="0" applyNumberFormat="1" applyFont="1" applyFill="1" applyBorder="1"/>
    <xf numFmtId="167" fontId="25" fillId="0" borderId="0" xfId="1" applyNumberFormat="1" applyFont="1" applyBorder="1"/>
    <xf numFmtId="0" fontId="30" fillId="0" borderId="0" xfId="4" applyFont="1" applyFill="1" applyBorder="1"/>
    <xf numFmtId="167" fontId="25" fillId="0" borderId="0" xfId="0" applyNumberFormat="1" applyFont="1" applyFill="1" applyBorder="1"/>
    <xf numFmtId="167" fontId="25" fillId="0" borderId="0" xfId="1" applyNumberFormat="1" applyFont="1" applyFill="1" applyBorder="1"/>
    <xf numFmtId="167" fontId="6" fillId="0" borderId="0" xfId="0" quotePrefix="1" applyNumberFormat="1" applyFont="1" applyFill="1" applyBorder="1"/>
    <xf numFmtId="0" fontId="25" fillId="0" borderId="0" xfId="0" quotePrefix="1" applyNumberFormat="1" applyFont="1" applyFill="1" applyBorder="1"/>
    <xf numFmtId="166" fontId="25" fillId="0" borderId="0" xfId="0" applyNumberFormat="1" applyFont="1" applyFill="1" applyBorder="1"/>
    <xf numFmtId="166" fontId="24" fillId="0" borderId="0" xfId="0" applyNumberFormat="1" applyFont="1" applyFill="1" applyBorder="1"/>
    <xf numFmtId="0" fontId="24" fillId="0" borderId="0" xfId="0" applyFont="1" applyFill="1" applyBorder="1"/>
    <xf numFmtId="49" fontId="24" fillId="0" borderId="0" xfId="0" applyNumberFormat="1" applyFont="1" applyFill="1" applyBorder="1"/>
    <xf numFmtId="164" fontId="23" fillId="0" borderId="0" xfId="0" applyNumberFormat="1" applyFont="1" applyFill="1"/>
    <xf numFmtId="167" fontId="34" fillId="0" borderId="0" xfId="1" applyNumberFormat="1" applyFont="1" applyFill="1" applyBorder="1"/>
    <xf numFmtId="0" fontId="34" fillId="0" borderId="0" xfId="4" applyFont="1" applyFill="1" applyBorder="1"/>
    <xf numFmtId="0" fontId="25" fillId="0" borderId="0" xfId="0" applyFont="1" applyFill="1" applyAlignment="1">
      <alignment horizontal="right"/>
    </xf>
    <xf numFmtId="0" fontId="6" fillId="0" borderId="0" xfId="4" applyFont="1" applyFill="1" applyBorder="1" applyAlignment="1">
      <alignment horizontal="left"/>
    </xf>
    <xf numFmtId="166" fontId="6" fillId="0" borderId="0" xfId="1" applyNumberFormat="1" applyFont="1" applyFill="1" applyBorder="1"/>
    <xf numFmtId="10" fontId="6" fillId="0" borderId="0" xfId="4" applyNumberFormat="1" applyFont="1" applyFill="1" applyBorder="1" applyAlignment="1">
      <alignment horizontal="center"/>
    </xf>
    <xf numFmtId="167" fontId="6" fillId="0" borderId="0" xfId="1" applyNumberFormat="1" applyFont="1" applyFill="1" applyBorder="1"/>
    <xf numFmtId="0" fontId="6" fillId="0" borderId="0" xfId="4" applyFont="1" applyFill="1" applyBorder="1"/>
    <xf numFmtId="164" fontId="24" fillId="0" borderId="0" xfId="1" applyNumberFormat="1" applyFont="1" applyFill="1"/>
    <xf numFmtId="0" fontId="24" fillId="0" borderId="0" xfId="0" applyFont="1" applyFill="1"/>
    <xf numFmtId="164" fontId="25" fillId="0" borderId="0" xfId="0" applyNumberFormat="1" applyFont="1" applyFill="1"/>
    <xf numFmtId="0" fontId="25" fillId="0" borderId="0" xfId="0" applyFont="1" applyFill="1" applyBorder="1" applyAlignment="1">
      <alignment vertical="center"/>
    </xf>
    <xf numFmtId="166" fontId="6" fillId="0" borderId="0" xfId="4" applyNumberFormat="1" applyFont="1" applyFill="1" applyBorder="1" applyAlignment="1">
      <alignment horizontal="center"/>
    </xf>
    <xf numFmtId="168" fontId="6" fillId="0" borderId="0" xfId="4" applyNumberFormat="1" applyFont="1" applyFill="1" applyBorder="1" applyAlignment="1">
      <alignment horizontal="center"/>
    </xf>
    <xf numFmtId="167" fontId="6" fillId="0" borderId="0" xfId="4" applyNumberFormat="1" applyFont="1" applyFill="1" applyBorder="1" applyAlignment="1">
      <alignment horizontal="center"/>
    </xf>
    <xf numFmtId="167" fontId="6" fillId="0" borderId="0" xfId="4" applyNumberFormat="1" applyFont="1" applyFill="1" applyBorder="1"/>
    <xf numFmtId="167" fontId="30" fillId="0" borderId="0" xfId="4" applyNumberFormat="1" applyFont="1" applyFill="1" applyBorder="1" applyAlignment="1">
      <alignment horizontal="right"/>
    </xf>
    <xf numFmtId="10" fontId="6" fillId="0" borderId="0" xfId="4" applyNumberFormat="1" applyFont="1" applyFill="1" applyBorder="1"/>
    <xf numFmtId="0" fontId="27" fillId="0" borderId="0" xfId="0" applyFont="1" applyFill="1" applyAlignment="1">
      <alignment horizontal="right"/>
    </xf>
    <xf numFmtId="0" fontId="27" fillId="0" borderId="0" xfId="0" applyFont="1" applyFill="1"/>
    <xf numFmtId="49" fontId="30" fillId="0" borderId="1" xfId="0" applyNumberFormat="1" applyFont="1" applyFill="1" applyBorder="1" applyAlignment="1">
      <alignment horizontal="left" wrapText="1"/>
    </xf>
    <xf numFmtId="164" fontId="30" fillId="0" borderId="1" xfId="1" applyNumberFormat="1" applyFont="1" applyFill="1" applyBorder="1" applyAlignment="1">
      <alignment horizontal="right" wrapText="1"/>
    </xf>
    <xf numFmtId="164" fontId="30" fillId="0" borderId="0" xfId="1" applyNumberFormat="1" applyFont="1" applyFill="1" applyBorder="1" applyAlignment="1">
      <alignment horizontal="right" wrapText="1"/>
    </xf>
    <xf numFmtId="168" fontId="24" fillId="0" borderId="0" xfId="1" quotePrefix="1" applyNumberFormat="1" applyFont="1" applyFill="1" applyBorder="1" applyAlignment="1">
      <alignment horizontal="right" wrapText="1"/>
    </xf>
    <xf numFmtId="168" fontId="25" fillId="0" borderId="0" xfId="3" applyNumberFormat="1" applyFont="1" applyBorder="1" applyAlignment="1">
      <alignment horizontal="right"/>
    </xf>
    <xf numFmtId="170" fontId="25" fillId="0" borderId="0" xfId="0" applyNumberFormat="1" applyFont="1" applyBorder="1" applyAlignment="1">
      <alignment horizontal="right"/>
    </xf>
    <xf numFmtId="170" fontId="6" fillId="0" borderId="0" xfId="1" quotePrefix="1" applyNumberFormat="1" applyFont="1" applyBorder="1" applyAlignment="1">
      <alignment horizontal="right"/>
    </xf>
    <xf numFmtId="166" fontId="25" fillId="0" borderId="1" xfId="1" applyNumberFormat="1" applyFont="1" applyBorder="1" applyAlignment="1">
      <alignment horizontal="right"/>
    </xf>
    <xf numFmtId="168" fontId="25" fillId="0" borderId="1" xfId="3" applyNumberFormat="1" applyFont="1" applyBorder="1" applyAlignment="1">
      <alignment horizontal="right"/>
    </xf>
    <xf numFmtId="170" fontId="25" fillId="0" borderId="1" xfId="0" applyNumberFormat="1" applyFont="1" applyBorder="1" applyAlignment="1">
      <alignment horizontal="right"/>
    </xf>
    <xf numFmtId="0" fontId="30" fillId="0" borderId="0" xfId="4" applyFont="1" applyBorder="1" applyAlignment="1">
      <alignment horizontal="left"/>
    </xf>
    <xf numFmtId="166" fontId="24" fillId="0" borderId="0" xfId="1" applyNumberFormat="1" applyFont="1" applyBorder="1" applyAlignment="1">
      <alignment horizontal="right"/>
    </xf>
    <xf numFmtId="168" fontId="24" fillId="0" borderId="0" xfId="3" applyNumberFormat="1" applyFont="1" applyBorder="1" applyAlignment="1">
      <alignment horizontal="right"/>
    </xf>
    <xf numFmtId="170" fontId="24" fillId="0" borderId="0" xfId="0" applyNumberFormat="1" applyFont="1" applyBorder="1" applyAlignment="1">
      <alignment horizontal="right"/>
    </xf>
    <xf numFmtId="10" fontId="25" fillId="0" borderId="0" xfId="3" applyNumberFormat="1" applyFont="1" applyBorder="1" applyAlignment="1">
      <alignment horizontal="right"/>
    </xf>
    <xf numFmtId="6" fontId="25" fillId="0" borderId="0" xfId="1" applyNumberFormat="1" applyFont="1" applyFill="1" applyBorder="1" applyAlignment="1">
      <alignment horizontal="right"/>
    </xf>
    <xf numFmtId="166" fontId="25" fillId="0" borderId="0" xfId="1" applyNumberFormat="1" applyFont="1" applyFill="1" applyBorder="1" applyAlignment="1">
      <alignment horizontal="right"/>
    </xf>
    <xf numFmtId="6" fontId="25" fillId="0" borderId="0" xfId="1" applyNumberFormat="1" applyFont="1" applyBorder="1" applyAlignment="1">
      <alignment horizontal="right"/>
    </xf>
    <xf numFmtId="49" fontId="24" fillId="0" borderId="0" xfId="0" applyNumberFormat="1" applyFont="1" applyBorder="1"/>
    <xf numFmtId="4" fontId="30" fillId="0" borderId="0" xfId="0" applyNumberFormat="1" applyFont="1" applyFill="1" applyBorder="1" applyAlignment="1">
      <alignment horizontal="left"/>
    </xf>
    <xf numFmtId="9" fontId="24" fillId="0" borderId="0" xfId="3" applyFont="1" applyBorder="1" applyAlignment="1">
      <alignment horizontal="right"/>
    </xf>
    <xf numFmtId="0" fontId="24" fillId="0" borderId="0" xfId="0" applyFont="1" applyBorder="1" applyAlignment="1">
      <alignment horizontal="right"/>
    </xf>
    <xf numFmtId="166" fontId="24" fillId="0" borderId="0" xfId="3" applyNumberFormat="1" applyFont="1" applyFill="1" applyBorder="1" applyAlignment="1">
      <alignment horizontal="right"/>
    </xf>
    <xf numFmtId="166" fontId="25" fillId="0" borderId="0" xfId="0" applyNumberFormat="1" applyFont="1" applyFill="1" applyBorder="1" applyAlignment="1">
      <alignment horizontal="right"/>
    </xf>
    <xf numFmtId="166" fontId="24" fillId="0" borderId="0" xfId="0" applyNumberFormat="1" applyFont="1" applyBorder="1" applyAlignment="1">
      <alignment horizontal="right"/>
    </xf>
    <xf numFmtId="166" fontId="24" fillId="0" borderId="0" xfId="3" applyNumberFormat="1" applyFont="1" applyBorder="1" applyAlignment="1">
      <alignment horizontal="right"/>
    </xf>
    <xf numFmtId="166" fontId="25" fillId="0" borderId="0" xfId="0" applyNumberFormat="1" applyFont="1" applyBorder="1" applyAlignment="1">
      <alignment horizontal="right"/>
    </xf>
    <xf numFmtId="0" fontId="25" fillId="0" borderId="0" xfId="0" applyFont="1" applyBorder="1" applyAlignment="1">
      <alignment horizontal="right"/>
    </xf>
    <xf numFmtId="9" fontId="25" fillId="0" borderId="0" xfId="3" applyFont="1" applyBorder="1" applyAlignment="1">
      <alignment horizontal="right"/>
    </xf>
    <xf numFmtId="164" fontId="25" fillId="0" borderId="0" xfId="0" applyNumberFormat="1" applyFont="1" applyBorder="1" applyAlignment="1">
      <alignment horizontal="right"/>
    </xf>
    <xf numFmtId="0" fontId="34" fillId="0" borderId="0" xfId="0" applyFont="1" applyBorder="1" applyAlignment="1">
      <alignment horizontal="left"/>
    </xf>
    <xf numFmtId="164" fontId="34" fillId="0" borderId="0" xfId="1" applyNumberFormat="1" applyFont="1" applyBorder="1" applyAlignment="1">
      <alignment horizontal="right"/>
    </xf>
    <xf numFmtId="164" fontId="40" fillId="0" borderId="0" xfId="1" applyNumberFormat="1" applyFont="1" applyFill="1" applyBorder="1" applyAlignment="1">
      <alignment horizontal="right"/>
    </xf>
    <xf numFmtId="168" fontId="38" fillId="0" borderId="0" xfId="1" applyNumberFormat="1" applyFont="1" applyFill="1" applyBorder="1" applyAlignment="1">
      <alignment horizontal="right"/>
    </xf>
    <xf numFmtId="168" fontId="40" fillId="0" borderId="0" xfId="3" applyNumberFormat="1" applyFont="1" applyFill="1" applyBorder="1" applyAlignment="1">
      <alignment horizontal="right"/>
    </xf>
    <xf numFmtId="0" fontId="34" fillId="0" borderId="0" xfId="0" applyFont="1" applyFill="1" applyBorder="1" applyAlignment="1">
      <alignment horizontal="left" wrapText="1"/>
    </xf>
    <xf numFmtId="0" fontId="34" fillId="0" borderId="0" xfId="0" applyFont="1" applyFill="1" applyBorder="1" applyAlignment="1"/>
    <xf numFmtId="0" fontId="39" fillId="0" borderId="0" xfId="0" applyFont="1" applyBorder="1"/>
    <xf numFmtId="0" fontId="39" fillId="0" borderId="0" xfId="0" applyFont="1" applyBorder="1" applyAlignment="1">
      <alignment horizontal="right"/>
    </xf>
    <xf numFmtId="0" fontId="6" fillId="0" borderId="0" xfId="0" applyFont="1" applyBorder="1" applyAlignment="1">
      <alignment horizontal="left"/>
    </xf>
    <xf numFmtId="164" fontId="6" fillId="0" borderId="0" xfId="1" applyNumberFormat="1" applyFont="1" applyBorder="1" applyAlignment="1">
      <alignment horizontal="right"/>
    </xf>
    <xf numFmtId="9" fontId="6" fillId="0" borderId="0" xfId="3" applyFont="1" applyBorder="1" applyAlignment="1">
      <alignment horizontal="right"/>
    </xf>
    <xf numFmtId="168" fontId="37" fillId="0" borderId="0" xfId="1" applyNumberFormat="1" applyFont="1" applyFill="1" applyBorder="1" applyAlignment="1">
      <alignment horizontal="right"/>
    </xf>
    <xf numFmtId="168" fontId="30" fillId="0" borderId="0" xfId="3" applyNumberFormat="1" applyFont="1" applyFill="1" applyBorder="1" applyAlignment="1">
      <alignment horizontal="right"/>
    </xf>
    <xf numFmtId="0" fontId="6" fillId="0" borderId="0" xfId="0" applyFont="1" applyFill="1" applyBorder="1" applyAlignment="1">
      <alignment horizontal="left" wrapText="1"/>
    </xf>
    <xf numFmtId="0" fontId="6" fillId="0" borderId="0" xfId="0" applyFont="1" applyFill="1" applyBorder="1" applyAlignment="1"/>
    <xf numFmtId="164" fontId="6" fillId="0" borderId="0" xfId="1" applyNumberFormat="1" applyFont="1" applyFill="1" applyBorder="1" applyAlignment="1">
      <alignment horizontal="right"/>
    </xf>
    <xf numFmtId="9" fontId="6" fillId="0" borderId="0" xfId="3" applyFont="1" applyFill="1" applyBorder="1" applyAlignment="1">
      <alignment horizontal="right"/>
    </xf>
    <xf numFmtId="164" fontId="6" fillId="0" borderId="0" xfId="1" applyNumberFormat="1" applyFont="1" applyFill="1" applyBorder="1"/>
    <xf numFmtId="0" fontId="27" fillId="0" borderId="0" xfId="0" applyFont="1" applyBorder="1" applyAlignment="1">
      <alignment horizontal="right"/>
    </xf>
    <xf numFmtId="168" fontId="23" fillId="0" borderId="0" xfId="0" applyNumberFormat="1" applyFont="1" applyFill="1"/>
    <xf numFmtId="168" fontId="30" fillId="0" borderId="1" xfId="4" applyNumberFormat="1" applyFont="1" applyFill="1" applyBorder="1" applyAlignment="1">
      <alignment horizontal="right" wrapText="1"/>
    </xf>
    <xf numFmtId="168" fontId="24" fillId="0" borderId="1" xfId="1" quotePrefix="1" applyNumberFormat="1" applyFont="1" applyFill="1" applyBorder="1" applyAlignment="1">
      <alignment horizontal="right" wrapText="1"/>
    </xf>
    <xf numFmtId="168" fontId="25" fillId="0" borderId="0" xfId="1" applyNumberFormat="1" applyFont="1" applyBorder="1" applyAlignment="1">
      <alignment horizontal="right"/>
    </xf>
    <xf numFmtId="168" fontId="25" fillId="0" borderId="0" xfId="0" applyNumberFormat="1" applyFont="1" applyBorder="1" applyAlignment="1">
      <alignment horizontal="right"/>
    </xf>
    <xf numFmtId="168" fontId="6" fillId="0" borderId="0" xfId="0" quotePrefix="1" applyNumberFormat="1" applyFont="1" applyBorder="1" applyAlignment="1">
      <alignment horizontal="right"/>
    </xf>
    <xf numFmtId="168" fontId="25" fillId="0" borderId="1" xfId="1" applyNumberFormat="1" applyFont="1" applyBorder="1" applyAlignment="1">
      <alignment horizontal="right"/>
    </xf>
    <xf numFmtId="168" fontId="25" fillId="0" borderId="1" xfId="0" applyNumberFormat="1" applyFont="1" applyBorder="1" applyAlignment="1">
      <alignment horizontal="right"/>
    </xf>
    <xf numFmtId="168" fontId="24" fillId="0" borderId="1" xfId="0" applyNumberFormat="1" applyFont="1" applyBorder="1" applyAlignment="1">
      <alignment horizontal="right"/>
    </xf>
    <xf numFmtId="4" fontId="30" fillId="0" borderId="0" xfId="0" applyNumberFormat="1" applyFont="1" applyBorder="1" applyAlignment="1">
      <alignment horizontal="left"/>
    </xf>
    <xf numFmtId="168" fontId="24" fillId="0" borderId="0" xfId="1" applyNumberFormat="1" applyFont="1" applyBorder="1" applyAlignment="1">
      <alignment horizontal="right"/>
    </xf>
    <xf numFmtId="168" fontId="24" fillId="0" borderId="0" xfId="0" applyNumberFormat="1" applyFont="1" applyBorder="1" applyAlignment="1">
      <alignment horizontal="right"/>
    </xf>
    <xf numFmtId="171" fontId="24" fillId="0" borderId="0" xfId="0" applyNumberFormat="1" applyFont="1" applyBorder="1"/>
    <xf numFmtId="168" fontId="30" fillId="0" borderId="0" xfId="0" applyNumberFormat="1" applyFont="1" applyBorder="1"/>
    <xf numFmtId="171" fontId="25" fillId="0" borderId="0" xfId="0" applyNumberFormat="1" applyFont="1" applyBorder="1"/>
    <xf numFmtId="168" fontId="6" fillId="0" borderId="0" xfId="0" applyNumberFormat="1" applyFont="1" applyBorder="1"/>
    <xf numFmtId="0" fontId="25" fillId="0" borderId="0" xfId="0" quotePrefix="1" applyNumberFormat="1" applyFont="1" applyBorder="1"/>
    <xf numFmtId="164" fontId="24" fillId="0" borderId="0" xfId="0" applyNumberFormat="1" applyFont="1" applyBorder="1" applyAlignment="1">
      <alignment horizontal="right"/>
    </xf>
    <xf numFmtId="165" fontId="24" fillId="0" borderId="0" xfId="0" applyNumberFormat="1" applyFont="1" applyBorder="1" applyAlignment="1">
      <alignment horizontal="right"/>
    </xf>
    <xf numFmtId="168" fontId="24" fillId="0" borderId="0" xfId="1" applyNumberFormat="1" applyFont="1" applyFill="1" applyBorder="1" applyAlignment="1">
      <alignment horizontal="right"/>
    </xf>
    <xf numFmtId="168" fontId="34" fillId="0" borderId="0" xfId="0" applyNumberFormat="1" applyFont="1" applyBorder="1" applyAlignment="1">
      <alignment horizontal="right"/>
    </xf>
    <xf numFmtId="168" fontId="40" fillId="0" borderId="0" xfId="1" applyNumberFormat="1" applyFont="1" applyFill="1" applyBorder="1" applyAlignment="1">
      <alignment horizontal="right"/>
    </xf>
    <xf numFmtId="168" fontId="40" fillId="0" borderId="0" xfId="0" applyNumberFormat="1" applyFont="1" applyFill="1" applyBorder="1" applyAlignment="1">
      <alignment horizontal="right"/>
    </xf>
    <xf numFmtId="164" fontId="39" fillId="0" borderId="0" xfId="0" applyNumberFormat="1" applyFont="1" applyBorder="1" applyAlignment="1">
      <alignment horizontal="right"/>
    </xf>
    <xf numFmtId="168" fontId="39" fillId="0" borderId="0" xfId="0" applyNumberFormat="1" applyFont="1" applyBorder="1" applyAlignment="1">
      <alignment horizontal="right"/>
    </xf>
    <xf numFmtId="168" fontId="39" fillId="0" borderId="0" xfId="1" applyNumberFormat="1" applyFont="1" applyBorder="1" applyAlignment="1">
      <alignment horizontal="right"/>
    </xf>
    <xf numFmtId="49" fontId="30" fillId="0" borderId="1" xfId="8" applyNumberFormat="1" applyFont="1" applyFill="1" applyBorder="1" applyAlignment="1">
      <alignment horizontal="left" wrapText="1"/>
    </xf>
    <xf numFmtId="49" fontId="30" fillId="0" borderId="1" xfId="8" applyNumberFormat="1" applyFont="1" applyFill="1" applyBorder="1" applyAlignment="1">
      <alignment horizontal="right"/>
    </xf>
    <xf numFmtId="168" fontId="30" fillId="0" borderId="1" xfId="8" applyNumberFormat="1" applyFont="1" applyFill="1" applyBorder="1" applyAlignment="1">
      <alignment horizontal="right" wrapText="1"/>
    </xf>
    <xf numFmtId="49" fontId="30" fillId="0" borderId="1" xfId="8" applyNumberFormat="1" applyFont="1" applyFill="1" applyBorder="1" applyAlignment="1">
      <alignment horizontal="right" wrapText="1"/>
    </xf>
    <xf numFmtId="49" fontId="24" fillId="0" borderId="1" xfId="8" applyNumberFormat="1" applyFont="1" applyFill="1" applyBorder="1" applyAlignment="1">
      <alignment horizontal="right" wrapText="1"/>
    </xf>
    <xf numFmtId="0" fontId="30" fillId="0" borderId="0" xfId="8" applyFont="1" applyFill="1" applyBorder="1" applyAlignment="1">
      <alignment horizontal="right"/>
    </xf>
    <xf numFmtId="49" fontId="25" fillId="0" borderId="0" xfId="0" applyNumberFormat="1" applyFont="1" applyBorder="1" applyAlignment="1">
      <alignment horizontal="left"/>
    </xf>
    <xf numFmtId="170" fontId="25" fillId="0" borderId="0" xfId="1" applyNumberFormat="1" applyFont="1" applyBorder="1"/>
    <xf numFmtId="170" fontId="25" fillId="0" borderId="1" xfId="1" applyNumberFormat="1" applyFont="1" applyBorder="1"/>
    <xf numFmtId="0" fontId="30" fillId="0" borderId="0" xfId="8" applyFont="1" applyFill="1" applyBorder="1" applyAlignment="1">
      <alignment horizontal="left"/>
    </xf>
    <xf numFmtId="170" fontId="24" fillId="0" borderId="0" xfId="1" applyNumberFormat="1" applyFont="1" applyBorder="1"/>
    <xf numFmtId="0" fontId="25" fillId="0" borderId="0" xfId="0" quotePrefix="1" applyNumberFormat="1" applyFont="1" applyFill="1" applyBorder="1" applyAlignment="1">
      <alignment horizontal="left"/>
    </xf>
    <xf numFmtId="49" fontId="25" fillId="0" borderId="0" xfId="0" applyNumberFormat="1" applyFont="1" applyFill="1" applyBorder="1" applyAlignment="1">
      <alignment horizontal="left"/>
    </xf>
    <xf numFmtId="49" fontId="24" fillId="0" borderId="0" xfId="0" applyNumberFormat="1" applyFont="1" applyFill="1" applyBorder="1" applyAlignment="1">
      <alignment horizontal="left"/>
    </xf>
    <xf numFmtId="170" fontId="24" fillId="0" borderId="0" xfId="3" applyNumberFormat="1" applyFont="1" applyBorder="1"/>
    <xf numFmtId="171" fontId="24" fillId="0" borderId="0" xfId="1" applyNumberFormat="1" applyFont="1" applyBorder="1"/>
    <xf numFmtId="164" fontId="25" fillId="0" borderId="0" xfId="0" applyNumberFormat="1" applyFont="1" applyBorder="1"/>
    <xf numFmtId="164" fontId="25" fillId="0" borderId="0" xfId="1" applyNumberFormat="1" applyFont="1" applyFill="1"/>
    <xf numFmtId="168" fontId="25" fillId="0" borderId="0" xfId="3" applyNumberFormat="1" applyFont="1" applyFill="1"/>
    <xf numFmtId="168" fontId="25" fillId="0" borderId="0" xfId="1" applyNumberFormat="1" applyFont="1" applyFill="1"/>
    <xf numFmtId="164" fontId="25" fillId="0" borderId="0" xfId="1" applyNumberFormat="1" applyFont="1" applyFill="1" applyAlignment="1">
      <alignment horizontal="right"/>
    </xf>
    <xf numFmtId="168" fontId="25" fillId="0" borderId="0" xfId="1" applyNumberFormat="1" applyFont="1" applyFill="1" applyAlignment="1">
      <alignment horizontal="right"/>
    </xf>
    <xf numFmtId="168" fontId="25" fillId="0" borderId="0" xfId="0" applyNumberFormat="1" applyFont="1" applyFill="1" applyAlignment="1">
      <alignment horizontal="right"/>
    </xf>
    <xf numFmtId="168" fontId="25" fillId="0" borderId="0" xfId="0" applyNumberFormat="1" applyFont="1" applyFill="1"/>
    <xf numFmtId="4" fontId="30" fillId="0" borderId="0" xfId="8" applyNumberFormat="1" applyFont="1" applyFill="1" applyBorder="1" applyAlignment="1">
      <alignment horizontal="left"/>
    </xf>
    <xf numFmtId="168" fontId="6" fillId="0" borderId="0" xfId="0" applyNumberFormat="1" applyFont="1" applyFill="1" applyBorder="1" applyAlignment="1">
      <alignment horizontal="center"/>
    </xf>
    <xf numFmtId="164" fontId="6" fillId="0" borderId="0" xfId="1" applyNumberFormat="1" applyFont="1" applyFill="1" applyBorder="1" applyAlignment="1">
      <alignment horizontal="center"/>
    </xf>
    <xf numFmtId="164" fontId="25" fillId="0" borderId="0" xfId="0" applyNumberFormat="1" applyFont="1" applyFill="1" applyBorder="1"/>
    <xf numFmtId="164" fontId="27" fillId="0" borderId="0" xfId="1" applyNumberFormat="1" applyFont="1" applyFill="1" applyAlignment="1">
      <alignment horizontal="right"/>
    </xf>
    <xf numFmtId="3" fontId="30" fillId="0" borderId="0" xfId="4" applyNumberFormat="1" applyFont="1" applyFill="1" applyBorder="1" applyAlignment="1">
      <alignment horizontal="left"/>
    </xf>
    <xf numFmtId="166" fontId="25" fillId="0" borderId="0" xfId="1" applyNumberFormat="1" applyFont="1" applyFill="1"/>
    <xf numFmtId="166" fontId="25" fillId="0" borderId="0" xfId="1" applyNumberFormat="1" applyFont="1"/>
    <xf numFmtId="166" fontId="25" fillId="0" borderId="1" xfId="1" applyNumberFormat="1" applyFont="1" applyFill="1" applyBorder="1"/>
    <xf numFmtId="166" fontId="24" fillId="0" borderId="0" xfId="1" applyNumberFormat="1" applyFont="1" applyFill="1"/>
    <xf numFmtId="164" fontId="24" fillId="0" borderId="0" xfId="0" applyNumberFormat="1" applyFont="1" applyFill="1"/>
    <xf numFmtId="165" fontId="24" fillId="0" borderId="0" xfId="0" applyNumberFormat="1" applyFont="1" applyFill="1"/>
    <xf numFmtId="44" fontId="25" fillId="0" borderId="0" xfId="1" applyFont="1" applyFill="1"/>
    <xf numFmtId="0" fontId="6" fillId="0" borderId="0" xfId="0" applyFont="1" applyAlignment="1">
      <alignment horizontal="left" wrapText="1"/>
    </xf>
    <xf numFmtId="0" fontId="6" fillId="0" borderId="0" xfId="0" applyFont="1" applyFill="1" applyBorder="1" applyAlignment="1">
      <alignment horizontal="left" wrapText="1"/>
    </xf>
    <xf numFmtId="0" fontId="6" fillId="0" borderId="0" xfId="0" applyFont="1" applyFill="1" applyBorder="1" applyAlignment="1"/>
    <xf numFmtId="0" fontId="34" fillId="0" borderId="0" xfId="0" applyFont="1" applyFill="1" applyBorder="1" applyAlignment="1">
      <alignment horizontal="left" wrapText="1"/>
    </xf>
    <xf numFmtId="0" fontId="34" fillId="0" borderId="0" xfId="0" applyFont="1" applyFill="1" applyBorder="1" applyAlignment="1"/>
    <xf numFmtId="0" fontId="27" fillId="0" borderId="0" xfId="0" applyFont="1" applyFill="1" applyAlignment="1">
      <alignment horizontal="right" wrapText="1"/>
    </xf>
  </cellXfs>
  <cellStyles count="51">
    <cellStyle name="20% - Accent1" xfId="27" builtinId="30" customBuiltin="1"/>
    <cellStyle name="20% - Accent2" xfId="30" builtinId="34" customBuiltin="1"/>
    <cellStyle name="20% - Accent3" xfId="33" builtinId="38" customBuiltin="1"/>
    <cellStyle name="20% - Accent4" xfId="36" builtinId="42" customBuiltin="1"/>
    <cellStyle name="20% - Accent5" xfId="39" builtinId="46" customBuiltin="1"/>
    <cellStyle name="20% - Accent6" xfId="42" builtinId="50" customBuiltin="1"/>
    <cellStyle name="40% - Accent1" xfId="28" builtinId="31" customBuiltin="1"/>
    <cellStyle name="40% - Accent2" xfId="31" builtinId="35" customBuiltin="1"/>
    <cellStyle name="40% - Accent3" xfId="34" builtinId="39" customBuiltin="1"/>
    <cellStyle name="40% - Accent4" xfId="37" builtinId="43" customBuiltin="1"/>
    <cellStyle name="40% - Accent5" xfId="40" builtinId="47" customBuiltin="1"/>
    <cellStyle name="40% - Accent6" xfId="43" builtinId="51" customBuiltin="1"/>
    <cellStyle name="60% - Accent1 2" xfId="45" xr:uid="{00000000-0005-0000-0000-00000C000000}"/>
    <cellStyle name="60% - Accent2 2" xfId="46" xr:uid="{00000000-0005-0000-0000-00000D000000}"/>
    <cellStyle name="60% - Accent3 2" xfId="47" xr:uid="{00000000-0005-0000-0000-00000E000000}"/>
    <cellStyle name="60% - Accent4 2" xfId="48" xr:uid="{00000000-0005-0000-0000-00000F000000}"/>
    <cellStyle name="60% - Accent5 2" xfId="49" xr:uid="{00000000-0005-0000-0000-000010000000}"/>
    <cellStyle name="60% - Accent6 2" xfId="50" xr:uid="{00000000-0005-0000-0000-000011000000}"/>
    <cellStyle name="Accent1" xfId="26" builtinId="29" customBuiltin="1"/>
    <cellStyle name="Accent2" xfId="29" builtinId="33" customBuiltin="1"/>
    <cellStyle name="Accent3" xfId="32" builtinId="37" customBuiltin="1"/>
    <cellStyle name="Accent4" xfId="35" builtinId="41" customBuiltin="1"/>
    <cellStyle name="Accent5" xfId="38" builtinId="45" customBuiltin="1"/>
    <cellStyle name="Accent6" xfId="41" builtinId="49" customBuiltin="1"/>
    <cellStyle name="Bad" xfId="16" builtinId="27" customBuiltin="1"/>
    <cellStyle name="Calculation" xfId="19" builtinId="22" customBuiltin="1"/>
    <cellStyle name="Check Cell" xfId="21" builtinId="23" customBuiltin="1"/>
    <cellStyle name="Comma" xfId="2" builtinId="3"/>
    <cellStyle name="Currency" xfId="1" builtinId="4"/>
    <cellStyle name="Explanatory Text" xfId="24" builtinId="53" customBuiltin="1"/>
    <cellStyle name="Good" xfId="15" builtinId="26" customBuiltin="1"/>
    <cellStyle name="Heading 1" xfId="11" builtinId="16" customBuiltin="1"/>
    <cellStyle name="Heading 2" xfId="12" builtinId="17" customBuiltin="1"/>
    <cellStyle name="Heading 3" xfId="13" builtinId="18" customBuiltin="1"/>
    <cellStyle name="Heading 4" xfId="14" builtinId="19" customBuiltin="1"/>
    <cellStyle name="Input" xfId="17" builtinId="20" customBuiltin="1"/>
    <cellStyle name="Linked Cell" xfId="20" builtinId="24" customBuiltin="1"/>
    <cellStyle name="Neutral 2" xfId="44" xr:uid="{00000000-0005-0000-0000-000026000000}"/>
    <cellStyle name="Normal" xfId="0" builtinId="0"/>
    <cellStyle name="Normal_94TAB9" xfId="6" xr:uid="{00000000-0005-0000-0000-000028000000}"/>
    <cellStyle name="Normal_Copy of SFY2010 Table10" xfId="5" xr:uid="{00000000-0005-0000-0000-000029000000}"/>
    <cellStyle name="Normal_SFY13_Table6_Annual Report (2)" xfId="7" xr:uid="{00000000-0005-0000-0000-00002A000000}"/>
    <cellStyle name="Normal_SFY13_Tables4_5 Annual Report (3)" xfId="9" xr:uid="{00000000-0005-0000-0000-00002B000000}"/>
    <cellStyle name="Normal_Table 10 (11) for SFY 2012" xfId="4" xr:uid="{00000000-0005-0000-0000-00002C000000}"/>
    <cellStyle name="Normal_Table 13 (14) for SFY 2012" xfId="8" xr:uid="{00000000-0005-0000-0000-00002D000000}"/>
    <cellStyle name="Note" xfId="23" builtinId="10" customBuiltin="1"/>
    <cellStyle name="Output" xfId="18" builtinId="21" customBuiltin="1"/>
    <cellStyle name="Percent" xfId="3" builtinId="5"/>
    <cellStyle name="Title" xfId="10" builtinId="15" customBuiltin="1"/>
    <cellStyle name="Total" xfId="25" builtinId="25" customBuiltin="1"/>
    <cellStyle name="Warning Text" xfId="22" builtinId="11" customBuiltin="1"/>
  </cellStyles>
  <dxfs count="0"/>
  <tableStyles count="0" defaultTableStyle="TableStyleMedium2" defaultPivotStyle="PivotStyleLight16"/>
  <colors>
    <mruColors>
      <color rgb="FFFFFF66"/>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0</xdr:col>
      <xdr:colOff>3449498</xdr:colOff>
      <xdr:row>5</xdr:row>
      <xdr:rowOff>85725</xdr:rowOff>
    </xdr:to>
    <xdr:pic>
      <xdr:nvPicPr>
        <xdr:cNvPr id="3" name="Picture 2">
          <a:extLst>
            <a:ext uri="{FF2B5EF4-FFF2-40B4-BE49-F238E27FC236}">
              <a16:creationId xmlns:a16="http://schemas.microsoft.com/office/drawing/2014/main" id="{4824B566-A1D2-4C51-A613-F5032EFE3B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47625"/>
          <a:ext cx="3401873" cy="11334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xdr:colOff>
      <xdr:row>0</xdr:row>
      <xdr:rowOff>28575</xdr:rowOff>
    </xdr:from>
    <xdr:to>
      <xdr:col>1</xdr:col>
      <xdr:colOff>420538</xdr:colOff>
      <xdr:row>5</xdr:row>
      <xdr:rowOff>19529</xdr:rowOff>
    </xdr:to>
    <xdr:pic>
      <xdr:nvPicPr>
        <xdr:cNvPr id="2" name="Picture 1">
          <a:extLst>
            <a:ext uri="{FF2B5EF4-FFF2-40B4-BE49-F238E27FC236}">
              <a16:creationId xmlns:a16="http://schemas.microsoft.com/office/drawing/2014/main" id="{2F777C4D-341C-490B-BF5D-92FDCB0F09DC}"/>
            </a:ext>
          </a:extLst>
        </xdr:cNvPr>
        <xdr:cNvPicPr>
          <a:picLocks noChangeAspect="1"/>
        </xdr:cNvPicPr>
      </xdr:nvPicPr>
      <xdr:blipFill>
        <a:blip xmlns:r="http://schemas.openxmlformats.org/officeDocument/2006/relationships" r:embed="rId1"/>
        <a:stretch>
          <a:fillRect/>
        </a:stretch>
      </xdr:blipFill>
      <xdr:spPr>
        <a:xfrm>
          <a:off x="47625" y="28575"/>
          <a:ext cx="3401863" cy="113395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28575</xdr:colOff>
      <xdr:row>0</xdr:row>
      <xdr:rowOff>66675</xdr:rowOff>
    </xdr:from>
    <xdr:to>
      <xdr:col>1</xdr:col>
      <xdr:colOff>401488</xdr:colOff>
      <xdr:row>5</xdr:row>
      <xdr:rowOff>124304</xdr:rowOff>
    </xdr:to>
    <xdr:pic>
      <xdr:nvPicPr>
        <xdr:cNvPr id="2" name="Picture 1">
          <a:extLst>
            <a:ext uri="{FF2B5EF4-FFF2-40B4-BE49-F238E27FC236}">
              <a16:creationId xmlns:a16="http://schemas.microsoft.com/office/drawing/2014/main" id="{9FE68F33-28A3-4D5C-AD7D-CD2B54DF1A78}"/>
            </a:ext>
          </a:extLst>
        </xdr:cNvPr>
        <xdr:cNvPicPr>
          <a:picLocks noChangeAspect="1"/>
        </xdr:cNvPicPr>
      </xdr:nvPicPr>
      <xdr:blipFill>
        <a:blip xmlns:r="http://schemas.openxmlformats.org/officeDocument/2006/relationships" r:embed="rId1"/>
        <a:stretch>
          <a:fillRect/>
        </a:stretch>
      </xdr:blipFill>
      <xdr:spPr>
        <a:xfrm>
          <a:off x="28575" y="66675"/>
          <a:ext cx="3401863" cy="113395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57150</xdr:colOff>
      <xdr:row>0</xdr:row>
      <xdr:rowOff>57150</xdr:rowOff>
    </xdr:from>
    <xdr:to>
      <xdr:col>0</xdr:col>
      <xdr:colOff>3459013</xdr:colOff>
      <xdr:row>4</xdr:row>
      <xdr:rowOff>19529</xdr:rowOff>
    </xdr:to>
    <xdr:pic>
      <xdr:nvPicPr>
        <xdr:cNvPr id="2" name="Picture 1">
          <a:extLst>
            <a:ext uri="{FF2B5EF4-FFF2-40B4-BE49-F238E27FC236}">
              <a16:creationId xmlns:a16="http://schemas.microsoft.com/office/drawing/2014/main" id="{E7C16120-5948-4F94-AC7C-452C5B5CDA03}"/>
            </a:ext>
          </a:extLst>
        </xdr:cNvPr>
        <xdr:cNvPicPr>
          <a:picLocks noChangeAspect="1"/>
        </xdr:cNvPicPr>
      </xdr:nvPicPr>
      <xdr:blipFill>
        <a:blip xmlns:r="http://schemas.openxmlformats.org/officeDocument/2006/relationships" r:embed="rId1"/>
        <a:stretch>
          <a:fillRect/>
        </a:stretch>
      </xdr:blipFill>
      <xdr:spPr>
        <a:xfrm>
          <a:off x="57150" y="57150"/>
          <a:ext cx="3401863" cy="1133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47625</xdr:rowOff>
    </xdr:from>
    <xdr:to>
      <xdr:col>2</xdr:col>
      <xdr:colOff>1153963</xdr:colOff>
      <xdr:row>5</xdr:row>
      <xdr:rowOff>86204</xdr:rowOff>
    </xdr:to>
    <xdr:pic>
      <xdr:nvPicPr>
        <xdr:cNvPr id="2" name="Picture 1">
          <a:extLst>
            <a:ext uri="{FF2B5EF4-FFF2-40B4-BE49-F238E27FC236}">
              <a16:creationId xmlns:a16="http://schemas.microsoft.com/office/drawing/2014/main" id="{EAA297EA-5E8A-4CE8-B473-DC6B8C41F76A}"/>
            </a:ext>
          </a:extLst>
        </xdr:cNvPr>
        <xdr:cNvPicPr>
          <a:picLocks noChangeAspect="1"/>
        </xdr:cNvPicPr>
      </xdr:nvPicPr>
      <xdr:blipFill>
        <a:blip xmlns:r="http://schemas.openxmlformats.org/officeDocument/2006/relationships" r:embed="rId1"/>
        <a:stretch>
          <a:fillRect/>
        </a:stretch>
      </xdr:blipFill>
      <xdr:spPr>
        <a:xfrm>
          <a:off x="38100" y="47625"/>
          <a:ext cx="3401863" cy="113395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706288</xdr:colOff>
      <xdr:row>5</xdr:row>
      <xdr:rowOff>38579</xdr:rowOff>
    </xdr:to>
    <xdr:pic>
      <xdr:nvPicPr>
        <xdr:cNvPr id="3" name="Picture 2">
          <a:extLst>
            <a:ext uri="{FF2B5EF4-FFF2-40B4-BE49-F238E27FC236}">
              <a16:creationId xmlns:a16="http://schemas.microsoft.com/office/drawing/2014/main" id="{DC70483F-5629-41E3-8F1C-73A105C090BC}"/>
            </a:ext>
          </a:extLst>
        </xdr:cNvPr>
        <xdr:cNvPicPr>
          <a:picLocks noChangeAspect="1"/>
        </xdr:cNvPicPr>
      </xdr:nvPicPr>
      <xdr:blipFill>
        <a:blip xmlns:r="http://schemas.openxmlformats.org/officeDocument/2006/relationships" r:embed="rId1"/>
        <a:stretch>
          <a:fillRect/>
        </a:stretch>
      </xdr:blipFill>
      <xdr:spPr>
        <a:xfrm>
          <a:off x="0" y="0"/>
          <a:ext cx="3401863" cy="11339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3</xdr:col>
      <xdr:colOff>620563</xdr:colOff>
      <xdr:row>5</xdr:row>
      <xdr:rowOff>124304</xdr:rowOff>
    </xdr:to>
    <xdr:pic>
      <xdr:nvPicPr>
        <xdr:cNvPr id="2" name="Picture 1">
          <a:extLst>
            <a:ext uri="{FF2B5EF4-FFF2-40B4-BE49-F238E27FC236}">
              <a16:creationId xmlns:a16="http://schemas.microsoft.com/office/drawing/2014/main" id="{087DF870-AF4C-4D28-97C4-C6D755983701}"/>
            </a:ext>
          </a:extLst>
        </xdr:cNvPr>
        <xdr:cNvPicPr>
          <a:picLocks noChangeAspect="1"/>
        </xdr:cNvPicPr>
      </xdr:nvPicPr>
      <xdr:blipFill>
        <a:blip xmlns:r="http://schemas.openxmlformats.org/officeDocument/2006/relationships" r:embed="rId1"/>
        <a:stretch>
          <a:fillRect/>
        </a:stretch>
      </xdr:blipFill>
      <xdr:spPr>
        <a:xfrm>
          <a:off x="57150" y="66675"/>
          <a:ext cx="3401863" cy="113395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2</xdr:col>
      <xdr:colOff>839638</xdr:colOff>
      <xdr:row>5</xdr:row>
      <xdr:rowOff>95729</xdr:rowOff>
    </xdr:to>
    <xdr:pic>
      <xdr:nvPicPr>
        <xdr:cNvPr id="2" name="Picture 1">
          <a:extLst>
            <a:ext uri="{FF2B5EF4-FFF2-40B4-BE49-F238E27FC236}">
              <a16:creationId xmlns:a16="http://schemas.microsoft.com/office/drawing/2014/main" id="{D821047B-021A-4216-84E5-1E080CC18079}"/>
            </a:ext>
          </a:extLst>
        </xdr:cNvPr>
        <xdr:cNvPicPr>
          <a:picLocks noChangeAspect="1"/>
        </xdr:cNvPicPr>
      </xdr:nvPicPr>
      <xdr:blipFill>
        <a:blip xmlns:r="http://schemas.openxmlformats.org/officeDocument/2006/relationships" r:embed="rId1"/>
        <a:stretch>
          <a:fillRect/>
        </a:stretch>
      </xdr:blipFill>
      <xdr:spPr>
        <a:xfrm>
          <a:off x="47625" y="38100"/>
          <a:ext cx="3401863" cy="113395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57150</xdr:colOff>
      <xdr:row>0</xdr:row>
      <xdr:rowOff>76200</xdr:rowOff>
    </xdr:from>
    <xdr:to>
      <xdr:col>1</xdr:col>
      <xdr:colOff>430063</xdr:colOff>
      <xdr:row>5</xdr:row>
      <xdr:rowOff>133829</xdr:rowOff>
    </xdr:to>
    <xdr:pic>
      <xdr:nvPicPr>
        <xdr:cNvPr id="2" name="Picture 1">
          <a:extLst>
            <a:ext uri="{FF2B5EF4-FFF2-40B4-BE49-F238E27FC236}">
              <a16:creationId xmlns:a16="http://schemas.microsoft.com/office/drawing/2014/main" id="{E3806522-861B-418B-A079-0F901AA6B35A}"/>
            </a:ext>
          </a:extLst>
        </xdr:cNvPr>
        <xdr:cNvPicPr>
          <a:picLocks noChangeAspect="1"/>
        </xdr:cNvPicPr>
      </xdr:nvPicPr>
      <xdr:blipFill>
        <a:blip xmlns:r="http://schemas.openxmlformats.org/officeDocument/2006/relationships" r:embed="rId1"/>
        <a:stretch>
          <a:fillRect/>
        </a:stretch>
      </xdr:blipFill>
      <xdr:spPr>
        <a:xfrm>
          <a:off x="57150" y="76200"/>
          <a:ext cx="3401863" cy="11339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66675</xdr:colOff>
      <xdr:row>0</xdr:row>
      <xdr:rowOff>57150</xdr:rowOff>
    </xdr:from>
    <xdr:to>
      <xdr:col>0</xdr:col>
      <xdr:colOff>3468538</xdr:colOff>
      <xdr:row>5</xdr:row>
      <xdr:rowOff>114779</xdr:rowOff>
    </xdr:to>
    <xdr:pic>
      <xdr:nvPicPr>
        <xdr:cNvPr id="3" name="Picture 2">
          <a:extLst>
            <a:ext uri="{FF2B5EF4-FFF2-40B4-BE49-F238E27FC236}">
              <a16:creationId xmlns:a16="http://schemas.microsoft.com/office/drawing/2014/main" id="{CE912E67-9435-41B9-BF56-94E94AA7D7E8}"/>
            </a:ext>
          </a:extLst>
        </xdr:cNvPr>
        <xdr:cNvPicPr>
          <a:picLocks noChangeAspect="1"/>
        </xdr:cNvPicPr>
      </xdr:nvPicPr>
      <xdr:blipFill>
        <a:blip xmlns:r="http://schemas.openxmlformats.org/officeDocument/2006/relationships" r:embed="rId1"/>
        <a:stretch>
          <a:fillRect/>
        </a:stretch>
      </xdr:blipFill>
      <xdr:spPr>
        <a:xfrm>
          <a:off x="66675" y="57150"/>
          <a:ext cx="3401863" cy="113395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66675</xdr:colOff>
      <xdr:row>0</xdr:row>
      <xdr:rowOff>76200</xdr:rowOff>
    </xdr:from>
    <xdr:to>
      <xdr:col>1</xdr:col>
      <xdr:colOff>439588</xdr:colOff>
      <xdr:row>5</xdr:row>
      <xdr:rowOff>67154</xdr:rowOff>
    </xdr:to>
    <xdr:pic>
      <xdr:nvPicPr>
        <xdr:cNvPr id="2" name="Picture 1">
          <a:extLst>
            <a:ext uri="{FF2B5EF4-FFF2-40B4-BE49-F238E27FC236}">
              <a16:creationId xmlns:a16="http://schemas.microsoft.com/office/drawing/2014/main" id="{79988865-1027-444F-B65A-640C51641D57}"/>
            </a:ext>
          </a:extLst>
        </xdr:cNvPr>
        <xdr:cNvPicPr>
          <a:picLocks noChangeAspect="1"/>
        </xdr:cNvPicPr>
      </xdr:nvPicPr>
      <xdr:blipFill>
        <a:blip xmlns:r="http://schemas.openxmlformats.org/officeDocument/2006/relationships" r:embed="rId1"/>
        <a:stretch>
          <a:fillRect/>
        </a:stretch>
      </xdr:blipFill>
      <xdr:spPr>
        <a:xfrm>
          <a:off x="66675" y="76200"/>
          <a:ext cx="3401863" cy="113395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1</xdr:col>
      <xdr:colOff>420538</xdr:colOff>
      <xdr:row>5</xdr:row>
      <xdr:rowOff>105254</xdr:rowOff>
    </xdr:to>
    <xdr:pic>
      <xdr:nvPicPr>
        <xdr:cNvPr id="2" name="Picture 1">
          <a:extLst>
            <a:ext uri="{FF2B5EF4-FFF2-40B4-BE49-F238E27FC236}">
              <a16:creationId xmlns:a16="http://schemas.microsoft.com/office/drawing/2014/main" id="{6F0608BE-73AB-496C-BA9F-DDB5109AA6B3}"/>
            </a:ext>
          </a:extLst>
        </xdr:cNvPr>
        <xdr:cNvPicPr>
          <a:picLocks noChangeAspect="1"/>
        </xdr:cNvPicPr>
      </xdr:nvPicPr>
      <xdr:blipFill>
        <a:blip xmlns:r="http://schemas.openxmlformats.org/officeDocument/2006/relationships" r:embed="rId1"/>
        <a:stretch>
          <a:fillRect/>
        </a:stretch>
      </xdr:blipFill>
      <xdr:spPr>
        <a:xfrm>
          <a:off x="47625" y="47625"/>
          <a:ext cx="3401863" cy="11339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
  <sheetViews>
    <sheetView showGridLines="0" workbookViewId="0">
      <pane ySplit="8" topLeftCell="A9" activePane="bottomLeft" state="frozen"/>
      <selection pane="bottomLeft" activeCell="A8" sqref="A8"/>
    </sheetView>
  </sheetViews>
  <sheetFormatPr defaultColWidth="9.140625" defaultRowHeight="14.25" x14ac:dyDescent="0.2"/>
  <cols>
    <col min="1" max="1" width="62" style="1" customWidth="1"/>
    <col min="2" max="2" width="16.5703125" style="2" customWidth="1"/>
    <col min="3" max="3" width="20.7109375" style="2" customWidth="1"/>
    <col min="4" max="16384" width="9.140625" style="1"/>
  </cols>
  <sheetData>
    <row r="1" spans="1:5" ht="18" x14ac:dyDescent="0.25">
      <c r="C1" s="21" t="s">
        <v>0</v>
      </c>
      <c r="E1" s="3"/>
    </row>
    <row r="2" spans="1:5" ht="18" x14ac:dyDescent="0.25">
      <c r="C2" s="21" t="s">
        <v>1</v>
      </c>
      <c r="E2" s="3"/>
    </row>
    <row r="3" spans="1:5" ht="18" x14ac:dyDescent="0.25">
      <c r="C3" s="21" t="s">
        <v>2</v>
      </c>
      <c r="E3" s="3"/>
    </row>
    <row r="4" spans="1:5" ht="18" x14ac:dyDescent="0.25">
      <c r="C4" s="21" t="s">
        <v>3</v>
      </c>
      <c r="E4" s="3"/>
    </row>
    <row r="5" spans="1:5" x14ac:dyDescent="0.2">
      <c r="C5" s="1"/>
    </row>
    <row r="6" spans="1:5" x14ac:dyDescent="0.2">
      <c r="C6" s="1"/>
    </row>
    <row r="8" spans="1:5" s="6" customFormat="1" ht="38.25" x14ac:dyDescent="0.2">
      <c r="A8" s="4" t="s">
        <v>4</v>
      </c>
      <c r="B8" s="5" t="s">
        <v>5</v>
      </c>
      <c r="C8" s="5" t="s">
        <v>6</v>
      </c>
    </row>
    <row r="9" spans="1:5" x14ac:dyDescent="0.2">
      <c r="A9" s="7" t="s">
        <v>7</v>
      </c>
      <c r="B9" s="8">
        <v>1866</v>
      </c>
      <c r="C9" s="8">
        <v>2030</v>
      </c>
    </row>
    <row r="10" spans="1:5" x14ac:dyDescent="0.2">
      <c r="A10" s="7" t="s">
        <v>8</v>
      </c>
      <c r="B10" s="8">
        <v>26363</v>
      </c>
      <c r="C10" s="8">
        <v>28682</v>
      </c>
    </row>
    <row r="11" spans="1:5" x14ac:dyDescent="0.2">
      <c r="A11" s="7" t="s">
        <v>9</v>
      </c>
      <c r="B11" s="8">
        <v>903</v>
      </c>
      <c r="C11" s="8">
        <v>940</v>
      </c>
    </row>
    <row r="12" spans="1:5" x14ac:dyDescent="0.2">
      <c r="A12" s="7" t="s">
        <v>10</v>
      </c>
      <c r="B12" s="8">
        <v>3798</v>
      </c>
      <c r="C12" s="8">
        <v>3962</v>
      </c>
    </row>
    <row r="13" spans="1:5" x14ac:dyDescent="0.2">
      <c r="A13" s="7" t="s">
        <v>11</v>
      </c>
      <c r="B13" s="8">
        <v>280</v>
      </c>
      <c r="C13" s="8">
        <v>280</v>
      </c>
    </row>
    <row r="14" spans="1:5" x14ac:dyDescent="0.2">
      <c r="A14" s="7" t="s">
        <v>12</v>
      </c>
      <c r="B14" s="8">
        <v>2525</v>
      </c>
      <c r="C14" s="8">
        <v>2659</v>
      </c>
    </row>
    <row r="15" spans="1:5" x14ac:dyDescent="0.2">
      <c r="A15" s="7" t="s">
        <v>13</v>
      </c>
      <c r="B15" s="8">
        <v>910</v>
      </c>
      <c r="C15" s="8">
        <v>911</v>
      </c>
    </row>
    <row r="16" spans="1:5" x14ac:dyDescent="0.2">
      <c r="A16" s="7" t="s">
        <v>14</v>
      </c>
      <c r="B16" s="8">
        <v>7355</v>
      </c>
      <c r="C16" s="8">
        <v>7903</v>
      </c>
    </row>
    <row r="17" spans="1:3" x14ac:dyDescent="0.2">
      <c r="A17" s="7" t="s">
        <v>15</v>
      </c>
      <c r="B17" s="8">
        <v>9</v>
      </c>
      <c r="C17" s="8">
        <v>9</v>
      </c>
    </row>
    <row r="18" spans="1:3" x14ac:dyDescent="0.2">
      <c r="A18" s="7" t="s">
        <v>16</v>
      </c>
      <c r="B18" s="8">
        <v>576</v>
      </c>
      <c r="C18" s="8">
        <v>584</v>
      </c>
    </row>
    <row r="19" spans="1:3" x14ac:dyDescent="0.2">
      <c r="A19" s="7" t="s">
        <v>17</v>
      </c>
      <c r="B19" s="8">
        <v>251</v>
      </c>
      <c r="C19" s="8">
        <v>251</v>
      </c>
    </row>
    <row r="20" spans="1:3" x14ac:dyDescent="0.2">
      <c r="A20" s="7" t="s">
        <v>18</v>
      </c>
      <c r="B20" s="8">
        <v>33</v>
      </c>
      <c r="C20" s="8">
        <v>33</v>
      </c>
    </row>
    <row r="21" spans="1:3" x14ac:dyDescent="0.2">
      <c r="A21" s="7" t="s">
        <v>19</v>
      </c>
      <c r="B21" s="8">
        <v>1594</v>
      </c>
      <c r="C21" s="8">
        <v>1641</v>
      </c>
    </row>
    <row r="22" spans="1:3" x14ac:dyDescent="0.2">
      <c r="A22" s="7" t="s">
        <v>20</v>
      </c>
      <c r="B22" s="8">
        <v>6</v>
      </c>
      <c r="C22" s="8">
        <v>6</v>
      </c>
    </row>
    <row r="23" spans="1:3" x14ac:dyDescent="0.2">
      <c r="A23" s="7" t="s">
        <v>21</v>
      </c>
      <c r="B23" s="8">
        <v>2608</v>
      </c>
      <c r="C23" s="8">
        <v>2608</v>
      </c>
    </row>
    <row r="24" spans="1:3" x14ac:dyDescent="0.2">
      <c r="A24" s="7" t="s">
        <v>22</v>
      </c>
      <c r="B24" s="8">
        <v>15385</v>
      </c>
      <c r="C24" s="8">
        <v>16497</v>
      </c>
    </row>
    <row r="25" spans="1:3" x14ac:dyDescent="0.2">
      <c r="A25" s="7" t="s">
        <v>23</v>
      </c>
      <c r="B25" s="8">
        <v>260</v>
      </c>
      <c r="C25" s="8">
        <v>426</v>
      </c>
    </row>
    <row r="26" spans="1:3" x14ac:dyDescent="0.2">
      <c r="A26" s="7" t="s">
        <v>24</v>
      </c>
      <c r="B26" s="8">
        <v>54</v>
      </c>
      <c r="C26" s="8">
        <v>54</v>
      </c>
    </row>
    <row r="27" spans="1:3" x14ac:dyDescent="0.2">
      <c r="A27" s="7" t="s">
        <v>25</v>
      </c>
      <c r="B27" s="8">
        <v>2142</v>
      </c>
      <c r="C27" s="8">
        <v>2193</v>
      </c>
    </row>
    <row r="28" spans="1:3" x14ac:dyDescent="0.2">
      <c r="A28" s="7" t="s">
        <v>26</v>
      </c>
      <c r="B28" s="8">
        <v>22</v>
      </c>
      <c r="C28" s="8">
        <v>22</v>
      </c>
    </row>
    <row r="29" spans="1:3" x14ac:dyDescent="0.2">
      <c r="A29" s="7" t="s">
        <v>27</v>
      </c>
      <c r="B29" s="8">
        <v>1843</v>
      </c>
      <c r="C29" s="8">
        <v>1854</v>
      </c>
    </row>
    <row r="30" spans="1:3" ht="16.5" customHeight="1" x14ac:dyDescent="0.2">
      <c r="A30" s="9" t="s">
        <v>28</v>
      </c>
      <c r="B30" s="8">
        <v>12</v>
      </c>
      <c r="C30" s="8">
        <v>12</v>
      </c>
    </row>
    <row r="31" spans="1:3" x14ac:dyDescent="0.2">
      <c r="A31" s="7" t="s">
        <v>29</v>
      </c>
      <c r="B31" s="8">
        <v>2021</v>
      </c>
      <c r="C31" s="8">
        <v>3110</v>
      </c>
    </row>
    <row r="32" spans="1:3" x14ac:dyDescent="0.2">
      <c r="A32" s="10" t="s">
        <v>30</v>
      </c>
      <c r="B32" s="11">
        <v>510</v>
      </c>
      <c r="C32" s="11">
        <v>542</v>
      </c>
    </row>
    <row r="33" spans="1:3" s="14" customFormat="1" ht="15" x14ac:dyDescent="0.25">
      <c r="A33" s="12" t="s">
        <v>31</v>
      </c>
      <c r="B33" s="13">
        <v>71326</v>
      </c>
      <c r="C33" s="13">
        <v>77209</v>
      </c>
    </row>
    <row r="34" spans="1:3" x14ac:dyDescent="0.2">
      <c r="A34" s="15"/>
      <c r="B34" s="8"/>
      <c r="C34" s="8"/>
    </row>
    <row r="35" spans="1:3" s="18" customFormat="1" x14ac:dyDescent="0.2">
      <c r="A35" s="16" t="s">
        <v>32</v>
      </c>
      <c r="B35" s="17"/>
      <c r="C35" s="17"/>
    </row>
    <row r="36" spans="1:3" x14ac:dyDescent="0.2">
      <c r="A36" s="16" t="s">
        <v>33</v>
      </c>
      <c r="B36" s="8"/>
      <c r="C36" s="8"/>
    </row>
    <row r="37" spans="1:3" x14ac:dyDescent="0.2">
      <c r="A37" s="19" t="s">
        <v>34</v>
      </c>
      <c r="B37" s="20"/>
      <c r="C37" s="8"/>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48"/>
  <sheetViews>
    <sheetView showGridLines="0" workbookViewId="0">
      <pane ySplit="8" topLeftCell="A9" activePane="bottomLeft" state="frozen"/>
      <selection pane="bottomLeft" activeCell="A6" sqref="A6"/>
    </sheetView>
  </sheetViews>
  <sheetFormatPr defaultColWidth="9.140625" defaultRowHeight="14.25" x14ac:dyDescent="0.2"/>
  <cols>
    <col min="1" max="1" width="45.42578125" style="234" bestFit="1" customWidth="1"/>
    <col min="2" max="2" width="17.85546875" style="234" customWidth="1"/>
    <col min="3" max="3" width="15.28515625" style="234" customWidth="1"/>
    <col min="4" max="4" width="15.28515625" style="234" bestFit="1" customWidth="1"/>
    <col min="5" max="5" width="9.140625" style="234"/>
    <col min="6" max="6" width="18" style="234" customWidth="1"/>
    <col min="7" max="7" width="9.140625" style="325"/>
    <col min="8" max="16384" width="9.140625" style="234"/>
  </cols>
  <sheetData>
    <row r="1" spans="1:17" ht="18" x14ac:dyDescent="0.25">
      <c r="I1" s="273" t="s">
        <v>389</v>
      </c>
      <c r="J1" s="235"/>
      <c r="K1" s="235"/>
      <c r="L1" s="235"/>
      <c r="M1" s="235"/>
      <c r="N1" s="235"/>
      <c r="O1" s="235"/>
      <c r="P1" s="235"/>
      <c r="Q1" s="235"/>
    </row>
    <row r="2" spans="1:17" ht="18" x14ac:dyDescent="0.25">
      <c r="I2" s="273" t="s">
        <v>1</v>
      </c>
      <c r="J2" s="235"/>
      <c r="K2" s="235"/>
      <c r="L2" s="235"/>
      <c r="M2" s="235"/>
      <c r="N2" s="235"/>
      <c r="O2" s="235"/>
      <c r="P2" s="235"/>
      <c r="Q2" s="235"/>
    </row>
    <row r="3" spans="1:17" ht="18" x14ac:dyDescent="0.25">
      <c r="I3" s="273" t="s">
        <v>2</v>
      </c>
      <c r="J3" s="235"/>
      <c r="K3" s="235"/>
      <c r="L3" s="235"/>
      <c r="M3" s="235"/>
      <c r="N3" s="235"/>
      <c r="O3" s="235"/>
      <c r="P3" s="235"/>
      <c r="Q3" s="235"/>
    </row>
    <row r="4" spans="1:17" ht="18" x14ac:dyDescent="0.25">
      <c r="I4" s="273" t="s">
        <v>390</v>
      </c>
      <c r="J4" s="235"/>
      <c r="K4" s="235"/>
      <c r="L4" s="235"/>
      <c r="M4" s="235"/>
      <c r="N4" s="235"/>
      <c r="O4" s="235"/>
      <c r="P4" s="235"/>
      <c r="Q4" s="235"/>
    </row>
    <row r="5" spans="1:17" ht="18" x14ac:dyDescent="0.25">
      <c r="I5" s="274"/>
    </row>
    <row r="8" spans="1:17" s="204" customFormat="1" ht="73.5" customHeight="1" x14ac:dyDescent="0.2">
      <c r="A8" s="275" t="s">
        <v>279</v>
      </c>
      <c r="B8" s="276" t="s">
        <v>98</v>
      </c>
      <c r="C8" s="326" t="s">
        <v>327</v>
      </c>
      <c r="D8" s="276" t="s">
        <v>97</v>
      </c>
      <c r="E8" s="326" t="s">
        <v>327</v>
      </c>
      <c r="F8" s="276" t="s">
        <v>391</v>
      </c>
      <c r="G8" s="327" t="s">
        <v>392</v>
      </c>
      <c r="H8" s="327" t="s">
        <v>383</v>
      </c>
      <c r="I8" s="327" t="s">
        <v>384</v>
      </c>
    </row>
    <row r="9" spans="1:17" s="99" customFormat="1" ht="12.75" x14ac:dyDescent="0.2">
      <c r="A9" s="149" t="s">
        <v>287</v>
      </c>
      <c r="B9" s="199">
        <v>437982067</v>
      </c>
      <c r="C9" s="328">
        <f t="shared" ref="C9:C30" si="0">B9/$B$38</f>
        <v>7.7910708922126315E-2</v>
      </c>
      <c r="D9" s="199">
        <v>1287827</v>
      </c>
      <c r="E9" s="329">
        <f t="shared" ref="E9:E30" si="1">D9/$D$38</f>
        <v>4.7804523613298837E-2</v>
      </c>
      <c r="F9" s="199">
        <f>B9+D9</f>
        <v>439269894</v>
      </c>
      <c r="G9" s="329">
        <f>F9/$F$38</f>
        <v>7.7767123992182385E-2</v>
      </c>
      <c r="H9" s="329">
        <v>7.9730822818680533E-2</v>
      </c>
      <c r="I9" s="329">
        <v>8.1343568541853734E-2</v>
      </c>
    </row>
    <row r="10" spans="1:17" s="99" customFormat="1" ht="12.75" x14ac:dyDescent="0.2">
      <c r="A10" s="149" t="s">
        <v>288</v>
      </c>
      <c r="B10" s="199">
        <v>366808741</v>
      </c>
      <c r="C10" s="328">
        <f t="shared" si="0"/>
        <v>6.5249998124107256E-2</v>
      </c>
      <c r="D10" s="199">
        <v>1025717</v>
      </c>
      <c r="E10" s="329">
        <f t="shared" si="1"/>
        <v>3.8074921978699036E-2</v>
      </c>
      <c r="F10" s="199">
        <f t="shared" ref="F10:F35" si="2">B10+D10</f>
        <v>367834458</v>
      </c>
      <c r="G10" s="329">
        <f t="shared" ref="G10:G38" si="3">F10/$F$38</f>
        <v>6.5120392484451048E-2</v>
      </c>
      <c r="H10" s="329">
        <v>6.3722988688179619E-2</v>
      </c>
      <c r="I10" s="329">
        <v>6.3854282572778684E-2</v>
      </c>
    </row>
    <row r="11" spans="1:17" s="99" customFormat="1" ht="12.75" x14ac:dyDescent="0.2">
      <c r="A11" s="149" t="s">
        <v>289</v>
      </c>
      <c r="B11" s="199">
        <v>0</v>
      </c>
      <c r="C11" s="328">
        <f t="shared" si="0"/>
        <v>0</v>
      </c>
      <c r="D11" s="199">
        <v>0</v>
      </c>
      <c r="E11" s="329">
        <f t="shared" si="1"/>
        <v>0</v>
      </c>
      <c r="F11" s="199">
        <f t="shared" si="2"/>
        <v>0</v>
      </c>
      <c r="G11" s="329">
        <f t="shared" si="3"/>
        <v>0</v>
      </c>
      <c r="H11" s="329">
        <v>0</v>
      </c>
      <c r="I11" s="330">
        <v>0</v>
      </c>
    </row>
    <row r="12" spans="1:17" s="99" customFormat="1" ht="12.75" x14ac:dyDescent="0.2">
      <c r="A12" s="149" t="s">
        <v>290</v>
      </c>
      <c r="B12" s="199">
        <v>20349</v>
      </c>
      <c r="C12" s="328">
        <f t="shared" si="0"/>
        <v>3.6197943598826579E-6</v>
      </c>
      <c r="D12" s="199">
        <v>0</v>
      </c>
      <c r="E12" s="329">
        <f t="shared" si="1"/>
        <v>0</v>
      </c>
      <c r="F12" s="199">
        <f t="shared" si="2"/>
        <v>20349</v>
      </c>
      <c r="G12" s="329">
        <f t="shared" si="3"/>
        <v>3.6025305347170446E-6</v>
      </c>
      <c r="H12" s="329">
        <v>8.7166945849316218E-8</v>
      </c>
      <c r="I12" s="329">
        <v>4.7297499070922437E-7</v>
      </c>
    </row>
    <row r="13" spans="1:17" s="99" customFormat="1" ht="12.75" x14ac:dyDescent="0.2">
      <c r="A13" s="149" t="s">
        <v>291</v>
      </c>
      <c r="B13" s="199">
        <v>346286196</v>
      </c>
      <c r="C13" s="328">
        <f t="shared" si="0"/>
        <v>6.1599332605337884E-2</v>
      </c>
      <c r="D13" s="199">
        <v>1493793</v>
      </c>
      <c r="E13" s="329">
        <f t="shared" si="1"/>
        <v>5.5450043167195991E-2</v>
      </c>
      <c r="F13" s="199">
        <f t="shared" si="2"/>
        <v>347779989</v>
      </c>
      <c r="G13" s="329">
        <f t="shared" si="3"/>
        <v>6.1570004901275635E-2</v>
      </c>
      <c r="H13" s="329">
        <v>6.2463386909125479E-2</v>
      </c>
      <c r="I13" s="329">
        <v>6.2461072807951025E-2</v>
      </c>
    </row>
    <row r="14" spans="1:17" s="99" customFormat="1" ht="12.75" x14ac:dyDescent="0.2">
      <c r="A14" s="149" t="s">
        <v>292</v>
      </c>
      <c r="B14" s="199">
        <v>42973809</v>
      </c>
      <c r="C14" s="328">
        <f t="shared" si="0"/>
        <v>7.6444224011437707E-3</v>
      </c>
      <c r="D14" s="199">
        <v>300130</v>
      </c>
      <c r="E14" s="329">
        <f t="shared" si="1"/>
        <v>1.1140915411821137E-2</v>
      </c>
      <c r="F14" s="199">
        <f t="shared" si="2"/>
        <v>43273939</v>
      </c>
      <c r="G14" s="329">
        <f t="shared" si="3"/>
        <v>7.6610981672309581E-3</v>
      </c>
      <c r="H14" s="329">
        <v>8.1449096001617264E-3</v>
      </c>
      <c r="I14" s="329">
        <v>7.0872606062490949E-3</v>
      </c>
    </row>
    <row r="15" spans="1:17" s="99" customFormat="1" ht="12.75" x14ac:dyDescent="0.2">
      <c r="A15" s="149" t="s">
        <v>293</v>
      </c>
      <c r="B15" s="199">
        <v>266954545</v>
      </c>
      <c r="C15" s="328">
        <f t="shared" si="0"/>
        <v>4.7487373155243068E-2</v>
      </c>
      <c r="D15" s="199">
        <v>421704</v>
      </c>
      <c r="E15" s="329">
        <f t="shared" si="1"/>
        <v>1.5653778671997538E-2</v>
      </c>
      <c r="F15" s="199">
        <f t="shared" si="2"/>
        <v>267376249</v>
      </c>
      <c r="G15" s="329">
        <f t="shared" si="3"/>
        <v>4.7335549721392089E-2</v>
      </c>
      <c r="H15" s="329">
        <v>4.7676106783938382E-2</v>
      </c>
      <c r="I15" s="329">
        <v>4.8153119577275867E-2</v>
      </c>
    </row>
    <row r="16" spans="1:17" s="99" customFormat="1" ht="12.75" x14ac:dyDescent="0.2">
      <c r="A16" s="149" t="s">
        <v>294</v>
      </c>
      <c r="B16" s="199">
        <v>1178282</v>
      </c>
      <c r="C16" s="328">
        <f t="shared" si="0"/>
        <v>2.0959941706969669E-4</v>
      </c>
      <c r="D16" s="199">
        <v>0</v>
      </c>
      <c r="E16" s="329">
        <f t="shared" si="1"/>
        <v>0</v>
      </c>
      <c r="F16" s="199">
        <f t="shared" si="2"/>
        <v>1178282</v>
      </c>
      <c r="G16" s="329">
        <f t="shared" si="3"/>
        <v>2.0859977804842835E-4</v>
      </c>
      <c r="H16" s="329">
        <v>2.1699616445625979E-4</v>
      </c>
      <c r="I16" s="329">
        <v>2.4135978153043232E-4</v>
      </c>
    </row>
    <row r="17" spans="1:13" s="99" customFormat="1" ht="12.75" x14ac:dyDescent="0.2">
      <c r="A17" s="149" t="s">
        <v>295</v>
      </c>
      <c r="B17" s="199">
        <v>54208096</v>
      </c>
      <c r="C17" s="328">
        <f t="shared" si="0"/>
        <v>9.6428404423203919E-3</v>
      </c>
      <c r="D17" s="199">
        <v>196220</v>
      </c>
      <c r="E17" s="329">
        <f t="shared" si="1"/>
        <v>7.2837451174742399E-3</v>
      </c>
      <c r="F17" s="199">
        <f t="shared" si="2"/>
        <v>54404316</v>
      </c>
      <c r="G17" s="329">
        <f t="shared" si="3"/>
        <v>9.6315892481397148E-3</v>
      </c>
      <c r="H17" s="329">
        <v>1.0257744229779505E-2</v>
      </c>
      <c r="I17" s="329">
        <v>1.0967318245491299E-2</v>
      </c>
    </row>
    <row r="18" spans="1:13" s="99" customFormat="1" ht="12.75" x14ac:dyDescent="0.2">
      <c r="A18" s="149" t="s">
        <v>296</v>
      </c>
      <c r="B18" s="199">
        <v>1006491301</v>
      </c>
      <c r="C18" s="328">
        <f t="shared" si="0"/>
        <v>0.17904032309355539</v>
      </c>
      <c r="D18" s="199">
        <v>5034149</v>
      </c>
      <c r="E18" s="329">
        <f t="shared" si="1"/>
        <v>0.18686911731417707</v>
      </c>
      <c r="F18" s="199">
        <f t="shared" si="2"/>
        <v>1011525450</v>
      </c>
      <c r="G18" s="329">
        <f t="shared" si="3"/>
        <v>0.17907766083190324</v>
      </c>
      <c r="H18" s="329">
        <v>0.18345802393917068</v>
      </c>
      <c r="I18" s="329">
        <v>0.18538841006404561</v>
      </c>
    </row>
    <row r="19" spans="1:13" s="99" customFormat="1" ht="12.75" x14ac:dyDescent="0.2">
      <c r="A19" s="149" t="s">
        <v>297</v>
      </c>
      <c r="B19" s="199">
        <v>362068960</v>
      </c>
      <c r="C19" s="328">
        <f t="shared" si="0"/>
        <v>6.4406859270557754E-2</v>
      </c>
      <c r="D19" s="199">
        <v>1713134</v>
      </c>
      <c r="E19" s="329">
        <f t="shared" si="1"/>
        <v>6.3592046723469145E-2</v>
      </c>
      <c r="F19" s="199">
        <f t="shared" si="2"/>
        <v>363782094</v>
      </c>
      <c r="G19" s="329">
        <f t="shared" si="3"/>
        <v>6.4402973198599736E-2</v>
      </c>
      <c r="H19" s="329">
        <v>6.3698824981119548E-2</v>
      </c>
      <c r="I19" s="329">
        <v>5.0948285583808657E-2</v>
      </c>
    </row>
    <row r="20" spans="1:13" s="99" customFormat="1" ht="12.75" x14ac:dyDescent="0.2">
      <c r="A20" s="149" t="s">
        <v>298</v>
      </c>
      <c r="B20" s="199">
        <v>123505309</v>
      </c>
      <c r="C20" s="328">
        <f t="shared" si="0"/>
        <v>2.1969817727346054E-2</v>
      </c>
      <c r="D20" s="199">
        <v>1169092</v>
      </c>
      <c r="E20" s="329">
        <f t="shared" si="1"/>
        <v>4.3397044882673499E-2</v>
      </c>
      <c r="F20" s="199">
        <f t="shared" si="2"/>
        <v>124674401</v>
      </c>
      <c r="G20" s="329">
        <f t="shared" si="3"/>
        <v>2.2072010246206558E-2</v>
      </c>
      <c r="H20" s="329">
        <v>2.0741212325424321E-2</v>
      </c>
      <c r="I20" s="329">
        <v>2.1573008337897468E-2</v>
      </c>
    </row>
    <row r="21" spans="1:13" s="99" customFormat="1" ht="12.75" x14ac:dyDescent="0.2">
      <c r="A21" s="149" t="s">
        <v>299</v>
      </c>
      <c r="B21" s="199">
        <v>261503</v>
      </c>
      <c r="C21" s="328">
        <f t="shared" si="0"/>
        <v>4.6517621725509592E-5</v>
      </c>
      <c r="D21" s="199">
        <v>0</v>
      </c>
      <c r="E21" s="329">
        <f t="shared" si="1"/>
        <v>0</v>
      </c>
      <c r="F21" s="199">
        <f t="shared" si="2"/>
        <v>261503</v>
      </c>
      <c r="G21" s="329">
        <f t="shared" si="3"/>
        <v>4.6295766004231721E-5</v>
      </c>
      <c r="H21" s="329">
        <v>2.8169125863031674E-5</v>
      </c>
      <c r="I21" s="329">
        <v>1.8916135502036349E-5</v>
      </c>
    </row>
    <row r="22" spans="1:13" s="99" customFormat="1" ht="12.75" x14ac:dyDescent="0.2">
      <c r="A22" s="149" t="s">
        <v>300</v>
      </c>
      <c r="B22" s="199">
        <v>60714649</v>
      </c>
      <c r="C22" s="328">
        <f t="shared" si="0"/>
        <v>1.0800262617939715E-2</v>
      </c>
      <c r="D22" s="199">
        <v>359539</v>
      </c>
      <c r="E22" s="329">
        <f t="shared" si="1"/>
        <v>1.3346195269552394E-2</v>
      </c>
      <c r="F22" s="199">
        <f t="shared" si="2"/>
        <v>61074188</v>
      </c>
      <c r="G22" s="329">
        <f t="shared" si="3"/>
        <v>1.0812404892282142E-2</v>
      </c>
      <c r="H22" s="329">
        <v>9.5149721379609795E-3</v>
      </c>
      <c r="I22" s="329">
        <v>1.7985516909220609E-2</v>
      </c>
    </row>
    <row r="23" spans="1:13" s="99" customFormat="1" ht="12.75" x14ac:dyDescent="0.2">
      <c r="A23" s="149" t="s">
        <v>301</v>
      </c>
      <c r="B23" s="199">
        <v>214216665</v>
      </c>
      <c r="C23" s="328">
        <f t="shared" si="0"/>
        <v>3.8106062988838403E-2</v>
      </c>
      <c r="D23" s="199">
        <v>1531398</v>
      </c>
      <c r="E23" s="329">
        <f t="shared" si="1"/>
        <v>5.6845952020231454E-2</v>
      </c>
      <c r="F23" s="199">
        <f t="shared" si="2"/>
        <v>215748063</v>
      </c>
      <c r="G23" s="329">
        <f t="shared" si="3"/>
        <v>3.8195438830584134E-2</v>
      </c>
      <c r="H23" s="329">
        <v>3.6887066526971275E-2</v>
      </c>
      <c r="I23" s="329">
        <v>3.6090858665205915E-2</v>
      </c>
    </row>
    <row r="24" spans="1:13" s="99" customFormat="1" ht="12.75" x14ac:dyDescent="0.2">
      <c r="A24" s="149" t="s">
        <v>302</v>
      </c>
      <c r="B24" s="199">
        <v>22921524</v>
      </c>
      <c r="C24" s="328">
        <f t="shared" si="0"/>
        <v>4.0774093712278234E-3</v>
      </c>
      <c r="D24" s="199">
        <v>27243</v>
      </c>
      <c r="E24" s="329">
        <f t="shared" si="1"/>
        <v>1.0112683122788233E-3</v>
      </c>
      <c r="F24" s="199">
        <f t="shared" si="2"/>
        <v>22948767</v>
      </c>
      <c r="G24" s="329">
        <f t="shared" si="3"/>
        <v>4.06278607556179E-3</v>
      </c>
      <c r="H24" s="329">
        <v>3.8925727589083346E-3</v>
      </c>
      <c r="I24" s="329">
        <v>4.2320779641776716E-3</v>
      </c>
    </row>
    <row r="25" spans="1:13" s="99" customFormat="1" ht="12.75" x14ac:dyDescent="0.2">
      <c r="A25" s="149" t="s">
        <v>303</v>
      </c>
      <c r="B25" s="199">
        <v>2858365</v>
      </c>
      <c r="C25" s="328">
        <f t="shared" si="0"/>
        <v>5.0846201314492081E-4</v>
      </c>
      <c r="D25" s="199">
        <v>8917</v>
      </c>
      <c r="E25" s="329">
        <f t="shared" si="1"/>
        <v>3.3100170835041179E-4</v>
      </c>
      <c r="F25" s="199">
        <f t="shared" si="2"/>
        <v>2867282</v>
      </c>
      <c r="G25" s="329">
        <f t="shared" si="3"/>
        <v>5.0761565465843813E-4</v>
      </c>
      <c r="H25" s="329">
        <v>5.461341137477458E-4</v>
      </c>
      <c r="I25" s="329">
        <v>5.7108939012628197E-4</v>
      </c>
    </row>
    <row r="26" spans="1:13" s="99" customFormat="1" ht="12.75" x14ac:dyDescent="0.2">
      <c r="A26" s="149" t="s">
        <v>304</v>
      </c>
      <c r="B26" s="199">
        <v>31110136</v>
      </c>
      <c r="C26" s="328">
        <f t="shared" si="0"/>
        <v>5.5340456448956911E-3</v>
      </c>
      <c r="D26" s="199">
        <v>116820</v>
      </c>
      <c r="E26" s="329">
        <f t="shared" si="1"/>
        <v>4.3363933575748682E-3</v>
      </c>
      <c r="F26" s="199">
        <f t="shared" si="2"/>
        <v>31226956</v>
      </c>
      <c r="G26" s="329">
        <f t="shared" si="3"/>
        <v>5.528333701718297E-3</v>
      </c>
      <c r="H26" s="329">
        <v>5.5990006462688733E-3</v>
      </c>
      <c r="I26" s="329">
        <v>5.2820957093745085E-3</v>
      </c>
    </row>
    <row r="27" spans="1:13" s="99" customFormat="1" ht="12.75" x14ac:dyDescent="0.2">
      <c r="A27" s="149" t="s">
        <v>305</v>
      </c>
      <c r="B27" s="199">
        <v>0</v>
      </c>
      <c r="C27" s="328">
        <f t="shared" si="0"/>
        <v>0</v>
      </c>
      <c r="D27" s="199">
        <v>0</v>
      </c>
      <c r="E27" s="329">
        <f t="shared" si="1"/>
        <v>0</v>
      </c>
      <c r="F27" s="199">
        <f t="shared" si="2"/>
        <v>0</v>
      </c>
      <c r="G27" s="329">
        <f t="shared" si="3"/>
        <v>0</v>
      </c>
      <c r="H27" s="329">
        <v>-8.5214122215217487E-9</v>
      </c>
      <c r="I27" s="329">
        <v>2.8230976290689396E-7</v>
      </c>
    </row>
    <row r="28" spans="1:13" s="99" customFormat="1" ht="12.75" x14ac:dyDescent="0.2">
      <c r="A28" s="149" t="s">
        <v>306</v>
      </c>
      <c r="B28" s="199">
        <v>34668282</v>
      </c>
      <c r="C28" s="328">
        <f t="shared" si="0"/>
        <v>6.1669886309116649E-3</v>
      </c>
      <c r="D28" s="199">
        <v>132425</v>
      </c>
      <c r="E28" s="329">
        <f t="shared" si="1"/>
        <v>4.9156556272629002E-3</v>
      </c>
      <c r="F28" s="199">
        <f t="shared" si="2"/>
        <v>34800707</v>
      </c>
      <c r="G28" s="329">
        <f t="shared" si="3"/>
        <v>6.1610206691847854E-3</v>
      </c>
      <c r="H28" s="329">
        <v>6.4223435782889944E-3</v>
      </c>
      <c r="I28" s="329">
        <v>6.536455009486377E-3</v>
      </c>
    </row>
    <row r="29" spans="1:13" s="99" customFormat="1" ht="12.75" x14ac:dyDescent="0.2">
      <c r="A29" s="149" t="s">
        <v>307</v>
      </c>
      <c r="B29" s="282">
        <v>81332823</v>
      </c>
      <c r="C29" s="331">
        <f t="shared" si="0"/>
        <v>1.4467939160093101E-2</v>
      </c>
      <c r="D29" s="282">
        <v>452469</v>
      </c>
      <c r="E29" s="332">
        <f t="shared" si="1"/>
        <v>1.6795784678210437E-2</v>
      </c>
      <c r="F29" s="282">
        <f t="shared" si="2"/>
        <v>81785292</v>
      </c>
      <c r="G29" s="332">
        <f t="shared" si="3"/>
        <v>1.4479041315089175E-2</v>
      </c>
      <c r="H29" s="332">
        <v>1.3111684305008819E-2</v>
      </c>
      <c r="I29" s="333">
        <v>8.0287175335900293E-3</v>
      </c>
    </row>
    <row r="30" spans="1:13" s="105" customFormat="1" ht="12.75" x14ac:dyDescent="0.2">
      <c r="A30" s="334" t="s">
        <v>308</v>
      </c>
      <c r="B30" s="299">
        <f>SUM(B9:B29)</f>
        <v>3456561602</v>
      </c>
      <c r="C30" s="335">
        <f t="shared" si="0"/>
        <v>0.61487258300194425</v>
      </c>
      <c r="D30" s="299">
        <f>SUM(D9:D29)</f>
        <v>15270577</v>
      </c>
      <c r="E30" s="336">
        <f t="shared" si="1"/>
        <v>0.56684838785426783</v>
      </c>
      <c r="F30" s="299">
        <f>SUM(F9:F29)</f>
        <v>3471832179</v>
      </c>
      <c r="G30" s="336">
        <f t="shared" si="3"/>
        <v>0.61464354200504756</v>
      </c>
      <c r="H30" s="336">
        <v>0.61611303827858777</v>
      </c>
      <c r="I30" s="335">
        <v>0.6107641687203188</v>
      </c>
      <c r="J30" s="104"/>
      <c r="K30" s="337"/>
      <c r="L30" s="163"/>
      <c r="M30" s="338"/>
    </row>
    <row r="31" spans="1:13" s="99" customFormat="1" ht="12.75" x14ac:dyDescent="0.2">
      <c r="A31" s="334"/>
      <c r="B31" s="301"/>
      <c r="C31" s="328"/>
      <c r="D31" s="301"/>
      <c r="E31" s="329"/>
      <c r="F31" s="301"/>
      <c r="G31" s="329"/>
      <c r="H31" s="329"/>
      <c r="I31" s="328"/>
      <c r="J31" s="98"/>
      <c r="K31" s="339"/>
      <c r="L31" s="150"/>
      <c r="M31" s="340"/>
    </row>
    <row r="32" spans="1:13" s="99" customFormat="1" ht="12.75" x14ac:dyDescent="0.2">
      <c r="A32" s="334" t="s">
        <v>309</v>
      </c>
      <c r="B32" s="301"/>
      <c r="C32" s="328"/>
      <c r="D32" s="301"/>
      <c r="E32" s="329"/>
      <c r="F32" s="301"/>
      <c r="G32" s="329"/>
      <c r="H32" s="329"/>
      <c r="I32" s="328"/>
      <c r="J32" s="98"/>
      <c r="K32" s="339"/>
      <c r="L32" s="150"/>
      <c r="M32" s="340"/>
    </row>
    <row r="33" spans="1:16" s="99" customFormat="1" ht="12.75" x14ac:dyDescent="0.2">
      <c r="A33" s="341" t="s">
        <v>310</v>
      </c>
      <c r="B33" s="152">
        <v>514891</v>
      </c>
      <c r="C33" s="328">
        <f>B33/$B$38</f>
        <v>9.159170169317123E-5</v>
      </c>
      <c r="D33" s="152">
        <v>176015</v>
      </c>
      <c r="E33" s="329">
        <f>D33/$D$38</f>
        <v>6.533729471268109E-3</v>
      </c>
      <c r="F33" s="291">
        <f t="shared" si="2"/>
        <v>690906</v>
      </c>
      <c r="G33" s="329">
        <f t="shared" si="3"/>
        <v>1.2231608244234185E-4</v>
      </c>
      <c r="H33" s="329">
        <v>1.3787183441476216E-4</v>
      </c>
      <c r="I33" s="328">
        <v>1.6846689809499278E-4</v>
      </c>
      <c r="J33" s="98"/>
      <c r="K33" s="339"/>
      <c r="L33" s="150"/>
      <c r="M33" s="340"/>
    </row>
    <row r="34" spans="1:16" s="99" customFormat="1" ht="12.75" x14ac:dyDescent="0.2">
      <c r="A34" s="341" t="s">
        <v>311</v>
      </c>
      <c r="B34" s="152">
        <v>200523070</v>
      </c>
      <c r="C34" s="328">
        <f>B34/$B$38</f>
        <v>3.5670169433994564E-2</v>
      </c>
      <c r="D34" s="152">
        <v>1068303</v>
      </c>
      <c r="E34" s="329">
        <f>D34/$D$38</f>
        <v>3.9655727042264208E-2</v>
      </c>
      <c r="F34" s="199">
        <f t="shared" si="2"/>
        <v>201591373</v>
      </c>
      <c r="G34" s="329">
        <f t="shared" si="3"/>
        <v>3.5689177687750415E-2</v>
      </c>
      <c r="H34" s="329">
        <v>3.6143762749952277E-2</v>
      </c>
      <c r="I34" s="328">
        <v>3.2683634840263931E-2</v>
      </c>
      <c r="J34" s="98"/>
      <c r="K34" s="339"/>
      <c r="L34" s="150"/>
      <c r="M34" s="340"/>
    </row>
    <row r="35" spans="1:16" s="99" customFormat="1" ht="12.75" x14ac:dyDescent="0.2">
      <c r="A35" s="149" t="s">
        <v>312</v>
      </c>
      <c r="B35" s="282">
        <v>1963990499</v>
      </c>
      <c r="C35" s="331">
        <f>B35/$B$38</f>
        <v>0.34936565586236801</v>
      </c>
      <c r="D35" s="282">
        <v>10424543</v>
      </c>
      <c r="E35" s="332">
        <f>D35/$D$38</f>
        <v>0.38696215563219988</v>
      </c>
      <c r="F35" s="282">
        <f t="shared" si="2"/>
        <v>1974415042</v>
      </c>
      <c r="G35" s="332">
        <f t="shared" si="3"/>
        <v>0.34954496422475972</v>
      </c>
      <c r="H35" s="332">
        <v>0.35295419669531425</v>
      </c>
      <c r="I35" s="332">
        <v>0.34908977233073246</v>
      </c>
    </row>
    <row r="36" spans="1:16" s="105" customFormat="1" ht="12.75" x14ac:dyDescent="0.2">
      <c r="A36" s="334" t="s">
        <v>313</v>
      </c>
      <c r="B36" s="286">
        <f>SUM(B33:B35)</f>
        <v>2165028460</v>
      </c>
      <c r="C36" s="335">
        <f>B36/$B$38</f>
        <v>0.38512741699805575</v>
      </c>
      <c r="D36" s="286">
        <f>SUM(D33:D35)</f>
        <v>11668861</v>
      </c>
      <c r="E36" s="336">
        <f>D36/$D$38</f>
        <v>0.43315161214573222</v>
      </c>
      <c r="F36" s="286">
        <f>SUM(F33:F35)</f>
        <v>2176697321</v>
      </c>
      <c r="G36" s="336">
        <f t="shared" si="3"/>
        <v>0.38535645799495249</v>
      </c>
      <c r="H36" s="336">
        <v>0.38923583127968131</v>
      </c>
      <c r="I36" s="336">
        <v>0.38194187406909141</v>
      </c>
    </row>
    <row r="37" spans="1:16" s="99" customFormat="1" ht="12.75" x14ac:dyDescent="0.2">
      <c r="B37" s="199"/>
      <c r="C37" s="328"/>
      <c r="D37" s="199"/>
      <c r="E37" s="329"/>
      <c r="F37" s="199"/>
      <c r="G37" s="329"/>
      <c r="H37" s="329"/>
      <c r="I37" s="329"/>
    </row>
    <row r="38" spans="1:16" s="105" customFormat="1" ht="12.75" x14ac:dyDescent="0.2">
      <c r="A38" s="293" t="s">
        <v>314</v>
      </c>
      <c r="B38" s="299">
        <f>B30+B36</f>
        <v>5621590062</v>
      </c>
      <c r="C38" s="335">
        <f>B38/$B$38</f>
        <v>1</v>
      </c>
      <c r="D38" s="299">
        <f t="shared" ref="D38" si="4">D30+D36</f>
        <v>26939438</v>
      </c>
      <c r="E38" s="336">
        <f>D38/$D$38</f>
        <v>1</v>
      </c>
      <c r="F38" s="299">
        <f>F30+F36</f>
        <v>5648529500</v>
      </c>
      <c r="G38" s="336">
        <f t="shared" si="3"/>
        <v>1</v>
      </c>
      <c r="H38" s="336">
        <v>1</v>
      </c>
      <c r="I38" s="336">
        <v>1</v>
      </c>
    </row>
    <row r="39" spans="1:16" s="105" customFormat="1" ht="12.75" x14ac:dyDescent="0.2">
      <c r="A39" s="99"/>
      <c r="B39" s="342"/>
      <c r="C39" s="336"/>
      <c r="D39" s="342"/>
      <c r="E39" s="336"/>
      <c r="F39" s="342"/>
      <c r="G39" s="329"/>
      <c r="H39" s="336"/>
      <c r="I39" s="336"/>
    </row>
    <row r="40" spans="1:16" s="105" customFormat="1" ht="12.75" x14ac:dyDescent="0.2">
      <c r="A40" s="160" t="s">
        <v>393</v>
      </c>
      <c r="B40" s="138">
        <v>358496</v>
      </c>
      <c r="C40" s="336"/>
      <c r="D40" s="138">
        <v>1875</v>
      </c>
      <c r="E40" s="336"/>
      <c r="F40" s="343">
        <f>B40+D40</f>
        <v>360371</v>
      </c>
      <c r="G40" s="336"/>
      <c r="H40" s="336"/>
      <c r="I40" s="336"/>
    </row>
    <row r="41" spans="1:16" s="104" customFormat="1" ht="12.75" x14ac:dyDescent="0.2">
      <c r="A41" s="179" t="s">
        <v>394</v>
      </c>
      <c r="B41" s="211">
        <f>B38/B40</f>
        <v>15681.039849817013</v>
      </c>
      <c r="C41" s="211"/>
      <c r="D41" s="211">
        <f t="shared" ref="D41:F41" si="5">D38/D40</f>
        <v>14367.700266666667</v>
      </c>
      <c r="E41" s="211"/>
      <c r="F41" s="211">
        <f t="shared" si="5"/>
        <v>15674.206581550679</v>
      </c>
      <c r="G41" s="344"/>
      <c r="H41" s="344"/>
      <c r="I41" s="335"/>
    </row>
    <row r="42" spans="1:16" s="99" customFormat="1" ht="12.75" x14ac:dyDescent="0.2">
      <c r="B42" s="232"/>
      <c r="C42" s="328"/>
      <c r="D42" s="232"/>
      <c r="E42" s="329"/>
      <c r="F42" s="302"/>
      <c r="G42" s="329"/>
      <c r="H42" s="329"/>
      <c r="I42" s="329"/>
    </row>
    <row r="43" spans="1:16" s="227" customFormat="1" ht="11.25" x14ac:dyDescent="0.2">
      <c r="A43" s="305"/>
      <c r="B43" s="306"/>
      <c r="C43" s="345"/>
      <c r="D43" s="306"/>
      <c r="E43" s="346"/>
      <c r="F43" s="307"/>
      <c r="G43" s="346"/>
      <c r="H43" s="308"/>
      <c r="I43" s="347"/>
      <c r="J43" s="309"/>
    </row>
    <row r="44" spans="1:16" s="256" customFormat="1" ht="12" customHeight="1" x14ac:dyDescent="0.2">
      <c r="A44" s="391" t="s">
        <v>395</v>
      </c>
      <c r="B44" s="392"/>
      <c r="C44" s="392"/>
      <c r="D44" s="392"/>
      <c r="E44" s="392"/>
      <c r="F44" s="392"/>
      <c r="G44" s="392"/>
      <c r="H44" s="392"/>
      <c r="I44" s="392"/>
      <c r="J44" s="392"/>
      <c r="K44" s="392"/>
      <c r="L44" s="392"/>
      <c r="M44" s="392"/>
      <c r="N44" s="255"/>
      <c r="O44" s="255"/>
      <c r="P44" s="255"/>
    </row>
    <row r="45" spans="1:16" s="256" customFormat="1" ht="12" customHeight="1" x14ac:dyDescent="0.2">
      <c r="A45" s="310" t="s">
        <v>375</v>
      </c>
      <c r="B45" s="311"/>
      <c r="C45" s="311"/>
      <c r="D45" s="311"/>
      <c r="E45" s="311"/>
      <c r="F45" s="311"/>
      <c r="G45" s="311"/>
      <c r="H45" s="311"/>
      <c r="I45" s="311"/>
      <c r="J45" s="311"/>
      <c r="K45" s="311"/>
      <c r="L45" s="311"/>
      <c r="M45" s="311"/>
      <c r="N45" s="255"/>
      <c r="O45" s="255"/>
      <c r="P45" s="255"/>
    </row>
    <row r="46" spans="1:16" s="312" customFormat="1" ht="12.75" x14ac:dyDescent="0.2">
      <c r="A46" s="15" t="s">
        <v>388</v>
      </c>
      <c r="B46" s="348"/>
      <c r="C46" s="349"/>
      <c r="D46" s="313"/>
      <c r="E46" s="350"/>
      <c r="F46" s="313"/>
      <c r="G46" s="349"/>
      <c r="H46" s="349"/>
      <c r="I46" s="349"/>
    </row>
    <row r="48" spans="1:16" x14ac:dyDescent="0.2">
      <c r="D48" s="254"/>
    </row>
  </sheetData>
  <mergeCells count="1">
    <mergeCell ref="A44:M44"/>
  </mergeCells>
  <pageMargins left="0.7" right="0.7" top="0.75" bottom="0.75" header="0.3" footer="0.3"/>
  <pageSetup orientation="portrait" horizontalDpi="4294967293" verticalDpi="0" r:id="rId1"/>
  <ignoredErrors>
    <ignoredError sqref="C37:I38 C30:G32 C36:G36 C35 E35:G35 C33:C34 E33:G34"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48"/>
  <sheetViews>
    <sheetView showGridLines="0" workbookViewId="0">
      <pane ySplit="8" topLeftCell="A9" activePane="bottomLeft" state="frozen"/>
      <selection pane="bottomLeft" activeCell="J33" sqref="J33:J35"/>
    </sheetView>
  </sheetViews>
  <sheetFormatPr defaultColWidth="9.140625" defaultRowHeight="12.75" x14ac:dyDescent="0.2"/>
  <cols>
    <col min="1" max="1" width="45.42578125" style="15" bestFit="1" customWidth="1"/>
    <col min="2" max="2" width="16.28515625" style="368" bestFit="1" customWidth="1"/>
    <col min="3" max="3" width="12.5703125" style="369" customWidth="1"/>
    <col min="4" max="4" width="22.140625" style="368" customWidth="1"/>
    <col min="5" max="5" width="12.42578125" style="370" customWidth="1"/>
    <col min="6" max="6" width="28.28515625" style="368" bestFit="1" customWidth="1"/>
    <col min="7" max="7" width="12.28515625" style="370" customWidth="1"/>
    <col min="8" max="8" width="23.42578125" style="368" customWidth="1"/>
    <col min="9" max="9" width="12" style="370" customWidth="1"/>
    <col min="10" max="10" width="18.140625" style="368" customWidth="1"/>
    <col min="11" max="11" width="11.85546875" style="370" customWidth="1"/>
    <col min="12" max="12" width="20.42578125" style="368" customWidth="1"/>
    <col min="13" max="13" width="12.42578125" style="370" customWidth="1"/>
    <col min="14" max="14" width="19.28515625" style="368" customWidth="1"/>
    <col min="15" max="15" width="11.42578125" style="370" customWidth="1"/>
    <col min="16" max="16" width="22.42578125" style="15" customWidth="1"/>
    <col min="17" max="17" width="9.140625" style="374"/>
    <col min="18" max="16384" width="9.140625" style="15"/>
  </cols>
  <sheetData>
    <row r="1" spans="1:29" ht="18" x14ac:dyDescent="0.25">
      <c r="L1" s="379" t="s">
        <v>396</v>
      </c>
      <c r="M1" s="372"/>
      <c r="N1" s="371"/>
      <c r="O1" s="372"/>
      <c r="P1" s="257"/>
      <c r="Q1" s="373"/>
      <c r="R1" s="257"/>
      <c r="S1" s="257"/>
      <c r="T1" s="257"/>
      <c r="U1" s="257"/>
      <c r="V1" s="257"/>
      <c r="W1" s="257"/>
      <c r="X1" s="257"/>
      <c r="Y1" s="257"/>
      <c r="Z1" s="257"/>
      <c r="AA1" s="257"/>
      <c r="AB1" s="257"/>
      <c r="AC1" s="257"/>
    </row>
    <row r="2" spans="1:29" ht="18" x14ac:dyDescent="0.25">
      <c r="L2" s="379" t="s">
        <v>1</v>
      </c>
      <c r="M2" s="372"/>
      <c r="N2" s="371"/>
      <c r="O2" s="372"/>
      <c r="P2" s="257"/>
      <c r="Q2" s="373"/>
      <c r="R2" s="257"/>
      <c r="S2" s="257"/>
      <c r="T2" s="257"/>
      <c r="U2" s="257"/>
      <c r="V2" s="257"/>
      <c r="W2" s="257"/>
      <c r="X2" s="257"/>
      <c r="Y2" s="257"/>
      <c r="Z2" s="257"/>
      <c r="AA2" s="257"/>
      <c r="AB2" s="257"/>
      <c r="AC2" s="257"/>
    </row>
    <row r="3" spans="1:29" ht="18" x14ac:dyDescent="0.25">
      <c r="L3" s="379" t="s">
        <v>2</v>
      </c>
      <c r="M3" s="372"/>
      <c r="N3" s="371"/>
      <c r="O3" s="372"/>
      <c r="P3" s="257"/>
      <c r="Q3" s="373"/>
      <c r="R3" s="257"/>
      <c r="S3" s="257"/>
      <c r="T3" s="257"/>
      <c r="U3" s="257"/>
      <c r="V3" s="257"/>
      <c r="W3" s="257"/>
      <c r="X3" s="257"/>
      <c r="Y3" s="257"/>
      <c r="Z3" s="257"/>
      <c r="AA3" s="257"/>
      <c r="AB3" s="257"/>
      <c r="AC3" s="257"/>
    </row>
    <row r="4" spans="1:29" ht="18" x14ac:dyDescent="0.25">
      <c r="L4" s="379" t="s">
        <v>397</v>
      </c>
      <c r="M4" s="372"/>
      <c r="N4" s="371"/>
      <c r="O4" s="372"/>
      <c r="P4" s="257"/>
      <c r="Q4" s="373"/>
      <c r="R4" s="257"/>
      <c r="S4" s="257"/>
      <c r="T4" s="257"/>
      <c r="U4" s="257"/>
      <c r="V4" s="257"/>
      <c r="W4" s="257"/>
      <c r="X4" s="257"/>
      <c r="Y4" s="257"/>
      <c r="Z4" s="257"/>
      <c r="AA4" s="257"/>
      <c r="AB4" s="257"/>
      <c r="AC4" s="257"/>
    </row>
    <row r="8" spans="1:29" s="356" customFormat="1" ht="51" x14ac:dyDescent="0.2">
      <c r="A8" s="351" t="s">
        <v>279</v>
      </c>
      <c r="B8" s="352" t="s">
        <v>398</v>
      </c>
      <c r="C8" s="353" t="s">
        <v>399</v>
      </c>
      <c r="D8" s="354" t="s">
        <v>400</v>
      </c>
      <c r="E8" s="353" t="s">
        <v>399</v>
      </c>
      <c r="F8" s="354" t="s">
        <v>401</v>
      </c>
      <c r="G8" s="353" t="s">
        <v>399</v>
      </c>
      <c r="H8" s="354" t="s">
        <v>337</v>
      </c>
      <c r="I8" s="353" t="s">
        <v>399</v>
      </c>
      <c r="J8" s="354" t="s">
        <v>353</v>
      </c>
      <c r="K8" s="353" t="s">
        <v>399</v>
      </c>
      <c r="L8" s="354" t="s">
        <v>402</v>
      </c>
      <c r="M8" s="353" t="s">
        <v>399</v>
      </c>
      <c r="N8" s="355" t="s">
        <v>355</v>
      </c>
      <c r="O8" s="353" t="s">
        <v>399</v>
      </c>
      <c r="P8" s="355" t="s">
        <v>403</v>
      </c>
      <c r="Q8" s="327" t="s">
        <v>382</v>
      </c>
      <c r="R8" s="327" t="s">
        <v>383</v>
      </c>
    </row>
    <row r="9" spans="1:29" s="99" customFormat="1" x14ac:dyDescent="0.2">
      <c r="A9" s="357" t="s">
        <v>287</v>
      </c>
      <c r="B9" s="92">
        <v>143125548</v>
      </c>
      <c r="C9" s="358">
        <f>B9/$B$38</f>
        <v>0.12978237704630616</v>
      </c>
      <c r="D9" s="92">
        <v>49492810</v>
      </c>
      <c r="E9" s="358">
        <f>D9/$D$38</f>
        <v>0.26857014368164428</v>
      </c>
      <c r="F9" s="92">
        <v>74266977</v>
      </c>
      <c r="G9" s="358">
        <f>F9/$F$38</f>
        <v>5.4631202696961333E-2</v>
      </c>
      <c r="H9" s="92">
        <v>225567937</v>
      </c>
      <c r="I9" s="358">
        <f>H9/$H$38</f>
        <v>0.18886628406363151</v>
      </c>
      <c r="J9" s="92">
        <v>10619230</v>
      </c>
      <c r="K9" s="358">
        <f>J9/$J$38</f>
        <v>3.210811493061707E-2</v>
      </c>
      <c r="L9" s="92">
        <v>1189003</v>
      </c>
      <c r="M9" s="358">
        <f>L9/$L$38</f>
        <v>6.5443069654202227E-2</v>
      </c>
      <c r="N9" s="92">
        <v>0</v>
      </c>
      <c r="O9" s="358">
        <f>N9/$N$38</f>
        <v>0</v>
      </c>
      <c r="P9" s="92">
        <f>SUM(B9,D9,F9,H9,J9,L9,N9)</f>
        <v>504261505</v>
      </c>
      <c r="Q9" s="358">
        <f>P9/$P$38</f>
        <v>0.11991349042478441</v>
      </c>
      <c r="R9" s="358">
        <v>0.12195693867185961</v>
      </c>
    </row>
    <row r="10" spans="1:29" s="99" customFormat="1" x14ac:dyDescent="0.2">
      <c r="A10" s="357" t="s">
        <v>288</v>
      </c>
      <c r="B10" s="92">
        <v>203418563</v>
      </c>
      <c r="C10" s="358">
        <f t="shared" ref="C10:C38" si="0">B10/$B$38</f>
        <v>0.18445445282406034</v>
      </c>
      <c r="D10" s="92">
        <v>27281405</v>
      </c>
      <c r="E10" s="358">
        <f t="shared" ref="E10:E38" si="1">D10/$D$38</f>
        <v>0.14804111669325562</v>
      </c>
      <c r="F10" s="92">
        <v>140438800</v>
      </c>
      <c r="G10" s="358">
        <f t="shared" ref="G10:G38" si="2">F10/$F$38</f>
        <v>0.1033075649399061</v>
      </c>
      <c r="H10" s="92">
        <v>116112279</v>
      </c>
      <c r="I10" s="358">
        <f t="shared" ref="I10:I38" si="3">H10/$H$38</f>
        <v>9.7219910597886247E-2</v>
      </c>
      <c r="J10" s="92">
        <v>36087542</v>
      </c>
      <c r="K10" s="358">
        <f t="shared" ref="K10:K38" si="4">J10/$J$38</f>
        <v>0.1091136500574402</v>
      </c>
      <c r="L10" s="92">
        <v>8776927</v>
      </c>
      <c r="M10" s="358">
        <f t="shared" ref="M10:M38" si="5">L10/$L$38</f>
        <v>0.48308460534653669</v>
      </c>
      <c r="N10" s="92">
        <v>172970</v>
      </c>
      <c r="O10" s="358">
        <f t="shared" ref="O10:O38" si="6">N10/$N$38</f>
        <v>1.1185353207742926E-2</v>
      </c>
      <c r="P10" s="92">
        <f t="shared" ref="P10:P29" si="7">SUM(B10,D10,F10,H10,J10,L10,N10)</f>
        <v>532288486</v>
      </c>
      <c r="Q10" s="358">
        <f t="shared" ref="Q10:Q38" si="8">P10/$P$38</f>
        <v>0.12657831231670955</v>
      </c>
      <c r="R10" s="358">
        <v>0.1272413261617924</v>
      </c>
    </row>
    <row r="11" spans="1:29" s="99" customFormat="1" x14ac:dyDescent="0.2">
      <c r="A11" s="357" t="s">
        <v>289</v>
      </c>
      <c r="B11" s="152">
        <v>0</v>
      </c>
      <c r="C11" s="358">
        <f t="shared" si="0"/>
        <v>0</v>
      </c>
      <c r="D11" s="152">
        <v>0</v>
      </c>
      <c r="E11" s="358">
        <f t="shared" si="1"/>
        <v>0</v>
      </c>
      <c r="F11" s="152">
        <v>0</v>
      </c>
      <c r="G11" s="358">
        <f t="shared" si="2"/>
        <v>0</v>
      </c>
      <c r="H11" s="152">
        <v>0</v>
      </c>
      <c r="I11" s="358">
        <f t="shared" si="3"/>
        <v>0</v>
      </c>
      <c r="J11" s="152">
        <v>0</v>
      </c>
      <c r="K11" s="358">
        <f t="shared" si="4"/>
        <v>0</v>
      </c>
      <c r="L11" s="152">
        <v>0</v>
      </c>
      <c r="M11" s="358">
        <f t="shared" si="5"/>
        <v>0</v>
      </c>
      <c r="N11" s="152">
        <v>0</v>
      </c>
      <c r="O11" s="358">
        <f t="shared" si="6"/>
        <v>0</v>
      </c>
      <c r="P11" s="152">
        <f t="shared" si="7"/>
        <v>0</v>
      </c>
      <c r="Q11" s="358">
        <f t="shared" si="8"/>
        <v>0</v>
      </c>
      <c r="R11" s="358">
        <v>0</v>
      </c>
    </row>
    <row r="12" spans="1:29" s="99" customFormat="1" x14ac:dyDescent="0.2">
      <c r="A12" s="357" t="s">
        <v>290</v>
      </c>
      <c r="B12" s="92">
        <v>491</v>
      </c>
      <c r="C12" s="358">
        <f t="shared" si="0"/>
        <v>4.4522552416523372E-7</v>
      </c>
      <c r="D12" s="92">
        <v>0</v>
      </c>
      <c r="E12" s="358">
        <f t="shared" si="1"/>
        <v>0</v>
      </c>
      <c r="F12" s="92">
        <v>0</v>
      </c>
      <c r="G12" s="358">
        <f t="shared" si="2"/>
        <v>0</v>
      </c>
      <c r="H12" s="92">
        <v>0</v>
      </c>
      <c r="I12" s="358">
        <f t="shared" si="3"/>
        <v>0</v>
      </c>
      <c r="J12" s="92">
        <v>0</v>
      </c>
      <c r="K12" s="358">
        <f t="shared" si="4"/>
        <v>0</v>
      </c>
      <c r="L12" s="92">
        <v>0</v>
      </c>
      <c r="M12" s="358">
        <f t="shared" si="5"/>
        <v>0</v>
      </c>
      <c r="N12" s="92">
        <v>0</v>
      </c>
      <c r="O12" s="358">
        <f t="shared" si="6"/>
        <v>0</v>
      </c>
      <c r="P12" s="92">
        <f t="shared" si="7"/>
        <v>491</v>
      </c>
      <c r="Q12" s="358">
        <f t="shared" si="8"/>
        <v>1.1675990178661198E-7</v>
      </c>
      <c r="R12" s="358">
        <v>0</v>
      </c>
    </row>
    <row r="13" spans="1:29" s="99" customFormat="1" x14ac:dyDescent="0.2">
      <c r="A13" s="357" t="s">
        <v>291</v>
      </c>
      <c r="B13" s="92">
        <v>207974743</v>
      </c>
      <c r="C13" s="358">
        <f t="shared" si="0"/>
        <v>0.18858587365642521</v>
      </c>
      <c r="D13" s="92">
        <v>54981491</v>
      </c>
      <c r="E13" s="358">
        <f t="shared" si="1"/>
        <v>0.29835418392491825</v>
      </c>
      <c r="F13" s="92">
        <v>212632611</v>
      </c>
      <c r="G13" s="358">
        <f t="shared" si="2"/>
        <v>0.15641373515883283</v>
      </c>
      <c r="H13" s="92">
        <v>255273987</v>
      </c>
      <c r="I13" s="358">
        <f t="shared" si="3"/>
        <v>0.21373892931776814</v>
      </c>
      <c r="J13" s="92">
        <v>62888598</v>
      </c>
      <c r="K13" s="358">
        <f t="shared" si="4"/>
        <v>0.19014884623549683</v>
      </c>
      <c r="L13" s="92">
        <v>3217089</v>
      </c>
      <c r="M13" s="358">
        <f t="shared" si="5"/>
        <v>0.17706951076722915</v>
      </c>
      <c r="N13" s="92">
        <v>713969</v>
      </c>
      <c r="O13" s="358">
        <f t="shared" si="6"/>
        <v>4.6169829706764233E-2</v>
      </c>
      <c r="P13" s="92">
        <f t="shared" si="7"/>
        <v>797682488</v>
      </c>
      <c r="Q13" s="358">
        <f t="shared" si="8"/>
        <v>0.18968906100973582</v>
      </c>
      <c r="R13" s="358">
        <v>0.19077293804820383</v>
      </c>
    </row>
    <row r="14" spans="1:29" s="99" customFormat="1" x14ac:dyDescent="0.2">
      <c r="A14" s="357" t="s">
        <v>292</v>
      </c>
      <c r="B14" s="92">
        <v>18823618</v>
      </c>
      <c r="C14" s="358">
        <f t="shared" si="0"/>
        <v>1.7068747842639773E-2</v>
      </c>
      <c r="D14" s="92">
        <v>6646164</v>
      </c>
      <c r="E14" s="358">
        <f t="shared" si="1"/>
        <v>3.6065061175790419E-2</v>
      </c>
      <c r="F14" s="92">
        <v>24662798</v>
      </c>
      <c r="G14" s="358">
        <f t="shared" si="2"/>
        <v>1.8142091829215192E-2</v>
      </c>
      <c r="H14" s="92">
        <v>24614340</v>
      </c>
      <c r="I14" s="358">
        <f t="shared" si="3"/>
        <v>2.060939596428019E-2</v>
      </c>
      <c r="J14" s="92">
        <v>6442221</v>
      </c>
      <c r="K14" s="358">
        <f t="shared" si="4"/>
        <v>1.9478584819844269E-2</v>
      </c>
      <c r="L14" s="92">
        <v>87894</v>
      </c>
      <c r="M14" s="358">
        <f t="shared" si="5"/>
        <v>4.8377112288080434E-3</v>
      </c>
      <c r="N14" s="92">
        <v>215320</v>
      </c>
      <c r="O14" s="358">
        <f t="shared" si="6"/>
        <v>1.3923976716720857E-2</v>
      </c>
      <c r="P14" s="92">
        <f t="shared" si="7"/>
        <v>81492355</v>
      </c>
      <c r="Q14" s="358">
        <f t="shared" si="8"/>
        <v>1.9378898912748917E-2</v>
      </c>
      <c r="R14" s="358">
        <v>1.9180119963793284E-2</v>
      </c>
    </row>
    <row r="15" spans="1:29" s="99" customFormat="1" x14ac:dyDescent="0.2">
      <c r="A15" s="357" t="s">
        <v>293</v>
      </c>
      <c r="B15" s="92">
        <v>428246</v>
      </c>
      <c r="C15" s="358">
        <f t="shared" si="0"/>
        <v>3.8832189373047798E-4</v>
      </c>
      <c r="D15" s="92">
        <v>0</v>
      </c>
      <c r="E15" s="358">
        <f t="shared" si="1"/>
        <v>0</v>
      </c>
      <c r="F15" s="92">
        <v>0</v>
      </c>
      <c r="G15" s="358">
        <f t="shared" si="2"/>
        <v>0</v>
      </c>
      <c r="H15" s="92">
        <v>0</v>
      </c>
      <c r="I15" s="358">
        <f t="shared" si="3"/>
        <v>0</v>
      </c>
      <c r="J15" s="92">
        <v>0</v>
      </c>
      <c r="K15" s="358">
        <f t="shared" si="4"/>
        <v>0</v>
      </c>
      <c r="L15" s="92">
        <v>0</v>
      </c>
      <c r="M15" s="358">
        <f t="shared" si="5"/>
        <v>0</v>
      </c>
      <c r="N15" s="92">
        <v>18570</v>
      </c>
      <c r="O15" s="358">
        <f t="shared" si="6"/>
        <v>1.2008556921303472E-3</v>
      </c>
      <c r="P15" s="92">
        <f t="shared" si="7"/>
        <v>446816</v>
      </c>
      <c r="Q15" s="358">
        <f t="shared" si="8"/>
        <v>1.0625293742706073E-4</v>
      </c>
      <c r="R15" s="358">
        <v>3.4295701228455086E-5</v>
      </c>
    </row>
    <row r="16" spans="1:29" s="99" customFormat="1" x14ac:dyDescent="0.2">
      <c r="A16" s="357" t="s">
        <v>294</v>
      </c>
      <c r="B16" s="92">
        <v>0</v>
      </c>
      <c r="C16" s="358">
        <f t="shared" si="0"/>
        <v>0</v>
      </c>
      <c r="D16" s="92">
        <v>0</v>
      </c>
      <c r="E16" s="358">
        <f t="shared" si="1"/>
        <v>0</v>
      </c>
      <c r="F16" s="92">
        <v>217567</v>
      </c>
      <c r="G16" s="358">
        <f t="shared" si="2"/>
        <v>1.6004349924152408E-4</v>
      </c>
      <c r="H16" s="92">
        <v>131812</v>
      </c>
      <c r="I16" s="358">
        <f t="shared" si="3"/>
        <v>1.1036516521847428E-4</v>
      </c>
      <c r="J16" s="92">
        <v>0</v>
      </c>
      <c r="K16" s="358">
        <f t="shared" si="4"/>
        <v>0</v>
      </c>
      <c r="L16" s="92">
        <v>0</v>
      </c>
      <c r="M16" s="358">
        <f t="shared" si="5"/>
        <v>0</v>
      </c>
      <c r="N16" s="92">
        <v>0</v>
      </c>
      <c r="O16" s="358">
        <f t="shared" si="6"/>
        <v>0</v>
      </c>
      <c r="P16" s="92">
        <f t="shared" si="7"/>
        <v>349379</v>
      </c>
      <c r="Q16" s="358">
        <f t="shared" si="8"/>
        <v>8.3082398627911823E-5</v>
      </c>
      <c r="R16" s="358">
        <v>8.1324586645812734E-5</v>
      </c>
    </row>
    <row r="17" spans="1:18" s="99" customFormat="1" x14ac:dyDescent="0.2">
      <c r="A17" s="357" t="s">
        <v>295</v>
      </c>
      <c r="B17" s="92">
        <v>37630670</v>
      </c>
      <c r="C17" s="358">
        <f t="shared" si="0"/>
        <v>3.4122474084397017E-2</v>
      </c>
      <c r="D17" s="92">
        <v>1387567</v>
      </c>
      <c r="E17" s="358">
        <f t="shared" si="1"/>
        <v>7.5295597190361213E-3</v>
      </c>
      <c r="F17" s="92">
        <v>110082798</v>
      </c>
      <c r="G17" s="358">
        <f t="shared" si="2"/>
        <v>8.0977520479750362E-2</v>
      </c>
      <c r="H17" s="92">
        <v>97399864</v>
      </c>
      <c r="I17" s="358">
        <f t="shared" si="3"/>
        <v>8.1552150658642047E-2</v>
      </c>
      <c r="J17" s="92">
        <v>38481434</v>
      </c>
      <c r="K17" s="358">
        <f t="shared" si="4"/>
        <v>0.11635177932552129</v>
      </c>
      <c r="L17" s="92">
        <v>137605</v>
      </c>
      <c r="M17" s="358">
        <f t="shared" si="5"/>
        <v>7.5738190734308463E-3</v>
      </c>
      <c r="N17" s="92">
        <v>0</v>
      </c>
      <c r="O17" s="358">
        <f t="shared" si="6"/>
        <v>0</v>
      </c>
      <c r="P17" s="92">
        <f t="shared" si="7"/>
        <v>285119938</v>
      </c>
      <c r="Q17" s="358">
        <f t="shared" si="8"/>
        <v>6.7801580363105698E-2</v>
      </c>
      <c r="R17" s="358">
        <v>6.7622400125254681E-2</v>
      </c>
    </row>
    <row r="18" spans="1:18" s="99" customFormat="1" x14ac:dyDescent="0.2">
      <c r="A18" s="357" t="s">
        <v>296</v>
      </c>
      <c r="B18" s="92">
        <v>286268001</v>
      </c>
      <c r="C18" s="358">
        <f t="shared" si="0"/>
        <v>0.25958008308952885</v>
      </c>
      <c r="D18" s="92">
        <v>15869988</v>
      </c>
      <c r="E18" s="358">
        <f t="shared" si="1"/>
        <v>8.6117659461767693E-2</v>
      </c>
      <c r="F18" s="92">
        <v>279918352</v>
      </c>
      <c r="G18" s="358">
        <f t="shared" si="2"/>
        <v>0.2059095016983305</v>
      </c>
      <c r="H18" s="92">
        <v>183289526</v>
      </c>
      <c r="I18" s="358">
        <f t="shared" si="3"/>
        <v>0.15346689845997205</v>
      </c>
      <c r="J18" s="92">
        <v>71380781</v>
      </c>
      <c r="K18" s="358">
        <f t="shared" si="4"/>
        <v>0.21582565969333065</v>
      </c>
      <c r="L18" s="92">
        <v>3790548</v>
      </c>
      <c r="M18" s="358">
        <f t="shared" si="5"/>
        <v>0.20863286029690165</v>
      </c>
      <c r="N18" s="92">
        <v>297829</v>
      </c>
      <c r="O18" s="358">
        <f t="shared" si="6"/>
        <v>1.9259539576278361E-2</v>
      </c>
      <c r="P18" s="92">
        <f t="shared" si="7"/>
        <v>840815025</v>
      </c>
      <c r="Q18" s="358">
        <f t="shared" si="8"/>
        <v>0.19994598724991383</v>
      </c>
      <c r="R18" s="358">
        <v>0.19567031766885246</v>
      </c>
    </row>
    <row r="19" spans="1:18" s="99" customFormat="1" x14ac:dyDescent="0.2">
      <c r="A19" s="357" t="s">
        <v>297</v>
      </c>
      <c r="B19" s="92">
        <v>17417254</v>
      </c>
      <c r="C19" s="358">
        <f t="shared" si="0"/>
        <v>1.5793494993215914E-2</v>
      </c>
      <c r="D19" s="92">
        <v>1248166</v>
      </c>
      <c r="E19" s="358">
        <f t="shared" si="1"/>
        <v>6.7731074868964446E-3</v>
      </c>
      <c r="F19" s="92">
        <v>25906357</v>
      </c>
      <c r="G19" s="358">
        <f t="shared" si="2"/>
        <v>1.9056860768775375E-2</v>
      </c>
      <c r="H19" s="92">
        <v>24180832</v>
      </c>
      <c r="I19" s="358">
        <f t="shared" si="3"/>
        <v>2.0246423078324961E-2</v>
      </c>
      <c r="J19" s="92">
        <v>7239248</v>
      </c>
      <c r="K19" s="358">
        <f t="shared" si="4"/>
        <v>2.1888461479338876E-2</v>
      </c>
      <c r="L19" s="92">
        <v>285705</v>
      </c>
      <c r="M19" s="358">
        <f t="shared" si="5"/>
        <v>1.5725285987969625E-2</v>
      </c>
      <c r="N19" s="92">
        <v>178</v>
      </c>
      <c r="O19" s="358">
        <f t="shared" si="6"/>
        <v>1.1510625374216574E-5</v>
      </c>
      <c r="P19" s="92">
        <f t="shared" si="7"/>
        <v>76277740</v>
      </c>
      <c r="Q19" s="358">
        <f t="shared" si="8"/>
        <v>1.8138862384734673E-2</v>
      </c>
      <c r="R19" s="358">
        <v>1.6776541010623897E-2</v>
      </c>
    </row>
    <row r="20" spans="1:18" s="129" customFormat="1" x14ac:dyDescent="0.2">
      <c r="A20" s="357" t="s">
        <v>298</v>
      </c>
      <c r="B20" s="152">
        <v>339</v>
      </c>
      <c r="C20" s="358">
        <f t="shared" si="0"/>
        <v>3.0739603399595566E-7</v>
      </c>
      <c r="D20" s="152">
        <v>0</v>
      </c>
      <c r="E20" s="358">
        <f t="shared" si="1"/>
        <v>0</v>
      </c>
      <c r="F20" s="152">
        <v>0</v>
      </c>
      <c r="G20" s="358">
        <f t="shared" si="2"/>
        <v>0</v>
      </c>
      <c r="H20" s="152">
        <v>0</v>
      </c>
      <c r="I20" s="358">
        <f t="shared" si="3"/>
        <v>0</v>
      </c>
      <c r="J20" s="152">
        <v>0</v>
      </c>
      <c r="K20" s="358">
        <f t="shared" si="4"/>
        <v>0</v>
      </c>
      <c r="L20" s="152">
        <v>0</v>
      </c>
      <c r="M20" s="358">
        <f t="shared" si="5"/>
        <v>0</v>
      </c>
      <c r="N20" s="152">
        <v>0</v>
      </c>
      <c r="O20" s="358">
        <f t="shared" si="6"/>
        <v>0</v>
      </c>
      <c r="P20" s="152">
        <f t="shared" si="7"/>
        <v>339</v>
      </c>
      <c r="Q20" s="358">
        <f t="shared" si="8"/>
        <v>8.0614270276296254E-8</v>
      </c>
      <c r="R20" s="358">
        <v>0</v>
      </c>
    </row>
    <row r="21" spans="1:18" s="129" customFormat="1" x14ac:dyDescent="0.2">
      <c r="A21" s="357" t="s">
        <v>299</v>
      </c>
      <c r="B21" s="152">
        <v>0</v>
      </c>
      <c r="C21" s="358">
        <f t="shared" si="0"/>
        <v>0</v>
      </c>
      <c r="D21" s="152">
        <v>0</v>
      </c>
      <c r="E21" s="358">
        <f t="shared" si="1"/>
        <v>0</v>
      </c>
      <c r="F21" s="152">
        <v>0</v>
      </c>
      <c r="G21" s="358">
        <f t="shared" si="2"/>
        <v>0</v>
      </c>
      <c r="H21" s="152">
        <v>0</v>
      </c>
      <c r="I21" s="358">
        <f t="shared" si="3"/>
        <v>0</v>
      </c>
      <c r="J21" s="152">
        <v>0</v>
      </c>
      <c r="K21" s="358">
        <f t="shared" si="4"/>
        <v>0</v>
      </c>
      <c r="L21" s="152">
        <v>0</v>
      </c>
      <c r="M21" s="358">
        <f t="shared" si="5"/>
        <v>0</v>
      </c>
      <c r="N21" s="152">
        <v>0</v>
      </c>
      <c r="O21" s="358">
        <f t="shared" si="6"/>
        <v>0</v>
      </c>
      <c r="P21" s="152">
        <f t="shared" si="7"/>
        <v>0</v>
      </c>
      <c r="Q21" s="358">
        <f t="shared" si="8"/>
        <v>0</v>
      </c>
      <c r="R21" s="358">
        <v>0</v>
      </c>
    </row>
    <row r="22" spans="1:18" s="99" customFormat="1" x14ac:dyDescent="0.2">
      <c r="A22" s="357" t="s">
        <v>300</v>
      </c>
      <c r="B22" s="92">
        <v>0</v>
      </c>
      <c r="C22" s="358">
        <f t="shared" si="0"/>
        <v>0</v>
      </c>
      <c r="D22" s="92">
        <v>0</v>
      </c>
      <c r="E22" s="358">
        <f t="shared" si="1"/>
        <v>0</v>
      </c>
      <c r="F22" s="92">
        <v>1133551</v>
      </c>
      <c r="G22" s="358">
        <f t="shared" si="2"/>
        <v>8.3384644090661207E-4</v>
      </c>
      <c r="H22" s="92">
        <v>15193</v>
      </c>
      <c r="I22" s="358">
        <f t="shared" si="3"/>
        <v>1.2720981057599306E-5</v>
      </c>
      <c r="J22" s="92">
        <v>0</v>
      </c>
      <c r="K22" s="358">
        <f t="shared" si="4"/>
        <v>0</v>
      </c>
      <c r="L22" s="92">
        <v>0</v>
      </c>
      <c r="M22" s="358">
        <f t="shared" si="5"/>
        <v>0</v>
      </c>
      <c r="N22" s="92">
        <v>0</v>
      </c>
      <c r="O22" s="358">
        <f t="shared" si="6"/>
        <v>0</v>
      </c>
      <c r="P22" s="92">
        <f t="shared" si="7"/>
        <v>1148744</v>
      </c>
      <c r="Q22" s="358">
        <f t="shared" si="8"/>
        <v>2.7317156134004032E-4</v>
      </c>
      <c r="R22" s="358">
        <v>2.2273915322797407E-4</v>
      </c>
    </row>
    <row r="23" spans="1:18" s="99" customFormat="1" x14ac:dyDescent="0.2">
      <c r="A23" s="357" t="s">
        <v>301</v>
      </c>
      <c r="B23" s="92">
        <v>3535270</v>
      </c>
      <c r="C23" s="358">
        <f t="shared" si="0"/>
        <v>3.2056872480969978E-3</v>
      </c>
      <c r="D23" s="92">
        <v>577</v>
      </c>
      <c r="E23" s="358">
        <f t="shared" si="1"/>
        <v>3.1310603076347606E-6</v>
      </c>
      <c r="F23" s="92">
        <v>482540</v>
      </c>
      <c r="G23" s="358">
        <f t="shared" si="2"/>
        <v>3.54959116612377E-4</v>
      </c>
      <c r="H23" s="92">
        <v>67311</v>
      </c>
      <c r="I23" s="358">
        <f t="shared" si="3"/>
        <v>5.6358978211549196E-5</v>
      </c>
      <c r="J23" s="92">
        <v>40770</v>
      </c>
      <c r="K23" s="358">
        <f t="shared" si="4"/>
        <v>1.2327144677356627E-4</v>
      </c>
      <c r="L23" s="92">
        <v>79407</v>
      </c>
      <c r="M23" s="358">
        <f t="shared" si="5"/>
        <v>4.3705842895528741E-3</v>
      </c>
      <c r="N23" s="92">
        <v>0</v>
      </c>
      <c r="O23" s="358">
        <f t="shared" si="6"/>
        <v>0</v>
      </c>
      <c r="P23" s="92">
        <f t="shared" si="7"/>
        <v>4205875</v>
      </c>
      <c r="Q23" s="358">
        <f t="shared" si="8"/>
        <v>1.0001579468976918E-3</v>
      </c>
      <c r="R23" s="358">
        <v>1.0031367848034563E-3</v>
      </c>
    </row>
    <row r="24" spans="1:18" s="99" customFormat="1" x14ac:dyDescent="0.2">
      <c r="A24" s="357" t="s">
        <v>302</v>
      </c>
      <c r="B24" s="92">
        <v>580656</v>
      </c>
      <c r="C24" s="358">
        <f t="shared" si="0"/>
        <v>5.2652316081402842E-4</v>
      </c>
      <c r="D24" s="92">
        <v>0</v>
      </c>
      <c r="E24" s="358">
        <f t="shared" si="1"/>
        <v>0</v>
      </c>
      <c r="F24" s="92">
        <v>121216</v>
      </c>
      <c r="G24" s="358">
        <f t="shared" si="2"/>
        <v>8.9167165995121425E-5</v>
      </c>
      <c r="H24" s="92">
        <v>226174</v>
      </c>
      <c r="I24" s="358">
        <f t="shared" si="3"/>
        <v>1.8937373591268778E-4</v>
      </c>
      <c r="J24" s="92">
        <v>0</v>
      </c>
      <c r="K24" s="358">
        <f t="shared" si="4"/>
        <v>0</v>
      </c>
      <c r="L24" s="92">
        <v>71411</v>
      </c>
      <c r="M24" s="358">
        <f t="shared" si="5"/>
        <v>3.9304821325734547E-3</v>
      </c>
      <c r="N24" s="92">
        <v>0</v>
      </c>
      <c r="O24" s="358">
        <f t="shared" si="6"/>
        <v>0</v>
      </c>
      <c r="P24" s="92">
        <f t="shared" si="7"/>
        <v>999457</v>
      </c>
      <c r="Q24" s="358">
        <f t="shared" si="8"/>
        <v>2.3767108179214227E-4</v>
      </c>
      <c r="R24" s="358">
        <v>2.2550438125923633E-4</v>
      </c>
    </row>
    <row r="25" spans="1:18" s="99" customFormat="1" x14ac:dyDescent="0.2">
      <c r="A25" s="357" t="s">
        <v>303</v>
      </c>
      <c r="B25" s="92">
        <v>787619</v>
      </c>
      <c r="C25" s="358">
        <f t="shared" si="0"/>
        <v>7.1419161327392511E-4</v>
      </c>
      <c r="D25" s="92">
        <v>27640</v>
      </c>
      <c r="E25" s="358">
        <f t="shared" si="1"/>
        <v>1.4998701369675006E-4</v>
      </c>
      <c r="F25" s="92">
        <v>26566916</v>
      </c>
      <c r="G25" s="358">
        <f t="shared" si="2"/>
        <v>1.9542771655148224E-2</v>
      </c>
      <c r="H25" s="92">
        <v>48353542</v>
      </c>
      <c r="I25" s="358">
        <f t="shared" si="3"/>
        <v>4.0486045669047094E-2</v>
      </c>
      <c r="J25" s="92">
        <v>8820342</v>
      </c>
      <c r="K25" s="358">
        <f t="shared" si="4"/>
        <v>2.6669029172863651E-2</v>
      </c>
      <c r="L25" s="92">
        <v>510</v>
      </c>
      <c r="M25" s="358">
        <f t="shared" si="5"/>
        <v>2.8070547781328673E-5</v>
      </c>
      <c r="N25" s="92">
        <v>10099</v>
      </c>
      <c r="O25" s="358">
        <f t="shared" si="6"/>
        <v>6.5306632390007408E-4</v>
      </c>
      <c r="P25" s="92">
        <f t="shared" si="7"/>
        <v>84566668</v>
      </c>
      <c r="Q25" s="358">
        <f t="shared" si="8"/>
        <v>2.0109971181468476E-2</v>
      </c>
      <c r="R25" s="358">
        <v>2.0144246247654474E-2</v>
      </c>
    </row>
    <row r="26" spans="1:18" s="99" customFormat="1" x14ac:dyDescent="0.2">
      <c r="A26" s="357" t="s">
        <v>304</v>
      </c>
      <c r="B26" s="92">
        <v>45981243</v>
      </c>
      <c r="C26" s="358">
        <f t="shared" si="0"/>
        <v>4.1694547894997935E-2</v>
      </c>
      <c r="D26" s="92">
        <v>8845845</v>
      </c>
      <c r="E26" s="358">
        <f t="shared" si="1"/>
        <v>4.8001515020778873E-2</v>
      </c>
      <c r="F26" s="92">
        <v>14171708</v>
      </c>
      <c r="G26" s="358">
        <f t="shared" si="2"/>
        <v>1.0424787484081228E-2</v>
      </c>
      <c r="H26" s="92">
        <v>7504785</v>
      </c>
      <c r="I26" s="358">
        <f t="shared" si="3"/>
        <v>6.2836982706743509E-3</v>
      </c>
      <c r="J26" s="92">
        <v>2555109</v>
      </c>
      <c r="K26" s="358">
        <f t="shared" si="4"/>
        <v>7.7255821215148424E-3</v>
      </c>
      <c r="L26" s="92">
        <v>119413</v>
      </c>
      <c r="M26" s="358">
        <f t="shared" si="5"/>
        <v>6.5725261219839225E-3</v>
      </c>
      <c r="N26" s="92">
        <v>341569</v>
      </c>
      <c r="O26" s="358">
        <f t="shared" si="6"/>
        <v>2.208804942947068E-2</v>
      </c>
      <c r="P26" s="92">
        <f t="shared" si="7"/>
        <v>79519672</v>
      </c>
      <c r="Q26" s="358">
        <f t="shared" si="8"/>
        <v>1.890979448640244E-2</v>
      </c>
      <c r="R26" s="358">
        <v>1.9519915336707112E-2</v>
      </c>
    </row>
    <row r="27" spans="1:18" s="99" customFormat="1" x14ac:dyDescent="0.2">
      <c r="A27" s="357" t="s">
        <v>305</v>
      </c>
      <c r="B27" s="92">
        <v>0</v>
      </c>
      <c r="C27" s="358">
        <f t="shared" si="0"/>
        <v>0</v>
      </c>
      <c r="D27" s="92">
        <v>0</v>
      </c>
      <c r="E27" s="358">
        <f t="shared" si="1"/>
        <v>0</v>
      </c>
      <c r="F27" s="92">
        <v>0</v>
      </c>
      <c r="G27" s="358">
        <f t="shared" si="2"/>
        <v>0</v>
      </c>
      <c r="H27" s="92">
        <v>0</v>
      </c>
      <c r="I27" s="358">
        <f t="shared" si="3"/>
        <v>0</v>
      </c>
      <c r="J27" s="92">
        <v>0</v>
      </c>
      <c r="K27" s="358">
        <f t="shared" si="4"/>
        <v>0</v>
      </c>
      <c r="L27" s="92">
        <v>0</v>
      </c>
      <c r="M27" s="358">
        <f t="shared" si="5"/>
        <v>0</v>
      </c>
      <c r="N27" s="92">
        <v>0</v>
      </c>
      <c r="O27" s="358">
        <f t="shared" si="6"/>
        <v>0</v>
      </c>
      <c r="P27" s="92">
        <f t="shared" si="7"/>
        <v>0</v>
      </c>
      <c r="Q27" s="358">
        <f t="shared" si="8"/>
        <v>0</v>
      </c>
      <c r="R27" s="358">
        <v>0</v>
      </c>
    </row>
    <row r="28" spans="1:18" s="99" customFormat="1" x14ac:dyDescent="0.2">
      <c r="A28" s="357" t="s">
        <v>306</v>
      </c>
      <c r="B28" s="92">
        <v>347598</v>
      </c>
      <c r="C28" s="358">
        <f t="shared" si="0"/>
        <v>3.1519246792013629E-4</v>
      </c>
      <c r="D28" s="92">
        <v>5554</v>
      </c>
      <c r="E28" s="358">
        <f t="shared" si="1"/>
        <v>3.0138490378862149E-5</v>
      </c>
      <c r="F28" s="92">
        <v>48373764</v>
      </c>
      <c r="G28" s="358">
        <f t="shared" si="2"/>
        <v>3.5584010727930541E-2</v>
      </c>
      <c r="H28" s="92">
        <v>44466794</v>
      </c>
      <c r="I28" s="358">
        <f t="shared" si="3"/>
        <v>3.7231701715669745E-2</v>
      </c>
      <c r="J28" s="92">
        <v>18434172</v>
      </c>
      <c r="K28" s="358">
        <f t="shared" si="4"/>
        <v>5.5737234547774482E-2</v>
      </c>
      <c r="L28" s="92">
        <v>1215</v>
      </c>
      <c r="M28" s="358">
        <f t="shared" si="5"/>
        <v>6.6873952067283011E-5</v>
      </c>
      <c r="N28" s="92">
        <v>0</v>
      </c>
      <c r="O28" s="358">
        <f t="shared" si="6"/>
        <v>0</v>
      </c>
      <c r="P28" s="92">
        <f t="shared" si="7"/>
        <v>111629097</v>
      </c>
      <c r="Q28" s="358">
        <f t="shared" si="8"/>
        <v>2.654542240783744E-2</v>
      </c>
      <c r="R28" s="358">
        <v>2.4345102661632968E-2</v>
      </c>
    </row>
    <row r="29" spans="1:18" s="99" customFormat="1" x14ac:dyDescent="0.2">
      <c r="A29" s="357" t="s">
        <v>307</v>
      </c>
      <c r="B29" s="155">
        <v>30971369</v>
      </c>
      <c r="C29" s="359">
        <f t="shared" si="0"/>
        <v>2.808399999417489E-2</v>
      </c>
      <c r="D29" s="155">
        <v>7208364</v>
      </c>
      <c r="E29" s="359">
        <f t="shared" si="1"/>
        <v>3.9115810057856734E-2</v>
      </c>
      <c r="F29" s="155">
        <v>32669199</v>
      </c>
      <c r="G29" s="359">
        <f t="shared" si="2"/>
        <v>2.4031645081182804E-2</v>
      </c>
      <c r="H29" s="155">
        <v>21795064</v>
      </c>
      <c r="I29" s="359">
        <f t="shared" si="3"/>
        <v>1.8248838036804091E-2</v>
      </c>
      <c r="J29" s="155">
        <v>8255761</v>
      </c>
      <c r="K29" s="359">
        <f t="shared" si="4"/>
        <v>2.496197210416444E-2</v>
      </c>
      <c r="L29" s="155">
        <v>85921</v>
      </c>
      <c r="M29" s="359">
        <f t="shared" si="5"/>
        <v>4.7291167370971388E-3</v>
      </c>
      <c r="N29" s="155">
        <v>13160598</v>
      </c>
      <c r="O29" s="359">
        <f t="shared" si="6"/>
        <v>0.85104895100372979</v>
      </c>
      <c r="P29" s="155">
        <f t="shared" si="7"/>
        <v>114146276</v>
      </c>
      <c r="Q29" s="359">
        <f t="shared" si="8"/>
        <v>2.7144008095860497E-2</v>
      </c>
      <c r="R29" s="359">
        <v>2.5934499332484148E-2</v>
      </c>
    </row>
    <row r="30" spans="1:18" s="99" customFormat="1" x14ac:dyDescent="0.2">
      <c r="A30" s="360" t="s">
        <v>308</v>
      </c>
      <c r="B30" s="103">
        <f>SUM(B9:B29)</f>
        <v>997291228</v>
      </c>
      <c r="C30" s="361">
        <f t="shared" si="0"/>
        <v>0.90431672043113975</v>
      </c>
      <c r="D30" s="103">
        <f t="shared" ref="D30:N30" si="9">SUM(D9:D29)</f>
        <v>172995571</v>
      </c>
      <c r="E30" s="361">
        <f t="shared" si="1"/>
        <v>0.93875141378632765</v>
      </c>
      <c r="F30" s="103">
        <f t="shared" si="9"/>
        <v>991645154</v>
      </c>
      <c r="G30" s="361">
        <f t="shared" si="2"/>
        <v>0.72945970874287014</v>
      </c>
      <c r="H30" s="103">
        <f t="shared" si="9"/>
        <v>1048999440</v>
      </c>
      <c r="I30" s="361">
        <f t="shared" si="3"/>
        <v>0.87831909469310077</v>
      </c>
      <c r="J30" s="103">
        <f t="shared" si="9"/>
        <v>271245208</v>
      </c>
      <c r="K30" s="361">
        <f t="shared" si="4"/>
        <v>0.82013218593468018</v>
      </c>
      <c r="L30" s="103">
        <f t="shared" si="9"/>
        <v>17842648</v>
      </c>
      <c r="M30" s="361">
        <f t="shared" si="5"/>
        <v>0.98206451613613421</v>
      </c>
      <c r="N30" s="103">
        <f t="shared" si="9"/>
        <v>14931102</v>
      </c>
      <c r="O30" s="361">
        <f t="shared" si="6"/>
        <v>0.96554113228211147</v>
      </c>
      <c r="P30" s="103">
        <f>SUM(P9:P29)</f>
        <v>3514950351</v>
      </c>
      <c r="Q30" s="361">
        <f t="shared" si="8"/>
        <v>0.83585592213355864</v>
      </c>
      <c r="R30" s="361">
        <v>0.83073134583602382</v>
      </c>
    </row>
    <row r="31" spans="1:18" s="99" customFormat="1" x14ac:dyDescent="0.2">
      <c r="A31" s="360"/>
      <c r="B31" s="92"/>
      <c r="C31" s="361"/>
      <c r="D31" s="92"/>
      <c r="E31" s="361"/>
      <c r="F31" s="92"/>
      <c r="G31" s="361"/>
      <c r="H31" s="92"/>
      <c r="I31" s="361"/>
      <c r="J31" s="92"/>
      <c r="K31" s="361"/>
      <c r="L31" s="92"/>
      <c r="M31" s="361"/>
      <c r="N31" s="92"/>
      <c r="O31" s="361"/>
      <c r="P31" s="92"/>
      <c r="Q31" s="361"/>
      <c r="R31" s="361"/>
    </row>
    <row r="32" spans="1:18" s="99" customFormat="1" x14ac:dyDescent="0.2">
      <c r="A32" s="206" t="s">
        <v>309</v>
      </c>
      <c r="B32" s="92"/>
      <c r="C32" s="358"/>
      <c r="D32" s="92"/>
      <c r="E32" s="358"/>
      <c r="F32" s="92"/>
      <c r="G32" s="358"/>
      <c r="H32" s="92"/>
      <c r="I32" s="358"/>
      <c r="J32" s="92"/>
      <c r="K32" s="358"/>
      <c r="L32" s="92"/>
      <c r="M32" s="358"/>
      <c r="N32" s="92"/>
      <c r="O32" s="358"/>
      <c r="P32" s="92"/>
      <c r="Q32" s="358"/>
      <c r="R32" s="358"/>
    </row>
    <row r="33" spans="1:18" s="99" customFormat="1" x14ac:dyDescent="0.2">
      <c r="A33" s="362" t="s">
        <v>310</v>
      </c>
      <c r="B33" s="152">
        <v>8272</v>
      </c>
      <c r="C33" s="358">
        <f t="shared" si="0"/>
        <v>7.5008259386859748E-6</v>
      </c>
      <c r="D33" s="152">
        <v>5169</v>
      </c>
      <c r="E33" s="358">
        <f t="shared" si="1"/>
        <v>2.8049308024547795E-5</v>
      </c>
      <c r="F33" s="152">
        <v>0</v>
      </c>
      <c r="G33" s="358">
        <f t="shared" si="2"/>
        <v>0</v>
      </c>
      <c r="H33" s="152">
        <v>0</v>
      </c>
      <c r="I33" s="358">
        <f t="shared" si="3"/>
        <v>0</v>
      </c>
      <c r="J33" s="152">
        <v>0</v>
      </c>
      <c r="K33" s="358">
        <f t="shared" si="4"/>
        <v>0</v>
      </c>
      <c r="L33" s="152">
        <v>0</v>
      </c>
      <c r="M33" s="358">
        <f t="shared" si="5"/>
        <v>0</v>
      </c>
      <c r="N33" s="152">
        <v>0</v>
      </c>
      <c r="O33" s="358">
        <f t="shared" si="6"/>
        <v>0</v>
      </c>
      <c r="P33" s="152">
        <f t="shared" ref="P33:P35" si="10">SUM(B33,D33,F33,H33,J33,L33,N33)</f>
        <v>13441</v>
      </c>
      <c r="Q33" s="358">
        <f t="shared" si="8"/>
        <v>3.19627258638259E-6</v>
      </c>
      <c r="R33" s="358">
        <v>1.365187224589481E-6</v>
      </c>
    </row>
    <row r="34" spans="1:18" s="99" customFormat="1" x14ac:dyDescent="0.2">
      <c r="A34" s="362" t="s">
        <v>311</v>
      </c>
      <c r="B34" s="92">
        <v>2482205</v>
      </c>
      <c r="C34" s="358">
        <f t="shared" si="0"/>
        <v>2.2507963792475845E-3</v>
      </c>
      <c r="D34" s="92">
        <v>152068</v>
      </c>
      <c r="E34" s="358">
        <f t="shared" si="1"/>
        <v>8.2518904482045544E-4</v>
      </c>
      <c r="F34" s="152">
        <v>61411</v>
      </c>
      <c r="G34" s="358">
        <f t="shared" si="2"/>
        <v>4.5174274278365907E-5</v>
      </c>
      <c r="H34" s="92">
        <v>7957</v>
      </c>
      <c r="I34" s="358">
        <f t="shared" si="3"/>
        <v>6.6623343826313226E-6</v>
      </c>
      <c r="J34" s="92">
        <v>3779</v>
      </c>
      <c r="K34" s="358">
        <f t="shared" si="4"/>
        <v>1.1426117178251335E-5</v>
      </c>
      <c r="L34" s="92">
        <v>6447</v>
      </c>
      <c r="M34" s="358">
        <f t="shared" si="5"/>
        <v>3.5484474812985477E-4</v>
      </c>
      <c r="N34" s="92">
        <v>532871</v>
      </c>
      <c r="O34" s="358">
        <f t="shared" si="6"/>
        <v>3.4458867717888537E-2</v>
      </c>
      <c r="P34" s="92">
        <f t="shared" si="10"/>
        <v>3246738</v>
      </c>
      <c r="Q34" s="358">
        <f t="shared" si="8"/>
        <v>7.720749694640754E-4</v>
      </c>
      <c r="R34" s="358">
        <v>7.099589036620985E-4</v>
      </c>
    </row>
    <row r="35" spans="1:18" s="99" customFormat="1" x14ac:dyDescent="0.2">
      <c r="A35" s="357" t="s">
        <v>312</v>
      </c>
      <c r="B35" s="155">
        <v>103030181</v>
      </c>
      <c r="C35" s="359">
        <f t="shared" si="0"/>
        <v>9.3424982363673942E-2</v>
      </c>
      <c r="D35" s="155">
        <v>11129813</v>
      </c>
      <c r="E35" s="359">
        <f t="shared" si="1"/>
        <v>6.0395347860827307E-2</v>
      </c>
      <c r="F35" s="155">
        <v>367717598</v>
      </c>
      <c r="G35" s="359">
        <f t="shared" si="2"/>
        <v>0.2704951169828515</v>
      </c>
      <c r="H35" s="155">
        <v>145318727</v>
      </c>
      <c r="I35" s="359">
        <f t="shared" si="3"/>
        <v>0.12167424297251661</v>
      </c>
      <c r="J35" s="155">
        <v>59484537</v>
      </c>
      <c r="K35" s="359">
        <f t="shared" si="4"/>
        <v>0.1798563879481416</v>
      </c>
      <c r="L35" s="155">
        <v>319414</v>
      </c>
      <c r="M35" s="359">
        <f t="shared" si="5"/>
        <v>1.7580639115735916E-2</v>
      </c>
      <c r="N35" s="155">
        <v>0</v>
      </c>
      <c r="O35" s="359">
        <f t="shared" si="6"/>
        <v>0</v>
      </c>
      <c r="P35" s="155">
        <f t="shared" si="10"/>
        <v>687000270</v>
      </c>
      <c r="Q35" s="359">
        <f t="shared" si="8"/>
        <v>0.16336880662439085</v>
      </c>
      <c r="R35" s="359">
        <v>0.17574373882158453</v>
      </c>
    </row>
    <row r="36" spans="1:18" s="99" customFormat="1" x14ac:dyDescent="0.2">
      <c r="A36" s="206" t="s">
        <v>313</v>
      </c>
      <c r="B36" s="103">
        <f>SUM(B33:B35)</f>
        <v>105520658</v>
      </c>
      <c r="C36" s="361">
        <f t="shared" si="0"/>
        <v>9.5683279568860219E-2</v>
      </c>
      <c r="D36" s="103">
        <f t="shared" ref="D36:N36" si="11">SUM(D33:D35)</f>
        <v>11287050</v>
      </c>
      <c r="E36" s="361">
        <f t="shared" si="1"/>
        <v>6.1248586213672317E-2</v>
      </c>
      <c r="F36" s="103">
        <f t="shared" si="11"/>
        <v>367779009</v>
      </c>
      <c r="G36" s="361">
        <f t="shared" si="2"/>
        <v>0.27054029125712986</v>
      </c>
      <c r="H36" s="103">
        <f t="shared" si="11"/>
        <v>145326684</v>
      </c>
      <c r="I36" s="361">
        <f t="shared" si="3"/>
        <v>0.12168090530689923</v>
      </c>
      <c r="J36" s="103">
        <f t="shared" si="11"/>
        <v>59488316</v>
      </c>
      <c r="K36" s="361">
        <f t="shared" si="4"/>
        <v>0.17986781406531985</v>
      </c>
      <c r="L36" s="103">
        <f t="shared" si="11"/>
        <v>325861</v>
      </c>
      <c r="M36" s="361">
        <f t="shared" si="5"/>
        <v>1.7935483863865769E-2</v>
      </c>
      <c r="N36" s="103">
        <f t="shared" si="11"/>
        <v>532871</v>
      </c>
      <c r="O36" s="361">
        <f t="shared" si="6"/>
        <v>3.4458867717888537E-2</v>
      </c>
      <c r="P36" s="103">
        <f>SUM(P33:P35)</f>
        <v>690260449</v>
      </c>
      <c r="Q36" s="361">
        <f t="shared" si="8"/>
        <v>0.16414407786644133</v>
      </c>
      <c r="R36" s="361">
        <v>0.17645506291247121</v>
      </c>
    </row>
    <row r="37" spans="1:18" s="99" customFormat="1" x14ac:dyDescent="0.2">
      <c r="A37" s="363"/>
      <c r="B37" s="92"/>
      <c r="C37" s="358"/>
      <c r="D37" s="92"/>
      <c r="E37" s="358"/>
      <c r="F37" s="92"/>
      <c r="G37" s="358"/>
      <c r="H37" s="92"/>
      <c r="I37" s="358"/>
      <c r="J37" s="92"/>
      <c r="K37" s="358"/>
      <c r="L37" s="92"/>
      <c r="M37" s="358"/>
      <c r="N37" s="92"/>
      <c r="O37" s="358"/>
      <c r="P37" s="92"/>
      <c r="Q37" s="358"/>
      <c r="R37" s="358"/>
    </row>
    <row r="38" spans="1:18" s="105" customFormat="1" x14ac:dyDescent="0.2">
      <c r="A38" s="364" t="s">
        <v>314</v>
      </c>
      <c r="B38" s="103">
        <f>B30+B36</f>
        <v>1102811886</v>
      </c>
      <c r="C38" s="365">
        <f t="shared" si="0"/>
        <v>1</v>
      </c>
      <c r="D38" s="103">
        <f t="shared" ref="D38:N38" si="12">D30+D36</f>
        <v>184282621</v>
      </c>
      <c r="E38" s="365">
        <f t="shared" si="1"/>
        <v>1</v>
      </c>
      <c r="F38" s="103">
        <f t="shared" si="12"/>
        <v>1359424163</v>
      </c>
      <c r="G38" s="365">
        <f t="shared" si="2"/>
        <v>1</v>
      </c>
      <c r="H38" s="103">
        <f t="shared" si="12"/>
        <v>1194326124</v>
      </c>
      <c r="I38" s="365">
        <f t="shared" si="3"/>
        <v>1</v>
      </c>
      <c r="J38" s="103">
        <f t="shared" si="12"/>
        <v>330733524</v>
      </c>
      <c r="K38" s="365">
        <f t="shared" si="4"/>
        <v>1</v>
      </c>
      <c r="L38" s="103">
        <f t="shared" si="12"/>
        <v>18168509</v>
      </c>
      <c r="M38" s="365">
        <f t="shared" si="5"/>
        <v>1</v>
      </c>
      <c r="N38" s="103">
        <f t="shared" si="12"/>
        <v>15463973</v>
      </c>
      <c r="O38" s="365">
        <f t="shared" si="6"/>
        <v>1</v>
      </c>
      <c r="P38" s="103">
        <f>P30+P36</f>
        <v>4205210800</v>
      </c>
      <c r="Q38" s="365">
        <f t="shared" si="8"/>
        <v>1</v>
      </c>
      <c r="R38" s="365">
        <v>1</v>
      </c>
    </row>
    <row r="39" spans="1:18" s="99" customFormat="1" x14ac:dyDescent="0.2">
      <c r="A39" s="364"/>
      <c r="B39" s="98"/>
      <c r="C39" s="98"/>
      <c r="D39" s="98"/>
      <c r="E39" s="98"/>
      <c r="F39" s="98"/>
      <c r="G39" s="98"/>
      <c r="H39" s="98"/>
      <c r="I39" s="366"/>
      <c r="J39" s="98"/>
      <c r="K39" s="98"/>
      <c r="L39" s="98"/>
      <c r="M39" s="98"/>
      <c r="N39" s="98"/>
      <c r="O39" s="98"/>
      <c r="P39" s="367"/>
    </row>
    <row r="40" spans="1:18" s="99" customFormat="1" x14ac:dyDescent="0.2">
      <c r="A40" s="364"/>
      <c r="B40" s="98"/>
      <c r="C40" s="98"/>
      <c r="D40" s="98"/>
      <c r="E40" s="98"/>
      <c r="F40" s="98"/>
      <c r="G40" s="98"/>
      <c r="H40" s="98"/>
      <c r="I40" s="366"/>
      <c r="J40" s="98"/>
      <c r="K40" s="98"/>
      <c r="L40" s="98"/>
      <c r="M40" s="98"/>
      <c r="N40" s="98"/>
      <c r="O40" s="98"/>
      <c r="P40" s="367"/>
    </row>
    <row r="41" spans="1:18" s="105" customFormat="1" x14ac:dyDescent="0.2">
      <c r="A41" s="364" t="s">
        <v>315</v>
      </c>
      <c r="B41" s="101">
        <v>328880</v>
      </c>
      <c r="C41" s="104"/>
      <c r="D41" s="101">
        <v>78828</v>
      </c>
      <c r="E41" s="104"/>
      <c r="F41" s="101">
        <v>763837</v>
      </c>
      <c r="G41" s="104"/>
      <c r="H41" s="173">
        <v>714530</v>
      </c>
      <c r="I41" s="366"/>
      <c r="J41" s="101">
        <v>286015</v>
      </c>
      <c r="K41" s="104"/>
      <c r="L41" s="101">
        <v>975</v>
      </c>
      <c r="M41" s="104"/>
      <c r="N41" s="101">
        <v>63578</v>
      </c>
      <c r="O41" s="104"/>
      <c r="P41" s="173">
        <v>1721323</v>
      </c>
    </row>
    <row r="42" spans="1:18" s="99" customFormat="1" x14ac:dyDescent="0.2">
      <c r="A42" s="206" t="s">
        <v>394</v>
      </c>
      <c r="B42" s="103">
        <f>B38/B41</f>
        <v>3353.2348759425931</v>
      </c>
      <c r="C42" s="103"/>
      <c r="D42" s="103">
        <f t="shared" ref="D42:L42" si="13">D38/D41</f>
        <v>2337.7812579286547</v>
      </c>
      <c r="E42" s="103"/>
      <c r="F42" s="103">
        <f t="shared" si="13"/>
        <v>1779.7307056348409</v>
      </c>
      <c r="G42" s="103"/>
      <c r="H42" s="103">
        <f t="shared" si="13"/>
        <v>1671.4849257553917</v>
      </c>
      <c r="I42" s="103"/>
      <c r="J42" s="103">
        <f t="shared" si="13"/>
        <v>1156.3502753352097</v>
      </c>
      <c r="K42" s="103"/>
      <c r="L42" s="103">
        <f t="shared" si="13"/>
        <v>18634.368205128205</v>
      </c>
      <c r="M42" s="103"/>
      <c r="N42" s="103">
        <f t="shared" ref="N42" si="14">N38/N41</f>
        <v>243.22836515775899</v>
      </c>
      <c r="O42" s="103"/>
      <c r="P42" s="103">
        <f t="shared" ref="P42" si="15">P38/P41</f>
        <v>2443.010870127222</v>
      </c>
    </row>
    <row r="43" spans="1:18" s="99" customFormat="1" x14ac:dyDescent="0.2">
      <c r="A43" s="108"/>
      <c r="B43" s="98"/>
      <c r="C43" s="98"/>
      <c r="D43" s="98"/>
      <c r="E43" s="98"/>
      <c r="F43" s="98"/>
      <c r="G43" s="98"/>
      <c r="H43" s="98"/>
      <c r="I43" s="98"/>
      <c r="J43" s="98"/>
      <c r="K43" s="98"/>
      <c r="L43" s="98"/>
      <c r="M43" s="98"/>
      <c r="N43" s="98"/>
      <c r="O43" s="98"/>
    </row>
    <row r="44" spans="1:18" s="204" customFormat="1" x14ac:dyDescent="0.2">
      <c r="A44" s="213" t="s">
        <v>387</v>
      </c>
      <c r="B44" s="321"/>
      <c r="C44" s="376"/>
      <c r="D44" s="377"/>
      <c r="E44" s="223"/>
      <c r="F44" s="223"/>
      <c r="G44" s="223"/>
      <c r="H44" s="317"/>
      <c r="I44" s="224"/>
      <c r="J44" s="318"/>
    </row>
    <row r="45" spans="1:18" s="262" customFormat="1" ht="12" customHeight="1" x14ac:dyDescent="0.2">
      <c r="A45" s="389" t="s">
        <v>375</v>
      </c>
      <c r="B45" s="390"/>
      <c r="C45" s="390"/>
      <c r="D45" s="390"/>
      <c r="E45" s="390"/>
      <c r="F45" s="390"/>
      <c r="G45" s="390"/>
      <c r="H45" s="390"/>
      <c r="I45" s="390"/>
      <c r="J45" s="390"/>
      <c r="K45" s="390"/>
      <c r="L45" s="390"/>
      <c r="M45" s="390"/>
      <c r="N45" s="261"/>
      <c r="O45" s="261"/>
      <c r="P45" s="261"/>
    </row>
    <row r="46" spans="1:18" s="262" customFormat="1" ht="12" customHeight="1" x14ac:dyDescent="0.2">
      <c r="A46" s="15" t="s">
        <v>404</v>
      </c>
      <c r="B46" s="320"/>
      <c r="C46" s="320"/>
      <c r="D46" s="320"/>
      <c r="E46" s="320"/>
      <c r="F46" s="320"/>
      <c r="G46" s="320"/>
      <c r="H46" s="320"/>
      <c r="I46" s="320"/>
      <c r="J46" s="320"/>
      <c r="K46" s="320"/>
      <c r="L46" s="320"/>
      <c r="M46" s="320"/>
      <c r="N46" s="261"/>
      <c r="O46" s="261"/>
      <c r="P46" s="261"/>
    </row>
    <row r="47" spans="1:18" s="129" customFormat="1" x14ac:dyDescent="0.2">
      <c r="A47" s="110"/>
      <c r="B47" s="378"/>
      <c r="E47" s="130"/>
    </row>
    <row r="48" spans="1:18" s="99" customFormat="1" x14ac:dyDescent="0.2">
      <c r="A48" s="108"/>
      <c r="B48" s="98"/>
      <c r="C48" s="98"/>
      <c r="D48" s="98"/>
      <c r="E48" s="98"/>
      <c r="F48" s="98"/>
      <c r="G48" s="98"/>
      <c r="H48" s="98"/>
      <c r="I48" s="98"/>
      <c r="J48" s="98"/>
      <c r="K48" s="98"/>
      <c r="L48" s="98"/>
      <c r="M48" s="98"/>
      <c r="N48" s="98"/>
      <c r="O48" s="98"/>
    </row>
  </sheetData>
  <mergeCells count="1">
    <mergeCell ref="A45:M45"/>
  </mergeCells>
  <pageMargins left="0.7" right="0.7" top="0.75" bottom="0.75" header="0.3" footer="0.3"/>
  <pageSetup orientation="portrait" r:id="rId1"/>
  <ignoredErrors>
    <ignoredError sqref="C30:H32 I30:P30 C38:H38 D37:H37 C36:H36 C35 E35 G35 C33:C34 E33:E34 G33:G34"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50"/>
  <sheetViews>
    <sheetView showGridLines="0" workbookViewId="0">
      <pane ySplit="8" topLeftCell="A9" activePane="bottomLeft" state="frozen"/>
      <selection pane="bottomLeft" activeCell="A9" sqref="A9"/>
    </sheetView>
  </sheetViews>
  <sheetFormatPr defaultRowHeight="12.75" x14ac:dyDescent="0.2"/>
  <cols>
    <col min="1" max="1" width="57.42578125" style="110" customWidth="1"/>
    <col min="2" max="2" width="23" style="15" bestFit="1" customWidth="1"/>
    <col min="3" max="4" width="30.7109375" style="15" customWidth="1"/>
    <col min="5" max="5" width="14.28515625" style="15" bestFit="1" customWidth="1"/>
    <col min="6" max="6" width="11.5703125" style="15" bestFit="1" customWidth="1"/>
    <col min="7" max="18" width="9.140625" style="15"/>
    <col min="19" max="16384" width="9.140625" style="110"/>
  </cols>
  <sheetData>
    <row r="1" spans="1:7" ht="18" x14ac:dyDescent="0.25">
      <c r="D1" s="273" t="s">
        <v>405</v>
      </c>
      <c r="E1" s="257"/>
      <c r="F1" s="257"/>
      <c r="G1" s="257"/>
    </row>
    <row r="2" spans="1:7" ht="18" x14ac:dyDescent="0.25">
      <c r="D2" s="273" t="s">
        <v>1</v>
      </c>
      <c r="E2" s="257"/>
      <c r="F2" s="257"/>
      <c r="G2" s="257"/>
    </row>
    <row r="3" spans="1:7" ht="18" x14ac:dyDescent="0.25">
      <c r="D3" s="273" t="s">
        <v>2</v>
      </c>
      <c r="E3" s="257"/>
      <c r="F3" s="257"/>
      <c r="G3" s="257"/>
    </row>
    <row r="4" spans="1:7" ht="38.25" customHeight="1" x14ac:dyDescent="0.25">
      <c r="C4" s="393" t="s">
        <v>406</v>
      </c>
      <c r="D4" s="393"/>
      <c r="E4" s="257"/>
      <c r="F4" s="257"/>
      <c r="G4" s="257"/>
    </row>
    <row r="7" spans="1:7" x14ac:dyDescent="0.2">
      <c r="A7" s="375"/>
      <c r="B7" s="380"/>
      <c r="C7" s="380"/>
      <c r="D7" s="258"/>
    </row>
    <row r="8" spans="1:7" ht="25.5" x14ac:dyDescent="0.2">
      <c r="A8" s="351" t="s">
        <v>279</v>
      </c>
      <c r="B8" s="354" t="s">
        <v>357</v>
      </c>
      <c r="C8" s="354" t="s">
        <v>358</v>
      </c>
      <c r="D8" s="354" t="s">
        <v>359</v>
      </c>
    </row>
    <row r="9" spans="1:7" x14ac:dyDescent="0.2">
      <c r="A9" s="357" t="s">
        <v>287</v>
      </c>
      <c r="B9" s="92">
        <v>0</v>
      </c>
      <c r="C9" s="92">
        <v>37145857</v>
      </c>
      <c r="D9" s="92">
        <v>462249</v>
      </c>
    </row>
    <row r="10" spans="1:7" x14ac:dyDescent="0.2">
      <c r="A10" s="357" t="s">
        <v>288</v>
      </c>
      <c r="B10" s="92">
        <v>34579706</v>
      </c>
      <c r="C10" s="92">
        <v>12148257</v>
      </c>
      <c r="D10" s="92">
        <v>691543</v>
      </c>
    </row>
    <row r="11" spans="1:7" x14ac:dyDescent="0.2">
      <c r="A11" s="357" t="s">
        <v>289</v>
      </c>
      <c r="B11" s="152">
        <v>0</v>
      </c>
      <c r="C11" s="152">
        <v>77820</v>
      </c>
      <c r="D11" s="152">
        <v>0</v>
      </c>
    </row>
    <row r="12" spans="1:7" x14ac:dyDescent="0.2">
      <c r="A12" s="357" t="s">
        <v>290</v>
      </c>
      <c r="B12" s="92">
        <v>0</v>
      </c>
      <c r="C12" s="92">
        <v>164108</v>
      </c>
      <c r="D12" s="92">
        <v>0</v>
      </c>
    </row>
    <row r="13" spans="1:7" x14ac:dyDescent="0.2">
      <c r="A13" s="357" t="s">
        <v>291</v>
      </c>
      <c r="B13" s="92">
        <v>18257210</v>
      </c>
      <c r="C13" s="92">
        <v>20675053</v>
      </c>
      <c r="D13" s="92">
        <v>591199</v>
      </c>
    </row>
    <row r="14" spans="1:7" x14ac:dyDescent="0.2">
      <c r="A14" s="357" t="s">
        <v>292</v>
      </c>
      <c r="B14" s="92">
        <v>32116</v>
      </c>
      <c r="C14" s="92">
        <v>10288327</v>
      </c>
      <c r="D14" s="92">
        <v>64584</v>
      </c>
    </row>
    <row r="15" spans="1:7" x14ac:dyDescent="0.2">
      <c r="A15" s="357" t="s">
        <v>293</v>
      </c>
      <c r="B15" s="92">
        <v>0</v>
      </c>
      <c r="C15" s="92">
        <v>2266342</v>
      </c>
      <c r="D15" s="92">
        <v>0</v>
      </c>
    </row>
    <row r="16" spans="1:7" x14ac:dyDescent="0.2">
      <c r="A16" s="357" t="s">
        <v>294</v>
      </c>
      <c r="B16" s="92">
        <v>0</v>
      </c>
      <c r="C16" s="92">
        <v>258444</v>
      </c>
      <c r="D16" s="92">
        <v>0</v>
      </c>
    </row>
    <row r="17" spans="1:4" x14ac:dyDescent="0.2">
      <c r="A17" s="357" t="s">
        <v>295</v>
      </c>
      <c r="B17" s="92">
        <v>0</v>
      </c>
      <c r="C17" s="92">
        <v>4009589</v>
      </c>
      <c r="D17" s="92">
        <v>113675</v>
      </c>
    </row>
    <row r="18" spans="1:4" x14ac:dyDescent="0.2">
      <c r="A18" s="357" t="s">
        <v>296</v>
      </c>
      <c r="B18" s="92">
        <v>0</v>
      </c>
      <c r="C18" s="92">
        <v>11727742</v>
      </c>
      <c r="D18" s="92">
        <v>641511</v>
      </c>
    </row>
    <row r="19" spans="1:4" x14ac:dyDescent="0.2">
      <c r="A19" s="357" t="s">
        <v>297</v>
      </c>
      <c r="B19" s="92">
        <v>0</v>
      </c>
      <c r="C19" s="92">
        <v>1149132</v>
      </c>
      <c r="D19" s="92">
        <v>54052</v>
      </c>
    </row>
    <row r="20" spans="1:4" x14ac:dyDescent="0.2">
      <c r="A20" s="357" t="s">
        <v>298</v>
      </c>
      <c r="B20" s="152">
        <v>0</v>
      </c>
      <c r="C20" s="152">
        <v>256603</v>
      </c>
      <c r="D20" s="152">
        <v>0</v>
      </c>
    </row>
    <row r="21" spans="1:4" x14ac:dyDescent="0.2">
      <c r="A21" s="357" t="s">
        <v>299</v>
      </c>
      <c r="B21" s="152">
        <v>0</v>
      </c>
      <c r="C21" s="152">
        <v>0</v>
      </c>
      <c r="D21" s="152">
        <v>0</v>
      </c>
    </row>
    <row r="22" spans="1:4" x14ac:dyDescent="0.2">
      <c r="A22" s="357" t="s">
        <v>300</v>
      </c>
      <c r="B22" s="92">
        <v>0</v>
      </c>
      <c r="C22" s="92">
        <v>208779</v>
      </c>
      <c r="D22" s="92">
        <v>0</v>
      </c>
    </row>
    <row r="23" spans="1:4" x14ac:dyDescent="0.2">
      <c r="A23" s="357" t="s">
        <v>301</v>
      </c>
      <c r="B23" s="92">
        <v>0</v>
      </c>
      <c r="C23" s="92">
        <v>735061</v>
      </c>
      <c r="D23" s="92">
        <v>14633</v>
      </c>
    </row>
    <row r="24" spans="1:4" x14ac:dyDescent="0.2">
      <c r="A24" s="357" t="s">
        <v>302</v>
      </c>
      <c r="B24" s="92">
        <v>0</v>
      </c>
      <c r="C24" s="92">
        <v>332426</v>
      </c>
      <c r="D24" s="92">
        <v>0</v>
      </c>
    </row>
    <row r="25" spans="1:4" x14ac:dyDescent="0.2">
      <c r="A25" s="357" t="s">
        <v>303</v>
      </c>
      <c r="B25" s="92">
        <v>0</v>
      </c>
      <c r="C25" s="92">
        <v>402157</v>
      </c>
      <c r="D25" s="92">
        <v>543</v>
      </c>
    </row>
    <row r="26" spans="1:4" x14ac:dyDescent="0.2">
      <c r="A26" s="357" t="s">
        <v>304</v>
      </c>
      <c r="B26" s="92">
        <v>5052</v>
      </c>
      <c r="C26" s="92">
        <v>1507156</v>
      </c>
      <c r="D26" s="92">
        <v>171757</v>
      </c>
    </row>
    <row r="27" spans="1:4" x14ac:dyDescent="0.2">
      <c r="A27" s="357" t="s">
        <v>305</v>
      </c>
      <c r="B27" s="92">
        <v>0</v>
      </c>
      <c r="C27" s="92">
        <v>57654</v>
      </c>
      <c r="D27" s="92">
        <v>0</v>
      </c>
    </row>
    <row r="28" spans="1:4" x14ac:dyDescent="0.2">
      <c r="A28" s="357" t="s">
        <v>306</v>
      </c>
      <c r="B28" s="92">
        <v>0</v>
      </c>
      <c r="C28" s="92">
        <v>2025889</v>
      </c>
      <c r="D28" s="92">
        <v>225</v>
      </c>
    </row>
    <row r="29" spans="1:4" x14ac:dyDescent="0.2">
      <c r="A29" s="357" t="s">
        <v>307</v>
      </c>
      <c r="B29" s="155">
        <v>0</v>
      </c>
      <c r="C29" s="155">
        <v>2643973</v>
      </c>
      <c r="D29" s="155">
        <v>112350</v>
      </c>
    </row>
    <row r="30" spans="1:4" x14ac:dyDescent="0.2">
      <c r="A30" s="360" t="s">
        <v>308</v>
      </c>
      <c r="B30" s="103">
        <f>SUM(B9:B29)</f>
        <v>52874084</v>
      </c>
      <c r="C30" s="103">
        <f>SUM(C9:C29)</f>
        <v>108080369</v>
      </c>
      <c r="D30" s="103">
        <f>SUM(D9:D29)</f>
        <v>2918321</v>
      </c>
    </row>
    <row r="31" spans="1:4" x14ac:dyDescent="0.2">
      <c r="A31" s="360"/>
      <c r="B31" s="130"/>
      <c r="C31" s="130"/>
      <c r="D31" s="130"/>
    </row>
    <row r="32" spans="1:4" x14ac:dyDescent="0.2">
      <c r="A32" s="206" t="s">
        <v>309</v>
      </c>
      <c r="B32" s="368"/>
      <c r="C32" s="368"/>
      <c r="D32" s="368"/>
    </row>
    <row r="33" spans="1:6" x14ac:dyDescent="0.2">
      <c r="A33" s="362" t="s">
        <v>310</v>
      </c>
      <c r="B33" s="381">
        <v>0</v>
      </c>
      <c r="C33" s="382">
        <v>60040</v>
      </c>
      <c r="D33" s="382">
        <v>949496</v>
      </c>
    </row>
    <row r="34" spans="1:6" x14ac:dyDescent="0.2">
      <c r="A34" s="362" t="s">
        <v>311</v>
      </c>
      <c r="B34" s="381">
        <v>0</v>
      </c>
      <c r="C34" s="382">
        <v>777282</v>
      </c>
      <c r="D34" s="382">
        <v>316231</v>
      </c>
      <c r="F34" s="265"/>
    </row>
    <row r="35" spans="1:6" x14ac:dyDescent="0.2">
      <c r="A35" s="357" t="s">
        <v>312</v>
      </c>
      <c r="B35" s="383">
        <v>0</v>
      </c>
      <c r="C35" s="383">
        <v>1047110</v>
      </c>
      <c r="D35" s="383">
        <v>7271713</v>
      </c>
    </row>
    <row r="36" spans="1:6" x14ac:dyDescent="0.2">
      <c r="A36" s="206" t="s">
        <v>313</v>
      </c>
      <c r="B36" s="384">
        <f>SUM(B33:B35)</f>
        <v>0</v>
      </c>
      <c r="C36" s="384">
        <f>SUM(C33:C35)</f>
        <v>1884432</v>
      </c>
      <c r="D36" s="384">
        <f>SUM(D33:D35)</f>
        <v>8537440</v>
      </c>
    </row>
    <row r="37" spans="1:6" x14ac:dyDescent="0.2">
      <c r="A37" s="363"/>
      <c r="B37" s="381"/>
      <c r="C37" s="381"/>
      <c r="D37" s="381"/>
    </row>
    <row r="38" spans="1:6" x14ac:dyDescent="0.2">
      <c r="A38" s="364" t="s">
        <v>314</v>
      </c>
      <c r="B38" s="384">
        <f>B30+B36</f>
        <v>52874084</v>
      </c>
      <c r="C38" s="384">
        <f t="shared" ref="C38:D38" si="0">C30+C36</f>
        <v>109964801</v>
      </c>
      <c r="D38" s="384">
        <f t="shared" si="0"/>
        <v>11455761</v>
      </c>
    </row>
    <row r="39" spans="1:6" x14ac:dyDescent="0.2">
      <c r="A39" s="107"/>
      <c r="B39" s="263"/>
      <c r="C39" s="263"/>
      <c r="D39" s="263"/>
    </row>
    <row r="40" spans="1:6" x14ac:dyDescent="0.2">
      <c r="A40" s="107"/>
      <c r="B40" s="385"/>
      <c r="C40" s="385"/>
      <c r="D40" s="385"/>
    </row>
    <row r="41" spans="1:6" x14ac:dyDescent="0.2">
      <c r="A41" s="364" t="s">
        <v>315</v>
      </c>
      <c r="B41" s="13">
        <v>111727</v>
      </c>
      <c r="C41" s="13">
        <v>38819</v>
      </c>
      <c r="D41" s="13">
        <v>2206</v>
      </c>
      <c r="E41" s="386"/>
    </row>
    <row r="42" spans="1:6" x14ac:dyDescent="0.2">
      <c r="A42" s="206" t="s">
        <v>407</v>
      </c>
      <c r="B42" s="384">
        <f>B38/B41</f>
        <v>473.2435669086255</v>
      </c>
      <c r="C42" s="384">
        <f t="shared" ref="C42:D42" si="1">C38/C41</f>
        <v>2832.7571807619979</v>
      </c>
      <c r="D42" s="384">
        <f t="shared" si="1"/>
        <v>5193.0013599274707</v>
      </c>
    </row>
    <row r="43" spans="1:6" x14ac:dyDescent="0.2">
      <c r="A43" s="132"/>
      <c r="B43" s="247"/>
      <c r="C43" s="247"/>
      <c r="D43" s="129"/>
    </row>
    <row r="44" spans="1:6" x14ac:dyDescent="0.2">
      <c r="B44" s="261"/>
      <c r="C44" s="261"/>
      <c r="D44" s="262"/>
    </row>
    <row r="45" spans="1:6" x14ac:dyDescent="0.2">
      <c r="A45" s="15" t="s">
        <v>408</v>
      </c>
      <c r="B45" s="261"/>
      <c r="C45" s="261"/>
      <c r="D45" s="262"/>
    </row>
    <row r="46" spans="1:6" x14ac:dyDescent="0.2">
      <c r="B46" s="261"/>
      <c r="C46" s="261"/>
      <c r="D46" s="262"/>
    </row>
    <row r="47" spans="1:6" x14ac:dyDescent="0.2">
      <c r="B47" s="132"/>
      <c r="C47" s="132"/>
      <c r="D47" s="132"/>
    </row>
    <row r="48" spans="1:6" x14ac:dyDescent="0.2">
      <c r="B48" s="132"/>
      <c r="C48" s="125"/>
      <c r="D48" s="132"/>
    </row>
    <row r="49" spans="2:5" x14ac:dyDescent="0.2">
      <c r="B49" s="261"/>
      <c r="C49" s="261"/>
      <c r="D49" s="262"/>
    </row>
    <row r="50" spans="2:5" x14ac:dyDescent="0.2">
      <c r="B50" s="261"/>
      <c r="C50" s="261"/>
      <c r="D50" s="132"/>
      <c r="E50" s="387"/>
    </row>
  </sheetData>
  <mergeCells count="1">
    <mergeCell ref="C4:D4"/>
  </mergeCells>
  <pageMargins left="0.7" right="0.7" top="0.75" bottom="0.75" header="0.3" footer="0.3"/>
  <pageSetup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674FC-1FBA-4F9E-A988-B9439E15094B}">
  <dimension ref="A1:U26"/>
  <sheetViews>
    <sheetView showGridLines="0" workbookViewId="0">
      <selection activeCell="K12" sqref="K12"/>
    </sheetView>
  </sheetViews>
  <sheetFormatPr defaultRowHeight="14.25" x14ac:dyDescent="0.2"/>
  <cols>
    <col min="1" max="1" width="13.7109375" style="22" customWidth="1"/>
    <col min="2" max="2" width="20.5703125" style="22" customWidth="1"/>
    <col min="3" max="3" width="17.5703125" style="22" bestFit="1" customWidth="1"/>
    <col min="4" max="7" width="17.5703125" style="23" bestFit="1" customWidth="1"/>
    <col min="8" max="8" width="17.5703125" style="23" customWidth="1"/>
    <col min="9" max="10" width="17.5703125" style="23" bestFit="1" customWidth="1"/>
    <col min="11" max="11" width="20.140625" style="22" customWidth="1"/>
    <col min="12" max="12" width="9.85546875" style="22" customWidth="1"/>
    <col min="13" max="13" width="4" style="22" customWidth="1"/>
    <col min="14" max="14" width="16.5703125" style="22" bestFit="1" customWidth="1"/>
    <col min="15" max="15" width="16" style="22" bestFit="1" customWidth="1"/>
    <col min="16" max="16" width="4" style="22" customWidth="1"/>
    <col min="17" max="17" width="16.5703125" style="22" bestFit="1" customWidth="1"/>
    <col min="18" max="18" width="16" style="22" bestFit="1" customWidth="1"/>
    <col min="19" max="249" width="9.140625" style="22"/>
    <col min="250" max="250" width="13.7109375" style="22" customWidth="1"/>
    <col min="251" max="251" width="20.5703125" style="22" bestFit="1" customWidth="1"/>
    <col min="252" max="252" width="9.85546875" style="22" bestFit="1" customWidth="1"/>
    <col min="253" max="253" width="5.140625" style="22" customWidth="1"/>
    <col min="254" max="254" width="20.140625" style="22" bestFit="1" customWidth="1"/>
    <col min="255" max="255" width="9.85546875" style="22" bestFit="1" customWidth="1"/>
    <col min="256" max="256" width="4.28515625" style="22" customWidth="1"/>
    <col min="257" max="257" width="21.140625" style="22" bestFit="1" customWidth="1"/>
    <col min="258" max="258" width="9.85546875" style="22" bestFit="1" customWidth="1"/>
    <col min="259" max="259" width="4.42578125" style="22" customWidth="1"/>
    <col min="260" max="260" width="20.140625" style="22" bestFit="1" customWidth="1"/>
    <col min="261" max="261" width="9.85546875" style="22" bestFit="1" customWidth="1"/>
    <col min="262" max="505" width="9.140625" style="22"/>
    <col min="506" max="506" width="13.7109375" style="22" customWidth="1"/>
    <col min="507" max="507" width="20.5703125" style="22" bestFit="1" customWidth="1"/>
    <col min="508" max="508" width="9.85546875" style="22" bestFit="1" customWidth="1"/>
    <col min="509" max="509" width="5.140625" style="22" customWidth="1"/>
    <col min="510" max="510" width="20.140625" style="22" bestFit="1" customWidth="1"/>
    <col min="511" max="511" width="9.85546875" style="22" bestFit="1" customWidth="1"/>
    <col min="512" max="512" width="4.28515625" style="22" customWidth="1"/>
    <col min="513" max="513" width="21.140625" style="22" bestFit="1" customWidth="1"/>
    <col min="514" max="514" width="9.85546875" style="22" bestFit="1" customWidth="1"/>
    <col min="515" max="515" width="4.42578125" style="22" customWidth="1"/>
    <col min="516" max="516" width="20.140625" style="22" bestFit="1" customWidth="1"/>
    <col min="517" max="517" width="9.85546875" style="22" bestFit="1" customWidth="1"/>
    <col min="518" max="761" width="9.140625" style="22"/>
    <col min="762" max="762" width="13.7109375" style="22" customWidth="1"/>
    <col min="763" max="763" width="20.5703125" style="22" bestFit="1" customWidth="1"/>
    <col min="764" max="764" width="9.85546875" style="22" bestFit="1" customWidth="1"/>
    <col min="765" max="765" width="5.140625" style="22" customWidth="1"/>
    <col min="766" max="766" width="20.140625" style="22" bestFit="1" customWidth="1"/>
    <col min="767" max="767" width="9.85546875" style="22" bestFit="1" customWidth="1"/>
    <col min="768" max="768" width="4.28515625" style="22" customWidth="1"/>
    <col min="769" max="769" width="21.140625" style="22" bestFit="1" customWidth="1"/>
    <col min="770" max="770" width="9.85546875" style="22" bestFit="1" customWidth="1"/>
    <col min="771" max="771" width="4.42578125" style="22" customWidth="1"/>
    <col min="772" max="772" width="20.140625" style="22" bestFit="1" customWidth="1"/>
    <col min="773" max="773" width="9.85546875" style="22" bestFit="1" customWidth="1"/>
    <col min="774" max="1017" width="9.140625" style="22"/>
    <col min="1018" max="1018" width="13.7109375" style="22" customWidth="1"/>
    <col min="1019" max="1019" width="20.5703125" style="22" bestFit="1" customWidth="1"/>
    <col min="1020" max="1020" width="9.85546875" style="22" bestFit="1" customWidth="1"/>
    <col min="1021" max="1021" width="5.140625" style="22" customWidth="1"/>
    <col min="1022" max="1022" width="20.140625" style="22" bestFit="1" customWidth="1"/>
    <col min="1023" max="1023" width="9.85546875" style="22" bestFit="1" customWidth="1"/>
    <col min="1024" max="1024" width="4.28515625" style="22" customWidth="1"/>
    <col min="1025" max="1025" width="21.140625" style="22" bestFit="1" customWidth="1"/>
    <col min="1026" max="1026" width="9.85546875" style="22" bestFit="1" customWidth="1"/>
    <col min="1027" max="1027" width="4.42578125" style="22" customWidth="1"/>
    <col min="1028" max="1028" width="20.140625" style="22" bestFit="1" customWidth="1"/>
    <col min="1029" max="1029" width="9.85546875" style="22" bestFit="1" customWidth="1"/>
    <col min="1030" max="1273" width="9.140625" style="22"/>
    <col min="1274" max="1274" width="13.7109375" style="22" customWidth="1"/>
    <col min="1275" max="1275" width="20.5703125" style="22" bestFit="1" customWidth="1"/>
    <col min="1276" max="1276" width="9.85546875" style="22" bestFit="1" customWidth="1"/>
    <col min="1277" max="1277" width="5.140625" style="22" customWidth="1"/>
    <col min="1278" max="1278" width="20.140625" style="22" bestFit="1" customWidth="1"/>
    <col min="1279" max="1279" width="9.85546875" style="22" bestFit="1" customWidth="1"/>
    <col min="1280" max="1280" width="4.28515625" style="22" customWidth="1"/>
    <col min="1281" max="1281" width="21.140625" style="22" bestFit="1" customWidth="1"/>
    <col min="1282" max="1282" width="9.85546875" style="22" bestFit="1" customWidth="1"/>
    <col min="1283" max="1283" width="4.42578125" style="22" customWidth="1"/>
    <col min="1284" max="1284" width="20.140625" style="22" bestFit="1" customWidth="1"/>
    <col min="1285" max="1285" width="9.85546875" style="22" bestFit="1" customWidth="1"/>
    <col min="1286" max="1529" width="9.140625" style="22"/>
    <col min="1530" max="1530" width="13.7109375" style="22" customWidth="1"/>
    <col min="1531" max="1531" width="20.5703125" style="22" bestFit="1" customWidth="1"/>
    <col min="1532" max="1532" width="9.85546875" style="22" bestFit="1" customWidth="1"/>
    <col min="1533" max="1533" width="5.140625" style="22" customWidth="1"/>
    <col min="1534" max="1534" width="20.140625" style="22" bestFit="1" customWidth="1"/>
    <col min="1535" max="1535" width="9.85546875" style="22" bestFit="1" customWidth="1"/>
    <col min="1536" max="1536" width="4.28515625" style="22" customWidth="1"/>
    <col min="1537" max="1537" width="21.140625" style="22" bestFit="1" customWidth="1"/>
    <col min="1538" max="1538" width="9.85546875" style="22" bestFit="1" customWidth="1"/>
    <col min="1539" max="1539" width="4.42578125" style="22" customWidth="1"/>
    <col min="1540" max="1540" width="20.140625" style="22" bestFit="1" customWidth="1"/>
    <col min="1541" max="1541" width="9.85546875" style="22" bestFit="1" customWidth="1"/>
    <col min="1542" max="1785" width="9.140625" style="22"/>
    <col min="1786" max="1786" width="13.7109375" style="22" customWidth="1"/>
    <col min="1787" max="1787" width="20.5703125" style="22" bestFit="1" customWidth="1"/>
    <col min="1788" max="1788" width="9.85546875" style="22" bestFit="1" customWidth="1"/>
    <col min="1789" max="1789" width="5.140625" style="22" customWidth="1"/>
    <col min="1790" max="1790" width="20.140625" style="22" bestFit="1" customWidth="1"/>
    <col min="1791" max="1791" width="9.85546875" style="22" bestFit="1" customWidth="1"/>
    <col min="1792" max="1792" width="4.28515625" style="22" customWidth="1"/>
    <col min="1793" max="1793" width="21.140625" style="22" bestFit="1" customWidth="1"/>
    <col min="1794" max="1794" width="9.85546875" style="22" bestFit="1" customWidth="1"/>
    <col min="1795" max="1795" width="4.42578125" style="22" customWidth="1"/>
    <col min="1796" max="1796" width="20.140625" style="22" bestFit="1" customWidth="1"/>
    <col min="1797" max="1797" width="9.85546875" style="22" bestFit="1" customWidth="1"/>
    <col min="1798" max="2041" width="9.140625" style="22"/>
    <col min="2042" max="2042" width="13.7109375" style="22" customWidth="1"/>
    <col min="2043" max="2043" width="20.5703125" style="22" bestFit="1" customWidth="1"/>
    <col min="2044" max="2044" width="9.85546875" style="22" bestFit="1" customWidth="1"/>
    <col min="2045" max="2045" width="5.140625" style="22" customWidth="1"/>
    <col min="2046" max="2046" width="20.140625" style="22" bestFit="1" customWidth="1"/>
    <col min="2047" max="2047" width="9.85546875" style="22" bestFit="1" customWidth="1"/>
    <col min="2048" max="2048" width="4.28515625" style="22" customWidth="1"/>
    <col min="2049" max="2049" width="21.140625" style="22" bestFit="1" customWidth="1"/>
    <col min="2050" max="2050" width="9.85546875" style="22" bestFit="1" customWidth="1"/>
    <col min="2051" max="2051" width="4.42578125" style="22" customWidth="1"/>
    <col min="2052" max="2052" width="20.140625" style="22" bestFit="1" customWidth="1"/>
    <col min="2053" max="2053" width="9.85546875" style="22" bestFit="1" customWidth="1"/>
    <col min="2054" max="2297" width="9.140625" style="22"/>
    <col min="2298" max="2298" width="13.7109375" style="22" customWidth="1"/>
    <col min="2299" max="2299" width="20.5703125" style="22" bestFit="1" customWidth="1"/>
    <col min="2300" max="2300" width="9.85546875" style="22" bestFit="1" customWidth="1"/>
    <col min="2301" max="2301" width="5.140625" style="22" customWidth="1"/>
    <col min="2302" max="2302" width="20.140625" style="22" bestFit="1" customWidth="1"/>
    <col min="2303" max="2303" width="9.85546875" style="22" bestFit="1" customWidth="1"/>
    <col min="2304" max="2304" width="4.28515625" style="22" customWidth="1"/>
    <col min="2305" max="2305" width="21.140625" style="22" bestFit="1" customWidth="1"/>
    <col min="2306" max="2306" width="9.85546875" style="22" bestFit="1" customWidth="1"/>
    <col min="2307" max="2307" width="4.42578125" style="22" customWidth="1"/>
    <col min="2308" max="2308" width="20.140625" style="22" bestFit="1" customWidth="1"/>
    <col min="2309" max="2309" width="9.85546875" style="22" bestFit="1" customWidth="1"/>
    <col min="2310" max="2553" width="9.140625" style="22"/>
    <col min="2554" max="2554" width="13.7109375" style="22" customWidth="1"/>
    <col min="2555" max="2555" width="20.5703125" style="22" bestFit="1" customWidth="1"/>
    <col min="2556" max="2556" width="9.85546875" style="22" bestFit="1" customWidth="1"/>
    <col min="2557" max="2557" width="5.140625" style="22" customWidth="1"/>
    <col min="2558" max="2558" width="20.140625" style="22" bestFit="1" customWidth="1"/>
    <col min="2559" max="2559" width="9.85546875" style="22" bestFit="1" customWidth="1"/>
    <col min="2560" max="2560" width="4.28515625" style="22" customWidth="1"/>
    <col min="2561" max="2561" width="21.140625" style="22" bestFit="1" customWidth="1"/>
    <col min="2562" max="2562" width="9.85546875" style="22" bestFit="1" customWidth="1"/>
    <col min="2563" max="2563" width="4.42578125" style="22" customWidth="1"/>
    <col min="2564" max="2564" width="20.140625" style="22" bestFit="1" customWidth="1"/>
    <col min="2565" max="2565" width="9.85546875" style="22" bestFit="1" customWidth="1"/>
    <col min="2566" max="2809" width="9.140625" style="22"/>
    <col min="2810" max="2810" width="13.7109375" style="22" customWidth="1"/>
    <col min="2811" max="2811" width="20.5703125" style="22" bestFit="1" customWidth="1"/>
    <col min="2812" max="2812" width="9.85546875" style="22" bestFit="1" customWidth="1"/>
    <col min="2813" max="2813" width="5.140625" style="22" customWidth="1"/>
    <col min="2814" max="2814" width="20.140625" style="22" bestFit="1" customWidth="1"/>
    <col min="2815" max="2815" width="9.85546875" style="22" bestFit="1" customWidth="1"/>
    <col min="2816" max="2816" width="4.28515625" style="22" customWidth="1"/>
    <col min="2817" max="2817" width="21.140625" style="22" bestFit="1" customWidth="1"/>
    <col min="2818" max="2818" width="9.85546875" style="22" bestFit="1" customWidth="1"/>
    <col min="2819" max="2819" width="4.42578125" style="22" customWidth="1"/>
    <col min="2820" max="2820" width="20.140625" style="22" bestFit="1" customWidth="1"/>
    <col min="2821" max="2821" width="9.85546875" style="22" bestFit="1" customWidth="1"/>
    <col min="2822" max="3065" width="9.140625" style="22"/>
    <col min="3066" max="3066" width="13.7109375" style="22" customWidth="1"/>
    <col min="3067" max="3067" width="20.5703125" style="22" bestFit="1" customWidth="1"/>
    <col min="3068" max="3068" width="9.85546875" style="22" bestFit="1" customWidth="1"/>
    <col min="3069" max="3069" width="5.140625" style="22" customWidth="1"/>
    <col min="3070" max="3070" width="20.140625" style="22" bestFit="1" customWidth="1"/>
    <col min="3071" max="3071" width="9.85546875" style="22" bestFit="1" customWidth="1"/>
    <col min="3072" max="3072" width="4.28515625" style="22" customWidth="1"/>
    <col min="3073" max="3073" width="21.140625" style="22" bestFit="1" customWidth="1"/>
    <col min="3074" max="3074" width="9.85546875" style="22" bestFit="1" customWidth="1"/>
    <col min="3075" max="3075" width="4.42578125" style="22" customWidth="1"/>
    <col min="3076" max="3076" width="20.140625" style="22" bestFit="1" customWidth="1"/>
    <col min="3077" max="3077" width="9.85546875" style="22" bestFit="1" customWidth="1"/>
    <col min="3078" max="3321" width="9.140625" style="22"/>
    <col min="3322" max="3322" width="13.7109375" style="22" customWidth="1"/>
    <col min="3323" max="3323" width="20.5703125" style="22" bestFit="1" customWidth="1"/>
    <col min="3324" max="3324" width="9.85546875" style="22" bestFit="1" customWidth="1"/>
    <col min="3325" max="3325" width="5.140625" style="22" customWidth="1"/>
    <col min="3326" max="3326" width="20.140625" style="22" bestFit="1" customWidth="1"/>
    <col min="3327" max="3327" width="9.85546875" style="22" bestFit="1" customWidth="1"/>
    <col min="3328" max="3328" width="4.28515625" style="22" customWidth="1"/>
    <col min="3329" max="3329" width="21.140625" style="22" bestFit="1" customWidth="1"/>
    <col min="3330" max="3330" width="9.85546875" style="22" bestFit="1" customWidth="1"/>
    <col min="3331" max="3331" width="4.42578125" style="22" customWidth="1"/>
    <col min="3332" max="3332" width="20.140625" style="22" bestFit="1" customWidth="1"/>
    <col min="3333" max="3333" width="9.85546875" style="22" bestFit="1" customWidth="1"/>
    <col min="3334" max="3577" width="9.140625" style="22"/>
    <col min="3578" max="3578" width="13.7109375" style="22" customWidth="1"/>
    <col min="3579" max="3579" width="20.5703125" style="22" bestFit="1" customWidth="1"/>
    <col min="3580" max="3580" width="9.85546875" style="22" bestFit="1" customWidth="1"/>
    <col min="3581" max="3581" width="5.140625" style="22" customWidth="1"/>
    <col min="3582" max="3582" width="20.140625" style="22" bestFit="1" customWidth="1"/>
    <col min="3583" max="3583" width="9.85546875" style="22" bestFit="1" customWidth="1"/>
    <col min="3584" max="3584" width="4.28515625" style="22" customWidth="1"/>
    <col min="3585" max="3585" width="21.140625" style="22" bestFit="1" customWidth="1"/>
    <col min="3586" max="3586" width="9.85546875" style="22" bestFit="1" customWidth="1"/>
    <col min="3587" max="3587" width="4.42578125" style="22" customWidth="1"/>
    <col min="3588" max="3588" width="20.140625" style="22" bestFit="1" customWidth="1"/>
    <col min="3589" max="3589" width="9.85546875" style="22" bestFit="1" customWidth="1"/>
    <col min="3590" max="3833" width="9.140625" style="22"/>
    <col min="3834" max="3834" width="13.7109375" style="22" customWidth="1"/>
    <col min="3835" max="3835" width="20.5703125" style="22" bestFit="1" customWidth="1"/>
    <col min="3836" max="3836" width="9.85546875" style="22" bestFit="1" customWidth="1"/>
    <col min="3837" max="3837" width="5.140625" style="22" customWidth="1"/>
    <col min="3838" max="3838" width="20.140625" style="22" bestFit="1" customWidth="1"/>
    <col min="3839" max="3839" width="9.85546875" style="22" bestFit="1" customWidth="1"/>
    <col min="3840" max="3840" width="4.28515625" style="22" customWidth="1"/>
    <col min="3841" max="3841" width="21.140625" style="22" bestFit="1" customWidth="1"/>
    <col min="3842" max="3842" width="9.85546875" style="22" bestFit="1" customWidth="1"/>
    <col min="3843" max="3843" width="4.42578125" style="22" customWidth="1"/>
    <col min="3844" max="3844" width="20.140625" style="22" bestFit="1" customWidth="1"/>
    <col min="3845" max="3845" width="9.85546875" style="22" bestFit="1" customWidth="1"/>
    <col min="3846" max="4089" width="9.140625" style="22"/>
    <col min="4090" max="4090" width="13.7109375" style="22" customWidth="1"/>
    <col min="4091" max="4091" width="20.5703125" style="22" bestFit="1" customWidth="1"/>
    <col min="4092" max="4092" width="9.85546875" style="22" bestFit="1" customWidth="1"/>
    <col min="4093" max="4093" width="5.140625" style="22" customWidth="1"/>
    <col min="4094" max="4094" width="20.140625" style="22" bestFit="1" customWidth="1"/>
    <col min="4095" max="4095" width="9.85546875" style="22" bestFit="1" customWidth="1"/>
    <col min="4096" max="4096" width="4.28515625" style="22" customWidth="1"/>
    <col min="4097" max="4097" width="21.140625" style="22" bestFit="1" customWidth="1"/>
    <col min="4098" max="4098" width="9.85546875" style="22" bestFit="1" customWidth="1"/>
    <col min="4099" max="4099" width="4.42578125" style="22" customWidth="1"/>
    <col min="4100" max="4100" width="20.140625" style="22" bestFit="1" customWidth="1"/>
    <col min="4101" max="4101" width="9.85546875" style="22" bestFit="1" customWidth="1"/>
    <col min="4102" max="4345" width="9.140625" style="22"/>
    <col min="4346" max="4346" width="13.7109375" style="22" customWidth="1"/>
    <col min="4347" max="4347" width="20.5703125" style="22" bestFit="1" customWidth="1"/>
    <col min="4348" max="4348" width="9.85546875" style="22" bestFit="1" customWidth="1"/>
    <col min="4349" max="4349" width="5.140625" style="22" customWidth="1"/>
    <col min="4350" max="4350" width="20.140625" style="22" bestFit="1" customWidth="1"/>
    <col min="4351" max="4351" width="9.85546875" style="22" bestFit="1" customWidth="1"/>
    <col min="4352" max="4352" width="4.28515625" style="22" customWidth="1"/>
    <col min="4353" max="4353" width="21.140625" style="22" bestFit="1" customWidth="1"/>
    <col min="4354" max="4354" width="9.85546875" style="22" bestFit="1" customWidth="1"/>
    <col min="4355" max="4355" width="4.42578125" style="22" customWidth="1"/>
    <col min="4356" max="4356" width="20.140625" style="22" bestFit="1" customWidth="1"/>
    <col min="4357" max="4357" width="9.85546875" style="22" bestFit="1" customWidth="1"/>
    <col min="4358" max="4601" width="9.140625" style="22"/>
    <col min="4602" max="4602" width="13.7109375" style="22" customWidth="1"/>
    <col min="4603" max="4603" width="20.5703125" style="22" bestFit="1" customWidth="1"/>
    <col min="4604" max="4604" width="9.85546875" style="22" bestFit="1" customWidth="1"/>
    <col min="4605" max="4605" width="5.140625" style="22" customWidth="1"/>
    <col min="4606" max="4606" width="20.140625" style="22" bestFit="1" customWidth="1"/>
    <col min="4607" max="4607" width="9.85546875" style="22" bestFit="1" customWidth="1"/>
    <col min="4608" max="4608" width="4.28515625" style="22" customWidth="1"/>
    <col min="4609" max="4609" width="21.140625" style="22" bestFit="1" customWidth="1"/>
    <col min="4610" max="4610" width="9.85546875" style="22" bestFit="1" customWidth="1"/>
    <col min="4611" max="4611" width="4.42578125" style="22" customWidth="1"/>
    <col min="4612" max="4612" width="20.140625" style="22" bestFit="1" customWidth="1"/>
    <col min="4613" max="4613" width="9.85546875" style="22" bestFit="1" customWidth="1"/>
    <col min="4614" max="4857" width="9.140625" style="22"/>
    <col min="4858" max="4858" width="13.7109375" style="22" customWidth="1"/>
    <col min="4859" max="4859" width="20.5703125" style="22" bestFit="1" customWidth="1"/>
    <col min="4860" max="4860" width="9.85546875" style="22" bestFit="1" customWidth="1"/>
    <col min="4861" max="4861" width="5.140625" style="22" customWidth="1"/>
    <col min="4862" max="4862" width="20.140625" style="22" bestFit="1" customWidth="1"/>
    <col min="4863" max="4863" width="9.85546875" style="22" bestFit="1" customWidth="1"/>
    <col min="4864" max="4864" width="4.28515625" style="22" customWidth="1"/>
    <col min="4865" max="4865" width="21.140625" style="22" bestFit="1" customWidth="1"/>
    <col min="4866" max="4866" width="9.85546875" style="22" bestFit="1" customWidth="1"/>
    <col min="4867" max="4867" width="4.42578125" style="22" customWidth="1"/>
    <col min="4868" max="4868" width="20.140625" style="22" bestFit="1" customWidth="1"/>
    <col min="4869" max="4869" width="9.85546875" style="22" bestFit="1" customWidth="1"/>
    <col min="4870" max="5113" width="9.140625" style="22"/>
    <col min="5114" max="5114" width="13.7109375" style="22" customWidth="1"/>
    <col min="5115" max="5115" width="20.5703125" style="22" bestFit="1" customWidth="1"/>
    <col min="5116" max="5116" width="9.85546875" style="22" bestFit="1" customWidth="1"/>
    <col min="5117" max="5117" width="5.140625" style="22" customWidth="1"/>
    <col min="5118" max="5118" width="20.140625" style="22" bestFit="1" customWidth="1"/>
    <col min="5119" max="5119" width="9.85546875" style="22" bestFit="1" customWidth="1"/>
    <col min="5120" max="5120" width="4.28515625" style="22" customWidth="1"/>
    <col min="5121" max="5121" width="21.140625" style="22" bestFit="1" customWidth="1"/>
    <col min="5122" max="5122" width="9.85546875" style="22" bestFit="1" customWidth="1"/>
    <col min="5123" max="5123" width="4.42578125" style="22" customWidth="1"/>
    <col min="5124" max="5124" width="20.140625" style="22" bestFit="1" customWidth="1"/>
    <col min="5125" max="5125" width="9.85546875" style="22" bestFit="1" customWidth="1"/>
    <col min="5126" max="5369" width="9.140625" style="22"/>
    <col min="5370" max="5370" width="13.7109375" style="22" customWidth="1"/>
    <col min="5371" max="5371" width="20.5703125" style="22" bestFit="1" customWidth="1"/>
    <col min="5372" max="5372" width="9.85546875" style="22" bestFit="1" customWidth="1"/>
    <col min="5373" max="5373" width="5.140625" style="22" customWidth="1"/>
    <col min="5374" max="5374" width="20.140625" style="22" bestFit="1" customWidth="1"/>
    <col min="5375" max="5375" width="9.85546875" style="22" bestFit="1" customWidth="1"/>
    <col min="5376" max="5376" width="4.28515625" style="22" customWidth="1"/>
    <col min="5377" max="5377" width="21.140625" style="22" bestFit="1" customWidth="1"/>
    <col min="5378" max="5378" width="9.85546875" style="22" bestFit="1" customWidth="1"/>
    <col min="5379" max="5379" width="4.42578125" style="22" customWidth="1"/>
    <col min="5380" max="5380" width="20.140625" style="22" bestFit="1" customWidth="1"/>
    <col min="5381" max="5381" width="9.85546875" style="22" bestFit="1" customWidth="1"/>
    <col min="5382" max="5625" width="9.140625" style="22"/>
    <col min="5626" max="5626" width="13.7109375" style="22" customWidth="1"/>
    <col min="5627" max="5627" width="20.5703125" style="22" bestFit="1" customWidth="1"/>
    <col min="5628" max="5628" width="9.85546875" style="22" bestFit="1" customWidth="1"/>
    <col min="5629" max="5629" width="5.140625" style="22" customWidth="1"/>
    <col min="5630" max="5630" width="20.140625" style="22" bestFit="1" customWidth="1"/>
    <col min="5631" max="5631" width="9.85546875" style="22" bestFit="1" customWidth="1"/>
    <col min="5632" max="5632" width="4.28515625" style="22" customWidth="1"/>
    <col min="5633" max="5633" width="21.140625" style="22" bestFit="1" customWidth="1"/>
    <col min="5634" max="5634" width="9.85546875" style="22" bestFit="1" customWidth="1"/>
    <col min="5635" max="5635" width="4.42578125" style="22" customWidth="1"/>
    <col min="5636" max="5636" width="20.140625" style="22" bestFit="1" customWidth="1"/>
    <col min="5637" max="5637" width="9.85546875" style="22" bestFit="1" customWidth="1"/>
    <col min="5638" max="5881" width="9.140625" style="22"/>
    <col min="5882" max="5882" width="13.7109375" style="22" customWidth="1"/>
    <col min="5883" max="5883" width="20.5703125" style="22" bestFit="1" customWidth="1"/>
    <col min="5884" max="5884" width="9.85546875" style="22" bestFit="1" customWidth="1"/>
    <col min="5885" max="5885" width="5.140625" style="22" customWidth="1"/>
    <col min="5886" max="5886" width="20.140625" style="22" bestFit="1" customWidth="1"/>
    <col min="5887" max="5887" width="9.85546875" style="22" bestFit="1" customWidth="1"/>
    <col min="5888" max="5888" width="4.28515625" style="22" customWidth="1"/>
    <col min="5889" max="5889" width="21.140625" style="22" bestFit="1" customWidth="1"/>
    <col min="5890" max="5890" width="9.85546875" style="22" bestFit="1" customWidth="1"/>
    <col min="5891" max="5891" width="4.42578125" style="22" customWidth="1"/>
    <col min="5892" max="5892" width="20.140625" style="22" bestFit="1" customWidth="1"/>
    <col min="5893" max="5893" width="9.85546875" style="22" bestFit="1" customWidth="1"/>
    <col min="5894" max="6137" width="9.140625" style="22"/>
    <col min="6138" max="6138" width="13.7109375" style="22" customWidth="1"/>
    <col min="6139" max="6139" width="20.5703125" style="22" bestFit="1" customWidth="1"/>
    <col min="6140" max="6140" width="9.85546875" style="22" bestFit="1" customWidth="1"/>
    <col min="6141" max="6141" width="5.140625" style="22" customWidth="1"/>
    <col min="6142" max="6142" width="20.140625" style="22" bestFit="1" customWidth="1"/>
    <col min="6143" max="6143" width="9.85546875" style="22" bestFit="1" customWidth="1"/>
    <col min="6144" max="6144" width="4.28515625" style="22" customWidth="1"/>
    <col min="6145" max="6145" width="21.140625" style="22" bestFit="1" customWidth="1"/>
    <col min="6146" max="6146" width="9.85546875" style="22" bestFit="1" customWidth="1"/>
    <col min="6147" max="6147" width="4.42578125" style="22" customWidth="1"/>
    <col min="6148" max="6148" width="20.140625" style="22" bestFit="1" customWidth="1"/>
    <col min="6149" max="6149" width="9.85546875" style="22" bestFit="1" customWidth="1"/>
    <col min="6150" max="6393" width="9.140625" style="22"/>
    <col min="6394" max="6394" width="13.7109375" style="22" customWidth="1"/>
    <col min="6395" max="6395" width="20.5703125" style="22" bestFit="1" customWidth="1"/>
    <col min="6396" max="6396" width="9.85546875" style="22" bestFit="1" customWidth="1"/>
    <col min="6397" max="6397" width="5.140625" style="22" customWidth="1"/>
    <col min="6398" max="6398" width="20.140625" style="22" bestFit="1" customWidth="1"/>
    <col min="6399" max="6399" width="9.85546875" style="22" bestFit="1" customWidth="1"/>
    <col min="6400" max="6400" width="4.28515625" style="22" customWidth="1"/>
    <col min="6401" max="6401" width="21.140625" style="22" bestFit="1" customWidth="1"/>
    <col min="6402" max="6402" width="9.85546875" style="22" bestFit="1" customWidth="1"/>
    <col min="6403" max="6403" width="4.42578125" style="22" customWidth="1"/>
    <col min="6404" max="6404" width="20.140625" style="22" bestFit="1" customWidth="1"/>
    <col min="6405" max="6405" width="9.85546875" style="22" bestFit="1" customWidth="1"/>
    <col min="6406" max="6649" width="9.140625" style="22"/>
    <col min="6650" max="6650" width="13.7109375" style="22" customWidth="1"/>
    <col min="6651" max="6651" width="20.5703125" style="22" bestFit="1" customWidth="1"/>
    <col min="6652" max="6652" width="9.85546875" style="22" bestFit="1" customWidth="1"/>
    <col min="6653" max="6653" width="5.140625" style="22" customWidth="1"/>
    <col min="6654" max="6654" width="20.140625" style="22" bestFit="1" customWidth="1"/>
    <col min="6655" max="6655" width="9.85546875" style="22" bestFit="1" customWidth="1"/>
    <col min="6656" max="6656" width="4.28515625" style="22" customWidth="1"/>
    <col min="6657" max="6657" width="21.140625" style="22" bestFit="1" customWidth="1"/>
    <col min="6658" max="6658" width="9.85546875" style="22" bestFit="1" customWidth="1"/>
    <col min="6659" max="6659" width="4.42578125" style="22" customWidth="1"/>
    <col min="6660" max="6660" width="20.140625" style="22" bestFit="1" customWidth="1"/>
    <col min="6661" max="6661" width="9.85546875" style="22" bestFit="1" customWidth="1"/>
    <col min="6662" max="6905" width="9.140625" style="22"/>
    <col min="6906" max="6906" width="13.7109375" style="22" customWidth="1"/>
    <col min="6907" max="6907" width="20.5703125" style="22" bestFit="1" customWidth="1"/>
    <col min="6908" max="6908" width="9.85546875" style="22" bestFit="1" customWidth="1"/>
    <col min="6909" max="6909" width="5.140625" style="22" customWidth="1"/>
    <col min="6910" max="6910" width="20.140625" style="22" bestFit="1" customWidth="1"/>
    <col min="6911" max="6911" width="9.85546875" style="22" bestFit="1" customWidth="1"/>
    <col min="6912" max="6912" width="4.28515625" style="22" customWidth="1"/>
    <col min="6913" max="6913" width="21.140625" style="22" bestFit="1" customWidth="1"/>
    <col min="6914" max="6914" width="9.85546875" style="22" bestFit="1" customWidth="1"/>
    <col min="6915" max="6915" width="4.42578125" style="22" customWidth="1"/>
    <col min="6916" max="6916" width="20.140625" style="22" bestFit="1" customWidth="1"/>
    <col min="6917" max="6917" width="9.85546875" style="22" bestFit="1" customWidth="1"/>
    <col min="6918" max="7161" width="9.140625" style="22"/>
    <col min="7162" max="7162" width="13.7109375" style="22" customWidth="1"/>
    <col min="7163" max="7163" width="20.5703125" style="22" bestFit="1" customWidth="1"/>
    <col min="7164" max="7164" width="9.85546875" style="22" bestFit="1" customWidth="1"/>
    <col min="7165" max="7165" width="5.140625" style="22" customWidth="1"/>
    <col min="7166" max="7166" width="20.140625" style="22" bestFit="1" customWidth="1"/>
    <col min="7167" max="7167" width="9.85546875" style="22" bestFit="1" customWidth="1"/>
    <col min="7168" max="7168" width="4.28515625" style="22" customWidth="1"/>
    <col min="7169" max="7169" width="21.140625" style="22" bestFit="1" customWidth="1"/>
    <col min="7170" max="7170" width="9.85546875" style="22" bestFit="1" customWidth="1"/>
    <col min="7171" max="7171" width="4.42578125" style="22" customWidth="1"/>
    <col min="7172" max="7172" width="20.140625" style="22" bestFit="1" customWidth="1"/>
    <col min="7173" max="7173" width="9.85546875" style="22" bestFit="1" customWidth="1"/>
    <col min="7174" max="7417" width="9.140625" style="22"/>
    <col min="7418" max="7418" width="13.7109375" style="22" customWidth="1"/>
    <col min="7419" max="7419" width="20.5703125" style="22" bestFit="1" customWidth="1"/>
    <col min="7420" max="7420" width="9.85546875" style="22" bestFit="1" customWidth="1"/>
    <col min="7421" max="7421" width="5.140625" style="22" customWidth="1"/>
    <col min="7422" max="7422" width="20.140625" style="22" bestFit="1" customWidth="1"/>
    <col min="7423" max="7423" width="9.85546875" style="22" bestFit="1" customWidth="1"/>
    <col min="7424" max="7424" width="4.28515625" style="22" customWidth="1"/>
    <col min="7425" max="7425" width="21.140625" style="22" bestFit="1" customWidth="1"/>
    <col min="7426" max="7426" width="9.85546875" style="22" bestFit="1" customWidth="1"/>
    <col min="7427" max="7427" width="4.42578125" style="22" customWidth="1"/>
    <col min="7428" max="7428" width="20.140625" style="22" bestFit="1" customWidth="1"/>
    <col min="7429" max="7429" width="9.85546875" style="22" bestFit="1" customWidth="1"/>
    <col min="7430" max="7673" width="9.140625" style="22"/>
    <col min="7674" max="7674" width="13.7109375" style="22" customWidth="1"/>
    <col min="7675" max="7675" width="20.5703125" style="22" bestFit="1" customWidth="1"/>
    <col min="7676" max="7676" width="9.85546875" style="22" bestFit="1" customWidth="1"/>
    <col min="7677" max="7677" width="5.140625" style="22" customWidth="1"/>
    <col min="7678" max="7678" width="20.140625" style="22" bestFit="1" customWidth="1"/>
    <col min="7679" max="7679" width="9.85546875" style="22" bestFit="1" customWidth="1"/>
    <col min="7680" max="7680" width="4.28515625" style="22" customWidth="1"/>
    <col min="7681" max="7681" width="21.140625" style="22" bestFit="1" customWidth="1"/>
    <col min="7682" max="7682" width="9.85546875" style="22" bestFit="1" customWidth="1"/>
    <col min="7683" max="7683" width="4.42578125" style="22" customWidth="1"/>
    <col min="7684" max="7684" width="20.140625" style="22" bestFit="1" customWidth="1"/>
    <col min="7685" max="7685" width="9.85546875" style="22" bestFit="1" customWidth="1"/>
    <col min="7686" max="7929" width="9.140625" style="22"/>
    <col min="7930" max="7930" width="13.7109375" style="22" customWidth="1"/>
    <col min="7931" max="7931" width="20.5703125" style="22" bestFit="1" customWidth="1"/>
    <col min="7932" max="7932" width="9.85546875" style="22" bestFit="1" customWidth="1"/>
    <col min="7933" max="7933" width="5.140625" style="22" customWidth="1"/>
    <col min="7934" max="7934" width="20.140625" style="22" bestFit="1" customWidth="1"/>
    <col min="7935" max="7935" width="9.85546875" style="22" bestFit="1" customWidth="1"/>
    <col min="7936" max="7936" width="4.28515625" style="22" customWidth="1"/>
    <col min="7937" max="7937" width="21.140625" style="22" bestFit="1" customWidth="1"/>
    <col min="7938" max="7938" width="9.85546875" style="22" bestFit="1" customWidth="1"/>
    <col min="7939" max="7939" width="4.42578125" style="22" customWidth="1"/>
    <col min="7940" max="7940" width="20.140625" style="22" bestFit="1" customWidth="1"/>
    <col min="7941" max="7941" width="9.85546875" style="22" bestFit="1" customWidth="1"/>
    <col min="7942" max="8185" width="9.140625" style="22"/>
    <col min="8186" max="8186" width="13.7109375" style="22" customWidth="1"/>
    <col min="8187" max="8187" width="20.5703125" style="22" bestFit="1" customWidth="1"/>
    <col min="8188" max="8188" width="9.85546875" style="22" bestFit="1" customWidth="1"/>
    <col min="8189" max="8189" width="5.140625" style="22" customWidth="1"/>
    <col min="8190" max="8190" width="20.140625" style="22" bestFit="1" customWidth="1"/>
    <col min="8191" max="8191" width="9.85546875" style="22" bestFit="1" customWidth="1"/>
    <col min="8192" max="8192" width="4.28515625" style="22" customWidth="1"/>
    <col min="8193" max="8193" width="21.140625" style="22" bestFit="1" customWidth="1"/>
    <col min="8194" max="8194" width="9.85546875" style="22" bestFit="1" customWidth="1"/>
    <col min="8195" max="8195" width="4.42578125" style="22" customWidth="1"/>
    <col min="8196" max="8196" width="20.140625" style="22" bestFit="1" customWidth="1"/>
    <col min="8197" max="8197" width="9.85546875" style="22" bestFit="1" customWidth="1"/>
    <col min="8198" max="8441" width="9.140625" style="22"/>
    <col min="8442" max="8442" width="13.7109375" style="22" customWidth="1"/>
    <col min="8443" max="8443" width="20.5703125" style="22" bestFit="1" customWidth="1"/>
    <col min="8444" max="8444" width="9.85546875" style="22" bestFit="1" customWidth="1"/>
    <col min="8445" max="8445" width="5.140625" style="22" customWidth="1"/>
    <col min="8446" max="8446" width="20.140625" style="22" bestFit="1" customWidth="1"/>
    <col min="8447" max="8447" width="9.85546875" style="22" bestFit="1" customWidth="1"/>
    <col min="8448" max="8448" width="4.28515625" style="22" customWidth="1"/>
    <col min="8449" max="8449" width="21.140625" style="22" bestFit="1" customWidth="1"/>
    <col min="8450" max="8450" width="9.85546875" style="22" bestFit="1" customWidth="1"/>
    <col min="8451" max="8451" width="4.42578125" style="22" customWidth="1"/>
    <col min="8452" max="8452" width="20.140625" style="22" bestFit="1" customWidth="1"/>
    <col min="8453" max="8453" width="9.85546875" style="22" bestFit="1" customWidth="1"/>
    <col min="8454" max="8697" width="9.140625" style="22"/>
    <col min="8698" max="8698" width="13.7109375" style="22" customWidth="1"/>
    <col min="8699" max="8699" width="20.5703125" style="22" bestFit="1" customWidth="1"/>
    <col min="8700" max="8700" width="9.85546875" style="22" bestFit="1" customWidth="1"/>
    <col min="8701" max="8701" width="5.140625" style="22" customWidth="1"/>
    <col min="8702" max="8702" width="20.140625" style="22" bestFit="1" customWidth="1"/>
    <col min="8703" max="8703" width="9.85546875" style="22" bestFit="1" customWidth="1"/>
    <col min="8704" max="8704" width="4.28515625" style="22" customWidth="1"/>
    <col min="8705" max="8705" width="21.140625" style="22" bestFit="1" customWidth="1"/>
    <col min="8706" max="8706" width="9.85546875" style="22" bestFit="1" customWidth="1"/>
    <col min="8707" max="8707" width="4.42578125" style="22" customWidth="1"/>
    <col min="8708" max="8708" width="20.140625" style="22" bestFit="1" customWidth="1"/>
    <col min="8709" max="8709" width="9.85546875" style="22" bestFit="1" customWidth="1"/>
    <col min="8710" max="8953" width="9.140625" style="22"/>
    <col min="8954" max="8954" width="13.7109375" style="22" customWidth="1"/>
    <col min="8955" max="8955" width="20.5703125" style="22" bestFit="1" customWidth="1"/>
    <col min="8956" max="8956" width="9.85546875" style="22" bestFit="1" customWidth="1"/>
    <col min="8957" max="8957" width="5.140625" style="22" customWidth="1"/>
    <col min="8958" max="8958" width="20.140625" style="22" bestFit="1" customWidth="1"/>
    <col min="8959" max="8959" width="9.85546875" style="22" bestFit="1" customWidth="1"/>
    <col min="8960" max="8960" width="4.28515625" style="22" customWidth="1"/>
    <col min="8961" max="8961" width="21.140625" style="22" bestFit="1" customWidth="1"/>
    <col min="8962" max="8962" width="9.85546875" style="22" bestFit="1" customWidth="1"/>
    <col min="8963" max="8963" width="4.42578125" style="22" customWidth="1"/>
    <col min="8964" max="8964" width="20.140625" style="22" bestFit="1" customWidth="1"/>
    <col min="8965" max="8965" width="9.85546875" style="22" bestFit="1" customWidth="1"/>
    <col min="8966" max="9209" width="9.140625" style="22"/>
    <col min="9210" max="9210" width="13.7109375" style="22" customWidth="1"/>
    <col min="9211" max="9211" width="20.5703125" style="22" bestFit="1" customWidth="1"/>
    <col min="9212" max="9212" width="9.85546875" style="22" bestFit="1" customWidth="1"/>
    <col min="9213" max="9213" width="5.140625" style="22" customWidth="1"/>
    <col min="9214" max="9214" width="20.140625" style="22" bestFit="1" customWidth="1"/>
    <col min="9215" max="9215" width="9.85546875" style="22" bestFit="1" customWidth="1"/>
    <col min="9216" max="9216" width="4.28515625" style="22" customWidth="1"/>
    <col min="9217" max="9217" width="21.140625" style="22" bestFit="1" customWidth="1"/>
    <col min="9218" max="9218" width="9.85546875" style="22" bestFit="1" customWidth="1"/>
    <col min="9219" max="9219" width="4.42578125" style="22" customWidth="1"/>
    <col min="9220" max="9220" width="20.140625" style="22" bestFit="1" customWidth="1"/>
    <col min="9221" max="9221" width="9.85546875" style="22" bestFit="1" customWidth="1"/>
    <col min="9222" max="9465" width="9.140625" style="22"/>
    <col min="9466" max="9466" width="13.7109375" style="22" customWidth="1"/>
    <col min="9467" max="9467" width="20.5703125" style="22" bestFit="1" customWidth="1"/>
    <col min="9468" max="9468" width="9.85546875" style="22" bestFit="1" customWidth="1"/>
    <col min="9469" max="9469" width="5.140625" style="22" customWidth="1"/>
    <col min="9470" max="9470" width="20.140625" style="22" bestFit="1" customWidth="1"/>
    <col min="9471" max="9471" width="9.85546875" style="22" bestFit="1" customWidth="1"/>
    <col min="9472" max="9472" width="4.28515625" style="22" customWidth="1"/>
    <col min="9473" max="9473" width="21.140625" style="22" bestFit="1" customWidth="1"/>
    <col min="9474" max="9474" width="9.85546875" style="22" bestFit="1" customWidth="1"/>
    <col min="9475" max="9475" width="4.42578125" style="22" customWidth="1"/>
    <col min="9476" max="9476" width="20.140625" style="22" bestFit="1" customWidth="1"/>
    <col min="9477" max="9477" width="9.85546875" style="22" bestFit="1" customWidth="1"/>
    <col min="9478" max="9721" width="9.140625" style="22"/>
    <col min="9722" max="9722" width="13.7109375" style="22" customWidth="1"/>
    <col min="9723" max="9723" width="20.5703125" style="22" bestFit="1" customWidth="1"/>
    <col min="9724" max="9724" width="9.85546875" style="22" bestFit="1" customWidth="1"/>
    <col min="9725" max="9725" width="5.140625" style="22" customWidth="1"/>
    <col min="9726" max="9726" width="20.140625" style="22" bestFit="1" customWidth="1"/>
    <col min="9727" max="9727" width="9.85546875" style="22" bestFit="1" customWidth="1"/>
    <col min="9728" max="9728" width="4.28515625" style="22" customWidth="1"/>
    <col min="9729" max="9729" width="21.140625" style="22" bestFit="1" customWidth="1"/>
    <col min="9730" max="9730" width="9.85546875" style="22" bestFit="1" customWidth="1"/>
    <col min="9731" max="9731" width="4.42578125" style="22" customWidth="1"/>
    <col min="9732" max="9732" width="20.140625" style="22" bestFit="1" customWidth="1"/>
    <col min="9733" max="9733" width="9.85546875" style="22" bestFit="1" customWidth="1"/>
    <col min="9734" max="9977" width="9.140625" style="22"/>
    <col min="9978" max="9978" width="13.7109375" style="22" customWidth="1"/>
    <col min="9979" max="9979" width="20.5703125" style="22" bestFit="1" customWidth="1"/>
    <col min="9980" max="9980" width="9.85546875" style="22" bestFit="1" customWidth="1"/>
    <col min="9981" max="9981" width="5.140625" style="22" customWidth="1"/>
    <col min="9982" max="9982" width="20.140625" style="22" bestFit="1" customWidth="1"/>
    <col min="9983" max="9983" width="9.85546875" style="22" bestFit="1" customWidth="1"/>
    <col min="9984" max="9984" width="4.28515625" style="22" customWidth="1"/>
    <col min="9985" max="9985" width="21.140625" style="22" bestFit="1" customWidth="1"/>
    <col min="9986" max="9986" width="9.85546875" style="22" bestFit="1" customWidth="1"/>
    <col min="9987" max="9987" width="4.42578125" style="22" customWidth="1"/>
    <col min="9988" max="9988" width="20.140625" style="22" bestFit="1" customWidth="1"/>
    <col min="9989" max="9989" width="9.85546875" style="22" bestFit="1" customWidth="1"/>
    <col min="9990" max="10233" width="9.140625" style="22"/>
    <col min="10234" max="10234" width="13.7109375" style="22" customWidth="1"/>
    <col min="10235" max="10235" width="20.5703125" style="22" bestFit="1" customWidth="1"/>
    <col min="10236" max="10236" width="9.85546875" style="22" bestFit="1" customWidth="1"/>
    <col min="10237" max="10237" width="5.140625" style="22" customWidth="1"/>
    <col min="10238" max="10238" width="20.140625" style="22" bestFit="1" customWidth="1"/>
    <col min="10239" max="10239" width="9.85546875" style="22" bestFit="1" customWidth="1"/>
    <col min="10240" max="10240" width="4.28515625" style="22" customWidth="1"/>
    <col min="10241" max="10241" width="21.140625" style="22" bestFit="1" customWidth="1"/>
    <col min="10242" max="10242" width="9.85546875" style="22" bestFit="1" customWidth="1"/>
    <col min="10243" max="10243" width="4.42578125" style="22" customWidth="1"/>
    <col min="10244" max="10244" width="20.140625" style="22" bestFit="1" customWidth="1"/>
    <col min="10245" max="10245" width="9.85546875" style="22" bestFit="1" customWidth="1"/>
    <col min="10246" max="10489" width="9.140625" style="22"/>
    <col min="10490" max="10490" width="13.7109375" style="22" customWidth="1"/>
    <col min="10491" max="10491" width="20.5703125" style="22" bestFit="1" customWidth="1"/>
    <col min="10492" max="10492" width="9.85546875" style="22" bestFit="1" customWidth="1"/>
    <col min="10493" max="10493" width="5.140625" style="22" customWidth="1"/>
    <col min="10494" max="10494" width="20.140625" style="22" bestFit="1" customWidth="1"/>
    <col min="10495" max="10495" width="9.85546875" style="22" bestFit="1" customWidth="1"/>
    <col min="10496" max="10496" width="4.28515625" style="22" customWidth="1"/>
    <col min="10497" max="10497" width="21.140625" style="22" bestFit="1" customWidth="1"/>
    <col min="10498" max="10498" width="9.85546875" style="22" bestFit="1" customWidth="1"/>
    <col min="10499" max="10499" width="4.42578125" style="22" customWidth="1"/>
    <col min="10500" max="10500" width="20.140625" style="22" bestFit="1" customWidth="1"/>
    <col min="10501" max="10501" width="9.85546875" style="22" bestFit="1" customWidth="1"/>
    <col min="10502" max="10745" width="9.140625" style="22"/>
    <col min="10746" max="10746" width="13.7109375" style="22" customWidth="1"/>
    <col min="10747" max="10747" width="20.5703125" style="22" bestFit="1" customWidth="1"/>
    <col min="10748" max="10748" width="9.85546875" style="22" bestFit="1" customWidth="1"/>
    <col min="10749" max="10749" width="5.140625" style="22" customWidth="1"/>
    <col min="10750" max="10750" width="20.140625" style="22" bestFit="1" customWidth="1"/>
    <col min="10751" max="10751" width="9.85546875" style="22" bestFit="1" customWidth="1"/>
    <col min="10752" max="10752" width="4.28515625" style="22" customWidth="1"/>
    <col min="10753" max="10753" width="21.140625" style="22" bestFit="1" customWidth="1"/>
    <col min="10754" max="10754" width="9.85546875" style="22" bestFit="1" customWidth="1"/>
    <col min="10755" max="10755" width="4.42578125" style="22" customWidth="1"/>
    <col min="10756" max="10756" width="20.140625" style="22" bestFit="1" customWidth="1"/>
    <col min="10757" max="10757" width="9.85546875" style="22" bestFit="1" customWidth="1"/>
    <col min="10758" max="11001" width="9.140625" style="22"/>
    <col min="11002" max="11002" width="13.7109375" style="22" customWidth="1"/>
    <col min="11003" max="11003" width="20.5703125" style="22" bestFit="1" customWidth="1"/>
    <col min="11004" max="11004" width="9.85546875" style="22" bestFit="1" customWidth="1"/>
    <col min="11005" max="11005" width="5.140625" style="22" customWidth="1"/>
    <col min="11006" max="11006" width="20.140625" style="22" bestFit="1" customWidth="1"/>
    <col min="11007" max="11007" width="9.85546875" style="22" bestFit="1" customWidth="1"/>
    <col min="11008" max="11008" width="4.28515625" style="22" customWidth="1"/>
    <col min="11009" max="11009" width="21.140625" style="22" bestFit="1" customWidth="1"/>
    <col min="11010" max="11010" width="9.85546875" style="22" bestFit="1" customWidth="1"/>
    <col min="11011" max="11011" width="4.42578125" style="22" customWidth="1"/>
    <col min="11012" max="11012" width="20.140625" style="22" bestFit="1" customWidth="1"/>
    <col min="11013" max="11013" width="9.85546875" style="22" bestFit="1" customWidth="1"/>
    <col min="11014" max="11257" width="9.140625" style="22"/>
    <col min="11258" max="11258" width="13.7109375" style="22" customWidth="1"/>
    <col min="11259" max="11259" width="20.5703125" style="22" bestFit="1" customWidth="1"/>
    <col min="11260" max="11260" width="9.85546875" style="22" bestFit="1" customWidth="1"/>
    <col min="11261" max="11261" width="5.140625" style="22" customWidth="1"/>
    <col min="11262" max="11262" width="20.140625" style="22" bestFit="1" customWidth="1"/>
    <col min="11263" max="11263" width="9.85546875" style="22" bestFit="1" customWidth="1"/>
    <col min="11264" max="11264" width="4.28515625" style="22" customWidth="1"/>
    <col min="11265" max="11265" width="21.140625" style="22" bestFit="1" customWidth="1"/>
    <col min="11266" max="11266" width="9.85546875" style="22" bestFit="1" customWidth="1"/>
    <col min="11267" max="11267" width="4.42578125" style="22" customWidth="1"/>
    <col min="11268" max="11268" width="20.140625" style="22" bestFit="1" customWidth="1"/>
    <col min="11269" max="11269" width="9.85546875" style="22" bestFit="1" customWidth="1"/>
    <col min="11270" max="11513" width="9.140625" style="22"/>
    <col min="11514" max="11514" width="13.7109375" style="22" customWidth="1"/>
    <col min="11515" max="11515" width="20.5703125" style="22" bestFit="1" customWidth="1"/>
    <col min="11516" max="11516" width="9.85546875" style="22" bestFit="1" customWidth="1"/>
    <col min="11517" max="11517" width="5.140625" style="22" customWidth="1"/>
    <col min="11518" max="11518" width="20.140625" style="22" bestFit="1" customWidth="1"/>
    <col min="11519" max="11519" width="9.85546875" style="22" bestFit="1" customWidth="1"/>
    <col min="11520" max="11520" width="4.28515625" style="22" customWidth="1"/>
    <col min="11521" max="11521" width="21.140625" style="22" bestFit="1" customWidth="1"/>
    <col min="11522" max="11522" width="9.85546875" style="22" bestFit="1" customWidth="1"/>
    <col min="11523" max="11523" width="4.42578125" style="22" customWidth="1"/>
    <col min="11524" max="11524" width="20.140625" style="22" bestFit="1" customWidth="1"/>
    <col min="11525" max="11525" width="9.85546875" style="22" bestFit="1" customWidth="1"/>
    <col min="11526" max="11769" width="9.140625" style="22"/>
    <col min="11770" max="11770" width="13.7109375" style="22" customWidth="1"/>
    <col min="11771" max="11771" width="20.5703125" style="22" bestFit="1" customWidth="1"/>
    <col min="11772" max="11772" width="9.85546875" style="22" bestFit="1" customWidth="1"/>
    <col min="11773" max="11773" width="5.140625" style="22" customWidth="1"/>
    <col min="11774" max="11774" width="20.140625" style="22" bestFit="1" customWidth="1"/>
    <col min="11775" max="11775" width="9.85546875" style="22" bestFit="1" customWidth="1"/>
    <col min="11776" max="11776" width="4.28515625" style="22" customWidth="1"/>
    <col min="11777" max="11777" width="21.140625" style="22" bestFit="1" customWidth="1"/>
    <col min="11778" max="11778" width="9.85546875" style="22" bestFit="1" customWidth="1"/>
    <col min="11779" max="11779" width="4.42578125" style="22" customWidth="1"/>
    <col min="11780" max="11780" width="20.140625" style="22" bestFit="1" customWidth="1"/>
    <col min="11781" max="11781" width="9.85546875" style="22" bestFit="1" customWidth="1"/>
    <col min="11782" max="12025" width="9.140625" style="22"/>
    <col min="12026" max="12026" width="13.7109375" style="22" customWidth="1"/>
    <col min="12027" max="12027" width="20.5703125" style="22" bestFit="1" customWidth="1"/>
    <col min="12028" max="12028" width="9.85546875" style="22" bestFit="1" customWidth="1"/>
    <col min="12029" max="12029" width="5.140625" style="22" customWidth="1"/>
    <col min="12030" max="12030" width="20.140625" style="22" bestFit="1" customWidth="1"/>
    <col min="12031" max="12031" width="9.85546875" style="22" bestFit="1" customWidth="1"/>
    <col min="12032" max="12032" width="4.28515625" style="22" customWidth="1"/>
    <col min="12033" max="12033" width="21.140625" style="22" bestFit="1" customWidth="1"/>
    <col min="12034" max="12034" width="9.85546875" style="22" bestFit="1" customWidth="1"/>
    <col min="12035" max="12035" width="4.42578125" style="22" customWidth="1"/>
    <col min="12036" max="12036" width="20.140625" style="22" bestFit="1" customWidth="1"/>
    <col min="12037" max="12037" width="9.85546875" style="22" bestFit="1" customWidth="1"/>
    <col min="12038" max="12281" width="9.140625" style="22"/>
    <col min="12282" max="12282" width="13.7109375" style="22" customWidth="1"/>
    <col min="12283" max="12283" width="20.5703125" style="22" bestFit="1" customWidth="1"/>
    <col min="12284" max="12284" width="9.85546875" style="22" bestFit="1" customWidth="1"/>
    <col min="12285" max="12285" width="5.140625" style="22" customWidth="1"/>
    <col min="12286" max="12286" width="20.140625" style="22" bestFit="1" customWidth="1"/>
    <col min="12287" max="12287" width="9.85546875" style="22" bestFit="1" customWidth="1"/>
    <col min="12288" max="12288" width="4.28515625" style="22" customWidth="1"/>
    <col min="12289" max="12289" width="21.140625" style="22" bestFit="1" customWidth="1"/>
    <col min="12290" max="12290" width="9.85546875" style="22" bestFit="1" customWidth="1"/>
    <col min="12291" max="12291" width="4.42578125" style="22" customWidth="1"/>
    <col min="12292" max="12292" width="20.140625" style="22" bestFit="1" customWidth="1"/>
    <col min="12293" max="12293" width="9.85546875" style="22" bestFit="1" customWidth="1"/>
    <col min="12294" max="12537" width="9.140625" style="22"/>
    <col min="12538" max="12538" width="13.7109375" style="22" customWidth="1"/>
    <col min="12539" max="12539" width="20.5703125" style="22" bestFit="1" customWidth="1"/>
    <col min="12540" max="12540" width="9.85546875" style="22" bestFit="1" customWidth="1"/>
    <col min="12541" max="12541" width="5.140625" style="22" customWidth="1"/>
    <col min="12542" max="12542" width="20.140625" style="22" bestFit="1" customWidth="1"/>
    <col min="12543" max="12543" width="9.85546875" style="22" bestFit="1" customWidth="1"/>
    <col min="12544" max="12544" width="4.28515625" style="22" customWidth="1"/>
    <col min="12545" max="12545" width="21.140625" style="22" bestFit="1" customWidth="1"/>
    <col min="12546" max="12546" width="9.85546875" style="22" bestFit="1" customWidth="1"/>
    <col min="12547" max="12547" width="4.42578125" style="22" customWidth="1"/>
    <col min="12548" max="12548" width="20.140625" style="22" bestFit="1" customWidth="1"/>
    <col min="12549" max="12549" width="9.85546875" style="22" bestFit="1" customWidth="1"/>
    <col min="12550" max="12793" width="9.140625" style="22"/>
    <col min="12794" max="12794" width="13.7109375" style="22" customWidth="1"/>
    <col min="12795" max="12795" width="20.5703125" style="22" bestFit="1" customWidth="1"/>
    <col min="12796" max="12796" width="9.85546875" style="22" bestFit="1" customWidth="1"/>
    <col min="12797" max="12797" width="5.140625" style="22" customWidth="1"/>
    <col min="12798" max="12798" width="20.140625" style="22" bestFit="1" customWidth="1"/>
    <col min="12799" max="12799" width="9.85546875" style="22" bestFit="1" customWidth="1"/>
    <col min="12800" max="12800" width="4.28515625" style="22" customWidth="1"/>
    <col min="12801" max="12801" width="21.140625" style="22" bestFit="1" customWidth="1"/>
    <col min="12802" max="12802" width="9.85546875" style="22" bestFit="1" customWidth="1"/>
    <col min="12803" max="12803" width="4.42578125" style="22" customWidth="1"/>
    <col min="12804" max="12804" width="20.140625" style="22" bestFit="1" customWidth="1"/>
    <col min="12805" max="12805" width="9.85546875" style="22" bestFit="1" customWidth="1"/>
    <col min="12806" max="13049" width="9.140625" style="22"/>
    <col min="13050" max="13050" width="13.7109375" style="22" customWidth="1"/>
    <col min="13051" max="13051" width="20.5703125" style="22" bestFit="1" customWidth="1"/>
    <col min="13052" max="13052" width="9.85546875" style="22" bestFit="1" customWidth="1"/>
    <col min="13053" max="13053" width="5.140625" style="22" customWidth="1"/>
    <col min="13054" max="13054" width="20.140625" style="22" bestFit="1" customWidth="1"/>
    <col min="13055" max="13055" width="9.85546875" style="22" bestFit="1" customWidth="1"/>
    <col min="13056" max="13056" width="4.28515625" style="22" customWidth="1"/>
    <col min="13057" max="13057" width="21.140625" style="22" bestFit="1" customWidth="1"/>
    <col min="13058" max="13058" width="9.85546875" style="22" bestFit="1" customWidth="1"/>
    <col min="13059" max="13059" width="4.42578125" style="22" customWidth="1"/>
    <col min="13060" max="13060" width="20.140625" style="22" bestFit="1" customWidth="1"/>
    <col min="13061" max="13061" width="9.85546875" style="22" bestFit="1" customWidth="1"/>
    <col min="13062" max="13305" width="9.140625" style="22"/>
    <col min="13306" max="13306" width="13.7109375" style="22" customWidth="1"/>
    <col min="13307" max="13307" width="20.5703125" style="22" bestFit="1" customWidth="1"/>
    <col min="13308" max="13308" width="9.85546875" style="22" bestFit="1" customWidth="1"/>
    <col min="13309" max="13309" width="5.140625" style="22" customWidth="1"/>
    <col min="13310" max="13310" width="20.140625" style="22" bestFit="1" customWidth="1"/>
    <col min="13311" max="13311" width="9.85546875" style="22" bestFit="1" customWidth="1"/>
    <col min="13312" max="13312" width="4.28515625" style="22" customWidth="1"/>
    <col min="13313" max="13313" width="21.140625" style="22" bestFit="1" customWidth="1"/>
    <col min="13314" max="13314" width="9.85546875" style="22" bestFit="1" customWidth="1"/>
    <col min="13315" max="13315" width="4.42578125" style="22" customWidth="1"/>
    <col min="13316" max="13316" width="20.140625" style="22" bestFit="1" customWidth="1"/>
    <col min="13317" max="13317" width="9.85546875" style="22" bestFit="1" customWidth="1"/>
    <col min="13318" max="13561" width="9.140625" style="22"/>
    <col min="13562" max="13562" width="13.7109375" style="22" customWidth="1"/>
    <col min="13563" max="13563" width="20.5703125" style="22" bestFit="1" customWidth="1"/>
    <col min="13564" max="13564" width="9.85546875" style="22" bestFit="1" customWidth="1"/>
    <col min="13565" max="13565" width="5.140625" style="22" customWidth="1"/>
    <col min="13566" max="13566" width="20.140625" style="22" bestFit="1" customWidth="1"/>
    <col min="13567" max="13567" width="9.85546875" style="22" bestFit="1" customWidth="1"/>
    <col min="13568" max="13568" width="4.28515625" style="22" customWidth="1"/>
    <col min="13569" max="13569" width="21.140625" style="22" bestFit="1" customWidth="1"/>
    <col min="13570" max="13570" width="9.85546875" style="22" bestFit="1" customWidth="1"/>
    <col min="13571" max="13571" width="4.42578125" style="22" customWidth="1"/>
    <col min="13572" max="13572" width="20.140625" style="22" bestFit="1" customWidth="1"/>
    <col min="13573" max="13573" width="9.85546875" style="22" bestFit="1" customWidth="1"/>
    <col min="13574" max="13817" width="9.140625" style="22"/>
    <col min="13818" max="13818" width="13.7109375" style="22" customWidth="1"/>
    <col min="13819" max="13819" width="20.5703125" style="22" bestFit="1" customWidth="1"/>
    <col min="13820" max="13820" width="9.85546875" style="22" bestFit="1" customWidth="1"/>
    <col min="13821" max="13821" width="5.140625" style="22" customWidth="1"/>
    <col min="13822" max="13822" width="20.140625" style="22" bestFit="1" customWidth="1"/>
    <col min="13823" max="13823" width="9.85546875" style="22" bestFit="1" customWidth="1"/>
    <col min="13824" max="13824" width="4.28515625" style="22" customWidth="1"/>
    <col min="13825" max="13825" width="21.140625" style="22" bestFit="1" customWidth="1"/>
    <col min="13826" max="13826" width="9.85546875" style="22" bestFit="1" customWidth="1"/>
    <col min="13827" max="13827" width="4.42578125" style="22" customWidth="1"/>
    <col min="13828" max="13828" width="20.140625" style="22" bestFit="1" customWidth="1"/>
    <col min="13829" max="13829" width="9.85546875" style="22" bestFit="1" customWidth="1"/>
    <col min="13830" max="14073" width="9.140625" style="22"/>
    <col min="14074" max="14074" width="13.7109375" style="22" customWidth="1"/>
    <col min="14075" max="14075" width="20.5703125" style="22" bestFit="1" customWidth="1"/>
    <col min="14076" max="14076" width="9.85546875" style="22" bestFit="1" customWidth="1"/>
    <col min="14077" max="14077" width="5.140625" style="22" customWidth="1"/>
    <col min="14078" max="14078" width="20.140625" style="22" bestFit="1" customWidth="1"/>
    <col min="14079" max="14079" width="9.85546875" style="22" bestFit="1" customWidth="1"/>
    <col min="14080" max="14080" width="4.28515625" style="22" customWidth="1"/>
    <col min="14081" max="14081" width="21.140625" style="22" bestFit="1" customWidth="1"/>
    <col min="14082" max="14082" width="9.85546875" style="22" bestFit="1" customWidth="1"/>
    <col min="14083" max="14083" width="4.42578125" style="22" customWidth="1"/>
    <col min="14084" max="14084" width="20.140625" style="22" bestFit="1" customWidth="1"/>
    <col min="14085" max="14085" width="9.85546875" style="22" bestFit="1" customWidth="1"/>
    <col min="14086" max="14329" width="9.140625" style="22"/>
    <col min="14330" max="14330" width="13.7109375" style="22" customWidth="1"/>
    <col min="14331" max="14331" width="20.5703125" style="22" bestFit="1" customWidth="1"/>
    <col min="14332" max="14332" width="9.85546875" style="22" bestFit="1" customWidth="1"/>
    <col min="14333" max="14333" width="5.140625" style="22" customWidth="1"/>
    <col min="14334" max="14334" width="20.140625" style="22" bestFit="1" customWidth="1"/>
    <col min="14335" max="14335" width="9.85546875" style="22" bestFit="1" customWidth="1"/>
    <col min="14336" max="14336" width="4.28515625" style="22" customWidth="1"/>
    <col min="14337" max="14337" width="21.140625" style="22" bestFit="1" customWidth="1"/>
    <col min="14338" max="14338" width="9.85546875" style="22" bestFit="1" customWidth="1"/>
    <col min="14339" max="14339" width="4.42578125" style="22" customWidth="1"/>
    <col min="14340" max="14340" width="20.140625" style="22" bestFit="1" customWidth="1"/>
    <col min="14341" max="14341" width="9.85546875" style="22" bestFit="1" customWidth="1"/>
    <col min="14342" max="14585" width="9.140625" style="22"/>
    <col min="14586" max="14586" width="13.7109375" style="22" customWidth="1"/>
    <col min="14587" max="14587" width="20.5703125" style="22" bestFit="1" customWidth="1"/>
    <col min="14588" max="14588" width="9.85546875" style="22" bestFit="1" customWidth="1"/>
    <col min="14589" max="14589" width="5.140625" style="22" customWidth="1"/>
    <col min="14590" max="14590" width="20.140625" style="22" bestFit="1" customWidth="1"/>
    <col min="14591" max="14591" width="9.85546875" style="22" bestFit="1" customWidth="1"/>
    <col min="14592" max="14592" width="4.28515625" style="22" customWidth="1"/>
    <col min="14593" max="14593" width="21.140625" style="22" bestFit="1" customWidth="1"/>
    <col min="14594" max="14594" width="9.85546875" style="22" bestFit="1" customWidth="1"/>
    <col min="14595" max="14595" width="4.42578125" style="22" customWidth="1"/>
    <col min="14596" max="14596" width="20.140625" style="22" bestFit="1" customWidth="1"/>
    <col min="14597" max="14597" width="9.85546875" style="22" bestFit="1" customWidth="1"/>
    <col min="14598" max="14841" width="9.140625" style="22"/>
    <col min="14842" max="14842" width="13.7109375" style="22" customWidth="1"/>
    <col min="14843" max="14843" width="20.5703125" style="22" bestFit="1" customWidth="1"/>
    <col min="14844" max="14844" width="9.85546875" style="22" bestFit="1" customWidth="1"/>
    <col min="14845" max="14845" width="5.140625" style="22" customWidth="1"/>
    <col min="14846" max="14846" width="20.140625" style="22" bestFit="1" customWidth="1"/>
    <col min="14847" max="14847" width="9.85546875" style="22" bestFit="1" customWidth="1"/>
    <col min="14848" max="14848" width="4.28515625" style="22" customWidth="1"/>
    <col min="14849" max="14849" width="21.140625" style="22" bestFit="1" customWidth="1"/>
    <col min="14850" max="14850" width="9.85546875" style="22" bestFit="1" customWidth="1"/>
    <col min="14851" max="14851" width="4.42578125" style="22" customWidth="1"/>
    <col min="14852" max="14852" width="20.140625" style="22" bestFit="1" customWidth="1"/>
    <col min="14853" max="14853" width="9.85546875" style="22" bestFit="1" customWidth="1"/>
    <col min="14854" max="15097" width="9.140625" style="22"/>
    <col min="15098" max="15098" width="13.7109375" style="22" customWidth="1"/>
    <col min="15099" max="15099" width="20.5703125" style="22" bestFit="1" customWidth="1"/>
    <col min="15100" max="15100" width="9.85546875" style="22" bestFit="1" customWidth="1"/>
    <col min="15101" max="15101" width="5.140625" style="22" customWidth="1"/>
    <col min="15102" max="15102" width="20.140625" style="22" bestFit="1" customWidth="1"/>
    <col min="15103" max="15103" width="9.85546875" style="22" bestFit="1" customWidth="1"/>
    <col min="15104" max="15104" width="4.28515625" style="22" customWidth="1"/>
    <col min="15105" max="15105" width="21.140625" style="22" bestFit="1" customWidth="1"/>
    <col min="15106" max="15106" width="9.85546875" style="22" bestFit="1" customWidth="1"/>
    <col min="15107" max="15107" width="4.42578125" style="22" customWidth="1"/>
    <col min="15108" max="15108" width="20.140625" style="22" bestFit="1" customWidth="1"/>
    <col min="15109" max="15109" width="9.85546875" style="22" bestFit="1" customWidth="1"/>
    <col min="15110" max="15353" width="9.140625" style="22"/>
    <col min="15354" max="15354" width="13.7109375" style="22" customWidth="1"/>
    <col min="15355" max="15355" width="20.5703125" style="22" bestFit="1" customWidth="1"/>
    <col min="15356" max="15356" width="9.85546875" style="22" bestFit="1" customWidth="1"/>
    <col min="15357" max="15357" width="5.140625" style="22" customWidth="1"/>
    <col min="15358" max="15358" width="20.140625" style="22" bestFit="1" customWidth="1"/>
    <col min="15359" max="15359" width="9.85546875" style="22" bestFit="1" customWidth="1"/>
    <col min="15360" max="15360" width="4.28515625" style="22" customWidth="1"/>
    <col min="15361" max="15361" width="21.140625" style="22" bestFit="1" customWidth="1"/>
    <col min="15362" max="15362" width="9.85546875" style="22" bestFit="1" customWidth="1"/>
    <col min="15363" max="15363" width="4.42578125" style="22" customWidth="1"/>
    <col min="15364" max="15364" width="20.140625" style="22" bestFit="1" customWidth="1"/>
    <col min="15365" max="15365" width="9.85546875" style="22" bestFit="1" customWidth="1"/>
    <col min="15366" max="15609" width="9.140625" style="22"/>
    <col min="15610" max="15610" width="13.7109375" style="22" customWidth="1"/>
    <col min="15611" max="15611" width="20.5703125" style="22" bestFit="1" customWidth="1"/>
    <col min="15612" max="15612" width="9.85546875" style="22" bestFit="1" customWidth="1"/>
    <col min="15613" max="15613" width="5.140625" style="22" customWidth="1"/>
    <col min="15614" max="15614" width="20.140625" style="22" bestFit="1" customWidth="1"/>
    <col min="15615" max="15615" width="9.85546875" style="22" bestFit="1" customWidth="1"/>
    <col min="15616" max="15616" width="4.28515625" style="22" customWidth="1"/>
    <col min="15617" max="15617" width="21.140625" style="22" bestFit="1" customWidth="1"/>
    <col min="15618" max="15618" width="9.85546875" style="22" bestFit="1" customWidth="1"/>
    <col min="15619" max="15619" width="4.42578125" style="22" customWidth="1"/>
    <col min="15620" max="15620" width="20.140625" style="22" bestFit="1" customWidth="1"/>
    <col min="15621" max="15621" width="9.85546875" style="22" bestFit="1" customWidth="1"/>
    <col min="15622" max="15865" width="9.140625" style="22"/>
    <col min="15866" max="15866" width="13.7109375" style="22" customWidth="1"/>
    <col min="15867" max="15867" width="20.5703125" style="22" bestFit="1" customWidth="1"/>
    <col min="15868" max="15868" width="9.85546875" style="22" bestFit="1" customWidth="1"/>
    <col min="15869" max="15869" width="5.140625" style="22" customWidth="1"/>
    <col min="15870" max="15870" width="20.140625" style="22" bestFit="1" customWidth="1"/>
    <col min="15871" max="15871" width="9.85546875" style="22" bestFit="1" customWidth="1"/>
    <col min="15872" max="15872" width="4.28515625" style="22" customWidth="1"/>
    <col min="15873" max="15873" width="21.140625" style="22" bestFit="1" customWidth="1"/>
    <col min="15874" max="15874" width="9.85546875" style="22" bestFit="1" customWidth="1"/>
    <col min="15875" max="15875" width="4.42578125" style="22" customWidth="1"/>
    <col min="15876" max="15876" width="20.140625" style="22" bestFit="1" customWidth="1"/>
    <col min="15877" max="15877" width="9.85546875" style="22" bestFit="1" customWidth="1"/>
    <col min="15878" max="16121" width="9.140625" style="22"/>
    <col min="16122" max="16122" width="13.7109375" style="22" customWidth="1"/>
    <col min="16123" max="16123" width="20.5703125" style="22" bestFit="1" customWidth="1"/>
    <col min="16124" max="16124" width="9.85546875" style="22" bestFit="1" customWidth="1"/>
    <col min="16125" max="16125" width="5.140625" style="22" customWidth="1"/>
    <col min="16126" max="16126" width="20.140625" style="22" bestFit="1" customWidth="1"/>
    <col min="16127" max="16127" width="9.85546875" style="22" bestFit="1" customWidth="1"/>
    <col min="16128" max="16128" width="4.28515625" style="22" customWidth="1"/>
    <col min="16129" max="16129" width="21.140625" style="22" bestFit="1" customWidth="1"/>
    <col min="16130" max="16130" width="9.85546875" style="22" bestFit="1" customWidth="1"/>
    <col min="16131" max="16131" width="4.42578125" style="22" customWidth="1"/>
    <col min="16132" max="16132" width="20.140625" style="22" bestFit="1" customWidth="1"/>
    <col min="16133" max="16133" width="9.85546875" style="22" bestFit="1" customWidth="1"/>
    <col min="16134" max="16384" width="9.140625" style="22"/>
  </cols>
  <sheetData>
    <row r="1" spans="1:21" ht="18" x14ac:dyDescent="0.25">
      <c r="K1" s="21" t="s">
        <v>35</v>
      </c>
      <c r="L1" s="23"/>
      <c r="M1" s="23"/>
      <c r="N1" s="23"/>
      <c r="O1" s="23"/>
      <c r="P1" s="23"/>
      <c r="Q1" s="23"/>
      <c r="R1" s="23"/>
      <c r="S1" s="23"/>
      <c r="T1" s="23"/>
      <c r="U1" s="23"/>
    </row>
    <row r="2" spans="1:21" ht="18" x14ac:dyDescent="0.25">
      <c r="K2" s="21" t="s">
        <v>1</v>
      </c>
      <c r="L2" s="23"/>
      <c r="M2" s="23"/>
      <c r="N2" s="23"/>
      <c r="O2" s="23"/>
      <c r="P2" s="23"/>
      <c r="Q2" s="23"/>
      <c r="R2" s="23"/>
      <c r="S2" s="23"/>
      <c r="T2" s="23"/>
      <c r="U2" s="23"/>
    </row>
    <row r="3" spans="1:21" ht="18" x14ac:dyDescent="0.25">
      <c r="K3" s="21" t="s">
        <v>36</v>
      </c>
      <c r="L3" s="23"/>
      <c r="M3" s="23"/>
      <c r="N3" s="23"/>
      <c r="O3" s="23"/>
      <c r="P3" s="23"/>
      <c r="Q3" s="23"/>
      <c r="R3" s="23"/>
      <c r="S3" s="23"/>
      <c r="T3" s="23"/>
      <c r="U3" s="23"/>
    </row>
    <row r="4" spans="1:21" ht="18" x14ac:dyDescent="0.25">
      <c r="K4" s="21" t="s">
        <v>37</v>
      </c>
      <c r="L4" s="23"/>
      <c r="M4" s="23"/>
      <c r="N4" s="23"/>
      <c r="O4" s="23"/>
      <c r="P4" s="23"/>
      <c r="Q4" s="23"/>
      <c r="R4" s="23"/>
      <c r="S4" s="23"/>
      <c r="T4" s="23"/>
      <c r="U4" s="23"/>
    </row>
    <row r="7" spans="1:21" s="24" customFormat="1" ht="25.5" customHeight="1" x14ac:dyDescent="0.2">
      <c r="B7" s="25" t="s">
        <v>38</v>
      </c>
      <c r="C7" s="25" t="s">
        <v>39</v>
      </c>
      <c r="D7" s="25" t="s">
        <v>40</v>
      </c>
      <c r="E7" s="25" t="s">
        <v>41</v>
      </c>
      <c r="F7" s="25" t="s">
        <v>42</v>
      </c>
      <c r="G7" s="25" t="s">
        <v>43</v>
      </c>
      <c r="H7" s="25" t="s">
        <v>44</v>
      </c>
      <c r="I7" s="25" t="s">
        <v>45</v>
      </c>
      <c r="J7" s="25" t="s">
        <v>46</v>
      </c>
      <c r="K7" s="25" t="s">
        <v>47</v>
      </c>
    </row>
    <row r="8" spans="1:21" s="26" customFormat="1" ht="12.75" x14ac:dyDescent="0.2">
      <c r="A8" s="26" t="s">
        <v>48</v>
      </c>
      <c r="B8" s="27">
        <v>8112595340.3000002</v>
      </c>
      <c r="C8" s="27">
        <v>7660141370.250001</v>
      </c>
      <c r="D8" s="27">
        <v>7806255643.6100016</v>
      </c>
      <c r="E8" s="27">
        <v>7719668478.1800003</v>
      </c>
      <c r="F8" s="27">
        <v>8432717180</v>
      </c>
      <c r="G8" s="27">
        <v>8751738201</v>
      </c>
      <c r="H8" s="27">
        <v>9055206456</v>
      </c>
      <c r="I8" s="27">
        <v>9021797255</v>
      </c>
      <c r="J8" s="27">
        <v>9264489981</v>
      </c>
      <c r="K8" s="27">
        <v>9484702375.8600121</v>
      </c>
      <c r="L8" s="28"/>
    </row>
    <row r="9" spans="1:21" s="26" customFormat="1" x14ac:dyDescent="0.2">
      <c r="A9" s="26" t="s">
        <v>49</v>
      </c>
      <c r="B9" s="27">
        <v>2318507905.25</v>
      </c>
      <c r="C9" s="27">
        <v>2465689313.1399999</v>
      </c>
      <c r="D9" s="27">
        <v>3026960878.6999998</v>
      </c>
      <c r="E9" s="27">
        <v>3517694236.7600002</v>
      </c>
      <c r="F9" s="27">
        <v>3403784494.8699999</v>
      </c>
      <c r="G9" s="27">
        <v>3557689464.0100002</v>
      </c>
      <c r="H9" s="27">
        <v>3492782813.3099999</v>
      </c>
      <c r="I9" s="27">
        <v>3515055562</v>
      </c>
      <c r="J9" s="27">
        <v>3654214482</v>
      </c>
      <c r="K9" s="27">
        <v>3758602331.8499999</v>
      </c>
      <c r="L9" s="28"/>
    </row>
    <row r="10" spans="1:21" s="26" customFormat="1" x14ac:dyDescent="0.2">
      <c r="A10" s="26" t="s">
        <v>50</v>
      </c>
      <c r="B10" s="27">
        <v>2408696564.5300002</v>
      </c>
      <c r="C10" s="27">
        <v>3143872656.8899984</v>
      </c>
      <c r="D10" s="27">
        <v>3380395605.789999</v>
      </c>
      <c r="E10" s="27">
        <v>1405791603.1599979</v>
      </c>
      <c r="F10" s="27">
        <v>1466595537</v>
      </c>
      <c r="G10" s="27">
        <v>813518995.89999998</v>
      </c>
      <c r="H10" s="27">
        <v>1223240332.1900008</v>
      </c>
      <c r="I10" s="27">
        <v>1633878868</v>
      </c>
      <c r="J10" s="27">
        <v>1660181171</v>
      </c>
      <c r="K10" s="27">
        <v>1575703389.5200002</v>
      </c>
      <c r="L10" s="28"/>
    </row>
    <row r="11" spans="1:21" s="26" customFormat="1" ht="12.75" x14ac:dyDescent="0.2">
      <c r="A11" s="26" t="s">
        <v>51</v>
      </c>
      <c r="B11" s="29">
        <v>-1678212.06</v>
      </c>
      <c r="C11" s="29">
        <v>647161.53</v>
      </c>
      <c r="D11" s="29">
        <v>746399</v>
      </c>
      <c r="E11" s="29">
        <v>-145995.47</v>
      </c>
      <c r="F11" s="29">
        <v>8462</v>
      </c>
      <c r="G11" s="29">
        <v>621427271.10000002</v>
      </c>
      <c r="H11" s="29">
        <v>-115427.15999999992</v>
      </c>
      <c r="I11" s="29">
        <v>-125193</v>
      </c>
      <c r="J11" s="29">
        <v>-108968.17</v>
      </c>
      <c r="K11" s="29">
        <v>-169819.36</v>
      </c>
      <c r="L11" s="28"/>
      <c r="M11" s="30"/>
    </row>
    <row r="12" spans="1:21" s="26" customFormat="1" ht="12.75" x14ac:dyDescent="0.2">
      <c r="A12" s="31" t="s">
        <v>52</v>
      </c>
      <c r="B12" s="27">
        <v>12838121598.02</v>
      </c>
      <c r="C12" s="27">
        <v>13270350501.809999</v>
      </c>
      <c r="D12" s="27">
        <v>14214358527.1</v>
      </c>
      <c r="E12" s="27">
        <v>12643008322.629999</v>
      </c>
      <c r="F12" s="27">
        <v>13303105673.869999</v>
      </c>
      <c r="G12" s="27">
        <v>13744373932.01</v>
      </c>
      <c r="H12" s="27">
        <v>13771114174.34</v>
      </c>
      <c r="I12" s="27">
        <v>14170606492</v>
      </c>
      <c r="J12" s="27">
        <v>14578760441</v>
      </c>
      <c r="K12" s="27">
        <v>14818838277.870012</v>
      </c>
      <c r="L12" s="30"/>
    </row>
    <row r="13" spans="1:21" s="26" customFormat="1" ht="12.75" x14ac:dyDescent="0.2">
      <c r="B13" s="32"/>
      <c r="C13" s="32"/>
      <c r="D13" s="32"/>
      <c r="E13" s="32"/>
      <c r="F13" s="32"/>
      <c r="G13" s="32"/>
      <c r="H13" s="32"/>
      <c r="I13" s="32"/>
      <c r="J13" s="32"/>
      <c r="K13" s="32"/>
      <c r="L13" s="30"/>
      <c r="P13" s="33"/>
      <c r="S13" s="33"/>
    </row>
    <row r="14" spans="1:21" s="26" customFormat="1" ht="12.75" x14ac:dyDescent="0.2">
      <c r="A14" s="26" t="s">
        <v>48</v>
      </c>
      <c r="B14" s="34">
        <v>0.63191451166432255</v>
      </c>
      <c r="C14" s="34">
        <v>0.57723730576710852</v>
      </c>
      <c r="D14" s="34">
        <v>0.54918100093839595</v>
      </c>
      <c r="E14" s="34">
        <v>0.61058794562069496</v>
      </c>
      <c r="F14" s="34">
        <v>0.63389086629324232</v>
      </c>
      <c r="G14" s="34">
        <v>0.63675058931695783</v>
      </c>
      <c r="H14" s="34">
        <v>0.65755075016898434</v>
      </c>
      <c r="I14" s="34">
        <v>0.63665569007884348</v>
      </c>
      <c r="J14" s="34">
        <v>0.63547857984862544</v>
      </c>
      <c r="K14" s="34">
        <v>0.64004358492960733</v>
      </c>
      <c r="P14" s="33"/>
      <c r="S14" s="33"/>
    </row>
    <row r="15" spans="1:21" s="26" customFormat="1" x14ac:dyDescent="0.2">
      <c r="A15" s="26" t="s">
        <v>49</v>
      </c>
      <c r="B15" s="34">
        <v>0.18059557136517379</v>
      </c>
      <c r="C15" s="34">
        <v>0.18580438495604876</v>
      </c>
      <c r="D15" s="34">
        <v>0.21295093077390931</v>
      </c>
      <c r="E15" s="34">
        <v>0.27823237531716261</v>
      </c>
      <c r="F15" s="34">
        <v>0.25586389962726702</v>
      </c>
      <c r="G15" s="34">
        <v>0.25884696397296852</v>
      </c>
      <c r="H15" s="34">
        <v>0.25363109833321795</v>
      </c>
      <c r="I15" s="34">
        <v>0.24805258433959201</v>
      </c>
      <c r="J15" s="34">
        <v>0.25065330463372004</v>
      </c>
      <c r="K15" s="34">
        <v>0.25363677377213695</v>
      </c>
    </row>
    <row r="16" spans="1:21" s="26" customFormat="1" x14ac:dyDescent="0.2">
      <c r="A16" s="26" t="s">
        <v>50</v>
      </c>
      <c r="B16" s="34">
        <v>0.18762063796790093</v>
      </c>
      <c r="C16" s="34">
        <v>0.2369095417985525</v>
      </c>
      <c r="D16" s="34">
        <v>0.23781555807426677</v>
      </c>
      <c r="E16" s="34">
        <v>0.11119122658835402</v>
      </c>
      <c r="F16" s="34">
        <v>0.1102445979874227</v>
      </c>
      <c r="G16" s="34">
        <v>5.9189236259452493E-2</v>
      </c>
      <c r="H16" s="34">
        <v>8.8826533329401158E-2</v>
      </c>
      <c r="I16" s="34">
        <v>0.11530056027752972</v>
      </c>
      <c r="J16" s="34">
        <v>0.11387670287324669</v>
      </c>
      <c r="K16" s="34">
        <v>0.10633110099278877</v>
      </c>
    </row>
    <row r="17" spans="1:11" s="26" customFormat="1" ht="12.75" x14ac:dyDescent="0.2">
      <c r="A17" s="26" t="s">
        <v>51</v>
      </c>
      <c r="B17" s="35">
        <v>-1.3072099739722262E-4</v>
      </c>
      <c r="C17" s="35">
        <v>4.8767478290172586E-5</v>
      </c>
      <c r="D17" s="35">
        <v>5.2510213427990664E-5</v>
      </c>
      <c r="E17" s="35">
        <v>-1.1547526211675389E-5</v>
      </c>
      <c r="F17" s="35">
        <v>6.3609206808159739E-7</v>
      </c>
      <c r="G17" s="35">
        <v>4.521321045062119E-2</v>
      </c>
      <c r="H17" s="35">
        <v>-8.3818316033627625E-6</v>
      </c>
      <c r="I17" s="35">
        <v>-8.8346959652487397E-6</v>
      </c>
      <c r="J17" s="35">
        <v>-7.4744468462179872E-6</v>
      </c>
      <c r="K17" s="35">
        <v>-1.1459694533113496E-5</v>
      </c>
    </row>
    <row r="18" spans="1:11" s="26" customFormat="1" x14ac:dyDescent="0.2">
      <c r="A18" s="36" t="s">
        <v>53</v>
      </c>
      <c r="B18" s="34">
        <v>1</v>
      </c>
      <c r="C18" s="34">
        <v>1</v>
      </c>
      <c r="D18" s="34">
        <v>1</v>
      </c>
      <c r="E18" s="34">
        <v>1</v>
      </c>
      <c r="F18" s="34">
        <v>1.0000000000000002</v>
      </c>
      <c r="G18" s="34">
        <v>1</v>
      </c>
      <c r="H18" s="34">
        <v>1</v>
      </c>
      <c r="I18" s="34">
        <v>1</v>
      </c>
      <c r="J18" s="34">
        <v>1.000001112908746</v>
      </c>
      <c r="K18" s="34">
        <v>1</v>
      </c>
    </row>
    <row r="19" spans="1:11" s="26" customFormat="1" ht="12.75" x14ac:dyDescent="0.2">
      <c r="D19" s="32"/>
      <c r="E19" s="32"/>
      <c r="F19" s="32"/>
      <c r="G19" s="32"/>
      <c r="H19" s="32"/>
      <c r="I19" s="32"/>
      <c r="J19" s="32"/>
    </row>
    <row r="21" spans="1:11" s="38" customFormat="1" ht="11.25" x14ac:dyDescent="0.2">
      <c r="A21" s="37" t="s">
        <v>54</v>
      </c>
      <c r="B21" s="38" t="s">
        <v>55</v>
      </c>
      <c r="D21" s="39"/>
      <c r="E21" s="39"/>
      <c r="F21" s="39"/>
      <c r="G21" s="39"/>
      <c r="H21" s="39"/>
      <c r="I21" s="39"/>
      <c r="J21" s="39"/>
    </row>
    <row r="22" spans="1:11" s="38" customFormat="1" ht="11.25" x14ac:dyDescent="0.2">
      <c r="B22" s="38" t="s">
        <v>56</v>
      </c>
      <c r="D22" s="39"/>
      <c r="E22" s="39"/>
      <c r="F22" s="39"/>
      <c r="G22" s="40"/>
      <c r="H22" s="40"/>
      <c r="I22" s="39"/>
      <c r="J22" s="39"/>
    </row>
    <row r="23" spans="1:11" s="38" customFormat="1" ht="11.25" x14ac:dyDescent="0.2">
      <c r="B23" s="38" t="s">
        <v>57</v>
      </c>
      <c r="D23" s="39"/>
      <c r="E23" s="39"/>
      <c r="F23" s="39"/>
      <c r="G23" s="39"/>
      <c r="H23" s="39"/>
      <c r="I23" s="39"/>
      <c r="J23" s="39"/>
    </row>
    <row r="24" spans="1:11" s="38" customFormat="1" ht="11.25" x14ac:dyDescent="0.2">
      <c r="B24" s="38" t="s">
        <v>58</v>
      </c>
      <c r="D24" s="39"/>
      <c r="E24" s="39"/>
      <c r="F24" s="39"/>
      <c r="G24" s="39"/>
      <c r="H24" s="39"/>
      <c r="I24" s="39"/>
      <c r="J24" s="39"/>
    </row>
    <row r="25" spans="1:11" s="38" customFormat="1" ht="11.25" x14ac:dyDescent="0.2">
      <c r="B25" s="38" t="s">
        <v>59</v>
      </c>
      <c r="D25" s="39"/>
      <c r="E25" s="39"/>
      <c r="F25" s="39"/>
      <c r="G25" s="39"/>
      <c r="H25" s="39"/>
      <c r="I25" s="39"/>
      <c r="J25" s="39"/>
    </row>
    <row r="26" spans="1:11" s="38" customFormat="1" ht="11.25" x14ac:dyDescent="0.2">
      <c r="B26" s="38" t="s">
        <v>60</v>
      </c>
      <c r="D26" s="39"/>
      <c r="E26" s="39"/>
      <c r="F26" s="39"/>
      <c r="G26" s="39"/>
      <c r="H26" s="39"/>
      <c r="I26" s="39"/>
      <c r="J26" s="39"/>
    </row>
  </sheetData>
  <pageMargins left="0.7" right="0.7" top="0.75" bottom="0.75" header="0.3" footer="0.3"/>
  <pageSetup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907C4-C9F4-4B76-910B-218151AB6B35}">
  <dimension ref="A1:S35"/>
  <sheetViews>
    <sheetView showGridLines="0" workbookViewId="0">
      <selection activeCell="I20" sqref="I20"/>
    </sheetView>
  </sheetViews>
  <sheetFormatPr defaultRowHeight="14.25" x14ac:dyDescent="0.2"/>
  <cols>
    <col min="1" max="1" width="13.140625" style="41" customWidth="1"/>
    <col min="2" max="2" width="18.28515625" style="42" customWidth="1"/>
    <col min="3" max="3" width="9" style="42" customWidth="1"/>
    <col min="4" max="4" width="13.28515625" style="42" customWidth="1"/>
    <col min="5" max="5" width="5.42578125" style="42" customWidth="1"/>
    <col min="6" max="6" width="17.5703125" style="42" bestFit="1" customWidth="1"/>
    <col min="7" max="7" width="9.28515625" style="42" bestFit="1" customWidth="1"/>
    <col min="8" max="8" width="5.7109375" style="42" customWidth="1"/>
    <col min="9" max="9" width="15.5703125" style="42" customWidth="1"/>
    <col min="10" max="10" width="9.28515625" style="42" bestFit="1" customWidth="1"/>
    <col min="11" max="251" width="9.140625" style="41"/>
    <col min="252" max="252" width="13.140625" style="41" customWidth="1"/>
    <col min="253" max="253" width="18.28515625" style="41" customWidth="1"/>
    <col min="254" max="254" width="14.28515625" style="41" customWidth="1"/>
    <col min="255" max="255" width="12.85546875" style="41" customWidth="1"/>
    <col min="256" max="256" width="3.5703125" style="41" customWidth="1"/>
    <col min="257" max="257" width="16.5703125" style="41" bestFit="1" customWidth="1"/>
    <col min="258" max="258" width="9.140625" style="41"/>
    <col min="259" max="259" width="3.5703125" style="41" customWidth="1"/>
    <col min="260" max="260" width="15.42578125" style="41" customWidth="1"/>
    <col min="261" max="262" width="9.140625" style="41"/>
    <col min="263" max="263" width="23.7109375" style="41" customWidth="1"/>
    <col min="264" max="507" width="9.140625" style="41"/>
    <col min="508" max="508" width="13.140625" style="41" customWidth="1"/>
    <col min="509" max="509" width="18.28515625" style="41" customWidth="1"/>
    <col min="510" max="510" width="14.28515625" style="41" customWidth="1"/>
    <col min="511" max="511" width="12.85546875" style="41" customWidth="1"/>
    <col min="512" max="512" width="3.5703125" style="41" customWidth="1"/>
    <col min="513" max="513" width="16.5703125" style="41" bestFit="1" customWidth="1"/>
    <col min="514" max="514" width="9.140625" style="41"/>
    <col min="515" max="515" width="3.5703125" style="41" customWidth="1"/>
    <col min="516" max="516" width="15.42578125" style="41" customWidth="1"/>
    <col min="517" max="518" width="9.140625" style="41"/>
    <col min="519" max="519" width="23.7109375" style="41" customWidth="1"/>
    <col min="520" max="763" width="9.140625" style="41"/>
    <col min="764" max="764" width="13.140625" style="41" customWidth="1"/>
    <col min="765" max="765" width="18.28515625" style="41" customWidth="1"/>
    <col min="766" max="766" width="14.28515625" style="41" customWidth="1"/>
    <col min="767" max="767" width="12.85546875" style="41" customWidth="1"/>
    <col min="768" max="768" width="3.5703125" style="41" customWidth="1"/>
    <col min="769" max="769" width="16.5703125" style="41" bestFit="1" customWidth="1"/>
    <col min="770" max="770" width="9.140625" style="41"/>
    <col min="771" max="771" width="3.5703125" style="41" customWidth="1"/>
    <col min="772" max="772" width="15.42578125" style="41" customWidth="1"/>
    <col min="773" max="774" width="9.140625" style="41"/>
    <col min="775" max="775" width="23.7109375" style="41" customWidth="1"/>
    <col min="776" max="1019" width="9.140625" style="41"/>
    <col min="1020" max="1020" width="13.140625" style="41" customWidth="1"/>
    <col min="1021" max="1021" width="18.28515625" style="41" customWidth="1"/>
    <col min="1022" max="1022" width="14.28515625" style="41" customWidth="1"/>
    <col min="1023" max="1023" width="12.85546875" style="41" customWidth="1"/>
    <col min="1024" max="1024" width="3.5703125" style="41" customWidth="1"/>
    <col min="1025" max="1025" width="16.5703125" style="41" bestFit="1" customWidth="1"/>
    <col min="1026" max="1026" width="9.140625" style="41"/>
    <col min="1027" max="1027" width="3.5703125" style="41" customWidth="1"/>
    <col min="1028" max="1028" width="15.42578125" style="41" customWidth="1"/>
    <col min="1029" max="1030" width="9.140625" style="41"/>
    <col min="1031" max="1031" width="23.7109375" style="41" customWidth="1"/>
    <col min="1032" max="1275" width="9.140625" style="41"/>
    <col min="1276" max="1276" width="13.140625" style="41" customWidth="1"/>
    <col min="1277" max="1277" width="18.28515625" style="41" customWidth="1"/>
    <col min="1278" max="1278" width="14.28515625" style="41" customWidth="1"/>
    <col min="1279" max="1279" width="12.85546875" style="41" customWidth="1"/>
    <col min="1280" max="1280" width="3.5703125" style="41" customWidth="1"/>
    <col min="1281" max="1281" width="16.5703125" style="41" bestFit="1" customWidth="1"/>
    <col min="1282" max="1282" width="9.140625" style="41"/>
    <col min="1283" max="1283" width="3.5703125" style="41" customWidth="1"/>
    <col min="1284" max="1284" width="15.42578125" style="41" customWidth="1"/>
    <col min="1285" max="1286" width="9.140625" style="41"/>
    <col min="1287" max="1287" width="23.7109375" style="41" customWidth="1"/>
    <col min="1288" max="1531" width="9.140625" style="41"/>
    <col min="1532" max="1532" width="13.140625" style="41" customWidth="1"/>
    <col min="1533" max="1533" width="18.28515625" style="41" customWidth="1"/>
    <col min="1534" max="1534" width="14.28515625" style="41" customWidth="1"/>
    <col min="1535" max="1535" width="12.85546875" style="41" customWidth="1"/>
    <col min="1536" max="1536" width="3.5703125" style="41" customWidth="1"/>
    <col min="1537" max="1537" width="16.5703125" style="41" bestFit="1" customWidth="1"/>
    <col min="1538" max="1538" width="9.140625" style="41"/>
    <col min="1539" max="1539" width="3.5703125" style="41" customWidth="1"/>
    <col min="1540" max="1540" width="15.42578125" style="41" customWidth="1"/>
    <col min="1541" max="1542" width="9.140625" style="41"/>
    <col min="1543" max="1543" width="23.7109375" style="41" customWidth="1"/>
    <col min="1544" max="1787" width="9.140625" style="41"/>
    <col min="1788" max="1788" width="13.140625" style="41" customWidth="1"/>
    <col min="1789" max="1789" width="18.28515625" style="41" customWidth="1"/>
    <col min="1790" max="1790" width="14.28515625" style="41" customWidth="1"/>
    <col min="1791" max="1791" width="12.85546875" style="41" customWidth="1"/>
    <col min="1792" max="1792" width="3.5703125" style="41" customWidth="1"/>
    <col min="1793" max="1793" width="16.5703125" style="41" bestFit="1" customWidth="1"/>
    <col min="1794" max="1794" width="9.140625" style="41"/>
    <col min="1795" max="1795" width="3.5703125" style="41" customWidth="1"/>
    <col min="1796" max="1796" width="15.42578125" style="41" customWidth="1"/>
    <col min="1797" max="1798" width="9.140625" style="41"/>
    <col min="1799" max="1799" width="23.7109375" style="41" customWidth="1"/>
    <col min="1800" max="2043" width="9.140625" style="41"/>
    <col min="2044" max="2044" width="13.140625" style="41" customWidth="1"/>
    <col min="2045" max="2045" width="18.28515625" style="41" customWidth="1"/>
    <col min="2046" max="2046" width="14.28515625" style="41" customWidth="1"/>
    <col min="2047" max="2047" width="12.85546875" style="41" customWidth="1"/>
    <col min="2048" max="2048" width="3.5703125" style="41" customWidth="1"/>
    <col min="2049" max="2049" width="16.5703125" style="41" bestFit="1" customWidth="1"/>
    <col min="2050" max="2050" width="9.140625" style="41"/>
    <col min="2051" max="2051" width="3.5703125" style="41" customWidth="1"/>
    <col min="2052" max="2052" width="15.42578125" style="41" customWidth="1"/>
    <col min="2053" max="2054" width="9.140625" style="41"/>
    <col min="2055" max="2055" width="23.7109375" style="41" customWidth="1"/>
    <col min="2056" max="2299" width="9.140625" style="41"/>
    <col min="2300" max="2300" width="13.140625" style="41" customWidth="1"/>
    <col min="2301" max="2301" width="18.28515625" style="41" customWidth="1"/>
    <col min="2302" max="2302" width="14.28515625" style="41" customWidth="1"/>
    <col min="2303" max="2303" width="12.85546875" style="41" customWidth="1"/>
    <col min="2304" max="2304" width="3.5703125" style="41" customWidth="1"/>
    <col min="2305" max="2305" width="16.5703125" style="41" bestFit="1" customWidth="1"/>
    <col min="2306" max="2306" width="9.140625" style="41"/>
    <col min="2307" max="2307" width="3.5703125" style="41" customWidth="1"/>
    <col min="2308" max="2308" width="15.42578125" style="41" customWidth="1"/>
    <col min="2309" max="2310" width="9.140625" style="41"/>
    <col min="2311" max="2311" width="23.7109375" style="41" customWidth="1"/>
    <col min="2312" max="2555" width="9.140625" style="41"/>
    <col min="2556" max="2556" width="13.140625" style="41" customWidth="1"/>
    <col min="2557" max="2557" width="18.28515625" style="41" customWidth="1"/>
    <col min="2558" max="2558" width="14.28515625" style="41" customWidth="1"/>
    <col min="2559" max="2559" width="12.85546875" style="41" customWidth="1"/>
    <col min="2560" max="2560" width="3.5703125" style="41" customWidth="1"/>
    <col min="2561" max="2561" width="16.5703125" style="41" bestFit="1" customWidth="1"/>
    <col min="2562" max="2562" width="9.140625" style="41"/>
    <col min="2563" max="2563" width="3.5703125" style="41" customWidth="1"/>
    <col min="2564" max="2564" width="15.42578125" style="41" customWidth="1"/>
    <col min="2565" max="2566" width="9.140625" style="41"/>
    <col min="2567" max="2567" width="23.7109375" style="41" customWidth="1"/>
    <col min="2568" max="2811" width="9.140625" style="41"/>
    <col min="2812" max="2812" width="13.140625" style="41" customWidth="1"/>
    <col min="2813" max="2813" width="18.28515625" style="41" customWidth="1"/>
    <col min="2814" max="2814" width="14.28515625" style="41" customWidth="1"/>
    <col min="2815" max="2815" width="12.85546875" style="41" customWidth="1"/>
    <col min="2816" max="2816" width="3.5703125" style="41" customWidth="1"/>
    <col min="2817" max="2817" width="16.5703125" style="41" bestFit="1" customWidth="1"/>
    <col min="2818" max="2818" width="9.140625" style="41"/>
    <col min="2819" max="2819" width="3.5703125" style="41" customWidth="1"/>
    <col min="2820" max="2820" width="15.42578125" style="41" customWidth="1"/>
    <col min="2821" max="2822" width="9.140625" style="41"/>
    <col min="2823" max="2823" width="23.7109375" style="41" customWidth="1"/>
    <col min="2824" max="3067" width="9.140625" style="41"/>
    <col min="3068" max="3068" width="13.140625" style="41" customWidth="1"/>
    <col min="3069" max="3069" width="18.28515625" style="41" customWidth="1"/>
    <col min="3070" max="3070" width="14.28515625" style="41" customWidth="1"/>
    <col min="3071" max="3071" width="12.85546875" style="41" customWidth="1"/>
    <col min="3072" max="3072" width="3.5703125" style="41" customWidth="1"/>
    <col min="3073" max="3073" width="16.5703125" style="41" bestFit="1" customWidth="1"/>
    <col min="3074" max="3074" width="9.140625" style="41"/>
    <col min="3075" max="3075" width="3.5703125" style="41" customWidth="1"/>
    <col min="3076" max="3076" width="15.42578125" style="41" customWidth="1"/>
    <col min="3077" max="3078" width="9.140625" style="41"/>
    <col min="3079" max="3079" width="23.7109375" style="41" customWidth="1"/>
    <col min="3080" max="3323" width="9.140625" style="41"/>
    <col min="3324" max="3324" width="13.140625" style="41" customWidth="1"/>
    <col min="3325" max="3325" width="18.28515625" style="41" customWidth="1"/>
    <col min="3326" max="3326" width="14.28515625" style="41" customWidth="1"/>
    <col min="3327" max="3327" width="12.85546875" style="41" customWidth="1"/>
    <col min="3328" max="3328" width="3.5703125" style="41" customWidth="1"/>
    <col min="3329" max="3329" width="16.5703125" style="41" bestFit="1" customWidth="1"/>
    <col min="3330" max="3330" width="9.140625" style="41"/>
    <col min="3331" max="3331" width="3.5703125" style="41" customWidth="1"/>
    <col min="3332" max="3332" width="15.42578125" style="41" customWidth="1"/>
    <col min="3333" max="3334" width="9.140625" style="41"/>
    <col min="3335" max="3335" width="23.7109375" style="41" customWidth="1"/>
    <col min="3336" max="3579" width="9.140625" style="41"/>
    <col min="3580" max="3580" width="13.140625" style="41" customWidth="1"/>
    <col min="3581" max="3581" width="18.28515625" style="41" customWidth="1"/>
    <col min="3582" max="3582" width="14.28515625" style="41" customWidth="1"/>
    <col min="3583" max="3583" width="12.85546875" style="41" customWidth="1"/>
    <col min="3584" max="3584" width="3.5703125" style="41" customWidth="1"/>
    <col min="3585" max="3585" width="16.5703125" style="41" bestFit="1" customWidth="1"/>
    <col min="3586" max="3586" width="9.140625" style="41"/>
    <col min="3587" max="3587" width="3.5703125" style="41" customWidth="1"/>
    <col min="3588" max="3588" width="15.42578125" style="41" customWidth="1"/>
    <col min="3589" max="3590" width="9.140625" style="41"/>
    <col min="3591" max="3591" width="23.7109375" style="41" customWidth="1"/>
    <col min="3592" max="3835" width="9.140625" style="41"/>
    <col min="3836" max="3836" width="13.140625" style="41" customWidth="1"/>
    <col min="3837" max="3837" width="18.28515625" style="41" customWidth="1"/>
    <col min="3838" max="3838" width="14.28515625" style="41" customWidth="1"/>
    <col min="3839" max="3839" width="12.85546875" style="41" customWidth="1"/>
    <col min="3840" max="3840" width="3.5703125" style="41" customWidth="1"/>
    <col min="3841" max="3841" width="16.5703125" style="41" bestFit="1" customWidth="1"/>
    <col min="3842" max="3842" width="9.140625" style="41"/>
    <col min="3843" max="3843" width="3.5703125" style="41" customWidth="1"/>
    <col min="3844" max="3844" width="15.42578125" style="41" customWidth="1"/>
    <col min="3845" max="3846" width="9.140625" style="41"/>
    <col min="3847" max="3847" width="23.7109375" style="41" customWidth="1"/>
    <col min="3848" max="4091" width="9.140625" style="41"/>
    <col min="4092" max="4092" width="13.140625" style="41" customWidth="1"/>
    <col min="4093" max="4093" width="18.28515625" style="41" customWidth="1"/>
    <col min="4094" max="4094" width="14.28515625" style="41" customWidth="1"/>
    <col min="4095" max="4095" width="12.85546875" style="41" customWidth="1"/>
    <col min="4096" max="4096" width="3.5703125" style="41" customWidth="1"/>
    <col min="4097" max="4097" width="16.5703125" style="41" bestFit="1" customWidth="1"/>
    <col min="4098" max="4098" width="9.140625" style="41"/>
    <col min="4099" max="4099" width="3.5703125" style="41" customWidth="1"/>
    <col min="4100" max="4100" width="15.42578125" style="41" customWidth="1"/>
    <col min="4101" max="4102" width="9.140625" style="41"/>
    <col min="4103" max="4103" width="23.7109375" style="41" customWidth="1"/>
    <col min="4104" max="4347" width="9.140625" style="41"/>
    <col min="4348" max="4348" width="13.140625" style="41" customWidth="1"/>
    <col min="4349" max="4349" width="18.28515625" style="41" customWidth="1"/>
    <col min="4350" max="4350" width="14.28515625" style="41" customWidth="1"/>
    <col min="4351" max="4351" width="12.85546875" style="41" customWidth="1"/>
    <col min="4352" max="4352" width="3.5703125" style="41" customWidth="1"/>
    <col min="4353" max="4353" width="16.5703125" style="41" bestFit="1" customWidth="1"/>
    <col min="4354" max="4354" width="9.140625" style="41"/>
    <col min="4355" max="4355" width="3.5703125" style="41" customWidth="1"/>
    <col min="4356" max="4356" width="15.42578125" style="41" customWidth="1"/>
    <col min="4357" max="4358" width="9.140625" style="41"/>
    <col min="4359" max="4359" width="23.7109375" style="41" customWidth="1"/>
    <col min="4360" max="4603" width="9.140625" style="41"/>
    <col min="4604" max="4604" width="13.140625" style="41" customWidth="1"/>
    <col min="4605" max="4605" width="18.28515625" style="41" customWidth="1"/>
    <col min="4606" max="4606" width="14.28515625" style="41" customWidth="1"/>
    <col min="4607" max="4607" width="12.85546875" style="41" customWidth="1"/>
    <col min="4608" max="4608" width="3.5703125" style="41" customWidth="1"/>
    <col min="4609" max="4609" width="16.5703125" style="41" bestFit="1" customWidth="1"/>
    <col min="4610" max="4610" width="9.140625" style="41"/>
    <col min="4611" max="4611" width="3.5703125" style="41" customWidth="1"/>
    <col min="4612" max="4612" width="15.42578125" style="41" customWidth="1"/>
    <col min="4613" max="4614" width="9.140625" style="41"/>
    <col min="4615" max="4615" width="23.7109375" style="41" customWidth="1"/>
    <col min="4616" max="4859" width="9.140625" style="41"/>
    <col min="4860" max="4860" width="13.140625" style="41" customWidth="1"/>
    <col min="4861" max="4861" width="18.28515625" style="41" customWidth="1"/>
    <col min="4862" max="4862" width="14.28515625" style="41" customWidth="1"/>
    <col min="4863" max="4863" width="12.85546875" style="41" customWidth="1"/>
    <col min="4864" max="4864" width="3.5703125" style="41" customWidth="1"/>
    <col min="4865" max="4865" width="16.5703125" style="41" bestFit="1" customWidth="1"/>
    <col min="4866" max="4866" width="9.140625" style="41"/>
    <col min="4867" max="4867" width="3.5703125" style="41" customWidth="1"/>
    <col min="4868" max="4868" width="15.42578125" style="41" customWidth="1"/>
    <col min="4869" max="4870" width="9.140625" style="41"/>
    <col min="4871" max="4871" width="23.7109375" style="41" customWidth="1"/>
    <col min="4872" max="5115" width="9.140625" style="41"/>
    <col min="5116" max="5116" width="13.140625" style="41" customWidth="1"/>
    <col min="5117" max="5117" width="18.28515625" style="41" customWidth="1"/>
    <col min="5118" max="5118" width="14.28515625" style="41" customWidth="1"/>
    <col min="5119" max="5119" width="12.85546875" style="41" customWidth="1"/>
    <col min="5120" max="5120" width="3.5703125" style="41" customWidth="1"/>
    <col min="5121" max="5121" width="16.5703125" style="41" bestFit="1" customWidth="1"/>
    <col min="5122" max="5122" width="9.140625" style="41"/>
    <col min="5123" max="5123" width="3.5703125" style="41" customWidth="1"/>
    <col min="5124" max="5124" width="15.42578125" style="41" customWidth="1"/>
    <col min="5125" max="5126" width="9.140625" style="41"/>
    <col min="5127" max="5127" width="23.7109375" style="41" customWidth="1"/>
    <col min="5128" max="5371" width="9.140625" style="41"/>
    <col min="5372" max="5372" width="13.140625" style="41" customWidth="1"/>
    <col min="5373" max="5373" width="18.28515625" style="41" customWidth="1"/>
    <col min="5374" max="5374" width="14.28515625" style="41" customWidth="1"/>
    <col min="5375" max="5375" width="12.85546875" style="41" customWidth="1"/>
    <col min="5376" max="5376" width="3.5703125" style="41" customWidth="1"/>
    <col min="5377" max="5377" width="16.5703125" style="41" bestFit="1" customWidth="1"/>
    <col min="5378" max="5378" width="9.140625" style="41"/>
    <col min="5379" max="5379" width="3.5703125" style="41" customWidth="1"/>
    <col min="5380" max="5380" width="15.42578125" style="41" customWidth="1"/>
    <col min="5381" max="5382" width="9.140625" style="41"/>
    <col min="5383" max="5383" width="23.7109375" style="41" customWidth="1"/>
    <col min="5384" max="5627" width="9.140625" style="41"/>
    <col min="5628" max="5628" width="13.140625" style="41" customWidth="1"/>
    <col min="5629" max="5629" width="18.28515625" style="41" customWidth="1"/>
    <col min="5630" max="5630" width="14.28515625" style="41" customWidth="1"/>
    <col min="5631" max="5631" width="12.85546875" style="41" customWidth="1"/>
    <col min="5632" max="5632" width="3.5703125" style="41" customWidth="1"/>
    <col min="5633" max="5633" width="16.5703125" style="41" bestFit="1" customWidth="1"/>
    <col min="5634" max="5634" width="9.140625" style="41"/>
    <col min="5635" max="5635" width="3.5703125" style="41" customWidth="1"/>
    <col min="5636" max="5636" width="15.42578125" style="41" customWidth="1"/>
    <col min="5637" max="5638" width="9.140625" style="41"/>
    <col min="5639" max="5639" width="23.7109375" style="41" customWidth="1"/>
    <col min="5640" max="5883" width="9.140625" style="41"/>
    <col min="5884" max="5884" width="13.140625" style="41" customWidth="1"/>
    <col min="5885" max="5885" width="18.28515625" style="41" customWidth="1"/>
    <col min="5886" max="5886" width="14.28515625" style="41" customWidth="1"/>
    <col min="5887" max="5887" width="12.85546875" style="41" customWidth="1"/>
    <col min="5888" max="5888" width="3.5703125" style="41" customWidth="1"/>
    <col min="5889" max="5889" width="16.5703125" style="41" bestFit="1" customWidth="1"/>
    <col min="5890" max="5890" width="9.140625" style="41"/>
    <col min="5891" max="5891" width="3.5703125" style="41" customWidth="1"/>
    <col min="5892" max="5892" width="15.42578125" style="41" customWidth="1"/>
    <col min="5893" max="5894" width="9.140625" style="41"/>
    <col min="5895" max="5895" width="23.7109375" style="41" customWidth="1"/>
    <col min="5896" max="6139" width="9.140625" style="41"/>
    <col min="6140" max="6140" width="13.140625" style="41" customWidth="1"/>
    <col min="6141" max="6141" width="18.28515625" style="41" customWidth="1"/>
    <col min="6142" max="6142" width="14.28515625" style="41" customWidth="1"/>
    <col min="6143" max="6143" width="12.85546875" style="41" customWidth="1"/>
    <col min="6144" max="6144" width="3.5703125" style="41" customWidth="1"/>
    <col min="6145" max="6145" width="16.5703125" style="41" bestFit="1" customWidth="1"/>
    <col min="6146" max="6146" width="9.140625" style="41"/>
    <col min="6147" max="6147" width="3.5703125" style="41" customWidth="1"/>
    <col min="6148" max="6148" width="15.42578125" style="41" customWidth="1"/>
    <col min="6149" max="6150" width="9.140625" style="41"/>
    <col min="6151" max="6151" width="23.7109375" style="41" customWidth="1"/>
    <col min="6152" max="6395" width="9.140625" style="41"/>
    <col min="6396" max="6396" width="13.140625" style="41" customWidth="1"/>
    <col min="6397" max="6397" width="18.28515625" style="41" customWidth="1"/>
    <col min="6398" max="6398" width="14.28515625" style="41" customWidth="1"/>
    <col min="6399" max="6399" width="12.85546875" style="41" customWidth="1"/>
    <col min="6400" max="6400" width="3.5703125" style="41" customWidth="1"/>
    <col min="6401" max="6401" width="16.5703125" style="41" bestFit="1" customWidth="1"/>
    <col min="6402" max="6402" width="9.140625" style="41"/>
    <col min="6403" max="6403" width="3.5703125" style="41" customWidth="1"/>
    <col min="6404" max="6404" width="15.42578125" style="41" customWidth="1"/>
    <col min="6405" max="6406" width="9.140625" style="41"/>
    <col min="6407" max="6407" width="23.7109375" style="41" customWidth="1"/>
    <col min="6408" max="6651" width="9.140625" style="41"/>
    <col min="6652" max="6652" width="13.140625" style="41" customWidth="1"/>
    <col min="6653" max="6653" width="18.28515625" style="41" customWidth="1"/>
    <col min="6654" max="6654" width="14.28515625" style="41" customWidth="1"/>
    <col min="6655" max="6655" width="12.85546875" style="41" customWidth="1"/>
    <col min="6656" max="6656" width="3.5703125" style="41" customWidth="1"/>
    <col min="6657" max="6657" width="16.5703125" style="41" bestFit="1" customWidth="1"/>
    <col min="6658" max="6658" width="9.140625" style="41"/>
    <col min="6659" max="6659" width="3.5703125" style="41" customWidth="1"/>
    <col min="6660" max="6660" width="15.42578125" style="41" customWidth="1"/>
    <col min="6661" max="6662" width="9.140625" style="41"/>
    <col min="6663" max="6663" width="23.7109375" style="41" customWidth="1"/>
    <col min="6664" max="6907" width="9.140625" style="41"/>
    <col min="6908" max="6908" width="13.140625" style="41" customWidth="1"/>
    <col min="6909" max="6909" width="18.28515625" style="41" customWidth="1"/>
    <col min="6910" max="6910" width="14.28515625" style="41" customWidth="1"/>
    <col min="6911" max="6911" width="12.85546875" style="41" customWidth="1"/>
    <col min="6912" max="6912" width="3.5703125" style="41" customWidth="1"/>
    <col min="6913" max="6913" width="16.5703125" style="41" bestFit="1" customWidth="1"/>
    <col min="6914" max="6914" width="9.140625" style="41"/>
    <col min="6915" max="6915" width="3.5703125" style="41" customWidth="1"/>
    <col min="6916" max="6916" width="15.42578125" style="41" customWidth="1"/>
    <col min="6917" max="6918" width="9.140625" style="41"/>
    <col min="6919" max="6919" width="23.7109375" style="41" customWidth="1"/>
    <col min="6920" max="7163" width="9.140625" style="41"/>
    <col min="7164" max="7164" width="13.140625" style="41" customWidth="1"/>
    <col min="7165" max="7165" width="18.28515625" style="41" customWidth="1"/>
    <col min="7166" max="7166" width="14.28515625" style="41" customWidth="1"/>
    <col min="7167" max="7167" width="12.85546875" style="41" customWidth="1"/>
    <col min="7168" max="7168" width="3.5703125" style="41" customWidth="1"/>
    <col min="7169" max="7169" width="16.5703125" style="41" bestFit="1" customWidth="1"/>
    <col min="7170" max="7170" width="9.140625" style="41"/>
    <col min="7171" max="7171" width="3.5703125" style="41" customWidth="1"/>
    <col min="7172" max="7172" width="15.42578125" style="41" customWidth="1"/>
    <col min="7173" max="7174" width="9.140625" style="41"/>
    <col min="7175" max="7175" width="23.7109375" style="41" customWidth="1"/>
    <col min="7176" max="7419" width="9.140625" style="41"/>
    <col min="7420" max="7420" width="13.140625" style="41" customWidth="1"/>
    <col min="7421" max="7421" width="18.28515625" style="41" customWidth="1"/>
    <col min="7422" max="7422" width="14.28515625" style="41" customWidth="1"/>
    <col min="7423" max="7423" width="12.85546875" style="41" customWidth="1"/>
    <col min="7424" max="7424" width="3.5703125" style="41" customWidth="1"/>
    <col min="7425" max="7425" width="16.5703125" style="41" bestFit="1" customWidth="1"/>
    <col min="7426" max="7426" width="9.140625" style="41"/>
    <col min="7427" max="7427" width="3.5703125" style="41" customWidth="1"/>
    <col min="7428" max="7428" width="15.42578125" style="41" customWidth="1"/>
    <col min="7429" max="7430" width="9.140625" style="41"/>
    <col min="7431" max="7431" width="23.7109375" style="41" customWidth="1"/>
    <col min="7432" max="7675" width="9.140625" style="41"/>
    <col min="7676" max="7676" width="13.140625" style="41" customWidth="1"/>
    <col min="7677" max="7677" width="18.28515625" style="41" customWidth="1"/>
    <col min="7678" max="7678" width="14.28515625" style="41" customWidth="1"/>
    <col min="7679" max="7679" width="12.85546875" style="41" customWidth="1"/>
    <col min="7680" max="7680" width="3.5703125" style="41" customWidth="1"/>
    <col min="7681" max="7681" width="16.5703125" style="41" bestFit="1" customWidth="1"/>
    <col min="7682" max="7682" width="9.140625" style="41"/>
    <col min="7683" max="7683" width="3.5703125" style="41" customWidth="1"/>
    <col min="7684" max="7684" width="15.42578125" style="41" customWidth="1"/>
    <col min="7685" max="7686" width="9.140625" style="41"/>
    <col min="7687" max="7687" width="23.7109375" style="41" customWidth="1"/>
    <col min="7688" max="7931" width="9.140625" style="41"/>
    <col min="7932" max="7932" width="13.140625" style="41" customWidth="1"/>
    <col min="7933" max="7933" width="18.28515625" style="41" customWidth="1"/>
    <col min="7934" max="7934" width="14.28515625" style="41" customWidth="1"/>
    <col min="7935" max="7935" width="12.85546875" style="41" customWidth="1"/>
    <col min="7936" max="7936" width="3.5703125" style="41" customWidth="1"/>
    <col min="7937" max="7937" width="16.5703125" style="41" bestFit="1" customWidth="1"/>
    <col min="7938" max="7938" width="9.140625" style="41"/>
    <col min="7939" max="7939" width="3.5703125" style="41" customWidth="1"/>
    <col min="7940" max="7940" width="15.42578125" style="41" customWidth="1"/>
    <col min="7941" max="7942" width="9.140625" style="41"/>
    <col min="7943" max="7943" width="23.7109375" style="41" customWidth="1"/>
    <col min="7944" max="8187" width="9.140625" style="41"/>
    <col min="8188" max="8188" width="13.140625" style="41" customWidth="1"/>
    <col min="8189" max="8189" width="18.28515625" style="41" customWidth="1"/>
    <col min="8190" max="8190" width="14.28515625" style="41" customWidth="1"/>
    <col min="8191" max="8191" width="12.85546875" style="41" customWidth="1"/>
    <col min="8192" max="8192" width="3.5703125" style="41" customWidth="1"/>
    <col min="8193" max="8193" width="16.5703125" style="41" bestFit="1" customWidth="1"/>
    <col min="8194" max="8194" width="9.140625" style="41"/>
    <col min="8195" max="8195" width="3.5703125" style="41" customWidth="1"/>
    <col min="8196" max="8196" width="15.42578125" style="41" customWidth="1"/>
    <col min="8197" max="8198" width="9.140625" style="41"/>
    <col min="8199" max="8199" width="23.7109375" style="41" customWidth="1"/>
    <col min="8200" max="8443" width="9.140625" style="41"/>
    <col min="8444" max="8444" width="13.140625" style="41" customWidth="1"/>
    <col min="8445" max="8445" width="18.28515625" style="41" customWidth="1"/>
    <col min="8446" max="8446" width="14.28515625" style="41" customWidth="1"/>
    <col min="8447" max="8447" width="12.85546875" style="41" customWidth="1"/>
    <col min="8448" max="8448" width="3.5703125" style="41" customWidth="1"/>
    <col min="8449" max="8449" width="16.5703125" style="41" bestFit="1" customWidth="1"/>
    <col min="8450" max="8450" width="9.140625" style="41"/>
    <col min="8451" max="8451" width="3.5703125" style="41" customWidth="1"/>
    <col min="8452" max="8452" width="15.42578125" style="41" customWidth="1"/>
    <col min="8453" max="8454" width="9.140625" style="41"/>
    <col min="8455" max="8455" width="23.7109375" style="41" customWidth="1"/>
    <col min="8456" max="8699" width="9.140625" style="41"/>
    <col min="8700" max="8700" width="13.140625" style="41" customWidth="1"/>
    <col min="8701" max="8701" width="18.28515625" style="41" customWidth="1"/>
    <col min="8702" max="8702" width="14.28515625" style="41" customWidth="1"/>
    <col min="8703" max="8703" width="12.85546875" style="41" customWidth="1"/>
    <col min="8704" max="8704" width="3.5703125" style="41" customWidth="1"/>
    <col min="8705" max="8705" width="16.5703125" style="41" bestFit="1" customWidth="1"/>
    <col min="8706" max="8706" width="9.140625" style="41"/>
    <col min="8707" max="8707" width="3.5703125" style="41" customWidth="1"/>
    <col min="8708" max="8708" width="15.42578125" style="41" customWidth="1"/>
    <col min="8709" max="8710" width="9.140625" style="41"/>
    <col min="8711" max="8711" width="23.7109375" style="41" customWidth="1"/>
    <col min="8712" max="8955" width="9.140625" style="41"/>
    <col min="8956" max="8956" width="13.140625" style="41" customWidth="1"/>
    <col min="8957" max="8957" width="18.28515625" style="41" customWidth="1"/>
    <col min="8958" max="8958" width="14.28515625" style="41" customWidth="1"/>
    <col min="8959" max="8959" width="12.85546875" style="41" customWidth="1"/>
    <col min="8960" max="8960" width="3.5703125" style="41" customWidth="1"/>
    <col min="8961" max="8961" width="16.5703125" style="41" bestFit="1" customWidth="1"/>
    <col min="8962" max="8962" width="9.140625" style="41"/>
    <col min="8963" max="8963" width="3.5703125" style="41" customWidth="1"/>
    <col min="8964" max="8964" width="15.42578125" style="41" customWidth="1"/>
    <col min="8965" max="8966" width="9.140625" style="41"/>
    <col min="8967" max="8967" width="23.7109375" style="41" customWidth="1"/>
    <col min="8968" max="9211" width="9.140625" style="41"/>
    <col min="9212" max="9212" width="13.140625" style="41" customWidth="1"/>
    <col min="9213" max="9213" width="18.28515625" style="41" customWidth="1"/>
    <col min="9214" max="9214" width="14.28515625" style="41" customWidth="1"/>
    <col min="9215" max="9215" width="12.85546875" style="41" customWidth="1"/>
    <col min="9216" max="9216" width="3.5703125" style="41" customWidth="1"/>
    <col min="9217" max="9217" width="16.5703125" style="41" bestFit="1" customWidth="1"/>
    <col min="9218" max="9218" width="9.140625" style="41"/>
    <col min="9219" max="9219" width="3.5703125" style="41" customWidth="1"/>
    <col min="9220" max="9220" width="15.42578125" style="41" customWidth="1"/>
    <col min="9221" max="9222" width="9.140625" style="41"/>
    <col min="9223" max="9223" width="23.7109375" style="41" customWidth="1"/>
    <col min="9224" max="9467" width="9.140625" style="41"/>
    <col min="9468" max="9468" width="13.140625" style="41" customWidth="1"/>
    <col min="9469" max="9469" width="18.28515625" style="41" customWidth="1"/>
    <col min="9470" max="9470" width="14.28515625" style="41" customWidth="1"/>
    <col min="9471" max="9471" width="12.85546875" style="41" customWidth="1"/>
    <col min="9472" max="9472" width="3.5703125" style="41" customWidth="1"/>
    <col min="9473" max="9473" width="16.5703125" style="41" bestFit="1" customWidth="1"/>
    <col min="9474" max="9474" width="9.140625" style="41"/>
    <col min="9475" max="9475" width="3.5703125" style="41" customWidth="1"/>
    <col min="9476" max="9476" width="15.42578125" style="41" customWidth="1"/>
    <col min="9477" max="9478" width="9.140625" style="41"/>
    <col min="9479" max="9479" width="23.7109375" style="41" customWidth="1"/>
    <col min="9480" max="9723" width="9.140625" style="41"/>
    <col min="9724" max="9724" width="13.140625" style="41" customWidth="1"/>
    <col min="9725" max="9725" width="18.28515625" style="41" customWidth="1"/>
    <col min="9726" max="9726" width="14.28515625" style="41" customWidth="1"/>
    <col min="9727" max="9727" width="12.85546875" style="41" customWidth="1"/>
    <col min="9728" max="9728" width="3.5703125" style="41" customWidth="1"/>
    <col min="9729" max="9729" width="16.5703125" style="41" bestFit="1" customWidth="1"/>
    <col min="9730" max="9730" width="9.140625" style="41"/>
    <col min="9731" max="9731" width="3.5703125" style="41" customWidth="1"/>
    <col min="9732" max="9732" width="15.42578125" style="41" customWidth="1"/>
    <col min="9733" max="9734" width="9.140625" style="41"/>
    <col min="9735" max="9735" width="23.7109375" style="41" customWidth="1"/>
    <col min="9736" max="9979" width="9.140625" style="41"/>
    <col min="9980" max="9980" width="13.140625" style="41" customWidth="1"/>
    <col min="9981" max="9981" width="18.28515625" style="41" customWidth="1"/>
    <col min="9982" max="9982" width="14.28515625" style="41" customWidth="1"/>
    <col min="9983" max="9983" width="12.85546875" style="41" customWidth="1"/>
    <col min="9984" max="9984" width="3.5703125" style="41" customWidth="1"/>
    <col min="9985" max="9985" width="16.5703125" style="41" bestFit="1" customWidth="1"/>
    <col min="9986" max="9986" width="9.140625" style="41"/>
    <col min="9987" max="9987" width="3.5703125" style="41" customWidth="1"/>
    <col min="9988" max="9988" width="15.42578125" style="41" customWidth="1"/>
    <col min="9989" max="9990" width="9.140625" style="41"/>
    <col min="9991" max="9991" width="23.7109375" style="41" customWidth="1"/>
    <col min="9992" max="10235" width="9.140625" style="41"/>
    <col min="10236" max="10236" width="13.140625" style="41" customWidth="1"/>
    <col min="10237" max="10237" width="18.28515625" style="41" customWidth="1"/>
    <col min="10238" max="10238" width="14.28515625" style="41" customWidth="1"/>
    <col min="10239" max="10239" width="12.85546875" style="41" customWidth="1"/>
    <col min="10240" max="10240" width="3.5703125" style="41" customWidth="1"/>
    <col min="10241" max="10241" width="16.5703125" style="41" bestFit="1" customWidth="1"/>
    <col min="10242" max="10242" width="9.140625" style="41"/>
    <col min="10243" max="10243" width="3.5703125" style="41" customWidth="1"/>
    <col min="10244" max="10244" width="15.42578125" style="41" customWidth="1"/>
    <col min="10245" max="10246" width="9.140625" style="41"/>
    <col min="10247" max="10247" width="23.7109375" style="41" customWidth="1"/>
    <col min="10248" max="10491" width="9.140625" style="41"/>
    <col min="10492" max="10492" width="13.140625" style="41" customWidth="1"/>
    <col min="10493" max="10493" width="18.28515625" style="41" customWidth="1"/>
    <col min="10494" max="10494" width="14.28515625" style="41" customWidth="1"/>
    <col min="10495" max="10495" width="12.85546875" style="41" customWidth="1"/>
    <col min="10496" max="10496" width="3.5703125" style="41" customWidth="1"/>
    <col min="10497" max="10497" width="16.5703125" style="41" bestFit="1" customWidth="1"/>
    <col min="10498" max="10498" width="9.140625" style="41"/>
    <col min="10499" max="10499" width="3.5703125" style="41" customWidth="1"/>
    <col min="10500" max="10500" width="15.42578125" style="41" customWidth="1"/>
    <col min="10501" max="10502" width="9.140625" style="41"/>
    <col min="10503" max="10503" width="23.7109375" style="41" customWidth="1"/>
    <col min="10504" max="10747" width="9.140625" style="41"/>
    <col min="10748" max="10748" width="13.140625" style="41" customWidth="1"/>
    <col min="10749" max="10749" width="18.28515625" style="41" customWidth="1"/>
    <col min="10750" max="10750" width="14.28515625" style="41" customWidth="1"/>
    <col min="10751" max="10751" width="12.85546875" style="41" customWidth="1"/>
    <col min="10752" max="10752" width="3.5703125" style="41" customWidth="1"/>
    <col min="10753" max="10753" width="16.5703125" style="41" bestFit="1" customWidth="1"/>
    <col min="10754" max="10754" width="9.140625" style="41"/>
    <col min="10755" max="10755" width="3.5703125" style="41" customWidth="1"/>
    <col min="10756" max="10756" width="15.42578125" style="41" customWidth="1"/>
    <col min="10757" max="10758" width="9.140625" style="41"/>
    <col min="10759" max="10759" width="23.7109375" style="41" customWidth="1"/>
    <col min="10760" max="11003" width="9.140625" style="41"/>
    <col min="11004" max="11004" width="13.140625" style="41" customWidth="1"/>
    <col min="11005" max="11005" width="18.28515625" style="41" customWidth="1"/>
    <col min="11006" max="11006" width="14.28515625" style="41" customWidth="1"/>
    <col min="11007" max="11007" width="12.85546875" style="41" customWidth="1"/>
    <col min="11008" max="11008" width="3.5703125" style="41" customWidth="1"/>
    <col min="11009" max="11009" width="16.5703125" style="41" bestFit="1" customWidth="1"/>
    <col min="11010" max="11010" width="9.140625" style="41"/>
    <col min="11011" max="11011" width="3.5703125" style="41" customWidth="1"/>
    <col min="11012" max="11012" width="15.42578125" style="41" customWidth="1"/>
    <col min="11013" max="11014" width="9.140625" style="41"/>
    <col min="11015" max="11015" width="23.7109375" style="41" customWidth="1"/>
    <col min="11016" max="11259" width="9.140625" style="41"/>
    <col min="11260" max="11260" width="13.140625" style="41" customWidth="1"/>
    <col min="11261" max="11261" width="18.28515625" style="41" customWidth="1"/>
    <col min="11262" max="11262" width="14.28515625" style="41" customWidth="1"/>
    <col min="11263" max="11263" width="12.85546875" style="41" customWidth="1"/>
    <col min="11264" max="11264" width="3.5703125" style="41" customWidth="1"/>
    <col min="11265" max="11265" width="16.5703125" style="41" bestFit="1" customWidth="1"/>
    <col min="11266" max="11266" width="9.140625" style="41"/>
    <col min="11267" max="11267" width="3.5703125" style="41" customWidth="1"/>
    <col min="11268" max="11268" width="15.42578125" style="41" customWidth="1"/>
    <col min="11269" max="11270" width="9.140625" style="41"/>
    <col min="11271" max="11271" width="23.7109375" style="41" customWidth="1"/>
    <col min="11272" max="11515" width="9.140625" style="41"/>
    <col min="11516" max="11516" width="13.140625" style="41" customWidth="1"/>
    <col min="11517" max="11517" width="18.28515625" style="41" customWidth="1"/>
    <col min="11518" max="11518" width="14.28515625" style="41" customWidth="1"/>
    <col min="11519" max="11519" width="12.85546875" style="41" customWidth="1"/>
    <col min="11520" max="11520" width="3.5703125" style="41" customWidth="1"/>
    <col min="11521" max="11521" width="16.5703125" style="41" bestFit="1" customWidth="1"/>
    <col min="11522" max="11522" width="9.140625" style="41"/>
    <col min="11523" max="11523" width="3.5703125" style="41" customWidth="1"/>
    <col min="11524" max="11524" width="15.42578125" style="41" customWidth="1"/>
    <col min="11525" max="11526" width="9.140625" style="41"/>
    <col min="11527" max="11527" width="23.7109375" style="41" customWidth="1"/>
    <col min="11528" max="11771" width="9.140625" style="41"/>
    <col min="11772" max="11772" width="13.140625" style="41" customWidth="1"/>
    <col min="11773" max="11773" width="18.28515625" style="41" customWidth="1"/>
    <col min="11774" max="11774" width="14.28515625" style="41" customWidth="1"/>
    <col min="11775" max="11775" width="12.85546875" style="41" customWidth="1"/>
    <col min="11776" max="11776" width="3.5703125" style="41" customWidth="1"/>
    <col min="11777" max="11777" width="16.5703125" style="41" bestFit="1" customWidth="1"/>
    <col min="11778" max="11778" width="9.140625" style="41"/>
    <col min="11779" max="11779" width="3.5703125" style="41" customWidth="1"/>
    <col min="11780" max="11780" width="15.42578125" style="41" customWidth="1"/>
    <col min="11781" max="11782" width="9.140625" style="41"/>
    <col min="11783" max="11783" width="23.7109375" style="41" customWidth="1"/>
    <col min="11784" max="12027" width="9.140625" style="41"/>
    <col min="12028" max="12028" width="13.140625" style="41" customWidth="1"/>
    <col min="12029" max="12029" width="18.28515625" style="41" customWidth="1"/>
    <col min="12030" max="12030" width="14.28515625" style="41" customWidth="1"/>
    <col min="12031" max="12031" width="12.85546875" style="41" customWidth="1"/>
    <col min="12032" max="12032" width="3.5703125" style="41" customWidth="1"/>
    <col min="12033" max="12033" width="16.5703125" style="41" bestFit="1" customWidth="1"/>
    <col min="12034" max="12034" width="9.140625" style="41"/>
    <col min="12035" max="12035" width="3.5703125" style="41" customWidth="1"/>
    <col min="12036" max="12036" width="15.42578125" style="41" customWidth="1"/>
    <col min="12037" max="12038" width="9.140625" style="41"/>
    <col min="12039" max="12039" width="23.7109375" style="41" customWidth="1"/>
    <col min="12040" max="12283" width="9.140625" style="41"/>
    <col min="12284" max="12284" width="13.140625" style="41" customWidth="1"/>
    <col min="12285" max="12285" width="18.28515625" style="41" customWidth="1"/>
    <col min="12286" max="12286" width="14.28515625" style="41" customWidth="1"/>
    <col min="12287" max="12287" width="12.85546875" style="41" customWidth="1"/>
    <col min="12288" max="12288" width="3.5703125" style="41" customWidth="1"/>
    <col min="12289" max="12289" width="16.5703125" style="41" bestFit="1" customWidth="1"/>
    <col min="12290" max="12290" width="9.140625" style="41"/>
    <col min="12291" max="12291" width="3.5703125" style="41" customWidth="1"/>
    <col min="12292" max="12292" width="15.42578125" style="41" customWidth="1"/>
    <col min="12293" max="12294" width="9.140625" style="41"/>
    <col min="12295" max="12295" width="23.7109375" style="41" customWidth="1"/>
    <col min="12296" max="12539" width="9.140625" style="41"/>
    <col min="12540" max="12540" width="13.140625" style="41" customWidth="1"/>
    <col min="12541" max="12541" width="18.28515625" style="41" customWidth="1"/>
    <col min="12542" max="12542" width="14.28515625" style="41" customWidth="1"/>
    <col min="12543" max="12543" width="12.85546875" style="41" customWidth="1"/>
    <col min="12544" max="12544" width="3.5703125" style="41" customWidth="1"/>
    <col min="12545" max="12545" width="16.5703125" style="41" bestFit="1" customWidth="1"/>
    <col min="12546" max="12546" width="9.140625" style="41"/>
    <col min="12547" max="12547" width="3.5703125" style="41" customWidth="1"/>
    <col min="12548" max="12548" width="15.42578125" style="41" customWidth="1"/>
    <col min="12549" max="12550" width="9.140625" style="41"/>
    <col min="12551" max="12551" width="23.7109375" style="41" customWidth="1"/>
    <col min="12552" max="12795" width="9.140625" style="41"/>
    <col min="12796" max="12796" width="13.140625" style="41" customWidth="1"/>
    <col min="12797" max="12797" width="18.28515625" style="41" customWidth="1"/>
    <col min="12798" max="12798" width="14.28515625" style="41" customWidth="1"/>
    <col min="12799" max="12799" width="12.85546875" style="41" customWidth="1"/>
    <col min="12800" max="12800" width="3.5703125" style="41" customWidth="1"/>
    <col min="12801" max="12801" width="16.5703125" style="41" bestFit="1" customWidth="1"/>
    <col min="12802" max="12802" width="9.140625" style="41"/>
    <col min="12803" max="12803" width="3.5703125" style="41" customWidth="1"/>
    <col min="12804" max="12804" width="15.42578125" style="41" customWidth="1"/>
    <col min="12805" max="12806" width="9.140625" style="41"/>
    <col min="12807" max="12807" width="23.7109375" style="41" customWidth="1"/>
    <col min="12808" max="13051" width="9.140625" style="41"/>
    <col min="13052" max="13052" width="13.140625" style="41" customWidth="1"/>
    <col min="13053" max="13053" width="18.28515625" style="41" customWidth="1"/>
    <col min="13054" max="13054" width="14.28515625" style="41" customWidth="1"/>
    <col min="13055" max="13055" width="12.85546875" style="41" customWidth="1"/>
    <col min="13056" max="13056" width="3.5703125" style="41" customWidth="1"/>
    <col min="13057" max="13057" width="16.5703125" style="41" bestFit="1" customWidth="1"/>
    <col min="13058" max="13058" width="9.140625" style="41"/>
    <col min="13059" max="13059" width="3.5703125" style="41" customWidth="1"/>
    <col min="13060" max="13060" width="15.42578125" style="41" customWidth="1"/>
    <col min="13061" max="13062" width="9.140625" style="41"/>
    <col min="13063" max="13063" width="23.7109375" style="41" customWidth="1"/>
    <col min="13064" max="13307" width="9.140625" style="41"/>
    <col min="13308" max="13308" width="13.140625" style="41" customWidth="1"/>
    <col min="13309" max="13309" width="18.28515625" style="41" customWidth="1"/>
    <col min="13310" max="13310" width="14.28515625" style="41" customWidth="1"/>
    <col min="13311" max="13311" width="12.85546875" style="41" customWidth="1"/>
    <col min="13312" max="13312" width="3.5703125" style="41" customWidth="1"/>
    <col min="13313" max="13313" width="16.5703125" style="41" bestFit="1" customWidth="1"/>
    <col min="13314" max="13314" width="9.140625" style="41"/>
    <col min="13315" max="13315" width="3.5703125" style="41" customWidth="1"/>
    <col min="13316" max="13316" width="15.42578125" style="41" customWidth="1"/>
    <col min="13317" max="13318" width="9.140625" style="41"/>
    <col min="13319" max="13319" width="23.7109375" style="41" customWidth="1"/>
    <col min="13320" max="13563" width="9.140625" style="41"/>
    <col min="13564" max="13564" width="13.140625" style="41" customWidth="1"/>
    <col min="13565" max="13565" width="18.28515625" style="41" customWidth="1"/>
    <col min="13566" max="13566" width="14.28515625" style="41" customWidth="1"/>
    <col min="13567" max="13567" width="12.85546875" style="41" customWidth="1"/>
    <col min="13568" max="13568" width="3.5703125" style="41" customWidth="1"/>
    <col min="13569" max="13569" width="16.5703125" style="41" bestFit="1" customWidth="1"/>
    <col min="13570" max="13570" width="9.140625" style="41"/>
    <col min="13571" max="13571" width="3.5703125" style="41" customWidth="1"/>
    <col min="13572" max="13572" width="15.42578125" style="41" customWidth="1"/>
    <col min="13573" max="13574" width="9.140625" style="41"/>
    <col min="13575" max="13575" width="23.7109375" style="41" customWidth="1"/>
    <col min="13576" max="13819" width="9.140625" style="41"/>
    <col min="13820" max="13820" width="13.140625" style="41" customWidth="1"/>
    <col min="13821" max="13821" width="18.28515625" style="41" customWidth="1"/>
    <col min="13822" max="13822" width="14.28515625" style="41" customWidth="1"/>
    <col min="13823" max="13823" width="12.85546875" style="41" customWidth="1"/>
    <col min="13824" max="13824" width="3.5703125" style="41" customWidth="1"/>
    <col min="13825" max="13825" width="16.5703125" style="41" bestFit="1" customWidth="1"/>
    <col min="13826" max="13826" width="9.140625" style="41"/>
    <col min="13827" max="13827" width="3.5703125" style="41" customWidth="1"/>
    <col min="13828" max="13828" width="15.42578125" style="41" customWidth="1"/>
    <col min="13829" max="13830" width="9.140625" style="41"/>
    <col min="13831" max="13831" width="23.7109375" style="41" customWidth="1"/>
    <col min="13832" max="14075" width="9.140625" style="41"/>
    <col min="14076" max="14076" width="13.140625" style="41" customWidth="1"/>
    <col min="14077" max="14077" width="18.28515625" style="41" customWidth="1"/>
    <col min="14078" max="14078" width="14.28515625" style="41" customWidth="1"/>
    <col min="14079" max="14079" width="12.85546875" style="41" customWidth="1"/>
    <col min="14080" max="14080" width="3.5703125" style="41" customWidth="1"/>
    <col min="14081" max="14081" width="16.5703125" style="41" bestFit="1" customWidth="1"/>
    <col min="14082" max="14082" width="9.140625" style="41"/>
    <col min="14083" max="14083" width="3.5703125" style="41" customWidth="1"/>
    <col min="14084" max="14084" width="15.42578125" style="41" customWidth="1"/>
    <col min="14085" max="14086" width="9.140625" style="41"/>
    <col min="14087" max="14087" width="23.7109375" style="41" customWidth="1"/>
    <col min="14088" max="14331" width="9.140625" style="41"/>
    <col min="14332" max="14332" width="13.140625" style="41" customWidth="1"/>
    <col min="14333" max="14333" width="18.28515625" style="41" customWidth="1"/>
    <col min="14334" max="14334" width="14.28515625" style="41" customWidth="1"/>
    <col min="14335" max="14335" width="12.85546875" style="41" customWidth="1"/>
    <col min="14336" max="14336" width="3.5703125" style="41" customWidth="1"/>
    <col min="14337" max="14337" width="16.5703125" style="41" bestFit="1" customWidth="1"/>
    <col min="14338" max="14338" width="9.140625" style="41"/>
    <col min="14339" max="14339" width="3.5703125" style="41" customWidth="1"/>
    <col min="14340" max="14340" width="15.42578125" style="41" customWidth="1"/>
    <col min="14341" max="14342" width="9.140625" style="41"/>
    <col min="14343" max="14343" width="23.7109375" style="41" customWidth="1"/>
    <col min="14344" max="14587" width="9.140625" style="41"/>
    <col min="14588" max="14588" width="13.140625" style="41" customWidth="1"/>
    <col min="14589" max="14589" width="18.28515625" style="41" customWidth="1"/>
    <col min="14590" max="14590" width="14.28515625" style="41" customWidth="1"/>
    <col min="14591" max="14591" width="12.85546875" style="41" customWidth="1"/>
    <col min="14592" max="14592" width="3.5703125" style="41" customWidth="1"/>
    <col min="14593" max="14593" width="16.5703125" style="41" bestFit="1" customWidth="1"/>
    <col min="14594" max="14594" width="9.140625" style="41"/>
    <col min="14595" max="14595" width="3.5703125" style="41" customWidth="1"/>
    <col min="14596" max="14596" width="15.42578125" style="41" customWidth="1"/>
    <col min="14597" max="14598" width="9.140625" style="41"/>
    <col min="14599" max="14599" width="23.7109375" style="41" customWidth="1"/>
    <col min="14600" max="14843" width="9.140625" style="41"/>
    <col min="14844" max="14844" width="13.140625" style="41" customWidth="1"/>
    <col min="14845" max="14845" width="18.28515625" style="41" customWidth="1"/>
    <col min="14846" max="14846" width="14.28515625" style="41" customWidth="1"/>
    <col min="14847" max="14847" width="12.85546875" style="41" customWidth="1"/>
    <col min="14848" max="14848" width="3.5703125" style="41" customWidth="1"/>
    <col min="14849" max="14849" width="16.5703125" style="41" bestFit="1" customWidth="1"/>
    <col min="14850" max="14850" width="9.140625" style="41"/>
    <col min="14851" max="14851" width="3.5703125" style="41" customWidth="1"/>
    <col min="14852" max="14852" width="15.42578125" style="41" customWidth="1"/>
    <col min="14853" max="14854" width="9.140625" style="41"/>
    <col min="14855" max="14855" width="23.7109375" style="41" customWidth="1"/>
    <col min="14856" max="15099" width="9.140625" style="41"/>
    <col min="15100" max="15100" width="13.140625" style="41" customWidth="1"/>
    <col min="15101" max="15101" width="18.28515625" style="41" customWidth="1"/>
    <col min="15102" max="15102" width="14.28515625" style="41" customWidth="1"/>
    <col min="15103" max="15103" width="12.85546875" style="41" customWidth="1"/>
    <col min="15104" max="15104" width="3.5703125" style="41" customWidth="1"/>
    <col min="15105" max="15105" width="16.5703125" style="41" bestFit="1" customWidth="1"/>
    <col min="15106" max="15106" width="9.140625" style="41"/>
    <col min="15107" max="15107" width="3.5703125" style="41" customWidth="1"/>
    <col min="15108" max="15108" width="15.42578125" style="41" customWidth="1"/>
    <col min="15109" max="15110" width="9.140625" style="41"/>
    <col min="15111" max="15111" width="23.7109375" style="41" customWidth="1"/>
    <col min="15112" max="15355" width="9.140625" style="41"/>
    <col min="15356" max="15356" width="13.140625" style="41" customWidth="1"/>
    <col min="15357" max="15357" width="18.28515625" style="41" customWidth="1"/>
    <col min="15358" max="15358" width="14.28515625" style="41" customWidth="1"/>
    <col min="15359" max="15359" width="12.85546875" style="41" customWidth="1"/>
    <col min="15360" max="15360" width="3.5703125" style="41" customWidth="1"/>
    <col min="15361" max="15361" width="16.5703125" style="41" bestFit="1" customWidth="1"/>
    <col min="15362" max="15362" width="9.140625" style="41"/>
    <col min="15363" max="15363" width="3.5703125" style="41" customWidth="1"/>
    <col min="15364" max="15364" width="15.42578125" style="41" customWidth="1"/>
    <col min="15365" max="15366" width="9.140625" style="41"/>
    <col min="15367" max="15367" width="23.7109375" style="41" customWidth="1"/>
    <col min="15368" max="15611" width="9.140625" style="41"/>
    <col min="15612" max="15612" width="13.140625" style="41" customWidth="1"/>
    <col min="15613" max="15613" width="18.28515625" style="41" customWidth="1"/>
    <col min="15614" max="15614" width="14.28515625" style="41" customWidth="1"/>
    <col min="15615" max="15615" width="12.85546875" style="41" customWidth="1"/>
    <col min="15616" max="15616" width="3.5703125" style="41" customWidth="1"/>
    <col min="15617" max="15617" width="16.5703125" style="41" bestFit="1" customWidth="1"/>
    <col min="15618" max="15618" width="9.140625" style="41"/>
    <col min="15619" max="15619" width="3.5703125" style="41" customWidth="1"/>
    <col min="15620" max="15620" width="15.42578125" style="41" customWidth="1"/>
    <col min="15621" max="15622" width="9.140625" style="41"/>
    <col min="15623" max="15623" width="23.7109375" style="41" customWidth="1"/>
    <col min="15624" max="15867" width="9.140625" style="41"/>
    <col min="15868" max="15868" width="13.140625" style="41" customWidth="1"/>
    <col min="15869" max="15869" width="18.28515625" style="41" customWidth="1"/>
    <col min="15870" max="15870" width="14.28515625" style="41" customWidth="1"/>
    <col min="15871" max="15871" width="12.85546875" style="41" customWidth="1"/>
    <col min="15872" max="15872" width="3.5703125" style="41" customWidth="1"/>
    <col min="15873" max="15873" width="16.5703125" style="41" bestFit="1" customWidth="1"/>
    <col min="15874" max="15874" width="9.140625" style="41"/>
    <col min="15875" max="15875" width="3.5703125" style="41" customWidth="1"/>
    <col min="15876" max="15876" width="15.42578125" style="41" customWidth="1"/>
    <col min="15877" max="15878" width="9.140625" style="41"/>
    <col min="15879" max="15879" width="23.7109375" style="41" customWidth="1"/>
    <col min="15880" max="16123" width="9.140625" style="41"/>
    <col min="16124" max="16124" width="13.140625" style="41" customWidth="1"/>
    <col min="16125" max="16125" width="18.28515625" style="41" customWidth="1"/>
    <col min="16126" max="16126" width="14.28515625" style="41" customWidth="1"/>
    <col min="16127" max="16127" width="12.85546875" style="41" customWidth="1"/>
    <col min="16128" max="16128" width="3.5703125" style="41" customWidth="1"/>
    <col min="16129" max="16129" width="16.5703125" style="41" bestFit="1" customWidth="1"/>
    <col min="16130" max="16130" width="9.140625" style="41"/>
    <col min="16131" max="16131" width="3.5703125" style="41" customWidth="1"/>
    <col min="16132" max="16132" width="15.42578125" style="41" customWidth="1"/>
    <col min="16133" max="16134" width="9.140625" style="41"/>
    <col min="16135" max="16135" width="23.7109375" style="41" customWidth="1"/>
    <col min="16136" max="16384" width="9.140625" style="41"/>
  </cols>
  <sheetData>
    <row r="1" spans="1:19" ht="18" x14ac:dyDescent="0.25">
      <c r="J1" s="21" t="s">
        <v>61</v>
      </c>
      <c r="K1" s="42"/>
      <c r="L1" s="42"/>
      <c r="M1" s="42"/>
      <c r="N1" s="42"/>
      <c r="O1" s="42"/>
      <c r="P1" s="42"/>
      <c r="Q1" s="42"/>
      <c r="R1" s="42"/>
      <c r="S1" s="42"/>
    </row>
    <row r="2" spans="1:19" ht="18" x14ac:dyDescent="0.25">
      <c r="J2" s="21" t="s">
        <v>1</v>
      </c>
      <c r="K2" s="42"/>
      <c r="L2" s="42"/>
      <c r="M2" s="42"/>
      <c r="N2" s="42"/>
      <c r="O2" s="42"/>
      <c r="P2" s="42"/>
      <c r="Q2" s="42"/>
      <c r="R2" s="42"/>
      <c r="S2" s="42"/>
    </row>
    <row r="3" spans="1:19" ht="18" x14ac:dyDescent="0.25">
      <c r="J3" s="21" t="s">
        <v>62</v>
      </c>
      <c r="K3" s="42"/>
      <c r="L3" s="42"/>
      <c r="M3" s="42"/>
      <c r="N3" s="42"/>
      <c r="O3" s="42"/>
      <c r="P3" s="42"/>
      <c r="Q3" s="42"/>
      <c r="R3" s="42"/>
      <c r="S3" s="42"/>
    </row>
    <row r="4" spans="1:19" ht="18" x14ac:dyDescent="0.25">
      <c r="J4" s="21" t="s">
        <v>63</v>
      </c>
      <c r="K4" s="42"/>
      <c r="L4" s="42"/>
      <c r="M4" s="42"/>
      <c r="N4" s="42"/>
      <c r="O4" s="42"/>
      <c r="P4" s="42"/>
      <c r="Q4" s="42"/>
      <c r="R4" s="42"/>
      <c r="S4" s="42"/>
    </row>
    <row r="7" spans="1:19" s="43" customFormat="1" ht="12.75" x14ac:dyDescent="0.2">
      <c r="B7" s="44"/>
      <c r="C7" s="44"/>
      <c r="D7" s="44"/>
      <c r="E7" s="44"/>
      <c r="F7" s="44"/>
      <c r="G7" s="44"/>
      <c r="H7" s="44"/>
      <c r="I7" s="44"/>
      <c r="J7" s="44"/>
    </row>
    <row r="8" spans="1:19" s="26" customFormat="1" ht="51" x14ac:dyDescent="0.2">
      <c r="A8" s="45" t="s">
        <v>64</v>
      </c>
      <c r="B8" s="46" t="s">
        <v>65</v>
      </c>
      <c r="C8" s="46" t="s">
        <v>66</v>
      </c>
      <c r="D8" s="46" t="s">
        <v>67</v>
      </c>
      <c r="E8" s="46"/>
      <c r="F8" s="46" t="s">
        <v>68</v>
      </c>
      <c r="G8" s="46" t="s">
        <v>66</v>
      </c>
      <c r="H8" s="46"/>
      <c r="I8" s="46" t="s">
        <v>69</v>
      </c>
      <c r="J8" s="46" t="s">
        <v>66</v>
      </c>
      <c r="K8" s="47"/>
    </row>
    <row r="9" spans="1:19" s="26" customFormat="1" ht="12.75" x14ac:dyDescent="0.2">
      <c r="A9" s="26" t="s">
        <v>70</v>
      </c>
      <c r="B9" s="27">
        <v>11596523640.299999</v>
      </c>
      <c r="C9" s="32" t="s">
        <v>71</v>
      </c>
      <c r="D9" s="34">
        <v>2.6387194505680049E-2</v>
      </c>
      <c r="E9" s="32"/>
      <c r="F9" s="27">
        <v>11285813508.259998</v>
      </c>
      <c r="G9" s="32" t="s">
        <v>71</v>
      </c>
      <c r="H9" s="32"/>
      <c r="I9" s="27">
        <v>310710132.03999996</v>
      </c>
      <c r="J9" s="32" t="s">
        <v>71</v>
      </c>
    </row>
    <row r="10" spans="1:19" s="26" customFormat="1" ht="12.75" x14ac:dyDescent="0.2">
      <c r="A10" s="26" t="s">
        <v>72</v>
      </c>
      <c r="B10" s="27">
        <v>12623281487.15</v>
      </c>
      <c r="C10" s="34">
        <v>8.8540141744016518E-2</v>
      </c>
      <c r="D10" s="34">
        <v>5.5056962069309066E-2</v>
      </c>
      <c r="E10" s="32"/>
      <c r="F10" s="27">
        <v>11980091638.1</v>
      </c>
      <c r="G10" s="34">
        <v>6.1517774445932968E-2</v>
      </c>
      <c r="H10" s="32"/>
      <c r="I10" s="27">
        <v>643189849.04999995</v>
      </c>
      <c r="J10" s="34">
        <v>1.0700639687127984</v>
      </c>
    </row>
    <row r="11" spans="1:19" s="26" customFormat="1" ht="12.75" x14ac:dyDescent="0.2">
      <c r="A11" s="26" t="s">
        <v>38</v>
      </c>
      <c r="B11" s="27">
        <v>12838121598.02</v>
      </c>
      <c r="C11" s="34">
        <v>1.7019355156478098E-2</v>
      </c>
      <c r="D11" s="34">
        <v>5.1199502817240866E-2</v>
      </c>
      <c r="E11" s="32"/>
      <c r="F11" s="27">
        <v>12506314221.02</v>
      </c>
      <c r="G11" s="34">
        <v>4.3924754402250722E-2</v>
      </c>
      <c r="H11" s="32"/>
      <c r="I11" s="27">
        <v>331807377</v>
      </c>
      <c r="J11" s="34">
        <v>-0.48412218027059356</v>
      </c>
    </row>
    <row r="12" spans="1:19" s="26" customFormat="1" ht="12.75" x14ac:dyDescent="0.2">
      <c r="A12" s="26" t="s">
        <v>39</v>
      </c>
      <c r="B12" s="27">
        <v>13270350501.809999</v>
      </c>
      <c r="C12" s="34">
        <v>3.3667612546734317E-2</v>
      </c>
      <c r="D12" s="34">
        <v>3.6190129005740264E-2</v>
      </c>
      <c r="E12" s="32"/>
      <c r="F12" s="27">
        <v>12870681734.07</v>
      </c>
      <c r="G12" s="34">
        <v>2.9134684017261311E-2</v>
      </c>
      <c r="H12" s="32"/>
      <c r="I12" s="27">
        <v>399668767.74000001</v>
      </c>
      <c r="J12" s="34">
        <v>0.20452044000215225</v>
      </c>
    </row>
    <row r="13" spans="1:19" s="26" customFormat="1" ht="12.75" x14ac:dyDescent="0.2">
      <c r="A13" s="26" t="s">
        <v>40</v>
      </c>
      <c r="B13" s="27">
        <v>14214358527.1</v>
      </c>
      <c r="C13" s="34">
        <v>7.1136630879587062E-2</v>
      </c>
      <c r="D13" s="34">
        <v>1.4257956719077225E-2</v>
      </c>
      <c r="E13" s="32"/>
      <c r="F13" s="27">
        <v>13700990052.99</v>
      </c>
      <c r="G13" s="34">
        <v>6.4511603664481096E-2</v>
      </c>
      <c r="H13" s="32"/>
      <c r="I13" s="27">
        <v>513368474.11000001</v>
      </c>
      <c r="J13" s="34">
        <v>0.28448484231814197</v>
      </c>
    </row>
    <row r="14" spans="1:19" s="26" customFormat="1" ht="12.75" x14ac:dyDescent="0.2">
      <c r="A14" s="26" t="s">
        <v>41</v>
      </c>
      <c r="B14" s="27">
        <v>12643008322.629999</v>
      </c>
      <c r="C14" s="34">
        <v>-0.11054668428928298</v>
      </c>
      <c r="D14" s="34">
        <v>1.289467838590908E-2</v>
      </c>
      <c r="E14" s="32"/>
      <c r="F14" s="27">
        <v>12270499652.789999</v>
      </c>
      <c r="G14" s="34">
        <v>-0.10440781247686706</v>
      </c>
      <c r="H14" s="32"/>
      <c r="I14" s="27">
        <v>372508669.83999997</v>
      </c>
      <c r="J14" s="34">
        <v>-0.27438343290207157</v>
      </c>
    </row>
    <row r="15" spans="1:19" s="26" customFormat="1" ht="12.75" x14ac:dyDescent="0.2">
      <c r="A15" s="26" t="s">
        <v>73</v>
      </c>
      <c r="B15" s="27">
        <v>13303105673.719999</v>
      </c>
      <c r="C15" s="34">
        <v>5.2210465598482393E-2</v>
      </c>
      <c r="D15" s="34">
        <v>2.7507407085780897E-2</v>
      </c>
      <c r="E15" s="32"/>
      <c r="F15" s="27">
        <v>13042329217.84</v>
      </c>
      <c r="G15" s="34">
        <v>6.2901233600092782E-2</v>
      </c>
      <c r="H15" s="32"/>
      <c r="I15" s="27">
        <v>260776455.88</v>
      </c>
      <c r="J15" s="34">
        <v>-0.29994527109393515</v>
      </c>
    </row>
    <row r="16" spans="1:19" s="26" customFormat="1" ht="12.75" x14ac:dyDescent="0.2">
      <c r="A16" s="26" t="s">
        <v>74</v>
      </c>
      <c r="B16" s="27">
        <v>13744373932</v>
      </c>
      <c r="C16" s="34">
        <v>3.3170318954296264E-2</v>
      </c>
      <c r="D16" s="34">
        <v>4.5629651275498756E-2</v>
      </c>
      <c r="E16" s="32"/>
      <c r="F16" s="27">
        <v>13462749638.33</v>
      </c>
      <c r="G16" s="34">
        <v>3.2235071931394438E-2</v>
      </c>
      <c r="H16" s="32"/>
      <c r="I16" s="27">
        <v>281624293.67000002</v>
      </c>
      <c r="J16" s="34">
        <v>7.9945245515543981E-2</v>
      </c>
    </row>
    <row r="17" spans="1:16" s="26" customFormat="1" ht="12.75" x14ac:dyDescent="0.2">
      <c r="A17" s="26" t="s">
        <v>75</v>
      </c>
      <c r="B17" s="27">
        <v>13771114174</v>
      </c>
      <c r="C17" s="34">
        <v>1.9455409269492218E-3</v>
      </c>
      <c r="D17" s="34">
        <v>3.5000000000000003E-2</v>
      </c>
      <c r="E17" s="32"/>
      <c r="F17" s="27">
        <v>13538963505.98</v>
      </c>
      <c r="G17" s="34">
        <v>5.661092250650636E-3</v>
      </c>
      <c r="H17" s="32"/>
      <c r="I17" s="27">
        <v>232150668.02000001</v>
      </c>
      <c r="J17" s="34">
        <v>-0.17567243580190531</v>
      </c>
    </row>
    <row r="18" spans="1:16" s="26" customFormat="1" ht="12.75" x14ac:dyDescent="0.2">
      <c r="A18" s="26" t="s">
        <v>76</v>
      </c>
      <c r="B18" s="27">
        <v>14170606492</v>
      </c>
      <c r="C18" s="34">
        <v>2.9009440554508326E-2</v>
      </c>
      <c r="D18" s="34">
        <v>0.03</v>
      </c>
      <c r="E18" s="32"/>
      <c r="F18" s="27">
        <v>13869275863.889999</v>
      </c>
      <c r="G18" s="34">
        <v>2.4397167313738959E-2</v>
      </c>
      <c r="H18" s="32"/>
      <c r="I18" s="27">
        <v>301330628.10999995</v>
      </c>
      <c r="J18" s="34">
        <v>0.29799595529934042</v>
      </c>
    </row>
    <row r="19" spans="1:16" s="43" customFormat="1" ht="12.75" x14ac:dyDescent="0.2">
      <c r="A19" s="26" t="s">
        <v>77</v>
      </c>
      <c r="B19" s="27">
        <v>14578885634</v>
      </c>
      <c r="C19" s="34">
        <v>2.8811691456571992E-2</v>
      </c>
      <c r="D19" s="34">
        <v>3.6448634317423602E-2</v>
      </c>
      <c r="E19" s="44"/>
      <c r="F19" s="27">
        <v>14085702858.73</v>
      </c>
      <c r="G19" s="34">
        <v>1.5604779727793054E-2</v>
      </c>
      <c r="H19" s="44"/>
      <c r="I19" s="27">
        <v>493182775.26999998</v>
      </c>
      <c r="J19" s="34">
        <v>0.63668319534370366</v>
      </c>
      <c r="N19" s="26"/>
      <c r="O19" s="26"/>
      <c r="P19" s="26"/>
    </row>
    <row r="20" spans="1:16" s="43" customFormat="1" ht="12.75" x14ac:dyDescent="0.2">
      <c r="A20" s="26" t="s">
        <v>78</v>
      </c>
      <c r="B20" s="27">
        <v>14819008097</v>
      </c>
      <c r="C20" s="34">
        <v>1.6470563596438458E-2</v>
      </c>
      <c r="D20" s="34">
        <v>2.1000000000000001E-2</v>
      </c>
      <c r="E20" s="44"/>
      <c r="F20" s="27">
        <v>14508538798.450001</v>
      </c>
      <c r="G20" s="34">
        <v>3.0018803034591708E-2</v>
      </c>
      <c r="H20" s="44"/>
      <c r="I20" s="27">
        <v>310469298.55000001</v>
      </c>
      <c r="J20" s="34">
        <v>-0.37047822000671221</v>
      </c>
      <c r="N20" s="26"/>
      <c r="O20" s="26"/>
      <c r="P20" s="26"/>
    </row>
    <row r="21" spans="1:16" s="43" customFormat="1" ht="12.75" x14ac:dyDescent="0.2">
      <c r="A21" s="26"/>
      <c r="B21" s="27"/>
      <c r="C21" s="44"/>
      <c r="D21" s="44"/>
      <c r="E21" s="44"/>
      <c r="F21" s="44"/>
      <c r="G21" s="44"/>
      <c r="H21" s="44"/>
      <c r="I21" s="44"/>
      <c r="J21" s="44"/>
    </row>
    <row r="22" spans="1:16" s="43" customFormat="1" ht="12.75" x14ac:dyDescent="0.2">
      <c r="A22" s="48" t="s">
        <v>79</v>
      </c>
      <c r="B22" s="49"/>
      <c r="C22" s="49"/>
      <c r="D22" s="49"/>
      <c r="E22" s="49"/>
      <c r="F22" s="49"/>
      <c r="G22" s="49"/>
      <c r="H22" s="49"/>
      <c r="I22" s="49"/>
      <c r="J22" s="49"/>
      <c r="K22" s="50"/>
    </row>
    <row r="23" spans="1:16" s="43" customFormat="1" ht="12.75" x14ac:dyDescent="0.2">
      <c r="A23" s="48" t="s">
        <v>80</v>
      </c>
      <c r="B23" s="49"/>
      <c r="C23" s="49"/>
      <c r="D23" s="49"/>
      <c r="E23" s="49"/>
      <c r="F23" s="49"/>
      <c r="G23" s="49"/>
      <c r="H23" s="49"/>
      <c r="I23" s="49"/>
      <c r="J23" s="49"/>
      <c r="K23" s="50"/>
    </row>
    <row r="24" spans="1:16" s="43" customFormat="1" ht="12.75" x14ac:dyDescent="0.2">
      <c r="B24" s="44"/>
      <c r="C24" s="44"/>
      <c r="D24" s="44"/>
      <c r="E24" s="44"/>
      <c r="F24" s="44"/>
      <c r="G24" s="44"/>
      <c r="H24" s="44"/>
      <c r="I24" s="44"/>
      <c r="J24" s="44"/>
    </row>
    <row r="25" spans="1:16" s="43" customFormat="1" ht="12.75" x14ac:dyDescent="0.2">
      <c r="A25" s="51" t="s">
        <v>81</v>
      </c>
      <c r="B25" s="52"/>
      <c r="F25" s="53"/>
    </row>
    <row r="26" spans="1:16" s="55" customFormat="1" ht="12.75" x14ac:dyDescent="0.2">
      <c r="A26" s="51" t="s">
        <v>82</v>
      </c>
      <c r="B26" s="54"/>
    </row>
    <row r="27" spans="1:16" s="55" customFormat="1" ht="12.75" x14ac:dyDescent="0.2">
      <c r="A27" s="51" t="s">
        <v>83</v>
      </c>
    </row>
    <row r="28" spans="1:16" s="55" customFormat="1" ht="12.75" x14ac:dyDescent="0.2">
      <c r="A28" s="51" t="s">
        <v>84</v>
      </c>
    </row>
    <row r="29" spans="1:16" s="55" customFormat="1" ht="12.75" x14ac:dyDescent="0.2">
      <c r="A29" s="51" t="s">
        <v>85</v>
      </c>
    </row>
    <row r="30" spans="1:16" s="55" customFormat="1" ht="12.75" x14ac:dyDescent="0.2">
      <c r="A30" s="51" t="s">
        <v>86</v>
      </c>
    </row>
    <row r="31" spans="1:16" s="55" customFormat="1" ht="12.75" x14ac:dyDescent="0.2">
      <c r="A31" s="51" t="s">
        <v>87</v>
      </c>
    </row>
    <row r="32" spans="1:16" s="55" customFormat="1" ht="12.75" x14ac:dyDescent="0.2">
      <c r="A32" s="51" t="s">
        <v>88</v>
      </c>
    </row>
    <row r="33" spans="1:1" s="55" customFormat="1" ht="12.75" x14ac:dyDescent="0.2">
      <c r="A33" s="51" t="s">
        <v>89</v>
      </c>
    </row>
    <row r="34" spans="1:1" s="55" customFormat="1" ht="12.75" x14ac:dyDescent="0.2">
      <c r="A34" s="51" t="s">
        <v>90</v>
      </c>
    </row>
    <row r="35" spans="1:1" s="55" customFormat="1" ht="12.75" x14ac:dyDescent="0.2">
      <c r="A35" s="51" t="s">
        <v>91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6"/>
  <sheetViews>
    <sheetView showGridLines="0" workbookViewId="0">
      <pane ySplit="8" topLeftCell="A30" activePane="bottomLeft" state="frozen"/>
      <selection pane="bottomLeft" activeCell="B49" sqref="B49:M49"/>
    </sheetView>
  </sheetViews>
  <sheetFormatPr defaultRowHeight="12.75" x14ac:dyDescent="0.2"/>
  <cols>
    <col min="1" max="1" width="18.7109375" style="71" customWidth="1"/>
    <col min="2" max="2" width="15.42578125" style="67" customWidth="1"/>
    <col min="3" max="3" width="8.42578125" style="67" customWidth="1"/>
    <col min="4" max="4" width="10.28515625" style="67" customWidth="1"/>
    <col min="5" max="5" width="11" style="67" bestFit="1" customWidth="1"/>
    <col min="6" max="6" width="10.28515625" style="67" customWidth="1"/>
    <col min="7" max="7" width="10.7109375" style="67" customWidth="1"/>
    <col min="8" max="8" width="11" style="67" customWidth="1"/>
    <col min="9" max="9" width="12" style="67" customWidth="1"/>
    <col min="10" max="10" width="14.42578125" style="67" customWidth="1"/>
    <col min="11" max="11" width="11.85546875" style="67" customWidth="1"/>
    <col min="12" max="12" width="8.42578125" style="67" bestFit="1" customWidth="1"/>
    <col min="13" max="13" width="11.28515625" style="67" customWidth="1"/>
    <col min="14" max="14" width="13.85546875" style="67" customWidth="1"/>
    <col min="15" max="15" width="12" style="67" customWidth="1"/>
    <col min="16" max="16" width="9.140625" style="62"/>
    <col min="17" max="17" width="12.85546875" style="62" bestFit="1" customWidth="1"/>
    <col min="18" max="256" width="9.140625" style="62"/>
    <col min="257" max="257" width="12.42578125" style="62" customWidth="1"/>
    <col min="258" max="258" width="10.85546875" style="62" customWidth="1"/>
    <col min="259" max="259" width="12.42578125" style="62" customWidth="1"/>
    <col min="260" max="260" width="12.140625" style="62" customWidth="1"/>
    <col min="261" max="261" width="12.85546875" style="62" customWidth="1"/>
    <col min="262" max="262" width="11.140625" style="62" customWidth="1"/>
    <col min="263" max="263" width="10.5703125" style="62" customWidth="1"/>
    <col min="264" max="264" width="12.85546875" style="62" customWidth="1"/>
    <col min="265" max="265" width="11" style="62" customWidth="1"/>
    <col min="266" max="266" width="15.7109375" style="62" customWidth="1"/>
    <col min="267" max="267" width="12.5703125" style="62" customWidth="1"/>
    <col min="268" max="268" width="13.42578125" style="62" customWidth="1"/>
    <col min="269" max="269" width="12.42578125" style="62" customWidth="1"/>
    <col min="270" max="270" width="12.7109375" style="62" customWidth="1"/>
    <col min="271" max="271" width="11.42578125" style="62" customWidth="1"/>
    <col min="272" max="512" width="9.140625" style="62"/>
    <col min="513" max="513" width="12.42578125" style="62" customWidth="1"/>
    <col min="514" max="514" width="10.85546875" style="62" customWidth="1"/>
    <col min="515" max="515" width="12.42578125" style="62" customWidth="1"/>
    <col min="516" max="516" width="12.140625" style="62" customWidth="1"/>
    <col min="517" max="517" width="12.85546875" style="62" customWidth="1"/>
    <col min="518" max="518" width="11.140625" style="62" customWidth="1"/>
    <col min="519" max="519" width="10.5703125" style="62" customWidth="1"/>
    <col min="520" max="520" width="12.85546875" style="62" customWidth="1"/>
    <col min="521" max="521" width="11" style="62" customWidth="1"/>
    <col min="522" max="522" width="15.7109375" style="62" customWidth="1"/>
    <col min="523" max="523" width="12.5703125" style="62" customWidth="1"/>
    <col min="524" max="524" width="13.42578125" style="62" customWidth="1"/>
    <col min="525" max="525" width="12.42578125" style="62" customWidth="1"/>
    <col min="526" max="526" width="12.7109375" style="62" customWidth="1"/>
    <col min="527" max="527" width="11.42578125" style="62" customWidth="1"/>
    <col min="528" max="768" width="9.140625" style="62"/>
    <col min="769" max="769" width="12.42578125" style="62" customWidth="1"/>
    <col min="770" max="770" width="10.85546875" style="62" customWidth="1"/>
    <col min="771" max="771" width="12.42578125" style="62" customWidth="1"/>
    <col min="772" max="772" width="12.140625" style="62" customWidth="1"/>
    <col min="773" max="773" width="12.85546875" style="62" customWidth="1"/>
    <col min="774" max="774" width="11.140625" style="62" customWidth="1"/>
    <col min="775" max="775" width="10.5703125" style="62" customWidth="1"/>
    <col min="776" max="776" width="12.85546875" style="62" customWidth="1"/>
    <col min="777" max="777" width="11" style="62" customWidth="1"/>
    <col min="778" max="778" width="15.7109375" style="62" customWidth="1"/>
    <col min="779" max="779" width="12.5703125" style="62" customWidth="1"/>
    <col min="780" max="780" width="13.42578125" style="62" customWidth="1"/>
    <col min="781" max="781" width="12.42578125" style="62" customWidth="1"/>
    <col min="782" max="782" width="12.7109375" style="62" customWidth="1"/>
    <col min="783" max="783" width="11.42578125" style="62" customWidth="1"/>
    <col min="784" max="1024" width="9.140625" style="62"/>
    <col min="1025" max="1025" width="12.42578125" style="62" customWidth="1"/>
    <col min="1026" max="1026" width="10.85546875" style="62" customWidth="1"/>
    <col min="1027" max="1027" width="12.42578125" style="62" customWidth="1"/>
    <col min="1028" max="1028" width="12.140625" style="62" customWidth="1"/>
    <col min="1029" max="1029" width="12.85546875" style="62" customWidth="1"/>
    <col min="1030" max="1030" width="11.140625" style="62" customWidth="1"/>
    <col min="1031" max="1031" width="10.5703125" style="62" customWidth="1"/>
    <col min="1032" max="1032" width="12.85546875" style="62" customWidth="1"/>
    <col min="1033" max="1033" width="11" style="62" customWidth="1"/>
    <col min="1034" max="1034" width="15.7109375" style="62" customWidth="1"/>
    <col min="1035" max="1035" width="12.5703125" style="62" customWidth="1"/>
    <col min="1036" max="1036" width="13.42578125" style="62" customWidth="1"/>
    <col min="1037" max="1037" width="12.42578125" style="62" customWidth="1"/>
    <col min="1038" max="1038" width="12.7109375" style="62" customWidth="1"/>
    <col min="1039" max="1039" width="11.42578125" style="62" customWidth="1"/>
    <col min="1040" max="1280" width="9.140625" style="62"/>
    <col min="1281" max="1281" width="12.42578125" style="62" customWidth="1"/>
    <col min="1282" max="1282" width="10.85546875" style="62" customWidth="1"/>
    <col min="1283" max="1283" width="12.42578125" style="62" customWidth="1"/>
    <col min="1284" max="1284" width="12.140625" style="62" customWidth="1"/>
    <col min="1285" max="1285" width="12.85546875" style="62" customWidth="1"/>
    <col min="1286" max="1286" width="11.140625" style="62" customWidth="1"/>
    <col min="1287" max="1287" width="10.5703125" style="62" customWidth="1"/>
    <col min="1288" max="1288" width="12.85546875" style="62" customWidth="1"/>
    <col min="1289" max="1289" width="11" style="62" customWidth="1"/>
    <col min="1290" max="1290" width="15.7109375" style="62" customWidth="1"/>
    <col min="1291" max="1291" width="12.5703125" style="62" customWidth="1"/>
    <col min="1292" max="1292" width="13.42578125" style="62" customWidth="1"/>
    <col min="1293" max="1293" width="12.42578125" style="62" customWidth="1"/>
    <col min="1294" max="1294" width="12.7109375" style="62" customWidth="1"/>
    <col min="1295" max="1295" width="11.42578125" style="62" customWidth="1"/>
    <col min="1296" max="1536" width="9.140625" style="62"/>
    <col min="1537" max="1537" width="12.42578125" style="62" customWidth="1"/>
    <col min="1538" max="1538" width="10.85546875" style="62" customWidth="1"/>
    <col min="1539" max="1539" width="12.42578125" style="62" customWidth="1"/>
    <col min="1540" max="1540" width="12.140625" style="62" customWidth="1"/>
    <col min="1541" max="1541" width="12.85546875" style="62" customWidth="1"/>
    <col min="1542" max="1542" width="11.140625" style="62" customWidth="1"/>
    <col min="1543" max="1543" width="10.5703125" style="62" customWidth="1"/>
    <col min="1544" max="1544" width="12.85546875" style="62" customWidth="1"/>
    <col min="1545" max="1545" width="11" style="62" customWidth="1"/>
    <col min="1546" max="1546" width="15.7109375" style="62" customWidth="1"/>
    <col min="1547" max="1547" width="12.5703125" style="62" customWidth="1"/>
    <col min="1548" max="1548" width="13.42578125" style="62" customWidth="1"/>
    <col min="1549" max="1549" width="12.42578125" style="62" customWidth="1"/>
    <col min="1550" max="1550" width="12.7109375" style="62" customWidth="1"/>
    <col min="1551" max="1551" width="11.42578125" style="62" customWidth="1"/>
    <col min="1552" max="1792" width="9.140625" style="62"/>
    <col min="1793" max="1793" width="12.42578125" style="62" customWidth="1"/>
    <col min="1794" max="1794" width="10.85546875" style="62" customWidth="1"/>
    <col min="1795" max="1795" width="12.42578125" style="62" customWidth="1"/>
    <col min="1796" max="1796" width="12.140625" style="62" customWidth="1"/>
    <col min="1797" max="1797" width="12.85546875" style="62" customWidth="1"/>
    <col min="1798" max="1798" width="11.140625" style="62" customWidth="1"/>
    <col min="1799" max="1799" width="10.5703125" style="62" customWidth="1"/>
    <col min="1800" max="1800" width="12.85546875" style="62" customWidth="1"/>
    <col min="1801" max="1801" width="11" style="62" customWidth="1"/>
    <col min="1802" max="1802" width="15.7109375" style="62" customWidth="1"/>
    <col min="1803" max="1803" width="12.5703125" style="62" customWidth="1"/>
    <col min="1804" max="1804" width="13.42578125" style="62" customWidth="1"/>
    <col min="1805" max="1805" width="12.42578125" style="62" customWidth="1"/>
    <col min="1806" max="1806" width="12.7109375" style="62" customWidth="1"/>
    <col min="1807" max="1807" width="11.42578125" style="62" customWidth="1"/>
    <col min="1808" max="2048" width="9.140625" style="62"/>
    <col min="2049" max="2049" width="12.42578125" style="62" customWidth="1"/>
    <col min="2050" max="2050" width="10.85546875" style="62" customWidth="1"/>
    <col min="2051" max="2051" width="12.42578125" style="62" customWidth="1"/>
    <col min="2052" max="2052" width="12.140625" style="62" customWidth="1"/>
    <col min="2053" max="2053" width="12.85546875" style="62" customWidth="1"/>
    <col min="2054" max="2054" width="11.140625" style="62" customWidth="1"/>
    <col min="2055" max="2055" width="10.5703125" style="62" customWidth="1"/>
    <col min="2056" max="2056" width="12.85546875" style="62" customWidth="1"/>
    <col min="2057" max="2057" width="11" style="62" customWidth="1"/>
    <col min="2058" max="2058" width="15.7109375" style="62" customWidth="1"/>
    <col min="2059" max="2059" width="12.5703125" style="62" customWidth="1"/>
    <col min="2060" max="2060" width="13.42578125" style="62" customWidth="1"/>
    <col min="2061" max="2061" width="12.42578125" style="62" customWidth="1"/>
    <col min="2062" max="2062" width="12.7109375" style="62" customWidth="1"/>
    <col min="2063" max="2063" width="11.42578125" style="62" customWidth="1"/>
    <col min="2064" max="2304" width="9.140625" style="62"/>
    <col min="2305" max="2305" width="12.42578125" style="62" customWidth="1"/>
    <col min="2306" max="2306" width="10.85546875" style="62" customWidth="1"/>
    <col min="2307" max="2307" width="12.42578125" style="62" customWidth="1"/>
    <col min="2308" max="2308" width="12.140625" style="62" customWidth="1"/>
    <col min="2309" max="2309" width="12.85546875" style="62" customWidth="1"/>
    <col min="2310" max="2310" width="11.140625" style="62" customWidth="1"/>
    <col min="2311" max="2311" width="10.5703125" style="62" customWidth="1"/>
    <col min="2312" max="2312" width="12.85546875" style="62" customWidth="1"/>
    <col min="2313" max="2313" width="11" style="62" customWidth="1"/>
    <col min="2314" max="2314" width="15.7109375" style="62" customWidth="1"/>
    <col min="2315" max="2315" width="12.5703125" style="62" customWidth="1"/>
    <col min="2316" max="2316" width="13.42578125" style="62" customWidth="1"/>
    <col min="2317" max="2317" width="12.42578125" style="62" customWidth="1"/>
    <col min="2318" max="2318" width="12.7109375" style="62" customWidth="1"/>
    <col min="2319" max="2319" width="11.42578125" style="62" customWidth="1"/>
    <col min="2320" max="2560" width="9.140625" style="62"/>
    <col min="2561" max="2561" width="12.42578125" style="62" customWidth="1"/>
    <col min="2562" max="2562" width="10.85546875" style="62" customWidth="1"/>
    <col min="2563" max="2563" width="12.42578125" style="62" customWidth="1"/>
    <col min="2564" max="2564" width="12.140625" style="62" customWidth="1"/>
    <col min="2565" max="2565" width="12.85546875" style="62" customWidth="1"/>
    <col min="2566" max="2566" width="11.140625" style="62" customWidth="1"/>
    <col min="2567" max="2567" width="10.5703125" style="62" customWidth="1"/>
    <col min="2568" max="2568" width="12.85546875" style="62" customWidth="1"/>
    <col min="2569" max="2569" width="11" style="62" customWidth="1"/>
    <col min="2570" max="2570" width="15.7109375" style="62" customWidth="1"/>
    <col min="2571" max="2571" width="12.5703125" style="62" customWidth="1"/>
    <col min="2572" max="2572" width="13.42578125" style="62" customWidth="1"/>
    <col min="2573" max="2573" width="12.42578125" style="62" customWidth="1"/>
    <col min="2574" max="2574" width="12.7109375" style="62" customWidth="1"/>
    <col min="2575" max="2575" width="11.42578125" style="62" customWidth="1"/>
    <col min="2576" max="2816" width="9.140625" style="62"/>
    <col min="2817" max="2817" width="12.42578125" style="62" customWidth="1"/>
    <col min="2818" max="2818" width="10.85546875" style="62" customWidth="1"/>
    <col min="2819" max="2819" width="12.42578125" style="62" customWidth="1"/>
    <col min="2820" max="2820" width="12.140625" style="62" customWidth="1"/>
    <col min="2821" max="2821" width="12.85546875" style="62" customWidth="1"/>
    <col min="2822" max="2822" width="11.140625" style="62" customWidth="1"/>
    <col min="2823" max="2823" width="10.5703125" style="62" customWidth="1"/>
    <col min="2824" max="2824" width="12.85546875" style="62" customWidth="1"/>
    <col min="2825" max="2825" width="11" style="62" customWidth="1"/>
    <col min="2826" max="2826" width="15.7109375" style="62" customWidth="1"/>
    <col min="2827" max="2827" width="12.5703125" style="62" customWidth="1"/>
    <col min="2828" max="2828" width="13.42578125" style="62" customWidth="1"/>
    <col min="2829" max="2829" width="12.42578125" style="62" customWidth="1"/>
    <col min="2830" max="2830" width="12.7109375" style="62" customWidth="1"/>
    <col min="2831" max="2831" width="11.42578125" style="62" customWidth="1"/>
    <col min="2832" max="3072" width="9.140625" style="62"/>
    <col min="3073" max="3073" width="12.42578125" style="62" customWidth="1"/>
    <col min="3074" max="3074" width="10.85546875" style="62" customWidth="1"/>
    <col min="3075" max="3075" width="12.42578125" style="62" customWidth="1"/>
    <col min="3076" max="3076" width="12.140625" style="62" customWidth="1"/>
    <col min="3077" max="3077" width="12.85546875" style="62" customWidth="1"/>
    <col min="3078" max="3078" width="11.140625" style="62" customWidth="1"/>
    <col min="3079" max="3079" width="10.5703125" style="62" customWidth="1"/>
    <col min="3080" max="3080" width="12.85546875" style="62" customWidth="1"/>
    <col min="3081" max="3081" width="11" style="62" customWidth="1"/>
    <col min="3082" max="3082" width="15.7109375" style="62" customWidth="1"/>
    <col min="3083" max="3083" width="12.5703125" style="62" customWidth="1"/>
    <col min="3084" max="3084" width="13.42578125" style="62" customWidth="1"/>
    <col min="3085" max="3085" width="12.42578125" style="62" customWidth="1"/>
    <col min="3086" max="3086" width="12.7109375" style="62" customWidth="1"/>
    <col min="3087" max="3087" width="11.42578125" style="62" customWidth="1"/>
    <col min="3088" max="3328" width="9.140625" style="62"/>
    <col min="3329" max="3329" width="12.42578125" style="62" customWidth="1"/>
    <col min="3330" max="3330" width="10.85546875" style="62" customWidth="1"/>
    <col min="3331" max="3331" width="12.42578125" style="62" customWidth="1"/>
    <col min="3332" max="3332" width="12.140625" style="62" customWidth="1"/>
    <col min="3333" max="3333" width="12.85546875" style="62" customWidth="1"/>
    <col min="3334" max="3334" width="11.140625" style="62" customWidth="1"/>
    <col min="3335" max="3335" width="10.5703125" style="62" customWidth="1"/>
    <col min="3336" max="3336" width="12.85546875" style="62" customWidth="1"/>
    <col min="3337" max="3337" width="11" style="62" customWidth="1"/>
    <col min="3338" max="3338" width="15.7109375" style="62" customWidth="1"/>
    <col min="3339" max="3339" width="12.5703125" style="62" customWidth="1"/>
    <col min="3340" max="3340" width="13.42578125" style="62" customWidth="1"/>
    <col min="3341" max="3341" width="12.42578125" style="62" customWidth="1"/>
    <col min="3342" max="3342" width="12.7109375" style="62" customWidth="1"/>
    <col min="3343" max="3343" width="11.42578125" style="62" customWidth="1"/>
    <col min="3344" max="3584" width="9.140625" style="62"/>
    <col min="3585" max="3585" width="12.42578125" style="62" customWidth="1"/>
    <col min="3586" max="3586" width="10.85546875" style="62" customWidth="1"/>
    <col min="3587" max="3587" width="12.42578125" style="62" customWidth="1"/>
    <col min="3588" max="3588" width="12.140625" style="62" customWidth="1"/>
    <col min="3589" max="3589" width="12.85546875" style="62" customWidth="1"/>
    <col min="3590" max="3590" width="11.140625" style="62" customWidth="1"/>
    <col min="3591" max="3591" width="10.5703125" style="62" customWidth="1"/>
    <col min="3592" max="3592" width="12.85546875" style="62" customWidth="1"/>
    <col min="3593" max="3593" width="11" style="62" customWidth="1"/>
    <col min="3594" max="3594" width="15.7109375" style="62" customWidth="1"/>
    <col min="3595" max="3595" width="12.5703125" style="62" customWidth="1"/>
    <col min="3596" max="3596" width="13.42578125" style="62" customWidth="1"/>
    <col min="3597" max="3597" width="12.42578125" style="62" customWidth="1"/>
    <col min="3598" max="3598" width="12.7109375" style="62" customWidth="1"/>
    <col min="3599" max="3599" width="11.42578125" style="62" customWidth="1"/>
    <col min="3600" max="3840" width="9.140625" style="62"/>
    <col min="3841" max="3841" width="12.42578125" style="62" customWidth="1"/>
    <col min="3842" max="3842" width="10.85546875" style="62" customWidth="1"/>
    <col min="3843" max="3843" width="12.42578125" style="62" customWidth="1"/>
    <col min="3844" max="3844" width="12.140625" style="62" customWidth="1"/>
    <col min="3845" max="3845" width="12.85546875" style="62" customWidth="1"/>
    <col min="3846" max="3846" width="11.140625" style="62" customWidth="1"/>
    <col min="3847" max="3847" width="10.5703125" style="62" customWidth="1"/>
    <col min="3848" max="3848" width="12.85546875" style="62" customWidth="1"/>
    <col min="3849" max="3849" width="11" style="62" customWidth="1"/>
    <col min="3850" max="3850" width="15.7109375" style="62" customWidth="1"/>
    <col min="3851" max="3851" width="12.5703125" style="62" customWidth="1"/>
    <col min="3852" max="3852" width="13.42578125" style="62" customWidth="1"/>
    <col min="3853" max="3853" width="12.42578125" style="62" customWidth="1"/>
    <col min="3854" max="3854" width="12.7109375" style="62" customWidth="1"/>
    <col min="3855" max="3855" width="11.42578125" style="62" customWidth="1"/>
    <col min="3856" max="4096" width="9.140625" style="62"/>
    <col min="4097" max="4097" width="12.42578125" style="62" customWidth="1"/>
    <col min="4098" max="4098" width="10.85546875" style="62" customWidth="1"/>
    <col min="4099" max="4099" width="12.42578125" style="62" customWidth="1"/>
    <col min="4100" max="4100" width="12.140625" style="62" customWidth="1"/>
    <col min="4101" max="4101" width="12.85546875" style="62" customWidth="1"/>
    <col min="4102" max="4102" width="11.140625" style="62" customWidth="1"/>
    <col min="4103" max="4103" width="10.5703125" style="62" customWidth="1"/>
    <col min="4104" max="4104" width="12.85546875" style="62" customWidth="1"/>
    <col min="4105" max="4105" width="11" style="62" customWidth="1"/>
    <col min="4106" max="4106" width="15.7109375" style="62" customWidth="1"/>
    <col min="4107" max="4107" width="12.5703125" style="62" customWidth="1"/>
    <col min="4108" max="4108" width="13.42578125" style="62" customWidth="1"/>
    <col min="4109" max="4109" width="12.42578125" style="62" customWidth="1"/>
    <col min="4110" max="4110" width="12.7109375" style="62" customWidth="1"/>
    <col min="4111" max="4111" width="11.42578125" style="62" customWidth="1"/>
    <col min="4112" max="4352" width="9.140625" style="62"/>
    <col min="4353" max="4353" width="12.42578125" style="62" customWidth="1"/>
    <col min="4354" max="4354" width="10.85546875" style="62" customWidth="1"/>
    <col min="4355" max="4355" width="12.42578125" style="62" customWidth="1"/>
    <col min="4356" max="4356" width="12.140625" style="62" customWidth="1"/>
    <col min="4357" max="4357" width="12.85546875" style="62" customWidth="1"/>
    <col min="4358" max="4358" width="11.140625" style="62" customWidth="1"/>
    <col min="4359" max="4359" width="10.5703125" style="62" customWidth="1"/>
    <col min="4360" max="4360" width="12.85546875" style="62" customWidth="1"/>
    <col min="4361" max="4361" width="11" style="62" customWidth="1"/>
    <col min="4362" max="4362" width="15.7109375" style="62" customWidth="1"/>
    <col min="4363" max="4363" width="12.5703125" style="62" customWidth="1"/>
    <col min="4364" max="4364" width="13.42578125" style="62" customWidth="1"/>
    <col min="4365" max="4365" width="12.42578125" style="62" customWidth="1"/>
    <col min="4366" max="4366" width="12.7109375" style="62" customWidth="1"/>
    <col min="4367" max="4367" width="11.42578125" style="62" customWidth="1"/>
    <col min="4368" max="4608" width="9.140625" style="62"/>
    <col min="4609" max="4609" width="12.42578125" style="62" customWidth="1"/>
    <col min="4610" max="4610" width="10.85546875" style="62" customWidth="1"/>
    <col min="4611" max="4611" width="12.42578125" style="62" customWidth="1"/>
    <col min="4612" max="4612" width="12.140625" style="62" customWidth="1"/>
    <col min="4613" max="4613" width="12.85546875" style="62" customWidth="1"/>
    <col min="4614" max="4614" width="11.140625" style="62" customWidth="1"/>
    <col min="4615" max="4615" width="10.5703125" style="62" customWidth="1"/>
    <col min="4616" max="4616" width="12.85546875" style="62" customWidth="1"/>
    <col min="4617" max="4617" width="11" style="62" customWidth="1"/>
    <col min="4618" max="4618" width="15.7109375" style="62" customWidth="1"/>
    <col min="4619" max="4619" width="12.5703125" style="62" customWidth="1"/>
    <col min="4620" max="4620" width="13.42578125" style="62" customWidth="1"/>
    <col min="4621" max="4621" width="12.42578125" style="62" customWidth="1"/>
    <col min="4622" max="4622" width="12.7109375" style="62" customWidth="1"/>
    <col min="4623" max="4623" width="11.42578125" style="62" customWidth="1"/>
    <col min="4624" max="4864" width="9.140625" style="62"/>
    <col min="4865" max="4865" width="12.42578125" style="62" customWidth="1"/>
    <col min="4866" max="4866" width="10.85546875" style="62" customWidth="1"/>
    <col min="4867" max="4867" width="12.42578125" style="62" customWidth="1"/>
    <col min="4868" max="4868" width="12.140625" style="62" customWidth="1"/>
    <col min="4869" max="4869" width="12.85546875" style="62" customWidth="1"/>
    <col min="4870" max="4870" width="11.140625" style="62" customWidth="1"/>
    <col min="4871" max="4871" width="10.5703125" style="62" customWidth="1"/>
    <col min="4872" max="4872" width="12.85546875" style="62" customWidth="1"/>
    <col min="4873" max="4873" width="11" style="62" customWidth="1"/>
    <col min="4874" max="4874" width="15.7109375" style="62" customWidth="1"/>
    <col min="4875" max="4875" width="12.5703125" style="62" customWidth="1"/>
    <col min="4876" max="4876" width="13.42578125" style="62" customWidth="1"/>
    <col min="4877" max="4877" width="12.42578125" style="62" customWidth="1"/>
    <col min="4878" max="4878" width="12.7109375" style="62" customWidth="1"/>
    <col min="4879" max="4879" width="11.42578125" style="62" customWidth="1"/>
    <col min="4880" max="5120" width="9.140625" style="62"/>
    <col min="5121" max="5121" width="12.42578125" style="62" customWidth="1"/>
    <col min="5122" max="5122" width="10.85546875" style="62" customWidth="1"/>
    <col min="5123" max="5123" width="12.42578125" style="62" customWidth="1"/>
    <col min="5124" max="5124" width="12.140625" style="62" customWidth="1"/>
    <col min="5125" max="5125" width="12.85546875" style="62" customWidth="1"/>
    <col min="5126" max="5126" width="11.140625" style="62" customWidth="1"/>
    <col min="5127" max="5127" width="10.5703125" style="62" customWidth="1"/>
    <col min="5128" max="5128" width="12.85546875" style="62" customWidth="1"/>
    <col min="5129" max="5129" width="11" style="62" customWidth="1"/>
    <col min="5130" max="5130" width="15.7109375" style="62" customWidth="1"/>
    <col min="5131" max="5131" width="12.5703125" style="62" customWidth="1"/>
    <col min="5132" max="5132" width="13.42578125" style="62" customWidth="1"/>
    <col min="5133" max="5133" width="12.42578125" style="62" customWidth="1"/>
    <col min="5134" max="5134" width="12.7109375" style="62" customWidth="1"/>
    <col min="5135" max="5135" width="11.42578125" style="62" customWidth="1"/>
    <col min="5136" max="5376" width="9.140625" style="62"/>
    <col min="5377" max="5377" width="12.42578125" style="62" customWidth="1"/>
    <col min="5378" max="5378" width="10.85546875" style="62" customWidth="1"/>
    <col min="5379" max="5379" width="12.42578125" style="62" customWidth="1"/>
    <col min="5380" max="5380" width="12.140625" style="62" customWidth="1"/>
    <col min="5381" max="5381" width="12.85546875" style="62" customWidth="1"/>
    <col min="5382" max="5382" width="11.140625" style="62" customWidth="1"/>
    <col min="5383" max="5383" width="10.5703125" style="62" customWidth="1"/>
    <col min="5384" max="5384" width="12.85546875" style="62" customWidth="1"/>
    <col min="5385" max="5385" width="11" style="62" customWidth="1"/>
    <col min="5386" max="5386" width="15.7109375" style="62" customWidth="1"/>
    <col min="5387" max="5387" width="12.5703125" style="62" customWidth="1"/>
    <col min="5388" max="5388" width="13.42578125" style="62" customWidth="1"/>
    <col min="5389" max="5389" width="12.42578125" style="62" customWidth="1"/>
    <col min="5390" max="5390" width="12.7109375" style="62" customWidth="1"/>
    <col min="5391" max="5391" width="11.42578125" style="62" customWidth="1"/>
    <col min="5392" max="5632" width="9.140625" style="62"/>
    <col min="5633" max="5633" width="12.42578125" style="62" customWidth="1"/>
    <col min="5634" max="5634" width="10.85546875" style="62" customWidth="1"/>
    <col min="5635" max="5635" width="12.42578125" style="62" customWidth="1"/>
    <col min="5636" max="5636" width="12.140625" style="62" customWidth="1"/>
    <col min="5637" max="5637" width="12.85546875" style="62" customWidth="1"/>
    <col min="5638" max="5638" width="11.140625" style="62" customWidth="1"/>
    <col min="5639" max="5639" width="10.5703125" style="62" customWidth="1"/>
    <col min="5640" max="5640" width="12.85546875" style="62" customWidth="1"/>
    <col min="5641" max="5641" width="11" style="62" customWidth="1"/>
    <col min="5642" max="5642" width="15.7109375" style="62" customWidth="1"/>
    <col min="5643" max="5643" width="12.5703125" style="62" customWidth="1"/>
    <col min="5644" max="5644" width="13.42578125" style="62" customWidth="1"/>
    <col min="5645" max="5645" width="12.42578125" style="62" customWidth="1"/>
    <col min="5646" max="5646" width="12.7109375" style="62" customWidth="1"/>
    <col min="5647" max="5647" width="11.42578125" style="62" customWidth="1"/>
    <col min="5648" max="5888" width="9.140625" style="62"/>
    <col min="5889" max="5889" width="12.42578125" style="62" customWidth="1"/>
    <col min="5890" max="5890" width="10.85546875" style="62" customWidth="1"/>
    <col min="5891" max="5891" width="12.42578125" style="62" customWidth="1"/>
    <col min="5892" max="5892" width="12.140625" style="62" customWidth="1"/>
    <col min="5893" max="5893" width="12.85546875" style="62" customWidth="1"/>
    <col min="5894" max="5894" width="11.140625" style="62" customWidth="1"/>
    <col min="5895" max="5895" width="10.5703125" style="62" customWidth="1"/>
    <col min="5896" max="5896" width="12.85546875" style="62" customWidth="1"/>
    <col min="5897" max="5897" width="11" style="62" customWidth="1"/>
    <col min="5898" max="5898" width="15.7109375" style="62" customWidth="1"/>
    <col min="5899" max="5899" width="12.5703125" style="62" customWidth="1"/>
    <col min="5900" max="5900" width="13.42578125" style="62" customWidth="1"/>
    <col min="5901" max="5901" width="12.42578125" style="62" customWidth="1"/>
    <col min="5902" max="5902" width="12.7109375" style="62" customWidth="1"/>
    <col min="5903" max="5903" width="11.42578125" style="62" customWidth="1"/>
    <col min="5904" max="6144" width="9.140625" style="62"/>
    <col min="6145" max="6145" width="12.42578125" style="62" customWidth="1"/>
    <col min="6146" max="6146" width="10.85546875" style="62" customWidth="1"/>
    <col min="6147" max="6147" width="12.42578125" style="62" customWidth="1"/>
    <col min="6148" max="6148" width="12.140625" style="62" customWidth="1"/>
    <col min="6149" max="6149" width="12.85546875" style="62" customWidth="1"/>
    <col min="6150" max="6150" width="11.140625" style="62" customWidth="1"/>
    <col min="6151" max="6151" width="10.5703125" style="62" customWidth="1"/>
    <col min="6152" max="6152" width="12.85546875" style="62" customWidth="1"/>
    <col min="6153" max="6153" width="11" style="62" customWidth="1"/>
    <col min="6154" max="6154" width="15.7109375" style="62" customWidth="1"/>
    <col min="6155" max="6155" width="12.5703125" style="62" customWidth="1"/>
    <col min="6156" max="6156" width="13.42578125" style="62" customWidth="1"/>
    <col min="6157" max="6157" width="12.42578125" style="62" customWidth="1"/>
    <col min="6158" max="6158" width="12.7109375" style="62" customWidth="1"/>
    <col min="6159" max="6159" width="11.42578125" style="62" customWidth="1"/>
    <col min="6160" max="6400" width="9.140625" style="62"/>
    <col min="6401" max="6401" width="12.42578125" style="62" customWidth="1"/>
    <col min="6402" max="6402" width="10.85546875" style="62" customWidth="1"/>
    <col min="6403" max="6403" width="12.42578125" style="62" customWidth="1"/>
    <col min="6404" max="6404" width="12.140625" style="62" customWidth="1"/>
    <col min="6405" max="6405" width="12.85546875" style="62" customWidth="1"/>
    <col min="6406" max="6406" width="11.140625" style="62" customWidth="1"/>
    <col min="6407" max="6407" width="10.5703125" style="62" customWidth="1"/>
    <col min="6408" max="6408" width="12.85546875" style="62" customWidth="1"/>
    <col min="6409" max="6409" width="11" style="62" customWidth="1"/>
    <col min="6410" max="6410" width="15.7109375" style="62" customWidth="1"/>
    <col min="6411" max="6411" width="12.5703125" style="62" customWidth="1"/>
    <col min="6412" max="6412" width="13.42578125" style="62" customWidth="1"/>
    <col min="6413" max="6413" width="12.42578125" style="62" customWidth="1"/>
    <col min="6414" max="6414" width="12.7109375" style="62" customWidth="1"/>
    <col min="6415" max="6415" width="11.42578125" style="62" customWidth="1"/>
    <col min="6416" max="6656" width="9.140625" style="62"/>
    <col min="6657" max="6657" width="12.42578125" style="62" customWidth="1"/>
    <col min="6658" max="6658" width="10.85546875" style="62" customWidth="1"/>
    <col min="6659" max="6659" width="12.42578125" style="62" customWidth="1"/>
    <col min="6660" max="6660" width="12.140625" style="62" customWidth="1"/>
    <col min="6661" max="6661" width="12.85546875" style="62" customWidth="1"/>
    <col min="6662" max="6662" width="11.140625" style="62" customWidth="1"/>
    <col min="6663" max="6663" width="10.5703125" style="62" customWidth="1"/>
    <col min="6664" max="6664" width="12.85546875" style="62" customWidth="1"/>
    <col min="6665" max="6665" width="11" style="62" customWidth="1"/>
    <col min="6666" max="6666" width="15.7109375" style="62" customWidth="1"/>
    <col min="6667" max="6667" width="12.5703125" style="62" customWidth="1"/>
    <col min="6668" max="6668" width="13.42578125" style="62" customWidth="1"/>
    <col min="6669" max="6669" width="12.42578125" style="62" customWidth="1"/>
    <col min="6670" max="6670" width="12.7109375" style="62" customWidth="1"/>
    <col min="6671" max="6671" width="11.42578125" style="62" customWidth="1"/>
    <col min="6672" max="6912" width="9.140625" style="62"/>
    <col min="6913" max="6913" width="12.42578125" style="62" customWidth="1"/>
    <col min="6914" max="6914" width="10.85546875" style="62" customWidth="1"/>
    <col min="6915" max="6915" width="12.42578125" style="62" customWidth="1"/>
    <col min="6916" max="6916" width="12.140625" style="62" customWidth="1"/>
    <col min="6917" max="6917" width="12.85546875" style="62" customWidth="1"/>
    <col min="6918" max="6918" width="11.140625" style="62" customWidth="1"/>
    <col min="6919" max="6919" width="10.5703125" style="62" customWidth="1"/>
    <col min="6920" max="6920" width="12.85546875" style="62" customWidth="1"/>
    <col min="6921" max="6921" width="11" style="62" customWidth="1"/>
    <col min="6922" max="6922" width="15.7109375" style="62" customWidth="1"/>
    <col min="6923" max="6923" width="12.5703125" style="62" customWidth="1"/>
    <col min="6924" max="6924" width="13.42578125" style="62" customWidth="1"/>
    <col min="6925" max="6925" width="12.42578125" style="62" customWidth="1"/>
    <col min="6926" max="6926" width="12.7109375" style="62" customWidth="1"/>
    <col min="6927" max="6927" width="11.42578125" style="62" customWidth="1"/>
    <col min="6928" max="7168" width="9.140625" style="62"/>
    <col min="7169" max="7169" width="12.42578125" style="62" customWidth="1"/>
    <col min="7170" max="7170" width="10.85546875" style="62" customWidth="1"/>
    <col min="7171" max="7171" width="12.42578125" style="62" customWidth="1"/>
    <col min="7172" max="7172" width="12.140625" style="62" customWidth="1"/>
    <col min="7173" max="7173" width="12.85546875" style="62" customWidth="1"/>
    <col min="7174" max="7174" width="11.140625" style="62" customWidth="1"/>
    <col min="7175" max="7175" width="10.5703125" style="62" customWidth="1"/>
    <col min="7176" max="7176" width="12.85546875" style="62" customWidth="1"/>
    <col min="7177" max="7177" width="11" style="62" customWidth="1"/>
    <col min="7178" max="7178" width="15.7109375" style="62" customWidth="1"/>
    <col min="7179" max="7179" width="12.5703125" style="62" customWidth="1"/>
    <col min="7180" max="7180" width="13.42578125" style="62" customWidth="1"/>
    <col min="7181" max="7181" width="12.42578125" style="62" customWidth="1"/>
    <col min="7182" max="7182" width="12.7109375" style="62" customWidth="1"/>
    <col min="7183" max="7183" width="11.42578125" style="62" customWidth="1"/>
    <col min="7184" max="7424" width="9.140625" style="62"/>
    <col min="7425" max="7425" width="12.42578125" style="62" customWidth="1"/>
    <col min="7426" max="7426" width="10.85546875" style="62" customWidth="1"/>
    <col min="7427" max="7427" width="12.42578125" style="62" customWidth="1"/>
    <col min="7428" max="7428" width="12.140625" style="62" customWidth="1"/>
    <col min="7429" max="7429" width="12.85546875" style="62" customWidth="1"/>
    <col min="7430" max="7430" width="11.140625" style="62" customWidth="1"/>
    <col min="7431" max="7431" width="10.5703125" style="62" customWidth="1"/>
    <col min="7432" max="7432" width="12.85546875" style="62" customWidth="1"/>
    <col min="7433" max="7433" width="11" style="62" customWidth="1"/>
    <col min="7434" max="7434" width="15.7109375" style="62" customWidth="1"/>
    <col min="7435" max="7435" width="12.5703125" style="62" customWidth="1"/>
    <col min="7436" max="7436" width="13.42578125" style="62" customWidth="1"/>
    <col min="7437" max="7437" width="12.42578125" style="62" customWidth="1"/>
    <col min="7438" max="7438" width="12.7109375" style="62" customWidth="1"/>
    <col min="7439" max="7439" width="11.42578125" style="62" customWidth="1"/>
    <col min="7440" max="7680" width="9.140625" style="62"/>
    <col min="7681" max="7681" width="12.42578125" style="62" customWidth="1"/>
    <col min="7682" max="7682" width="10.85546875" style="62" customWidth="1"/>
    <col min="7683" max="7683" width="12.42578125" style="62" customWidth="1"/>
    <col min="7684" max="7684" width="12.140625" style="62" customWidth="1"/>
    <col min="7685" max="7685" width="12.85546875" style="62" customWidth="1"/>
    <col min="7686" max="7686" width="11.140625" style="62" customWidth="1"/>
    <col min="7687" max="7687" width="10.5703125" style="62" customWidth="1"/>
    <col min="7688" max="7688" width="12.85546875" style="62" customWidth="1"/>
    <col min="7689" max="7689" width="11" style="62" customWidth="1"/>
    <col min="7690" max="7690" width="15.7109375" style="62" customWidth="1"/>
    <col min="7691" max="7691" width="12.5703125" style="62" customWidth="1"/>
    <col min="7692" max="7692" width="13.42578125" style="62" customWidth="1"/>
    <col min="7693" max="7693" width="12.42578125" style="62" customWidth="1"/>
    <col min="7694" max="7694" width="12.7109375" style="62" customWidth="1"/>
    <col min="7695" max="7695" width="11.42578125" style="62" customWidth="1"/>
    <col min="7696" max="7936" width="9.140625" style="62"/>
    <col min="7937" max="7937" width="12.42578125" style="62" customWidth="1"/>
    <col min="7938" max="7938" width="10.85546875" style="62" customWidth="1"/>
    <col min="7939" max="7939" width="12.42578125" style="62" customWidth="1"/>
    <col min="7940" max="7940" width="12.140625" style="62" customWidth="1"/>
    <col min="7941" max="7941" width="12.85546875" style="62" customWidth="1"/>
    <col min="7942" max="7942" width="11.140625" style="62" customWidth="1"/>
    <col min="7943" max="7943" width="10.5703125" style="62" customWidth="1"/>
    <col min="7944" max="7944" width="12.85546875" style="62" customWidth="1"/>
    <col min="7945" max="7945" width="11" style="62" customWidth="1"/>
    <col min="7946" max="7946" width="15.7109375" style="62" customWidth="1"/>
    <col min="7947" max="7947" width="12.5703125" style="62" customWidth="1"/>
    <col min="7948" max="7948" width="13.42578125" style="62" customWidth="1"/>
    <col min="7949" max="7949" width="12.42578125" style="62" customWidth="1"/>
    <col min="7950" max="7950" width="12.7109375" style="62" customWidth="1"/>
    <col min="7951" max="7951" width="11.42578125" style="62" customWidth="1"/>
    <col min="7952" max="8192" width="9.140625" style="62"/>
    <col min="8193" max="8193" width="12.42578125" style="62" customWidth="1"/>
    <col min="8194" max="8194" width="10.85546875" style="62" customWidth="1"/>
    <col min="8195" max="8195" width="12.42578125" style="62" customWidth="1"/>
    <col min="8196" max="8196" width="12.140625" style="62" customWidth="1"/>
    <col min="8197" max="8197" width="12.85546875" style="62" customWidth="1"/>
    <col min="8198" max="8198" width="11.140625" style="62" customWidth="1"/>
    <col min="8199" max="8199" width="10.5703125" style="62" customWidth="1"/>
    <col min="8200" max="8200" width="12.85546875" style="62" customWidth="1"/>
    <col min="8201" max="8201" width="11" style="62" customWidth="1"/>
    <col min="8202" max="8202" width="15.7109375" style="62" customWidth="1"/>
    <col min="8203" max="8203" width="12.5703125" style="62" customWidth="1"/>
    <col min="8204" max="8204" width="13.42578125" style="62" customWidth="1"/>
    <col min="8205" max="8205" width="12.42578125" style="62" customWidth="1"/>
    <col min="8206" max="8206" width="12.7109375" style="62" customWidth="1"/>
    <col min="8207" max="8207" width="11.42578125" style="62" customWidth="1"/>
    <col min="8208" max="8448" width="9.140625" style="62"/>
    <col min="8449" max="8449" width="12.42578125" style="62" customWidth="1"/>
    <col min="8450" max="8450" width="10.85546875" style="62" customWidth="1"/>
    <col min="8451" max="8451" width="12.42578125" style="62" customWidth="1"/>
    <col min="8452" max="8452" width="12.140625" style="62" customWidth="1"/>
    <col min="8453" max="8453" width="12.85546875" style="62" customWidth="1"/>
    <col min="8454" max="8454" width="11.140625" style="62" customWidth="1"/>
    <col min="8455" max="8455" width="10.5703125" style="62" customWidth="1"/>
    <col min="8456" max="8456" width="12.85546875" style="62" customWidth="1"/>
    <col min="8457" max="8457" width="11" style="62" customWidth="1"/>
    <col min="8458" max="8458" width="15.7109375" style="62" customWidth="1"/>
    <col min="8459" max="8459" width="12.5703125" style="62" customWidth="1"/>
    <col min="8460" max="8460" width="13.42578125" style="62" customWidth="1"/>
    <col min="8461" max="8461" width="12.42578125" style="62" customWidth="1"/>
    <col min="8462" max="8462" width="12.7109375" style="62" customWidth="1"/>
    <col min="8463" max="8463" width="11.42578125" style="62" customWidth="1"/>
    <col min="8464" max="8704" width="9.140625" style="62"/>
    <col min="8705" max="8705" width="12.42578125" style="62" customWidth="1"/>
    <col min="8706" max="8706" width="10.85546875" style="62" customWidth="1"/>
    <col min="8707" max="8707" width="12.42578125" style="62" customWidth="1"/>
    <col min="8708" max="8708" width="12.140625" style="62" customWidth="1"/>
    <col min="8709" max="8709" width="12.85546875" style="62" customWidth="1"/>
    <col min="8710" max="8710" width="11.140625" style="62" customWidth="1"/>
    <col min="8711" max="8711" width="10.5703125" style="62" customWidth="1"/>
    <col min="8712" max="8712" width="12.85546875" style="62" customWidth="1"/>
    <col min="8713" max="8713" width="11" style="62" customWidth="1"/>
    <col min="8714" max="8714" width="15.7109375" style="62" customWidth="1"/>
    <col min="8715" max="8715" width="12.5703125" style="62" customWidth="1"/>
    <col min="8716" max="8716" width="13.42578125" style="62" customWidth="1"/>
    <col min="8717" max="8717" width="12.42578125" style="62" customWidth="1"/>
    <col min="8718" max="8718" width="12.7109375" style="62" customWidth="1"/>
    <col min="8719" max="8719" width="11.42578125" style="62" customWidth="1"/>
    <col min="8720" max="8960" width="9.140625" style="62"/>
    <col min="8961" max="8961" width="12.42578125" style="62" customWidth="1"/>
    <col min="8962" max="8962" width="10.85546875" style="62" customWidth="1"/>
    <col min="8963" max="8963" width="12.42578125" style="62" customWidth="1"/>
    <col min="8964" max="8964" width="12.140625" style="62" customWidth="1"/>
    <col min="8965" max="8965" width="12.85546875" style="62" customWidth="1"/>
    <col min="8966" max="8966" width="11.140625" style="62" customWidth="1"/>
    <col min="8967" max="8967" width="10.5703125" style="62" customWidth="1"/>
    <col min="8968" max="8968" width="12.85546875" style="62" customWidth="1"/>
    <col min="8969" max="8969" width="11" style="62" customWidth="1"/>
    <col min="8970" max="8970" width="15.7109375" style="62" customWidth="1"/>
    <col min="8971" max="8971" width="12.5703125" style="62" customWidth="1"/>
    <col min="8972" max="8972" width="13.42578125" style="62" customWidth="1"/>
    <col min="8973" max="8973" width="12.42578125" style="62" customWidth="1"/>
    <col min="8974" max="8974" width="12.7109375" style="62" customWidth="1"/>
    <col min="8975" max="8975" width="11.42578125" style="62" customWidth="1"/>
    <col min="8976" max="9216" width="9.140625" style="62"/>
    <col min="9217" max="9217" width="12.42578125" style="62" customWidth="1"/>
    <col min="9218" max="9218" width="10.85546875" style="62" customWidth="1"/>
    <col min="9219" max="9219" width="12.42578125" style="62" customWidth="1"/>
    <col min="9220" max="9220" width="12.140625" style="62" customWidth="1"/>
    <col min="9221" max="9221" width="12.85546875" style="62" customWidth="1"/>
    <col min="9222" max="9222" width="11.140625" style="62" customWidth="1"/>
    <col min="9223" max="9223" width="10.5703125" style="62" customWidth="1"/>
    <col min="9224" max="9224" width="12.85546875" style="62" customWidth="1"/>
    <col min="9225" max="9225" width="11" style="62" customWidth="1"/>
    <col min="9226" max="9226" width="15.7109375" style="62" customWidth="1"/>
    <col min="9227" max="9227" width="12.5703125" style="62" customWidth="1"/>
    <col min="9228" max="9228" width="13.42578125" style="62" customWidth="1"/>
    <col min="9229" max="9229" width="12.42578125" style="62" customWidth="1"/>
    <col min="9230" max="9230" width="12.7109375" style="62" customWidth="1"/>
    <col min="9231" max="9231" width="11.42578125" style="62" customWidth="1"/>
    <col min="9232" max="9472" width="9.140625" style="62"/>
    <col min="9473" max="9473" width="12.42578125" style="62" customWidth="1"/>
    <col min="9474" max="9474" width="10.85546875" style="62" customWidth="1"/>
    <col min="9475" max="9475" width="12.42578125" style="62" customWidth="1"/>
    <col min="9476" max="9476" width="12.140625" style="62" customWidth="1"/>
    <col min="9477" max="9477" width="12.85546875" style="62" customWidth="1"/>
    <col min="9478" max="9478" width="11.140625" style="62" customWidth="1"/>
    <col min="9479" max="9479" width="10.5703125" style="62" customWidth="1"/>
    <col min="9480" max="9480" width="12.85546875" style="62" customWidth="1"/>
    <col min="9481" max="9481" width="11" style="62" customWidth="1"/>
    <col min="9482" max="9482" width="15.7109375" style="62" customWidth="1"/>
    <col min="9483" max="9483" width="12.5703125" style="62" customWidth="1"/>
    <col min="9484" max="9484" width="13.42578125" style="62" customWidth="1"/>
    <col min="9485" max="9485" width="12.42578125" style="62" customWidth="1"/>
    <col min="9486" max="9486" width="12.7109375" style="62" customWidth="1"/>
    <col min="9487" max="9487" width="11.42578125" style="62" customWidth="1"/>
    <col min="9488" max="9728" width="9.140625" style="62"/>
    <col min="9729" max="9729" width="12.42578125" style="62" customWidth="1"/>
    <col min="9730" max="9730" width="10.85546875" style="62" customWidth="1"/>
    <col min="9731" max="9731" width="12.42578125" style="62" customWidth="1"/>
    <col min="9732" max="9732" width="12.140625" style="62" customWidth="1"/>
    <col min="9733" max="9733" width="12.85546875" style="62" customWidth="1"/>
    <col min="9734" max="9734" width="11.140625" style="62" customWidth="1"/>
    <col min="9735" max="9735" width="10.5703125" style="62" customWidth="1"/>
    <col min="9736" max="9736" width="12.85546875" style="62" customWidth="1"/>
    <col min="9737" max="9737" width="11" style="62" customWidth="1"/>
    <col min="9738" max="9738" width="15.7109375" style="62" customWidth="1"/>
    <col min="9739" max="9739" width="12.5703125" style="62" customWidth="1"/>
    <col min="9740" max="9740" width="13.42578125" style="62" customWidth="1"/>
    <col min="9741" max="9741" width="12.42578125" style="62" customWidth="1"/>
    <col min="9742" max="9742" width="12.7109375" style="62" customWidth="1"/>
    <col min="9743" max="9743" width="11.42578125" style="62" customWidth="1"/>
    <col min="9744" max="9984" width="9.140625" style="62"/>
    <col min="9985" max="9985" width="12.42578125" style="62" customWidth="1"/>
    <col min="9986" max="9986" width="10.85546875" style="62" customWidth="1"/>
    <col min="9987" max="9987" width="12.42578125" style="62" customWidth="1"/>
    <col min="9988" max="9988" width="12.140625" style="62" customWidth="1"/>
    <col min="9989" max="9989" width="12.85546875" style="62" customWidth="1"/>
    <col min="9990" max="9990" width="11.140625" style="62" customWidth="1"/>
    <col min="9991" max="9991" width="10.5703125" style="62" customWidth="1"/>
    <col min="9992" max="9992" width="12.85546875" style="62" customWidth="1"/>
    <col min="9993" max="9993" width="11" style="62" customWidth="1"/>
    <col min="9994" max="9994" width="15.7109375" style="62" customWidth="1"/>
    <col min="9995" max="9995" width="12.5703125" style="62" customWidth="1"/>
    <col min="9996" max="9996" width="13.42578125" style="62" customWidth="1"/>
    <col min="9997" max="9997" width="12.42578125" style="62" customWidth="1"/>
    <col min="9998" max="9998" width="12.7109375" style="62" customWidth="1"/>
    <col min="9999" max="9999" width="11.42578125" style="62" customWidth="1"/>
    <col min="10000" max="10240" width="9.140625" style="62"/>
    <col min="10241" max="10241" width="12.42578125" style="62" customWidth="1"/>
    <col min="10242" max="10242" width="10.85546875" style="62" customWidth="1"/>
    <col min="10243" max="10243" width="12.42578125" style="62" customWidth="1"/>
    <col min="10244" max="10244" width="12.140625" style="62" customWidth="1"/>
    <col min="10245" max="10245" width="12.85546875" style="62" customWidth="1"/>
    <col min="10246" max="10246" width="11.140625" style="62" customWidth="1"/>
    <col min="10247" max="10247" width="10.5703125" style="62" customWidth="1"/>
    <col min="10248" max="10248" width="12.85546875" style="62" customWidth="1"/>
    <col min="10249" max="10249" width="11" style="62" customWidth="1"/>
    <col min="10250" max="10250" width="15.7109375" style="62" customWidth="1"/>
    <col min="10251" max="10251" width="12.5703125" style="62" customWidth="1"/>
    <col min="10252" max="10252" width="13.42578125" style="62" customWidth="1"/>
    <col min="10253" max="10253" width="12.42578125" style="62" customWidth="1"/>
    <col min="10254" max="10254" width="12.7109375" style="62" customWidth="1"/>
    <col min="10255" max="10255" width="11.42578125" style="62" customWidth="1"/>
    <col min="10256" max="10496" width="9.140625" style="62"/>
    <col min="10497" max="10497" width="12.42578125" style="62" customWidth="1"/>
    <col min="10498" max="10498" width="10.85546875" style="62" customWidth="1"/>
    <col min="10499" max="10499" width="12.42578125" style="62" customWidth="1"/>
    <col min="10500" max="10500" width="12.140625" style="62" customWidth="1"/>
    <col min="10501" max="10501" width="12.85546875" style="62" customWidth="1"/>
    <col min="10502" max="10502" width="11.140625" style="62" customWidth="1"/>
    <col min="10503" max="10503" width="10.5703125" style="62" customWidth="1"/>
    <col min="10504" max="10504" width="12.85546875" style="62" customWidth="1"/>
    <col min="10505" max="10505" width="11" style="62" customWidth="1"/>
    <col min="10506" max="10506" width="15.7109375" style="62" customWidth="1"/>
    <col min="10507" max="10507" width="12.5703125" style="62" customWidth="1"/>
    <col min="10508" max="10508" width="13.42578125" style="62" customWidth="1"/>
    <col min="10509" max="10509" width="12.42578125" style="62" customWidth="1"/>
    <col min="10510" max="10510" width="12.7109375" style="62" customWidth="1"/>
    <col min="10511" max="10511" width="11.42578125" style="62" customWidth="1"/>
    <col min="10512" max="10752" width="9.140625" style="62"/>
    <col min="10753" max="10753" width="12.42578125" style="62" customWidth="1"/>
    <col min="10754" max="10754" width="10.85546875" style="62" customWidth="1"/>
    <col min="10755" max="10755" width="12.42578125" style="62" customWidth="1"/>
    <col min="10756" max="10756" width="12.140625" style="62" customWidth="1"/>
    <col min="10757" max="10757" width="12.85546875" style="62" customWidth="1"/>
    <col min="10758" max="10758" width="11.140625" style="62" customWidth="1"/>
    <col min="10759" max="10759" width="10.5703125" style="62" customWidth="1"/>
    <col min="10760" max="10760" width="12.85546875" style="62" customWidth="1"/>
    <col min="10761" max="10761" width="11" style="62" customWidth="1"/>
    <col min="10762" max="10762" width="15.7109375" style="62" customWidth="1"/>
    <col min="10763" max="10763" width="12.5703125" style="62" customWidth="1"/>
    <col min="10764" max="10764" width="13.42578125" style="62" customWidth="1"/>
    <col min="10765" max="10765" width="12.42578125" style="62" customWidth="1"/>
    <col min="10766" max="10766" width="12.7109375" style="62" customWidth="1"/>
    <col min="10767" max="10767" width="11.42578125" style="62" customWidth="1"/>
    <col min="10768" max="11008" width="9.140625" style="62"/>
    <col min="11009" max="11009" width="12.42578125" style="62" customWidth="1"/>
    <col min="11010" max="11010" width="10.85546875" style="62" customWidth="1"/>
    <col min="11011" max="11011" width="12.42578125" style="62" customWidth="1"/>
    <col min="11012" max="11012" width="12.140625" style="62" customWidth="1"/>
    <col min="11013" max="11013" width="12.85546875" style="62" customWidth="1"/>
    <col min="11014" max="11014" width="11.140625" style="62" customWidth="1"/>
    <col min="11015" max="11015" width="10.5703125" style="62" customWidth="1"/>
    <col min="11016" max="11016" width="12.85546875" style="62" customWidth="1"/>
    <col min="11017" max="11017" width="11" style="62" customWidth="1"/>
    <col min="11018" max="11018" width="15.7109375" style="62" customWidth="1"/>
    <col min="11019" max="11019" width="12.5703125" style="62" customWidth="1"/>
    <col min="11020" max="11020" width="13.42578125" style="62" customWidth="1"/>
    <col min="11021" max="11021" width="12.42578125" style="62" customWidth="1"/>
    <col min="11022" max="11022" width="12.7109375" style="62" customWidth="1"/>
    <col min="11023" max="11023" width="11.42578125" style="62" customWidth="1"/>
    <col min="11024" max="11264" width="9.140625" style="62"/>
    <col min="11265" max="11265" width="12.42578125" style="62" customWidth="1"/>
    <col min="11266" max="11266" width="10.85546875" style="62" customWidth="1"/>
    <col min="11267" max="11267" width="12.42578125" style="62" customWidth="1"/>
    <col min="11268" max="11268" width="12.140625" style="62" customWidth="1"/>
    <col min="11269" max="11269" width="12.85546875" style="62" customWidth="1"/>
    <col min="11270" max="11270" width="11.140625" style="62" customWidth="1"/>
    <col min="11271" max="11271" width="10.5703125" style="62" customWidth="1"/>
    <col min="11272" max="11272" width="12.85546875" style="62" customWidth="1"/>
    <col min="11273" max="11273" width="11" style="62" customWidth="1"/>
    <col min="11274" max="11274" width="15.7109375" style="62" customWidth="1"/>
    <col min="11275" max="11275" width="12.5703125" style="62" customWidth="1"/>
    <col min="11276" max="11276" width="13.42578125" style="62" customWidth="1"/>
    <col min="11277" max="11277" width="12.42578125" style="62" customWidth="1"/>
    <col min="11278" max="11278" width="12.7109375" style="62" customWidth="1"/>
    <col min="11279" max="11279" width="11.42578125" style="62" customWidth="1"/>
    <col min="11280" max="11520" width="9.140625" style="62"/>
    <col min="11521" max="11521" width="12.42578125" style="62" customWidth="1"/>
    <col min="11522" max="11522" width="10.85546875" style="62" customWidth="1"/>
    <col min="11523" max="11523" width="12.42578125" style="62" customWidth="1"/>
    <col min="11524" max="11524" width="12.140625" style="62" customWidth="1"/>
    <col min="11525" max="11525" width="12.85546875" style="62" customWidth="1"/>
    <col min="11526" max="11526" width="11.140625" style="62" customWidth="1"/>
    <col min="11527" max="11527" width="10.5703125" style="62" customWidth="1"/>
    <col min="11528" max="11528" width="12.85546875" style="62" customWidth="1"/>
    <col min="11529" max="11529" width="11" style="62" customWidth="1"/>
    <col min="11530" max="11530" width="15.7109375" style="62" customWidth="1"/>
    <col min="11531" max="11531" width="12.5703125" style="62" customWidth="1"/>
    <col min="11532" max="11532" width="13.42578125" style="62" customWidth="1"/>
    <col min="11533" max="11533" width="12.42578125" style="62" customWidth="1"/>
    <col min="11534" max="11534" width="12.7109375" style="62" customWidth="1"/>
    <col min="11535" max="11535" width="11.42578125" style="62" customWidth="1"/>
    <col min="11536" max="11776" width="9.140625" style="62"/>
    <col min="11777" max="11777" width="12.42578125" style="62" customWidth="1"/>
    <col min="11778" max="11778" width="10.85546875" style="62" customWidth="1"/>
    <col min="11779" max="11779" width="12.42578125" style="62" customWidth="1"/>
    <col min="11780" max="11780" width="12.140625" style="62" customWidth="1"/>
    <col min="11781" max="11781" width="12.85546875" style="62" customWidth="1"/>
    <col min="11782" max="11782" width="11.140625" style="62" customWidth="1"/>
    <col min="11783" max="11783" width="10.5703125" style="62" customWidth="1"/>
    <col min="11784" max="11784" width="12.85546875" style="62" customWidth="1"/>
    <col min="11785" max="11785" width="11" style="62" customWidth="1"/>
    <col min="11786" max="11786" width="15.7109375" style="62" customWidth="1"/>
    <col min="11787" max="11787" width="12.5703125" style="62" customWidth="1"/>
    <col min="11788" max="11788" width="13.42578125" style="62" customWidth="1"/>
    <col min="11789" max="11789" width="12.42578125" style="62" customWidth="1"/>
    <col min="11790" max="11790" width="12.7109375" style="62" customWidth="1"/>
    <col min="11791" max="11791" width="11.42578125" style="62" customWidth="1"/>
    <col min="11792" max="12032" width="9.140625" style="62"/>
    <col min="12033" max="12033" width="12.42578125" style="62" customWidth="1"/>
    <col min="12034" max="12034" width="10.85546875" style="62" customWidth="1"/>
    <col min="12035" max="12035" width="12.42578125" style="62" customWidth="1"/>
    <col min="12036" max="12036" width="12.140625" style="62" customWidth="1"/>
    <col min="12037" max="12037" width="12.85546875" style="62" customWidth="1"/>
    <col min="12038" max="12038" width="11.140625" style="62" customWidth="1"/>
    <col min="12039" max="12039" width="10.5703125" style="62" customWidth="1"/>
    <col min="12040" max="12040" width="12.85546875" style="62" customWidth="1"/>
    <col min="12041" max="12041" width="11" style="62" customWidth="1"/>
    <col min="12042" max="12042" width="15.7109375" style="62" customWidth="1"/>
    <col min="12043" max="12043" width="12.5703125" style="62" customWidth="1"/>
    <col min="12044" max="12044" width="13.42578125" style="62" customWidth="1"/>
    <col min="12045" max="12045" width="12.42578125" style="62" customWidth="1"/>
    <col min="12046" max="12046" width="12.7109375" style="62" customWidth="1"/>
    <col min="12047" max="12047" width="11.42578125" style="62" customWidth="1"/>
    <col min="12048" max="12288" width="9.140625" style="62"/>
    <col min="12289" max="12289" width="12.42578125" style="62" customWidth="1"/>
    <col min="12290" max="12290" width="10.85546875" style="62" customWidth="1"/>
    <col min="12291" max="12291" width="12.42578125" style="62" customWidth="1"/>
    <col min="12292" max="12292" width="12.140625" style="62" customWidth="1"/>
    <col min="12293" max="12293" width="12.85546875" style="62" customWidth="1"/>
    <col min="12294" max="12294" width="11.140625" style="62" customWidth="1"/>
    <col min="12295" max="12295" width="10.5703125" style="62" customWidth="1"/>
    <col min="12296" max="12296" width="12.85546875" style="62" customWidth="1"/>
    <col min="12297" max="12297" width="11" style="62" customWidth="1"/>
    <col min="12298" max="12298" width="15.7109375" style="62" customWidth="1"/>
    <col min="12299" max="12299" width="12.5703125" style="62" customWidth="1"/>
    <col min="12300" max="12300" width="13.42578125" style="62" customWidth="1"/>
    <col min="12301" max="12301" width="12.42578125" style="62" customWidth="1"/>
    <col min="12302" max="12302" width="12.7109375" style="62" customWidth="1"/>
    <col min="12303" max="12303" width="11.42578125" style="62" customWidth="1"/>
    <col min="12304" max="12544" width="9.140625" style="62"/>
    <col min="12545" max="12545" width="12.42578125" style="62" customWidth="1"/>
    <col min="12546" max="12546" width="10.85546875" style="62" customWidth="1"/>
    <col min="12547" max="12547" width="12.42578125" style="62" customWidth="1"/>
    <col min="12548" max="12548" width="12.140625" style="62" customWidth="1"/>
    <col min="12549" max="12549" width="12.85546875" style="62" customWidth="1"/>
    <col min="12550" max="12550" width="11.140625" style="62" customWidth="1"/>
    <col min="12551" max="12551" width="10.5703125" style="62" customWidth="1"/>
    <col min="12552" max="12552" width="12.85546875" style="62" customWidth="1"/>
    <col min="12553" max="12553" width="11" style="62" customWidth="1"/>
    <col min="12554" max="12554" width="15.7109375" style="62" customWidth="1"/>
    <col min="12555" max="12555" width="12.5703125" style="62" customWidth="1"/>
    <col min="12556" max="12556" width="13.42578125" style="62" customWidth="1"/>
    <col min="12557" max="12557" width="12.42578125" style="62" customWidth="1"/>
    <col min="12558" max="12558" width="12.7109375" style="62" customWidth="1"/>
    <col min="12559" max="12559" width="11.42578125" style="62" customWidth="1"/>
    <col min="12560" max="12800" width="9.140625" style="62"/>
    <col min="12801" max="12801" width="12.42578125" style="62" customWidth="1"/>
    <col min="12802" max="12802" width="10.85546875" style="62" customWidth="1"/>
    <col min="12803" max="12803" width="12.42578125" style="62" customWidth="1"/>
    <col min="12804" max="12804" width="12.140625" style="62" customWidth="1"/>
    <col min="12805" max="12805" width="12.85546875" style="62" customWidth="1"/>
    <col min="12806" max="12806" width="11.140625" style="62" customWidth="1"/>
    <col min="12807" max="12807" width="10.5703125" style="62" customWidth="1"/>
    <col min="12808" max="12808" width="12.85546875" style="62" customWidth="1"/>
    <col min="12809" max="12809" width="11" style="62" customWidth="1"/>
    <col min="12810" max="12810" width="15.7109375" style="62" customWidth="1"/>
    <col min="12811" max="12811" width="12.5703125" style="62" customWidth="1"/>
    <col min="12812" max="12812" width="13.42578125" style="62" customWidth="1"/>
    <col min="12813" max="12813" width="12.42578125" style="62" customWidth="1"/>
    <col min="12814" max="12814" width="12.7109375" style="62" customWidth="1"/>
    <col min="12815" max="12815" width="11.42578125" style="62" customWidth="1"/>
    <col min="12816" max="13056" width="9.140625" style="62"/>
    <col min="13057" max="13057" width="12.42578125" style="62" customWidth="1"/>
    <col min="13058" max="13058" width="10.85546875" style="62" customWidth="1"/>
    <col min="13059" max="13059" width="12.42578125" style="62" customWidth="1"/>
    <col min="13060" max="13060" width="12.140625" style="62" customWidth="1"/>
    <col min="13061" max="13061" width="12.85546875" style="62" customWidth="1"/>
    <col min="13062" max="13062" width="11.140625" style="62" customWidth="1"/>
    <col min="13063" max="13063" width="10.5703125" style="62" customWidth="1"/>
    <col min="13064" max="13064" width="12.85546875" style="62" customWidth="1"/>
    <col min="13065" max="13065" width="11" style="62" customWidth="1"/>
    <col min="13066" max="13066" width="15.7109375" style="62" customWidth="1"/>
    <col min="13067" max="13067" width="12.5703125" style="62" customWidth="1"/>
    <col min="13068" max="13068" width="13.42578125" style="62" customWidth="1"/>
    <col min="13069" max="13069" width="12.42578125" style="62" customWidth="1"/>
    <col min="13070" max="13070" width="12.7109375" style="62" customWidth="1"/>
    <col min="13071" max="13071" width="11.42578125" style="62" customWidth="1"/>
    <col min="13072" max="13312" width="9.140625" style="62"/>
    <col min="13313" max="13313" width="12.42578125" style="62" customWidth="1"/>
    <col min="13314" max="13314" width="10.85546875" style="62" customWidth="1"/>
    <col min="13315" max="13315" width="12.42578125" style="62" customWidth="1"/>
    <col min="13316" max="13316" width="12.140625" style="62" customWidth="1"/>
    <col min="13317" max="13317" width="12.85546875" style="62" customWidth="1"/>
    <col min="13318" max="13318" width="11.140625" style="62" customWidth="1"/>
    <col min="13319" max="13319" width="10.5703125" style="62" customWidth="1"/>
    <col min="13320" max="13320" width="12.85546875" style="62" customWidth="1"/>
    <col min="13321" max="13321" width="11" style="62" customWidth="1"/>
    <col min="13322" max="13322" width="15.7109375" style="62" customWidth="1"/>
    <col min="13323" max="13323" width="12.5703125" style="62" customWidth="1"/>
    <col min="13324" max="13324" width="13.42578125" style="62" customWidth="1"/>
    <col min="13325" max="13325" width="12.42578125" style="62" customWidth="1"/>
    <col min="13326" max="13326" width="12.7109375" style="62" customWidth="1"/>
    <col min="13327" max="13327" width="11.42578125" style="62" customWidth="1"/>
    <col min="13328" max="13568" width="9.140625" style="62"/>
    <col min="13569" max="13569" width="12.42578125" style="62" customWidth="1"/>
    <col min="13570" max="13570" width="10.85546875" style="62" customWidth="1"/>
    <col min="13571" max="13571" width="12.42578125" style="62" customWidth="1"/>
    <col min="13572" max="13572" width="12.140625" style="62" customWidth="1"/>
    <col min="13573" max="13573" width="12.85546875" style="62" customWidth="1"/>
    <col min="13574" max="13574" width="11.140625" style="62" customWidth="1"/>
    <col min="13575" max="13575" width="10.5703125" style="62" customWidth="1"/>
    <col min="13576" max="13576" width="12.85546875" style="62" customWidth="1"/>
    <col min="13577" max="13577" width="11" style="62" customWidth="1"/>
    <col min="13578" max="13578" width="15.7109375" style="62" customWidth="1"/>
    <col min="13579" max="13579" width="12.5703125" style="62" customWidth="1"/>
    <col min="13580" max="13580" width="13.42578125" style="62" customWidth="1"/>
    <col min="13581" max="13581" width="12.42578125" style="62" customWidth="1"/>
    <col min="13582" max="13582" width="12.7109375" style="62" customWidth="1"/>
    <col min="13583" max="13583" width="11.42578125" style="62" customWidth="1"/>
    <col min="13584" max="13824" width="9.140625" style="62"/>
    <col min="13825" max="13825" width="12.42578125" style="62" customWidth="1"/>
    <col min="13826" max="13826" width="10.85546875" style="62" customWidth="1"/>
    <col min="13827" max="13827" width="12.42578125" style="62" customWidth="1"/>
    <col min="13828" max="13828" width="12.140625" style="62" customWidth="1"/>
    <col min="13829" max="13829" width="12.85546875" style="62" customWidth="1"/>
    <col min="13830" max="13830" width="11.140625" style="62" customWidth="1"/>
    <col min="13831" max="13831" width="10.5703125" style="62" customWidth="1"/>
    <col min="13832" max="13832" width="12.85546875" style="62" customWidth="1"/>
    <col min="13833" max="13833" width="11" style="62" customWidth="1"/>
    <col min="13834" max="13834" width="15.7109375" style="62" customWidth="1"/>
    <col min="13835" max="13835" width="12.5703125" style="62" customWidth="1"/>
    <col min="13836" max="13836" width="13.42578125" style="62" customWidth="1"/>
    <col min="13837" max="13837" width="12.42578125" style="62" customWidth="1"/>
    <col min="13838" max="13838" width="12.7109375" style="62" customWidth="1"/>
    <col min="13839" max="13839" width="11.42578125" style="62" customWidth="1"/>
    <col min="13840" max="14080" width="9.140625" style="62"/>
    <col min="14081" max="14081" width="12.42578125" style="62" customWidth="1"/>
    <col min="14082" max="14082" width="10.85546875" style="62" customWidth="1"/>
    <col min="14083" max="14083" width="12.42578125" style="62" customWidth="1"/>
    <col min="14084" max="14084" width="12.140625" style="62" customWidth="1"/>
    <col min="14085" max="14085" width="12.85546875" style="62" customWidth="1"/>
    <col min="14086" max="14086" width="11.140625" style="62" customWidth="1"/>
    <col min="14087" max="14087" width="10.5703125" style="62" customWidth="1"/>
    <col min="14088" max="14088" width="12.85546875" style="62" customWidth="1"/>
    <col min="14089" max="14089" width="11" style="62" customWidth="1"/>
    <col min="14090" max="14090" width="15.7109375" style="62" customWidth="1"/>
    <col min="14091" max="14091" width="12.5703125" style="62" customWidth="1"/>
    <col min="14092" max="14092" width="13.42578125" style="62" customWidth="1"/>
    <col min="14093" max="14093" width="12.42578125" style="62" customWidth="1"/>
    <col min="14094" max="14094" width="12.7109375" style="62" customWidth="1"/>
    <col min="14095" max="14095" width="11.42578125" style="62" customWidth="1"/>
    <col min="14096" max="14336" width="9.140625" style="62"/>
    <col min="14337" max="14337" width="12.42578125" style="62" customWidth="1"/>
    <col min="14338" max="14338" width="10.85546875" style="62" customWidth="1"/>
    <col min="14339" max="14339" width="12.42578125" style="62" customWidth="1"/>
    <col min="14340" max="14340" width="12.140625" style="62" customWidth="1"/>
    <col min="14341" max="14341" width="12.85546875" style="62" customWidth="1"/>
    <col min="14342" max="14342" width="11.140625" style="62" customWidth="1"/>
    <col min="14343" max="14343" width="10.5703125" style="62" customWidth="1"/>
    <col min="14344" max="14344" width="12.85546875" style="62" customWidth="1"/>
    <col min="14345" max="14345" width="11" style="62" customWidth="1"/>
    <col min="14346" max="14346" width="15.7109375" style="62" customWidth="1"/>
    <col min="14347" max="14347" width="12.5703125" style="62" customWidth="1"/>
    <col min="14348" max="14348" width="13.42578125" style="62" customWidth="1"/>
    <col min="14349" max="14349" width="12.42578125" style="62" customWidth="1"/>
    <col min="14350" max="14350" width="12.7109375" style="62" customWidth="1"/>
    <col min="14351" max="14351" width="11.42578125" style="62" customWidth="1"/>
    <col min="14352" max="14592" width="9.140625" style="62"/>
    <col min="14593" max="14593" width="12.42578125" style="62" customWidth="1"/>
    <col min="14594" max="14594" width="10.85546875" style="62" customWidth="1"/>
    <col min="14595" max="14595" width="12.42578125" style="62" customWidth="1"/>
    <col min="14596" max="14596" width="12.140625" style="62" customWidth="1"/>
    <col min="14597" max="14597" width="12.85546875" style="62" customWidth="1"/>
    <col min="14598" max="14598" width="11.140625" style="62" customWidth="1"/>
    <col min="14599" max="14599" width="10.5703125" style="62" customWidth="1"/>
    <col min="14600" max="14600" width="12.85546875" style="62" customWidth="1"/>
    <col min="14601" max="14601" width="11" style="62" customWidth="1"/>
    <col min="14602" max="14602" width="15.7109375" style="62" customWidth="1"/>
    <col min="14603" max="14603" width="12.5703125" style="62" customWidth="1"/>
    <col min="14604" max="14604" width="13.42578125" style="62" customWidth="1"/>
    <col min="14605" max="14605" width="12.42578125" style="62" customWidth="1"/>
    <col min="14606" max="14606" width="12.7109375" style="62" customWidth="1"/>
    <col min="14607" max="14607" width="11.42578125" style="62" customWidth="1"/>
    <col min="14608" max="14848" width="9.140625" style="62"/>
    <col min="14849" max="14849" width="12.42578125" style="62" customWidth="1"/>
    <col min="14850" max="14850" width="10.85546875" style="62" customWidth="1"/>
    <col min="14851" max="14851" width="12.42578125" style="62" customWidth="1"/>
    <col min="14852" max="14852" width="12.140625" style="62" customWidth="1"/>
    <col min="14853" max="14853" width="12.85546875" style="62" customWidth="1"/>
    <col min="14854" max="14854" width="11.140625" style="62" customWidth="1"/>
    <col min="14855" max="14855" width="10.5703125" style="62" customWidth="1"/>
    <col min="14856" max="14856" width="12.85546875" style="62" customWidth="1"/>
    <col min="14857" max="14857" width="11" style="62" customWidth="1"/>
    <col min="14858" max="14858" width="15.7109375" style="62" customWidth="1"/>
    <col min="14859" max="14859" width="12.5703125" style="62" customWidth="1"/>
    <col min="14860" max="14860" width="13.42578125" style="62" customWidth="1"/>
    <col min="14861" max="14861" width="12.42578125" style="62" customWidth="1"/>
    <col min="14862" max="14862" width="12.7109375" style="62" customWidth="1"/>
    <col min="14863" max="14863" width="11.42578125" style="62" customWidth="1"/>
    <col min="14864" max="15104" width="9.140625" style="62"/>
    <col min="15105" max="15105" width="12.42578125" style="62" customWidth="1"/>
    <col min="15106" max="15106" width="10.85546875" style="62" customWidth="1"/>
    <col min="15107" max="15107" width="12.42578125" style="62" customWidth="1"/>
    <col min="15108" max="15108" width="12.140625" style="62" customWidth="1"/>
    <col min="15109" max="15109" width="12.85546875" style="62" customWidth="1"/>
    <col min="15110" max="15110" width="11.140625" style="62" customWidth="1"/>
    <col min="15111" max="15111" width="10.5703125" style="62" customWidth="1"/>
    <col min="15112" max="15112" width="12.85546875" style="62" customWidth="1"/>
    <col min="15113" max="15113" width="11" style="62" customWidth="1"/>
    <col min="15114" max="15114" width="15.7109375" style="62" customWidth="1"/>
    <col min="15115" max="15115" width="12.5703125" style="62" customWidth="1"/>
    <col min="15116" max="15116" width="13.42578125" style="62" customWidth="1"/>
    <col min="15117" max="15117" width="12.42578125" style="62" customWidth="1"/>
    <col min="15118" max="15118" width="12.7109375" style="62" customWidth="1"/>
    <col min="15119" max="15119" width="11.42578125" style="62" customWidth="1"/>
    <col min="15120" max="15360" width="9.140625" style="62"/>
    <col min="15361" max="15361" width="12.42578125" style="62" customWidth="1"/>
    <col min="15362" max="15362" width="10.85546875" style="62" customWidth="1"/>
    <col min="15363" max="15363" width="12.42578125" style="62" customWidth="1"/>
    <col min="15364" max="15364" width="12.140625" style="62" customWidth="1"/>
    <col min="15365" max="15365" width="12.85546875" style="62" customWidth="1"/>
    <col min="15366" max="15366" width="11.140625" style="62" customWidth="1"/>
    <col min="15367" max="15367" width="10.5703125" style="62" customWidth="1"/>
    <col min="15368" max="15368" width="12.85546875" style="62" customWidth="1"/>
    <col min="15369" max="15369" width="11" style="62" customWidth="1"/>
    <col min="15370" max="15370" width="15.7109375" style="62" customWidth="1"/>
    <col min="15371" max="15371" width="12.5703125" style="62" customWidth="1"/>
    <col min="15372" max="15372" width="13.42578125" style="62" customWidth="1"/>
    <col min="15373" max="15373" width="12.42578125" style="62" customWidth="1"/>
    <col min="15374" max="15374" width="12.7109375" style="62" customWidth="1"/>
    <col min="15375" max="15375" width="11.42578125" style="62" customWidth="1"/>
    <col min="15376" max="15616" width="9.140625" style="62"/>
    <col min="15617" max="15617" width="12.42578125" style="62" customWidth="1"/>
    <col min="15618" max="15618" width="10.85546875" style="62" customWidth="1"/>
    <col min="15619" max="15619" width="12.42578125" style="62" customWidth="1"/>
    <col min="15620" max="15620" width="12.140625" style="62" customWidth="1"/>
    <col min="15621" max="15621" width="12.85546875" style="62" customWidth="1"/>
    <col min="15622" max="15622" width="11.140625" style="62" customWidth="1"/>
    <col min="15623" max="15623" width="10.5703125" style="62" customWidth="1"/>
    <col min="15624" max="15624" width="12.85546875" style="62" customWidth="1"/>
    <col min="15625" max="15625" width="11" style="62" customWidth="1"/>
    <col min="15626" max="15626" width="15.7109375" style="62" customWidth="1"/>
    <col min="15627" max="15627" width="12.5703125" style="62" customWidth="1"/>
    <col min="15628" max="15628" width="13.42578125" style="62" customWidth="1"/>
    <col min="15629" max="15629" width="12.42578125" style="62" customWidth="1"/>
    <col min="15630" max="15630" width="12.7109375" style="62" customWidth="1"/>
    <col min="15631" max="15631" width="11.42578125" style="62" customWidth="1"/>
    <col min="15632" max="15872" width="9.140625" style="62"/>
    <col min="15873" max="15873" width="12.42578125" style="62" customWidth="1"/>
    <col min="15874" max="15874" width="10.85546875" style="62" customWidth="1"/>
    <col min="15875" max="15875" width="12.42578125" style="62" customWidth="1"/>
    <col min="15876" max="15876" width="12.140625" style="62" customWidth="1"/>
    <col min="15877" max="15877" width="12.85546875" style="62" customWidth="1"/>
    <col min="15878" max="15878" width="11.140625" style="62" customWidth="1"/>
    <col min="15879" max="15879" width="10.5703125" style="62" customWidth="1"/>
    <col min="15880" max="15880" width="12.85546875" style="62" customWidth="1"/>
    <col min="15881" max="15881" width="11" style="62" customWidth="1"/>
    <col min="15882" max="15882" width="15.7109375" style="62" customWidth="1"/>
    <col min="15883" max="15883" width="12.5703125" style="62" customWidth="1"/>
    <col min="15884" max="15884" width="13.42578125" style="62" customWidth="1"/>
    <col min="15885" max="15885" width="12.42578125" style="62" customWidth="1"/>
    <col min="15886" max="15886" width="12.7109375" style="62" customWidth="1"/>
    <col min="15887" max="15887" width="11.42578125" style="62" customWidth="1"/>
    <col min="15888" max="16128" width="9.140625" style="62"/>
    <col min="16129" max="16129" width="12.42578125" style="62" customWidth="1"/>
    <col min="16130" max="16130" width="10.85546875" style="62" customWidth="1"/>
    <col min="16131" max="16131" width="12.42578125" style="62" customWidth="1"/>
    <col min="16132" max="16132" width="12.140625" style="62" customWidth="1"/>
    <col min="16133" max="16133" width="12.85546875" style="62" customWidth="1"/>
    <col min="16134" max="16134" width="11.140625" style="62" customWidth="1"/>
    <col min="16135" max="16135" width="10.5703125" style="62" customWidth="1"/>
    <col min="16136" max="16136" width="12.85546875" style="62" customWidth="1"/>
    <col min="16137" max="16137" width="11" style="62" customWidth="1"/>
    <col min="16138" max="16138" width="15.7109375" style="62" customWidth="1"/>
    <col min="16139" max="16139" width="12.5703125" style="62" customWidth="1"/>
    <col min="16140" max="16140" width="13.42578125" style="62" customWidth="1"/>
    <col min="16141" max="16141" width="12.42578125" style="62" customWidth="1"/>
    <col min="16142" max="16142" width="12.7109375" style="62" customWidth="1"/>
    <col min="16143" max="16143" width="11.42578125" style="62" customWidth="1"/>
    <col min="16144" max="16384" width="9.140625" style="62"/>
  </cols>
  <sheetData>
    <row r="1" spans="1:15" ht="18" x14ac:dyDescent="0.25">
      <c r="O1" s="80" t="s">
        <v>92</v>
      </c>
    </row>
    <row r="2" spans="1:15" ht="18" x14ac:dyDescent="0.25">
      <c r="O2" s="80" t="s">
        <v>1</v>
      </c>
    </row>
    <row r="3" spans="1:15" ht="18" x14ac:dyDescent="0.25">
      <c r="O3" s="80" t="s">
        <v>93</v>
      </c>
    </row>
    <row r="4" spans="1:15" ht="18" x14ac:dyDescent="0.25">
      <c r="O4" s="80" t="s">
        <v>94</v>
      </c>
    </row>
    <row r="7" spans="1:15" s="72" customFormat="1" x14ac:dyDescent="0.2">
      <c r="A7" s="73"/>
      <c r="B7" s="74"/>
      <c r="C7" s="74"/>
      <c r="D7" s="74"/>
      <c r="E7" s="74"/>
      <c r="F7" s="74"/>
      <c r="G7" s="74"/>
      <c r="H7" s="74"/>
      <c r="I7" s="74"/>
      <c r="J7" s="74"/>
      <c r="K7" s="74"/>
      <c r="L7" s="74"/>
      <c r="M7" s="74"/>
      <c r="N7" s="74"/>
      <c r="O7" s="74"/>
    </row>
    <row r="8" spans="1:15" s="58" customFormat="1" ht="51" x14ac:dyDescent="0.2">
      <c r="A8" s="56" t="s">
        <v>95</v>
      </c>
      <c r="B8" s="57" t="s">
        <v>96</v>
      </c>
      <c r="C8" s="57" t="s">
        <v>97</v>
      </c>
      <c r="D8" s="57" t="s">
        <v>98</v>
      </c>
      <c r="E8" s="57" t="s">
        <v>99</v>
      </c>
      <c r="F8" s="57" t="s">
        <v>100</v>
      </c>
      <c r="G8" s="57" t="s">
        <v>101</v>
      </c>
      <c r="H8" s="57" t="s">
        <v>102</v>
      </c>
      <c r="I8" s="57" t="s">
        <v>103</v>
      </c>
      <c r="J8" s="57" t="s">
        <v>104</v>
      </c>
      <c r="K8" s="57" t="s">
        <v>105</v>
      </c>
      <c r="L8" s="57" t="s">
        <v>106</v>
      </c>
      <c r="M8" s="57" t="s">
        <v>107</v>
      </c>
      <c r="N8" s="57" t="s">
        <v>108</v>
      </c>
      <c r="O8" s="57" t="s">
        <v>109</v>
      </c>
    </row>
    <row r="9" spans="1:15" x14ac:dyDescent="0.2">
      <c r="A9" s="59" t="s">
        <v>110</v>
      </c>
      <c r="B9" s="60">
        <v>82930</v>
      </c>
      <c r="C9" s="60">
        <v>3219</v>
      </c>
      <c r="D9" s="60">
        <v>59187</v>
      </c>
      <c r="E9" s="60">
        <v>301218</v>
      </c>
      <c r="F9" s="60" t="s">
        <v>71</v>
      </c>
      <c r="G9" s="60">
        <v>6620</v>
      </c>
      <c r="H9" s="60" t="s">
        <v>71</v>
      </c>
      <c r="I9" s="60" t="s">
        <v>71</v>
      </c>
      <c r="J9" s="60" t="s">
        <v>71</v>
      </c>
      <c r="K9" s="60" t="s">
        <v>71</v>
      </c>
      <c r="L9" s="60" t="s">
        <v>71</v>
      </c>
      <c r="M9" s="60" t="s">
        <v>71</v>
      </c>
      <c r="N9" s="60">
        <v>453174</v>
      </c>
      <c r="O9" s="61"/>
    </row>
    <row r="10" spans="1:15" x14ac:dyDescent="0.2">
      <c r="A10" s="59" t="s">
        <v>111</v>
      </c>
      <c r="B10" s="60">
        <v>82859</v>
      </c>
      <c r="C10" s="60">
        <v>2878</v>
      </c>
      <c r="D10" s="60">
        <v>56265</v>
      </c>
      <c r="E10" s="60">
        <v>307059</v>
      </c>
      <c r="F10" s="60" t="s">
        <v>71</v>
      </c>
      <c r="G10" s="60">
        <v>6641</v>
      </c>
      <c r="H10" s="60" t="s">
        <v>71</v>
      </c>
      <c r="I10" s="60" t="s">
        <v>71</v>
      </c>
      <c r="J10" s="60" t="s">
        <v>71</v>
      </c>
      <c r="K10" s="60" t="s">
        <v>71</v>
      </c>
      <c r="L10" s="60" t="s">
        <v>71</v>
      </c>
      <c r="M10" s="60" t="s">
        <v>71</v>
      </c>
      <c r="N10" s="60">
        <v>455702</v>
      </c>
      <c r="O10" s="61">
        <f t="shared" ref="O10:O49" si="0">(N10-N9)/N9</f>
        <v>5.5784312427456118E-3</v>
      </c>
    </row>
    <row r="11" spans="1:15" x14ac:dyDescent="0.2">
      <c r="A11" s="59" t="s">
        <v>112</v>
      </c>
      <c r="B11" s="60">
        <v>80725</v>
      </c>
      <c r="C11" s="60">
        <v>2656</v>
      </c>
      <c r="D11" s="60">
        <v>56773</v>
      </c>
      <c r="E11" s="60">
        <v>315651</v>
      </c>
      <c r="F11" s="60" t="s">
        <v>71</v>
      </c>
      <c r="G11" s="60">
        <v>6559</v>
      </c>
      <c r="H11" s="60" t="s">
        <v>71</v>
      </c>
      <c r="I11" s="60" t="s">
        <v>71</v>
      </c>
      <c r="J11" s="60" t="s">
        <v>71</v>
      </c>
      <c r="K11" s="60" t="s">
        <v>71</v>
      </c>
      <c r="L11" s="60" t="s">
        <v>71</v>
      </c>
      <c r="M11" s="60" t="s">
        <v>71</v>
      </c>
      <c r="N11" s="60">
        <v>462364</v>
      </c>
      <c r="O11" s="61">
        <f t="shared" si="0"/>
        <v>1.4619202900140882E-2</v>
      </c>
    </row>
    <row r="12" spans="1:15" x14ac:dyDescent="0.2">
      <c r="A12" s="59" t="s">
        <v>113</v>
      </c>
      <c r="B12" s="60">
        <v>70010</v>
      </c>
      <c r="C12" s="60">
        <v>2349</v>
      </c>
      <c r="D12" s="60">
        <v>48266</v>
      </c>
      <c r="E12" s="60">
        <v>298483</v>
      </c>
      <c r="F12" s="60" t="s">
        <v>71</v>
      </c>
      <c r="G12" s="60">
        <v>6125</v>
      </c>
      <c r="H12" s="60" t="s">
        <v>71</v>
      </c>
      <c r="I12" s="60" t="s">
        <v>71</v>
      </c>
      <c r="J12" s="60" t="s">
        <v>71</v>
      </c>
      <c r="K12" s="60" t="s">
        <v>71</v>
      </c>
      <c r="L12" s="60" t="s">
        <v>71</v>
      </c>
      <c r="M12" s="60" t="s">
        <v>71</v>
      </c>
      <c r="N12" s="60">
        <v>425233</v>
      </c>
      <c r="O12" s="61">
        <f t="shared" si="0"/>
        <v>-8.0306857800347783E-2</v>
      </c>
    </row>
    <row r="13" spans="1:15" x14ac:dyDescent="0.2">
      <c r="A13" s="59" t="s">
        <v>114</v>
      </c>
      <c r="B13" s="60">
        <v>67330</v>
      </c>
      <c r="C13" s="60">
        <v>2000</v>
      </c>
      <c r="D13" s="60">
        <v>46537</v>
      </c>
      <c r="E13" s="60">
        <v>293623</v>
      </c>
      <c r="F13" s="60" t="s">
        <v>71</v>
      </c>
      <c r="G13" s="60">
        <v>6062</v>
      </c>
      <c r="H13" s="60" t="s">
        <v>71</v>
      </c>
      <c r="I13" s="60" t="s">
        <v>71</v>
      </c>
      <c r="J13" s="60" t="s">
        <v>71</v>
      </c>
      <c r="K13" s="60" t="s">
        <v>71</v>
      </c>
      <c r="L13" s="60" t="s">
        <v>71</v>
      </c>
      <c r="M13" s="60" t="s">
        <v>71</v>
      </c>
      <c r="N13" s="60">
        <v>415552</v>
      </c>
      <c r="O13" s="61">
        <f t="shared" si="0"/>
        <v>-2.2766342217090396E-2</v>
      </c>
    </row>
    <row r="14" spans="1:15" x14ac:dyDescent="0.2">
      <c r="A14" s="59" t="s">
        <v>115</v>
      </c>
      <c r="B14" s="60">
        <v>65203</v>
      </c>
      <c r="C14" s="60">
        <v>1755</v>
      </c>
      <c r="D14" s="60">
        <v>46728</v>
      </c>
      <c r="E14" s="60">
        <v>288619</v>
      </c>
      <c r="F14" s="60" t="s">
        <v>71</v>
      </c>
      <c r="G14" s="60">
        <v>5501</v>
      </c>
      <c r="H14" s="60" t="s">
        <v>71</v>
      </c>
      <c r="I14" s="60" t="s">
        <v>71</v>
      </c>
      <c r="J14" s="60" t="s">
        <v>71</v>
      </c>
      <c r="K14" s="60" t="s">
        <v>71</v>
      </c>
      <c r="L14" s="60" t="s">
        <v>71</v>
      </c>
      <c r="M14" s="60" t="s">
        <v>71</v>
      </c>
      <c r="N14" s="60">
        <v>407806</v>
      </c>
      <c r="O14" s="61">
        <f t="shared" si="0"/>
        <v>-1.8640266440782382E-2</v>
      </c>
    </row>
    <row r="15" spans="1:15" x14ac:dyDescent="0.2">
      <c r="A15" s="59" t="s">
        <v>116</v>
      </c>
      <c r="B15" s="60">
        <v>65849</v>
      </c>
      <c r="C15" s="60">
        <v>1634</v>
      </c>
      <c r="D15" s="60">
        <v>48349</v>
      </c>
      <c r="E15" s="60">
        <v>293188</v>
      </c>
      <c r="F15" s="60" t="s">
        <v>71</v>
      </c>
      <c r="G15" s="60">
        <v>5333</v>
      </c>
      <c r="H15" s="60" t="s">
        <v>71</v>
      </c>
      <c r="I15" s="60" t="s">
        <v>71</v>
      </c>
      <c r="J15" s="60" t="s">
        <v>71</v>
      </c>
      <c r="K15" s="60" t="s">
        <v>71</v>
      </c>
      <c r="L15" s="60" t="s">
        <v>71</v>
      </c>
      <c r="M15" s="60" t="s">
        <v>71</v>
      </c>
      <c r="N15" s="60">
        <v>414353</v>
      </c>
      <c r="O15" s="61">
        <f t="shared" si="0"/>
        <v>1.6054202243223493E-2</v>
      </c>
    </row>
    <row r="16" spans="1:15" x14ac:dyDescent="0.2">
      <c r="A16" s="59" t="s">
        <v>117</v>
      </c>
      <c r="B16" s="60">
        <v>69193</v>
      </c>
      <c r="C16" s="60">
        <v>1554</v>
      </c>
      <c r="D16" s="60">
        <v>51959</v>
      </c>
      <c r="E16" s="60">
        <v>313909</v>
      </c>
      <c r="F16" s="60" t="s">
        <v>71</v>
      </c>
      <c r="G16" s="60">
        <v>5315</v>
      </c>
      <c r="H16" s="60" t="s">
        <v>71</v>
      </c>
      <c r="I16" s="60" t="s">
        <v>71</v>
      </c>
      <c r="J16" s="60" t="s">
        <v>71</v>
      </c>
      <c r="K16" s="60" t="s">
        <v>71</v>
      </c>
      <c r="L16" s="60" t="s">
        <v>71</v>
      </c>
      <c r="M16" s="60" t="s">
        <v>71</v>
      </c>
      <c r="N16" s="60">
        <v>441930</v>
      </c>
      <c r="O16" s="61">
        <f t="shared" si="0"/>
        <v>6.6554363067239775E-2</v>
      </c>
    </row>
    <row r="17" spans="1:17" x14ac:dyDescent="0.2">
      <c r="A17" s="59" t="s">
        <v>118</v>
      </c>
      <c r="B17" s="60">
        <v>72295</v>
      </c>
      <c r="C17" s="60">
        <v>1462</v>
      </c>
      <c r="D17" s="60">
        <v>54924</v>
      </c>
      <c r="E17" s="60">
        <v>317983</v>
      </c>
      <c r="F17" s="60" t="s">
        <v>71</v>
      </c>
      <c r="G17" s="60">
        <v>5361</v>
      </c>
      <c r="H17" s="60" t="s">
        <v>71</v>
      </c>
      <c r="I17" s="60" t="s">
        <v>71</v>
      </c>
      <c r="J17" s="60" t="s">
        <v>71</v>
      </c>
      <c r="K17" s="60" t="s">
        <v>71</v>
      </c>
      <c r="L17" s="60" t="s">
        <v>71</v>
      </c>
      <c r="M17" s="60" t="s">
        <v>71</v>
      </c>
      <c r="N17" s="60">
        <v>452025</v>
      </c>
      <c r="O17" s="61">
        <f t="shared" si="0"/>
        <v>2.2842984183015409E-2</v>
      </c>
    </row>
    <row r="18" spans="1:17" x14ac:dyDescent="0.2">
      <c r="A18" s="59" t="s">
        <v>119</v>
      </c>
      <c r="B18" s="60">
        <v>76308</v>
      </c>
      <c r="C18" s="60">
        <v>1394</v>
      </c>
      <c r="D18" s="60">
        <v>58258</v>
      </c>
      <c r="E18" s="60">
        <v>323778</v>
      </c>
      <c r="F18" s="60" t="s">
        <v>71</v>
      </c>
      <c r="G18" s="60">
        <v>5563</v>
      </c>
      <c r="H18" s="60">
        <v>9482</v>
      </c>
      <c r="I18" s="60">
        <v>6543</v>
      </c>
      <c r="J18" s="60" t="s">
        <v>71</v>
      </c>
      <c r="K18" s="60">
        <v>413</v>
      </c>
      <c r="L18" s="60" t="s">
        <v>71</v>
      </c>
      <c r="M18" s="60" t="s">
        <v>71</v>
      </c>
      <c r="N18" s="60">
        <v>481739</v>
      </c>
      <c r="O18" s="61">
        <f t="shared" si="0"/>
        <v>6.5735302250981689E-2</v>
      </c>
      <c r="P18" s="63"/>
    </row>
    <row r="19" spans="1:17" x14ac:dyDescent="0.2">
      <c r="A19" s="59" t="s">
        <v>120</v>
      </c>
      <c r="B19" s="60">
        <v>80044</v>
      </c>
      <c r="C19" s="60">
        <v>1304</v>
      </c>
      <c r="D19" s="60">
        <v>62419</v>
      </c>
      <c r="E19" s="60">
        <v>352321</v>
      </c>
      <c r="F19" s="60" t="s">
        <v>71</v>
      </c>
      <c r="G19" s="60">
        <v>6009</v>
      </c>
      <c r="H19" s="60">
        <v>20277</v>
      </c>
      <c r="I19" s="60">
        <v>19615</v>
      </c>
      <c r="J19" s="60">
        <v>19064</v>
      </c>
      <c r="K19" s="60">
        <v>561</v>
      </c>
      <c r="L19" s="60" t="s">
        <v>71</v>
      </c>
      <c r="M19" s="60" t="s">
        <v>71</v>
      </c>
      <c r="N19" s="60">
        <v>561614</v>
      </c>
      <c r="O19" s="61">
        <f t="shared" si="0"/>
        <v>0.165805550308362</v>
      </c>
    </row>
    <row r="20" spans="1:17" x14ac:dyDescent="0.2">
      <c r="A20" s="59" t="s">
        <v>121</v>
      </c>
      <c r="B20" s="60">
        <v>80266</v>
      </c>
      <c r="C20" s="60">
        <v>1220</v>
      </c>
      <c r="D20" s="60">
        <v>64875</v>
      </c>
      <c r="E20" s="60">
        <v>387882</v>
      </c>
      <c r="F20" s="60" t="s">
        <v>71</v>
      </c>
      <c r="G20" s="60">
        <v>5176</v>
      </c>
      <c r="H20" s="60">
        <v>28563</v>
      </c>
      <c r="I20" s="60">
        <v>36429</v>
      </c>
      <c r="J20" s="60">
        <v>33929</v>
      </c>
      <c r="K20" s="60">
        <v>1011</v>
      </c>
      <c r="L20" s="60" t="s">
        <v>71</v>
      </c>
      <c r="M20" s="60" t="s">
        <v>71</v>
      </c>
      <c r="N20" s="60">
        <v>639351</v>
      </c>
      <c r="O20" s="61">
        <f t="shared" si="0"/>
        <v>0.13841713347601733</v>
      </c>
    </row>
    <row r="21" spans="1:17" x14ac:dyDescent="0.2">
      <c r="A21" s="59" t="s">
        <v>122</v>
      </c>
      <c r="B21" s="60">
        <v>81466</v>
      </c>
      <c r="C21" s="60">
        <v>1116</v>
      </c>
      <c r="D21" s="60">
        <v>71397</v>
      </c>
      <c r="E21" s="60">
        <v>451983</v>
      </c>
      <c r="F21" s="60" t="s">
        <v>71</v>
      </c>
      <c r="G21" s="60">
        <v>4296</v>
      </c>
      <c r="H21" s="60">
        <v>37200</v>
      </c>
      <c r="I21" s="60">
        <v>61210</v>
      </c>
      <c r="J21" s="60">
        <v>42949</v>
      </c>
      <c r="K21" s="60">
        <v>1675</v>
      </c>
      <c r="L21" s="60" t="s">
        <v>71</v>
      </c>
      <c r="M21" s="60" t="s">
        <v>71</v>
      </c>
      <c r="N21" s="60">
        <v>753292</v>
      </c>
      <c r="O21" s="61">
        <f t="shared" si="0"/>
        <v>0.17821353215995595</v>
      </c>
      <c r="Q21" s="63"/>
    </row>
    <row r="22" spans="1:17" x14ac:dyDescent="0.2">
      <c r="A22" s="59" t="s">
        <v>123</v>
      </c>
      <c r="B22" s="60">
        <v>83337</v>
      </c>
      <c r="C22" s="60">
        <v>1064</v>
      </c>
      <c r="D22" s="60">
        <v>79282</v>
      </c>
      <c r="E22" s="60">
        <v>513023</v>
      </c>
      <c r="F22" s="60" t="s">
        <v>71</v>
      </c>
      <c r="G22" s="60">
        <v>4139</v>
      </c>
      <c r="H22" s="60">
        <v>43330</v>
      </c>
      <c r="I22" s="60">
        <v>94922</v>
      </c>
      <c r="J22" s="60">
        <v>56871</v>
      </c>
      <c r="K22" s="60">
        <v>1955</v>
      </c>
      <c r="L22" s="60" t="s">
        <v>71</v>
      </c>
      <c r="M22" s="60" t="s">
        <v>71</v>
      </c>
      <c r="N22" s="60">
        <v>877923</v>
      </c>
      <c r="O22" s="61">
        <f t="shared" si="0"/>
        <v>0.1654484582339916</v>
      </c>
    </row>
    <row r="23" spans="1:17" x14ac:dyDescent="0.2">
      <c r="A23" s="59" t="s">
        <v>124</v>
      </c>
      <c r="B23" s="60">
        <v>85702</v>
      </c>
      <c r="C23" s="60">
        <v>1003</v>
      </c>
      <c r="D23" s="60">
        <v>87664</v>
      </c>
      <c r="E23" s="60">
        <v>562661</v>
      </c>
      <c r="F23" s="60" t="s">
        <v>71</v>
      </c>
      <c r="G23" s="60">
        <v>4133</v>
      </c>
      <c r="H23" s="60">
        <v>45629</v>
      </c>
      <c r="I23" s="60">
        <v>132348</v>
      </c>
      <c r="J23" s="60">
        <v>71120</v>
      </c>
      <c r="K23" s="60">
        <v>2437</v>
      </c>
      <c r="L23" s="60" t="s">
        <v>71</v>
      </c>
      <c r="M23" s="60" t="s">
        <v>71</v>
      </c>
      <c r="N23" s="60">
        <v>992697</v>
      </c>
      <c r="O23" s="61">
        <f t="shared" si="0"/>
        <v>0.13073356091593455</v>
      </c>
    </row>
    <row r="24" spans="1:17" x14ac:dyDescent="0.2">
      <c r="A24" s="59" t="s">
        <v>125</v>
      </c>
      <c r="B24" s="60">
        <v>86111</v>
      </c>
      <c r="C24" s="60">
        <v>929</v>
      </c>
      <c r="D24" s="60">
        <v>90889</v>
      </c>
      <c r="E24" s="60">
        <v>581397</v>
      </c>
      <c r="F24" s="60" t="s">
        <v>71</v>
      </c>
      <c r="G24" s="60">
        <v>4100</v>
      </c>
      <c r="H24" s="60">
        <v>46970</v>
      </c>
      <c r="I24" s="60">
        <v>162417</v>
      </c>
      <c r="J24" s="60">
        <v>83460</v>
      </c>
      <c r="K24" s="60">
        <v>2330</v>
      </c>
      <c r="L24" s="60" t="s">
        <v>71</v>
      </c>
      <c r="M24" s="60" t="s">
        <v>71</v>
      </c>
      <c r="N24" s="60">
        <v>1058603</v>
      </c>
      <c r="O24" s="61">
        <f t="shared" si="0"/>
        <v>6.6390852395040986E-2</v>
      </c>
    </row>
    <row r="25" spans="1:17" x14ac:dyDescent="0.2">
      <c r="A25" s="59" t="s">
        <v>126</v>
      </c>
      <c r="B25" s="60">
        <v>127514</v>
      </c>
      <c r="C25" s="60">
        <v>2716</v>
      </c>
      <c r="D25" s="60">
        <v>155215</v>
      </c>
      <c r="E25" s="60">
        <v>533300</v>
      </c>
      <c r="F25" s="60" t="s">
        <v>71</v>
      </c>
      <c r="G25" s="60">
        <v>3808</v>
      </c>
      <c r="H25" s="60">
        <v>48115</v>
      </c>
      <c r="I25" s="60">
        <v>216888</v>
      </c>
      <c r="J25" s="60">
        <v>48373</v>
      </c>
      <c r="K25" s="60">
        <v>2857</v>
      </c>
      <c r="L25" s="60" t="s">
        <v>71</v>
      </c>
      <c r="M25" s="60" t="s">
        <v>71</v>
      </c>
      <c r="N25" s="60">
        <v>1138786</v>
      </c>
      <c r="O25" s="61">
        <f t="shared" si="0"/>
        <v>7.5744164715195406E-2</v>
      </c>
    </row>
    <row r="26" spans="1:17" x14ac:dyDescent="0.2">
      <c r="A26" s="59" t="s">
        <v>127</v>
      </c>
      <c r="B26" s="60">
        <v>131496</v>
      </c>
      <c r="C26" s="60">
        <v>2710</v>
      </c>
      <c r="D26" s="60">
        <v>171204</v>
      </c>
      <c r="E26" s="60">
        <v>496501</v>
      </c>
      <c r="F26" s="60" t="s">
        <v>71</v>
      </c>
      <c r="G26" s="60">
        <v>3696</v>
      </c>
      <c r="H26" s="60">
        <v>52466</v>
      </c>
      <c r="I26" s="60">
        <v>261525</v>
      </c>
      <c r="J26" s="60">
        <v>53072</v>
      </c>
      <c r="K26" s="60">
        <v>3919</v>
      </c>
      <c r="L26" s="60" t="s">
        <v>71</v>
      </c>
      <c r="M26" s="60" t="s">
        <v>71</v>
      </c>
      <c r="N26" s="60">
        <v>1176589</v>
      </c>
      <c r="O26" s="61">
        <f t="shared" si="0"/>
        <v>3.3195877012889168E-2</v>
      </c>
    </row>
    <row r="27" spans="1:17" x14ac:dyDescent="0.2">
      <c r="A27" s="59" t="s">
        <v>128</v>
      </c>
      <c r="B27" s="60">
        <v>132173</v>
      </c>
      <c r="C27" s="60">
        <v>2593</v>
      </c>
      <c r="D27" s="60">
        <v>176160</v>
      </c>
      <c r="E27" s="60">
        <v>462881</v>
      </c>
      <c r="F27" s="60" t="s">
        <v>71</v>
      </c>
      <c r="G27" s="60">
        <v>3747</v>
      </c>
      <c r="H27" s="60">
        <v>55838</v>
      </c>
      <c r="I27" s="60">
        <v>295882</v>
      </c>
      <c r="J27" s="60">
        <v>58036</v>
      </c>
      <c r="K27" s="60">
        <v>4823</v>
      </c>
      <c r="L27" s="60" t="s">
        <v>71</v>
      </c>
      <c r="M27" s="60" t="s">
        <v>71</v>
      </c>
      <c r="N27" s="60">
        <v>1192133</v>
      </c>
      <c r="O27" s="61">
        <f t="shared" si="0"/>
        <v>1.3211070305773724E-2</v>
      </c>
    </row>
    <row r="28" spans="1:17" x14ac:dyDescent="0.2">
      <c r="A28" s="59" t="s">
        <v>129</v>
      </c>
      <c r="B28" s="60">
        <v>131332</v>
      </c>
      <c r="C28" s="60">
        <v>2531</v>
      </c>
      <c r="D28" s="60">
        <v>180461</v>
      </c>
      <c r="E28" s="60">
        <v>414853</v>
      </c>
      <c r="F28" s="60" t="s">
        <v>71</v>
      </c>
      <c r="G28" s="60">
        <v>3905</v>
      </c>
      <c r="H28" s="60">
        <v>58899</v>
      </c>
      <c r="I28" s="60">
        <v>337849</v>
      </c>
      <c r="J28" s="60">
        <v>61032</v>
      </c>
      <c r="K28" s="60">
        <v>6311</v>
      </c>
      <c r="L28" s="60" t="s">
        <v>71</v>
      </c>
      <c r="M28" s="60" t="s">
        <v>71</v>
      </c>
      <c r="N28" s="60">
        <v>1197173</v>
      </c>
      <c r="O28" s="61">
        <f t="shared" si="0"/>
        <v>4.2277162028062304E-3</v>
      </c>
    </row>
    <row r="29" spans="1:17" x14ac:dyDescent="0.2">
      <c r="A29" s="59" t="s">
        <v>130</v>
      </c>
      <c r="B29" s="60">
        <v>152582</v>
      </c>
      <c r="C29" s="60">
        <v>2497</v>
      </c>
      <c r="D29" s="60">
        <v>199523</v>
      </c>
      <c r="E29" s="60">
        <v>344621</v>
      </c>
      <c r="F29" s="60" t="s">
        <v>71</v>
      </c>
      <c r="G29" s="60">
        <v>3941</v>
      </c>
      <c r="H29" s="60">
        <v>60896</v>
      </c>
      <c r="I29" s="60">
        <v>371986</v>
      </c>
      <c r="J29" s="60">
        <v>32737</v>
      </c>
      <c r="K29" s="60">
        <v>8036</v>
      </c>
      <c r="L29" s="60" t="s">
        <v>71</v>
      </c>
      <c r="M29" s="60" t="s">
        <v>71</v>
      </c>
      <c r="N29" s="60">
        <v>1176819</v>
      </c>
      <c r="O29" s="61">
        <f t="shared" si="0"/>
        <v>-1.7001719885095971E-2</v>
      </c>
    </row>
    <row r="30" spans="1:17" x14ac:dyDescent="0.2">
      <c r="A30" s="59" t="s">
        <v>131</v>
      </c>
      <c r="B30" s="60">
        <v>154222</v>
      </c>
      <c r="C30" s="60">
        <v>2428</v>
      </c>
      <c r="D30" s="60">
        <v>205205</v>
      </c>
      <c r="E30" s="60">
        <v>330113</v>
      </c>
      <c r="F30" s="60" t="s">
        <v>71</v>
      </c>
      <c r="G30" s="60">
        <v>4063</v>
      </c>
      <c r="H30" s="60">
        <v>60918</v>
      </c>
      <c r="I30" s="60">
        <v>421158</v>
      </c>
      <c r="J30" s="60">
        <v>33302</v>
      </c>
      <c r="K30" s="60">
        <v>9857</v>
      </c>
      <c r="L30" s="60" t="s">
        <v>71</v>
      </c>
      <c r="M30" s="60" t="s">
        <v>71</v>
      </c>
      <c r="N30" s="60">
        <v>1221266</v>
      </c>
      <c r="O30" s="61">
        <f t="shared" si="0"/>
        <v>3.7768764780310313E-2</v>
      </c>
    </row>
    <row r="31" spans="1:17" x14ac:dyDescent="0.2">
      <c r="A31" s="59" t="s">
        <v>132</v>
      </c>
      <c r="B31" s="60">
        <v>154284</v>
      </c>
      <c r="C31" s="60">
        <v>2357</v>
      </c>
      <c r="D31" s="60">
        <v>212798</v>
      </c>
      <c r="E31" s="60">
        <v>450472</v>
      </c>
      <c r="F31" s="60" t="s">
        <v>71</v>
      </c>
      <c r="G31" s="60">
        <v>4195</v>
      </c>
      <c r="H31" s="60">
        <v>57318</v>
      </c>
      <c r="I31" s="60">
        <v>424436</v>
      </c>
      <c r="J31" s="60">
        <v>36053</v>
      </c>
      <c r="K31" s="60">
        <v>12680</v>
      </c>
      <c r="L31" s="60" t="s">
        <v>71</v>
      </c>
      <c r="M31" s="60" t="s">
        <v>71</v>
      </c>
      <c r="N31" s="60">
        <v>1354593</v>
      </c>
      <c r="O31" s="61">
        <f t="shared" si="0"/>
        <v>0.10917113880186625</v>
      </c>
    </row>
    <row r="32" spans="1:17" x14ac:dyDescent="0.2">
      <c r="A32" s="59" t="s">
        <v>133</v>
      </c>
      <c r="B32" s="60">
        <v>153282</v>
      </c>
      <c r="C32" s="60">
        <v>2334</v>
      </c>
      <c r="D32" s="60">
        <v>221813</v>
      </c>
      <c r="E32" s="60">
        <v>456148</v>
      </c>
      <c r="F32" s="60" t="s">
        <v>71</v>
      </c>
      <c r="G32" s="60">
        <v>4737</v>
      </c>
      <c r="H32" s="60">
        <v>53009</v>
      </c>
      <c r="I32" s="60">
        <v>444299</v>
      </c>
      <c r="J32" s="60">
        <v>39799</v>
      </c>
      <c r="K32" s="60">
        <v>14523</v>
      </c>
      <c r="L32" s="60">
        <v>84</v>
      </c>
      <c r="M32" s="60" t="s">
        <v>71</v>
      </c>
      <c r="N32" s="60">
        <v>1390028</v>
      </c>
      <c r="O32" s="61">
        <f t="shared" si="0"/>
        <v>2.615914891041073E-2</v>
      </c>
    </row>
    <row r="33" spans="1:17" x14ac:dyDescent="0.2">
      <c r="A33" s="59" t="s">
        <v>134</v>
      </c>
      <c r="B33" s="60">
        <v>151672</v>
      </c>
      <c r="C33" s="60">
        <v>2226</v>
      </c>
      <c r="D33" s="60">
        <v>228159</v>
      </c>
      <c r="E33" s="60">
        <v>478641</v>
      </c>
      <c r="F33" s="60" t="s">
        <v>71</v>
      </c>
      <c r="G33" s="60">
        <v>4881</v>
      </c>
      <c r="H33" s="60">
        <v>51111</v>
      </c>
      <c r="I33" s="60">
        <v>474557</v>
      </c>
      <c r="J33" s="60">
        <v>41030</v>
      </c>
      <c r="K33" s="60">
        <v>14805</v>
      </c>
      <c r="L33" s="60">
        <v>201</v>
      </c>
      <c r="M33" s="60" t="s">
        <v>71</v>
      </c>
      <c r="N33" s="60">
        <v>1447283</v>
      </c>
      <c r="O33" s="61">
        <f t="shared" si="0"/>
        <v>4.1189817759066723E-2</v>
      </c>
    </row>
    <row r="34" spans="1:17" x14ac:dyDescent="0.2">
      <c r="A34" s="59" t="s">
        <v>135</v>
      </c>
      <c r="B34" s="60">
        <v>151478</v>
      </c>
      <c r="C34" s="60">
        <v>2177</v>
      </c>
      <c r="D34" s="60">
        <v>238810</v>
      </c>
      <c r="E34" s="60">
        <v>485856</v>
      </c>
      <c r="F34" s="60" t="s">
        <v>71</v>
      </c>
      <c r="G34" s="60">
        <v>4882</v>
      </c>
      <c r="H34" s="60">
        <v>53768</v>
      </c>
      <c r="I34" s="60">
        <v>517251</v>
      </c>
      <c r="J34" s="60">
        <v>42413</v>
      </c>
      <c r="K34" s="60">
        <v>15528</v>
      </c>
      <c r="L34" s="60">
        <v>197</v>
      </c>
      <c r="M34" s="60" t="s">
        <v>71</v>
      </c>
      <c r="N34" s="60">
        <v>1512360</v>
      </c>
      <c r="O34" s="61">
        <f t="shared" si="0"/>
        <v>4.4964944658370198E-2</v>
      </c>
    </row>
    <row r="35" spans="1:17" x14ac:dyDescent="0.2">
      <c r="A35" s="59" t="s">
        <v>136</v>
      </c>
      <c r="B35" s="60">
        <v>151512</v>
      </c>
      <c r="C35" s="60">
        <v>2130</v>
      </c>
      <c r="D35" s="60">
        <v>249921</v>
      </c>
      <c r="E35" s="60">
        <v>468711</v>
      </c>
      <c r="F35" s="60" t="s">
        <v>71</v>
      </c>
      <c r="G35" s="60">
        <v>5366</v>
      </c>
      <c r="H35" s="60">
        <v>57190</v>
      </c>
      <c r="I35" s="60">
        <v>567060</v>
      </c>
      <c r="J35" s="60">
        <v>44130</v>
      </c>
      <c r="K35" s="60">
        <v>17496</v>
      </c>
      <c r="L35" s="60">
        <v>235</v>
      </c>
      <c r="M35" s="60" t="s">
        <v>71</v>
      </c>
      <c r="N35" s="60">
        <v>1563751</v>
      </c>
      <c r="O35" s="61">
        <f t="shared" si="0"/>
        <v>3.3980665978999708E-2</v>
      </c>
    </row>
    <row r="36" spans="1:17" x14ac:dyDescent="0.2">
      <c r="A36" s="59" t="s">
        <v>137</v>
      </c>
      <c r="B36" s="60">
        <v>149961</v>
      </c>
      <c r="C36" s="60">
        <v>2084</v>
      </c>
      <c r="D36" s="60">
        <v>257344</v>
      </c>
      <c r="E36" s="60">
        <v>446108</v>
      </c>
      <c r="F36" s="60">
        <v>22554</v>
      </c>
      <c r="G36" s="60">
        <v>5511</v>
      </c>
      <c r="H36" s="60">
        <v>58518</v>
      </c>
      <c r="I36" s="60">
        <v>588417</v>
      </c>
      <c r="J36" s="60">
        <v>52895</v>
      </c>
      <c r="K36" s="60">
        <v>18980</v>
      </c>
      <c r="L36" s="60">
        <v>273</v>
      </c>
      <c r="M36" s="60">
        <v>41812</v>
      </c>
      <c r="N36" s="60">
        <v>1644457</v>
      </c>
      <c r="O36" s="61">
        <f t="shared" si="0"/>
        <v>5.1610518554424584E-2</v>
      </c>
    </row>
    <row r="37" spans="1:17" x14ac:dyDescent="0.2">
      <c r="A37" s="59" t="s">
        <v>138</v>
      </c>
      <c r="B37" s="60">
        <v>147813</v>
      </c>
      <c r="C37" s="60">
        <v>1988</v>
      </c>
      <c r="D37" s="60">
        <v>261594</v>
      </c>
      <c r="E37" s="60">
        <v>410325</v>
      </c>
      <c r="F37" s="60">
        <v>40728</v>
      </c>
      <c r="G37" s="60">
        <v>5599</v>
      </c>
      <c r="H37" s="60">
        <v>60016</v>
      </c>
      <c r="I37" s="60">
        <v>622292</v>
      </c>
      <c r="J37" s="60">
        <v>56612</v>
      </c>
      <c r="K37" s="60">
        <v>20731</v>
      </c>
      <c r="L37" s="60">
        <v>321</v>
      </c>
      <c r="M37" s="60">
        <v>54009</v>
      </c>
      <c r="N37" s="60">
        <v>1682028</v>
      </c>
      <c r="O37" s="61">
        <f t="shared" si="0"/>
        <v>2.2847055289375154E-2</v>
      </c>
      <c r="Q37" s="63"/>
    </row>
    <row r="38" spans="1:17" x14ac:dyDescent="0.2">
      <c r="A38" s="59" t="s">
        <v>139</v>
      </c>
      <c r="B38" s="60">
        <v>145898</v>
      </c>
      <c r="C38" s="60">
        <v>1923</v>
      </c>
      <c r="D38" s="60">
        <v>267843</v>
      </c>
      <c r="E38" s="60">
        <f>451186-47621</f>
        <v>403565</v>
      </c>
      <c r="F38" s="60">
        <v>47621</v>
      </c>
      <c r="G38" s="60">
        <v>5746</v>
      </c>
      <c r="H38" s="60">
        <v>59628</v>
      </c>
      <c r="I38" s="60">
        <v>655311</v>
      </c>
      <c r="J38" s="60">
        <v>59428</v>
      </c>
      <c r="K38" s="60">
        <v>21626</v>
      </c>
      <c r="L38" s="60">
        <v>427</v>
      </c>
      <c r="M38" s="60">
        <v>57396</v>
      </c>
      <c r="N38" s="60">
        <v>1726412</v>
      </c>
      <c r="O38" s="61">
        <f t="shared" si="0"/>
        <v>2.6387194505680049E-2</v>
      </c>
    </row>
    <row r="39" spans="1:17" x14ac:dyDescent="0.2">
      <c r="A39" s="59" t="s">
        <v>140</v>
      </c>
      <c r="B39" s="60">
        <v>143144</v>
      </c>
      <c r="C39" s="60">
        <v>1946</v>
      </c>
      <c r="D39" s="60">
        <v>275497</v>
      </c>
      <c r="E39" s="60">
        <v>426822</v>
      </c>
      <c r="F39" s="60">
        <v>61809</v>
      </c>
      <c r="G39" s="60">
        <v>5364</v>
      </c>
      <c r="H39" s="60">
        <v>58435</v>
      </c>
      <c r="I39" s="60">
        <v>706667</v>
      </c>
      <c r="J39" s="60">
        <v>64138</v>
      </c>
      <c r="K39" s="60">
        <v>21389</v>
      </c>
      <c r="L39" s="60">
        <v>530</v>
      </c>
      <c r="M39" s="60">
        <v>55722</v>
      </c>
      <c r="N39" s="60">
        <v>1821463</v>
      </c>
      <c r="O39" s="61">
        <f t="shared" si="0"/>
        <v>5.5056962069309066E-2</v>
      </c>
    </row>
    <row r="40" spans="1:17" x14ac:dyDescent="0.2">
      <c r="A40" s="59" t="s">
        <v>141</v>
      </c>
      <c r="B40" s="60">
        <v>142130</v>
      </c>
      <c r="C40" s="60">
        <v>1944</v>
      </c>
      <c r="D40" s="60">
        <v>286747</v>
      </c>
      <c r="E40" s="60">
        <v>442778</v>
      </c>
      <c r="F40" s="60">
        <v>77386</v>
      </c>
      <c r="G40" s="60">
        <v>5022</v>
      </c>
      <c r="H40" s="60">
        <v>57296</v>
      </c>
      <c r="I40" s="60">
        <v>759465</v>
      </c>
      <c r="J40" s="60">
        <v>69610</v>
      </c>
      <c r="K40" s="60">
        <v>20128</v>
      </c>
      <c r="L40" s="60">
        <v>624</v>
      </c>
      <c r="M40" s="60">
        <v>51591</v>
      </c>
      <c r="N40" s="60">
        <v>1914721</v>
      </c>
      <c r="O40" s="61">
        <f t="shared" si="0"/>
        <v>5.1199502817240866E-2</v>
      </c>
    </row>
    <row r="41" spans="1:17" x14ac:dyDescent="0.2">
      <c r="A41" s="59" t="s">
        <v>142</v>
      </c>
      <c r="B41" s="60">
        <v>143563</v>
      </c>
      <c r="C41" s="60">
        <v>1992</v>
      </c>
      <c r="D41" s="60">
        <v>299123</v>
      </c>
      <c r="E41" s="60">
        <v>452172</v>
      </c>
      <c r="F41" s="60">
        <v>87647</v>
      </c>
      <c r="G41" s="60">
        <v>4848</v>
      </c>
      <c r="H41" s="60">
        <v>58031</v>
      </c>
      <c r="I41" s="60">
        <v>789179</v>
      </c>
      <c r="J41" s="60">
        <v>74600</v>
      </c>
      <c r="K41" s="60">
        <v>18979</v>
      </c>
      <c r="L41" s="60">
        <v>693</v>
      </c>
      <c r="M41" s="60">
        <v>53188</v>
      </c>
      <c r="N41" s="60">
        <v>1984015</v>
      </c>
      <c r="O41" s="61">
        <f t="shared" si="0"/>
        <v>3.6190129005740264E-2</v>
      </c>
    </row>
    <row r="42" spans="1:17" x14ac:dyDescent="0.2">
      <c r="A42" s="59" t="s">
        <v>143</v>
      </c>
      <c r="B42" s="60">
        <v>143191</v>
      </c>
      <c r="C42" s="60">
        <v>1992</v>
      </c>
      <c r="D42" s="60">
        <v>305786</v>
      </c>
      <c r="E42" s="60">
        <v>439595</v>
      </c>
      <c r="F42" s="60">
        <v>88280</v>
      </c>
      <c r="G42" s="60">
        <v>4464</v>
      </c>
      <c r="H42" s="60">
        <v>60227</v>
      </c>
      <c r="I42" s="60">
        <v>815971</v>
      </c>
      <c r="J42" s="60">
        <v>81060</v>
      </c>
      <c r="K42" s="60">
        <v>18051</v>
      </c>
      <c r="L42" s="60">
        <v>685</v>
      </c>
      <c r="M42" s="60">
        <v>53001</v>
      </c>
      <c r="N42" s="60">
        <v>2012303</v>
      </c>
      <c r="O42" s="61">
        <f t="shared" si="0"/>
        <v>1.4257956719077225E-2</v>
      </c>
    </row>
    <row r="43" spans="1:17" x14ac:dyDescent="0.2">
      <c r="A43" s="59" t="s">
        <v>144</v>
      </c>
      <c r="B43" s="60">
        <v>143508</v>
      </c>
      <c r="C43" s="60">
        <v>1964</v>
      </c>
      <c r="D43" s="60">
        <v>311154</v>
      </c>
      <c r="E43" s="60">
        <v>419874</v>
      </c>
      <c r="F43" s="60">
        <v>82610</v>
      </c>
      <c r="G43" s="60">
        <v>4413</v>
      </c>
      <c r="H43" s="60">
        <v>60961</v>
      </c>
      <c r="I43" s="60">
        <v>854454</v>
      </c>
      <c r="J43" s="60">
        <v>83004</v>
      </c>
      <c r="K43" s="60">
        <v>21492</v>
      </c>
      <c r="L43" s="60">
        <v>737</v>
      </c>
      <c r="M43" s="60">
        <v>54080</v>
      </c>
      <c r="N43" s="60">
        <v>2038251</v>
      </c>
      <c r="O43" s="61">
        <f t="shared" si="0"/>
        <v>1.289467838590908E-2</v>
      </c>
    </row>
    <row r="44" spans="1:17" x14ac:dyDescent="0.2">
      <c r="A44" s="59" t="s">
        <v>145</v>
      </c>
      <c r="B44" s="60">
        <v>137055</v>
      </c>
      <c r="C44" s="60">
        <v>2039</v>
      </c>
      <c r="D44" s="60">
        <v>321737</v>
      </c>
      <c r="E44" s="60">
        <v>453300</v>
      </c>
      <c r="F44" s="60">
        <v>73814</v>
      </c>
      <c r="G44" s="60">
        <v>4655</v>
      </c>
      <c r="H44" s="60">
        <v>49793</v>
      </c>
      <c r="I44" s="60">
        <v>817808</v>
      </c>
      <c r="J44" s="60">
        <v>81491</v>
      </c>
      <c r="K44" s="60">
        <v>24296</v>
      </c>
      <c r="L44" s="60">
        <v>748</v>
      </c>
      <c r="M44" s="60">
        <v>127582</v>
      </c>
      <c r="N44" s="60">
        <f>SUM(B44:M44)</f>
        <v>2094318</v>
      </c>
      <c r="O44" s="61">
        <v>2.7507407085780897E-2</v>
      </c>
    </row>
    <row r="45" spans="1:17" x14ac:dyDescent="0.2">
      <c r="A45" s="59" t="s">
        <v>146</v>
      </c>
      <c r="B45" s="60">
        <v>141887</v>
      </c>
      <c r="C45" s="60">
        <v>1931</v>
      </c>
      <c r="D45" s="60">
        <v>319460</v>
      </c>
      <c r="E45" s="60">
        <v>648988</v>
      </c>
      <c r="F45" s="60">
        <v>90351</v>
      </c>
      <c r="G45" s="60">
        <v>5910</v>
      </c>
      <c r="H45" s="60">
        <v>38989</v>
      </c>
      <c r="I45" s="60">
        <v>691858</v>
      </c>
      <c r="J45" s="60">
        <v>85156</v>
      </c>
      <c r="K45" s="60">
        <v>28578</v>
      </c>
      <c r="L45" s="60">
        <v>660</v>
      </c>
      <c r="M45" s="60">
        <v>136113</v>
      </c>
      <c r="N45" s="60">
        <f>SUM(B45:M45)</f>
        <v>2189881</v>
      </c>
      <c r="O45" s="61">
        <f t="shared" si="0"/>
        <v>4.5629651275498756E-2</v>
      </c>
    </row>
    <row r="46" spans="1:17" x14ac:dyDescent="0.2">
      <c r="A46" s="59" t="s">
        <v>147</v>
      </c>
      <c r="B46" s="60">
        <v>144814</v>
      </c>
      <c r="C46" s="60">
        <v>1835</v>
      </c>
      <c r="D46" s="60">
        <v>326580</v>
      </c>
      <c r="E46" s="60">
        <v>836745</v>
      </c>
      <c r="F46" s="60">
        <v>147327</v>
      </c>
      <c r="G46" s="60">
        <v>6633</v>
      </c>
      <c r="H46" s="60">
        <v>33817</v>
      </c>
      <c r="I46" s="60">
        <v>501923</v>
      </c>
      <c r="J46" s="60">
        <v>90113</v>
      </c>
      <c r="K46" s="60">
        <v>31182</v>
      </c>
      <c r="L46" s="60">
        <v>568</v>
      </c>
      <c r="M46" s="60">
        <v>144113</v>
      </c>
      <c r="N46" s="60">
        <v>2265650</v>
      </c>
      <c r="O46" s="61">
        <f t="shared" si="0"/>
        <v>3.4599596964401264E-2</v>
      </c>
    </row>
    <row r="47" spans="1:17" x14ac:dyDescent="0.2">
      <c r="A47" s="59" t="s">
        <v>148</v>
      </c>
      <c r="B47" s="60">
        <v>148248</v>
      </c>
      <c r="C47" s="60">
        <v>1800</v>
      </c>
      <c r="D47" s="60">
        <v>332461</v>
      </c>
      <c r="E47" s="60">
        <v>887137</v>
      </c>
      <c r="F47" s="60">
        <v>214289</v>
      </c>
      <c r="G47" s="60">
        <v>6912</v>
      </c>
      <c r="H47" s="60">
        <v>31473</v>
      </c>
      <c r="I47" s="60">
        <v>434930</v>
      </c>
      <c r="J47" s="60">
        <v>87299</v>
      </c>
      <c r="K47" s="60">
        <v>36949</v>
      </c>
      <c r="L47" s="60">
        <v>613</v>
      </c>
      <c r="M47" s="60">
        <v>150095</v>
      </c>
      <c r="N47" s="60">
        <f>SUM(B47:M47)</f>
        <v>2332206</v>
      </c>
      <c r="O47" s="61">
        <f t="shared" si="0"/>
        <v>2.9376117229051264E-2</v>
      </c>
    </row>
    <row r="48" spans="1:17" x14ac:dyDescent="0.2">
      <c r="A48" s="64" t="s">
        <v>149</v>
      </c>
      <c r="B48" s="60">
        <v>150901</v>
      </c>
      <c r="C48" s="60">
        <v>1737</v>
      </c>
      <c r="D48" s="60">
        <v>336333</v>
      </c>
      <c r="E48" s="60">
        <v>825008</v>
      </c>
      <c r="F48" s="60">
        <v>316087</v>
      </c>
      <c r="G48" s="60">
        <v>6323</v>
      </c>
      <c r="H48" s="60">
        <v>32785</v>
      </c>
      <c r="I48" s="60">
        <v>457619</v>
      </c>
      <c r="J48" s="60">
        <v>89101</v>
      </c>
      <c r="K48" s="60">
        <v>40071</v>
      </c>
      <c r="L48" s="60">
        <v>675</v>
      </c>
      <c r="M48" s="60">
        <v>165982</v>
      </c>
      <c r="N48" s="60">
        <v>2422622</v>
      </c>
      <c r="O48" s="61">
        <f t="shared" si="0"/>
        <v>3.8768444982990355E-2</v>
      </c>
    </row>
    <row r="49" spans="1:15" x14ac:dyDescent="0.2">
      <c r="A49" s="64" t="s">
        <v>150</v>
      </c>
      <c r="B49" s="75">
        <v>150958</v>
      </c>
      <c r="C49" s="75">
        <v>1627</v>
      </c>
      <c r="D49" s="75">
        <v>329220</v>
      </c>
      <c r="E49" s="75">
        <v>746342</v>
      </c>
      <c r="F49" s="75">
        <v>388264</v>
      </c>
      <c r="G49" s="75">
        <v>6121</v>
      </c>
      <c r="H49" s="75">
        <v>35411</v>
      </c>
      <c r="I49" s="75">
        <v>483645</v>
      </c>
      <c r="J49" s="75">
        <v>92680</v>
      </c>
      <c r="K49" s="75">
        <v>42967</v>
      </c>
      <c r="L49" s="75">
        <v>780</v>
      </c>
      <c r="M49" s="75">
        <v>178578</v>
      </c>
      <c r="N49" s="75">
        <v>2456593</v>
      </c>
      <c r="O49" s="61">
        <f t="shared" si="0"/>
        <v>1.4022410429691467E-2</v>
      </c>
    </row>
    <row r="50" spans="1:15" ht="15.75" customHeight="1" x14ac:dyDescent="0.2">
      <c r="A50" s="65"/>
      <c r="B50" s="76"/>
      <c r="C50" s="76"/>
      <c r="D50" s="76"/>
      <c r="E50" s="76"/>
      <c r="F50" s="76"/>
      <c r="G50" s="76"/>
      <c r="H50" s="76"/>
      <c r="I50" s="76"/>
      <c r="J50" s="76"/>
      <c r="K50" s="76"/>
      <c r="L50" s="76"/>
      <c r="M50" s="76"/>
      <c r="N50" s="66"/>
    </row>
    <row r="51" spans="1:15" ht="25.5" x14ac:dyDescent="0.2">
      <c r="A51" s="68" t="s">
        <v>151</v>
      </c>
      <c r="B51" s="69">
        <f>B48/$N$48</f>
        <v>6.2288297555293394E-2</v>
      </c>
      <c r="C51" s="69">
        <f t="shared" ref="C51:M51" si="1">C48/$N$48</f>
        <v>7.1699175521397886E-4</v>
      </c>
      <c r="D51" s="69">
        <f t="shared" si="1"/>
        <v>0.13883016004973125</v>
      </c>
      <c r="E51" s="69">
        <f t="shared" si="1"/>
        <v>0.34054342774068758</v>
      </c>
      <c r="F51" s="69">
        <f t="shared" si="1"/>
        <v>0.1304730989811865</v>
      </c>
      <c r="G51" s="69">
        <f t="shared" si="1"/>
        <v>2.6099820772699993E-3</v>
      </c>
      <c r="H51" s="69">
        <f t="shared" si="1"/>
        <v>1.3532858200742832E-2</v>
      </c>
      <c r="I51" s="69">
        <f t="shared" si="1"/>
        <v>0.18889409903814958</v>
      </c>
      <c r="J51" s="69">
        <f t="shared" si="1"/>
        <v>3.6778746333517985E-2</v>
      </c>
      <c r="K51" s="69">
        <f t="shared" si="1"/>
        <v>1.654034347909001E-2</v>
      </c>
      <c r="L51" s="69">
        <f t="shared" si="1"/>
        <v>2.7862373907278971E-4</v>
      </c>
      <c r="M51" s="69">
        <f t="shared" si="1"/>
        <v>6.8513371050044125E-2</v>
      </c>
      <c r="N51" s="69">
        <f t="shared" ref="N51" si="2">N47/$N$47</f>
        <v>1</v>
      </c>
    </row>
    <row r="52" spans="1:15" s="78" customFormat="1" ht="25.5" x14ac:dyDescent="0.2">
      <c r="A52" s="68" t="s">
        <v>152</v>
      </c>
      <c r="B52" s="70">
        <f>B49/$N$49</f>
        <v>6.1450146605481655E-2</v>
      </c>
      <c r="C52" s="70">
        <f t="shared" ref="C52:M52" si="3">C49/$N$49</f>
        <v>6.6229937152796582E-4</v>
      </c>
      <c r="D52" s="70">
        <f t="shared" si="3"/>
        <v>0.13401487344464469</v>
      </c>
      <c r="E52" s="70">
        <f t="shared" si="3"/>
        <v>0.30381182393664724</v>
      </c>
      <c r="F52" s="70">
        <f t="shared" si="3"/>
        <v>0.15804978683892693</v>
      </c>
      <c r="G52" s="70">
        <f t="shared" si="3"/>
        <v>2.4916622330194704E-3</v>
      </c>
      <c r="H52" s="70">
        <f t="shared" si="3"/>
        <v>1.4414679191872646E-2</v>
      </c>
      <c r="I52" s="70">
        <f t="shared" si="3"/>
        <v>0.19687632424255869</v>
      </c>
      <c r="J52" s="70">
        <f t="shared" si="3"/>
        <v>3.7727047174684614E-2</v>
      </c>
      <c r="K52" s="70">
        <f t="shared" si="3"/>
        <v>1.749048377163006E-2</v>
      </c>
      <c r="L52" s="70">
        <f t="shared" si="3"/>
        <v>3.1751291320947342E-4</v>
      </c>
      <c r="M52" s="70">
        <f t="shared" si="3"/>
        <v>7.2693360275796606E-2</v>
      </c>
      <c r="N52" s="70">
        <f t="shared" ref="N52" si="4">N48/$N$48</f>
        <v>1</v>
      </c>
      <c r="O52" s="77"/>
    </row>
    <row r="53" spans="1:15" x14ac:dyDescent="0.2">
      <c r="A53" s="65"/>
      <c r="B53" s="69"/>
      <c r="C53" s="69"/>
      <c r="D53" s="69"/>
      <c r="E53" s="69"/>
      <c r="F53" s="69"/>
      <c r="G53" s="69"/>
      <c r="H53" s="69"/>
      <c r="I53" s="69"/>
      <c r="J53" s="69"/>
      <c r="K53" s="69"/>
      <c r="L53" s="79"/>
      <c r="M53" s="69"/>
      <c r="N53" s="69"/>
    </row>
    <row r="54" spans="1:15" x14ac:dyDescent="0.2">
      <c r="A54" s="59" t="s">
        <v>153</v>
      </c>
    </row>
    <row r="55" spans="1:15" x14ac:dyDescent="0.2">
      <c r="A55" s="59" t="s">
        <v>154</v>
      </c>
    </row>
    <row r="56" spans="1:15" x14ac:dyDescent="0.2">
      <c r="A56" s="71" t="s">
        <v>155</v>
      </c>
    </row>
  </sheetData>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6DE5F-6A15-48AB-84C2-E2A1F9BC845B}">
  <dimension ref="A1:BE121"/>
  <sheetViews>
    <sheetView showGridLines="0" zoomScaleNormal="100" workbookViewId="0">
      <pane ySplit="8" topLeftCell="A81" activePane="bottomLeft" state="frozen"/>
      <selection pane="bottomLeft" activeCell="D9" sqref="D9:D108"/>
    </sheetView>
  </sheetViews>
  <sheetFormatPr defaultColWidth="9.140625" defaultRowHeight="12.75" x14ac:dyDescent="0.2"/>
  <cols>
    <col min="1" max="1" width="20.42578125" style="134" customWidth="1"/>
    <col min="2" max="2" width="18.7109375" style="110" bestFit="1" customWidth="1"/>
    <col min="3" max="3" width="15.28515625" style="132" customWidth="1"/>
    <col min="4" max="4" width="21.28515625" style="125" bestFit="1" customWidth="1"/>
    <col min="5" max="5" width="16.140625" style="125" customWidth="1"/>
    <col min="6" max="6" width="14.42578125" style="125" customWidth="1"/>
    <col min="7" max="7" width="12.28515625" style="110" customWidth="1"/>
    <col min="8" max="8" width="13.5703125" style="132" customWidth="1"/>
    <col min="9" max="9" width="18" style="133" customWidth="1"/>
    <col min="10" max="16384" width="9.140625" style="110"/>
  </cols>
  <sheetData>
    <row r="1" spans="1:10" ht="18" x14ac:dyDescent="0.25">
      <c r="I1" s="140" t="s">
        <v>156</v>
      </c>
    </row>
    <row r="2" spans="1:10" ht="18" x14ac:dyDescent="0.25">
      <c r="I2" s="140" t="s">
        <v>157</v>
      </c>
    </row>
    <row r="3" spans="1:10" ht="18" x14ac:dyDescent="0.25">
      <c r="I3" s="140" t="s">
        <v>2</v>
      </c>
    </row>
    <row r="4" spans="1:10" ht="18" x14ac:dyDescent="0.25">
      <c r="I4" s="140" t="s">
        <v>158</v>
      </c>
    </row>
    <row r="8" spans="1:10" s="137" customFormat="1" ht="38.25" x14ac:dyDescent="0.2">
      <c r="A8" s="81" t="s">
        <v>159</v>
      </c>
      <c r="B8" s="82" t="s">
        <v>160</v>
      </c>
      <c r="C8" s="83" t="s">
        <v>161</v>
      </c>
      <c r="D8" s="84" t="s">
        <v>65</v>
      </c>
      <c r="E8" s="85" t="s">
        <v>162</v>
      </c>
      <c r="F8" s="86" t="s">
        <v>163</v>
      </c>
      <c r="G8" s="85" t="s">
        <v>164</v>
      </c>
      <c r="H8" s="87" t="s">
        <v>165</v>
      </c>
      <c r="I8" s="88" t="s">
        <v>166</v>
      </c>
      <c r="J8" s="136"/>
    </row>
    <row r="9" spans="1:10" x14ac:dyDescent="0.2">
      <c r="A9" s="89" t="s">
        <v>167</v>
      </c>
      <c r="B9" s="90">
        <v>165749</v>
      </c>
      <c r="C9" s="91">
        <v>41879</v>
      </c>
      <c r="D9" s="92">
        <v>196402019.56999999</v>
      </c>
      <c r="E9" s="92">
        <f t="shared" ref="E9:E40" si="0">D9/C9</f>
        <v>4689.7495061964228</v>
      </c>
      <c r="F9" s="92">
        <f t="shared" ref="F9:F40" si="1">D9/B9</f>
        <v>1184.9363771123808</v>
      </c>
      <c r="G9" s="93">
        <v>62</v>
      </c>
      <c r="H9" s="93">
        <f t="shared" ref="H9:H40" si="2">I9*1000</f>
        <v>252.6651744505246</v>
      </c>
      <c r="I9" s="94">
        <f t="shared" ref="I9:I40" si="3">C9/B9</f>
        <v>0.25266517445052461</v>
      </c>
    </row>
    <row r="10" spans="1:10" x14ac:dyDescent="0.2">
      <c r="A10" s="89" t="s">
        <v>168</v>
      </c>
      <c r="B10" s="90">
        <v>38390</v>
      </c>
      <c r="C10" s="91">
        <v>8444</v>
      </c>
      <c r="D10" s="92">
        <v>42235208.219999999</v>
      </c>
      <c r="E10" s="92">
        <f t="shared" si="0"/>
        <v>5001.8010682141166</v>
      </c>
      <c r="F10" s="92">
        <f t="shared" si="1"/>
        <v>1100.1617145089867</v>
      </c>
      <c r="G10" s="93">
        <v>71</v>
      </c>
      <c r="H10" s="93">
        <f t="shared" si="2"/>
        <v>219.95311278978903</v>
      </c>
      <c r="I10" s="94">
        <f t="shared" si="3"/>
        <v>0.21995311278978902</v>
      </c>
    </row>
    <row r="11" spans="1:10" x14ac:dyDescent="0.2">
      <c r="A11" s="89" t="s">
        <v>169</v>
      </c>
      <c r="B11" s="90">
        <v>11466</v>
      </c>
      <c r="C11" s="91">
        <v>2913</v>
      </c>
      <c r="D11" s="92">
        <v>16011655.380000001</v>
      </c>
      <c r="E11" s="92">
        <f t="shared" si="0"/>
        <v>5496.6204531410922</v>
      </c>
      <c r="F11" s="92">
        <f t="shared" si="1"/>
        <v>1396.4464835164836</v>
      </c>
      <c r="G11" s="93">
        <v>39</v>
      </c>
      <c r="H11" s="93">
        <f t="shared" si="2"/>
        <v>254.05546834118263</v>
      </c>
      <c r="I11" s="94">
        <f t="shared" si="3"/>
        <v>0.25405546834118264</v>
      </c>
    </row>
    <row r="12" spans="1:10" x14ac:dyDescent="0.2">
      <c r="A12" s="89" t="s">
        <v>170</v>
      </c>
      <c r="B12" s="90">
        <v>25460</v>
      </c>
      <c r="C12" s="91">
        <v>8746</v>
      </c>
      <c r="D12" s="92">
        <v>49069246.280000001</v>
      </c>
      <c r="E12" s="92">
        <f t="shared" si="0"/>
        <v>5610.4786508117995</v>
      </c>
      <c r="F12" s="92">
        <f t="shared" si="1"/>
        <v>1927.3073951296151</v>
      </c>
      <c r="G12" s="93">
        <v>10</v>
      </c>
      <c r="H12" s="93">
        <f t="shared" si="2"/>
        <v>343.51924587588371</v>
      </c>
      <c r="I12" s="94">
        <f t="shared" si="3"/>
        <v>0.34351924587588373</v>
      </c>
    </row>
    <row r="13" spans="1:10" x14ac:dyDescent="0.2">
      <c r="A13" s="89" t="s">
        <v>171</v>
      </c>
      <c r="B13" s="90">
        <v>27551</v>
      </c>
      <c r="C13" s="91">
        <v>6605</v>
      </c>
      <c r="D13" s="92">
        <v>39166577.659999996</v>
      </c>
      <c r="E13" s="92">
        <f t="shared" si="0"/>
        <v>5929.8376472369409</v>
      </c>
      <c r="F13" s="92">
        <f t="shared" si="1"/>
        <v>1421.6027606983412</v>
      </c>
      <c r="G13" s="93">
        <v>34</v>
      </c>
      <c r="H13" s="93">
        <f t="shared" si="2"/>
        <v>239.73721462015899</v>
      </c>
      <c r="I13" s="94">
        <f t="shared" si="3"/>
        <v>0.23973721462015898</v>
      </c>
    </row>
    <row r="14" spans="1:10" x14ac:dyDescent="0.2">
      <c r="A14" s="89" t="s">
        <v>172</v>
      </c>
      <c r="B14" s="90">
        <v>17913</v>
      </c>
      <c r="C14" s="91">
        <v>3546</v>
      </c>
      <c r="D14" s="92">
        <v>20054488.199999999</v>
      </c>
      <c r="E14" s="92">
        <f t="shared" si="0"/>
        <v>5655.5240270727581</v>
      </c>
      <c r="F14" s="92">
        <f t="shared" si="1"/>
        <v>1119.5493887121086</v>
      </c>
      <c r="G14" s="93">
        <v>69</v>
      </c>
      <c r="H14" s="93">
        <f t="shared" si="2"/>
        <v>197.95679115726008</v>
      </c>
      <c r="I14" s="94">
        <f t="shared" si="3"/>
        <v>0.19795679115726009</v>
      </c>
    </row>
    <row r="15" spans="1:10" x14ac:dyDescent="0.2">
      <c r="A15" s="89" t="s">
        <v>173</v>
      </c>
      <c r="B15" s="90">
        <v>47438</v>
      </c>
      <c r="C15" s="91">
        <v>13423</v>
      </c>
      <c r="D15" s="92">
        <v>75798489.629999995</v>
      </c>
      <c r="E15" s="92">
        <f t="shared" si="0"/>
        <v>5646.9112441332036</v>
      </c>
      <c r="F15" s="92">
        <f t="shared" si="1"/>
        <v>1597.8432823896453</v>
      </c>
      <c r="G15" s="93">
        <v>21</v>
      </c>
      <c r="H15" s="93">
        <f t="shared" si="2"/>
        <v>282.95880939331335</v>
      </c>
      <c r="I15" s="94">
        <f t="shared" si="3"/>
        <v>0.28295880939331336</v>
      </c>
    </row>
    <row r="16" spans="1:10" x14ac:dyDescent="0.2">
      <c r="A16" s="89" t="s">
        <v>174</v>
      </c>
      <c r="B16" s="90">
        <v>19732</v>
      </c>
      <c r="C16" s="91">
        <v>6541</v>
      </c>
      <c r="D16" s="92">
        <v>38862264.780000001</v>
      </c>
      <c r="E16" s="92">
        <f t="shared" si="0"/>
        <v>5941.3338602660142</v>
      </c>
      <c r="F16" s="92">
        <f t="shared" si="1"/>
        <v>1969.5046006486925</v>
      </c>
      <c r="G16" s="93">
        <v>8</v>
      </c>
      <c r="H16" s="93">
        <f t="shared" si="2"/>
        <v>331.49199270220959</v>
      </c>
      <c r="I16" s="94">
        <f t="shared" si="3"/>
        <v>0.33149199270220958</v>
      </c>
    </row>
    <row r="17" spans="1:9" x14ac:dyDescent="0.2">
      <c r="A17" s="89" t="s">
        <v>175</v>
      </c>
      <c r="B17" s="90">
        <v>34298</v>
      </c>
      <c r="C17" s="91">
        <v>10936</v>
      </c>
      <c r="D17" s="92">
        <v>60885644.109999999</v>
      </c>
      <c r="E17" s="92">
        <f t="shared" si="0"/>
        <v>5567.4509976225308</v>
      </c>
      <c r="F17" s="92">
        <f t="shared" si="1"/>
        <v>1775.1951749373141</v>
      </c>
      <c r="G17" s="93">
        <v>17</v>
      </c>
      <c r="H17" s="93">
        <f t="shared" si="2"/>
        <v>318.85241121931307</v>
      </c>
      <c r="I17" s="94">
        <f t="shared" si="3"/>
        <v>0.31885241121931307</v>
      </c>
    </row>
    <row r="18" spans="1:9" x14ac:dyDescent="0.2">
      <c r="A18" s="89" t="s">
        <v>176</v>
      </c>
      <c r="B18" s="90">
        <v>136126</v>
      </c>
      <c r="C18" s="91">
        <v>27406</v>
      </c>
      <c r="D18" s="92">
        <v>127512841.41</v>
      </c>
      <c r="E18" s="92">
        <f t="shared" si="0"/>
        <v>4652.7344891629573</v>
      </c>
      <c r="F18" s="92">
        <f t="shared" si="1"/>
        <v>936.72657251370049</v>
      </c>
      <c r="G18" s="93">
        <v>85</v>
      </c>
      <c r="H18" s="93">
        <f t="shared" si="2"/>
        <v>201.32818124384761</v>
      </c>
      <c r="I18" s="94">
        <f t="shared" si="3"/>
        <v>0.2013281812438476</v>
      </c>
    </row>
    <row r="19" spans="1:9" x14ac:dyDescent="0.2">
      <c r="A19" s="89" t="s">
        <v>177</v>
      </c>
      <c r="B19" s="90">
        <v>262483</v>
      </c>
      <c r="C19" s="91">
        <v>53304</v>
      </c>
      <c r="D19" s="92">
        <v>275149311.11000001</v>
      </c>
      <c r="E19" s="92">
        <f t="shared" si="0"/>
        <v>5161.8886220546301</v>
      </c>
      <c r="F19" s="92">
        <f t="shared" si="1"/>
        <v>1048.255738885947</v>
      </c>
      <c r="G19" s="93">
        <v>77</v>
      </c>
      <c r="H19" s="93">
        <f t="shared" si="2"/>
        <v>203.07600873199408</v>
      </c>
      <c r="I19" s="94">
        <f t="shared" si="3"/>
        <v>0.20307600873199408</v>
      </c>
    </row>
    <row r="20" spans="1:9" x14ac:dyDescent="0.2">
      <c r="A20" s="89" t="s">
        <v>178</v>
      </c>
      <c r="B20" s="90">
        <v>91555</v>
      </c>
      <c r="C20" s="91">
        <v>24152</v>
      </c>
      <c r="D20" s="92">
        <v>124412853.73999999</v>
      </c>
      <c r="E20" s="92">
        <f t="shared" si="0"/>
        <v>5151.2443582312026</v>
      </c>
      <c r="F20" s="92">
        <f t="shared" si="1"/>
        <v>1358.8865025394571</v>
      </c>
      <c r="G20" s="93">
        <v>41</v>
      </c>
      <c r="H20" s="93">
        <f t="shared" si="2"/>
        <v>263.7977172191579</v>
      </c>
      <c r="I20" s="94">
        <f t="shared" si="3"/>
        <v>0.2637977172191579</v>
      </c>
    </row>
    <row r="21" spans="1:9" x14ac:dyDescent="0.2">
      <c r="A21" s="89" t="s">
        <v>179</v>
      </c>
      <c r="B21" s="90">
        <v>209303</v>
      </c>
      <c r="C21" s="91">
        <v>44480</v>
      </c>
      <c r="D21" s="92">
        <v>193471481.84</v>
      </c>
      <c r="E21" s="92">
        <f t="shared" si="0"/>
        <v>4349.6286384892092</v>
      </c>
      <c r="F21" s="92">
        <f t="shared" si="1"/>
        <v>924.36076807308064</v>
      </c>
      <c r="G21" s="93">
        <v>88</v>
      </c>
      <c r="H21" s="93">
        <f t="shared" si="2"/>
        <v>212.51487078541638</v>
      </c>
      <c r="I21" s="94">
        <f t="shared" si="3"/>
        <v>0.21251487078541637</v>
      </c>
    </row>
    <row r="22" spans="1:9" x14ac:dyDescent="0.2">
      <c r="A22" s="89" t="s">
        <v>180</v>
      </c>
      <c r="B22" s="90">
        <v>83597</v>
      </c>
      <c r="C22" s="91">
        <v>24311</v>
      </c>
      <c r="D22" s="92">
        <v>124289741.04000001</v>
      </c>
      <c r="E22" s="92">
        <f t="shared" si="0"/>
        <v>5112.4898622022956</v>
      </c>
      <c r="F22" s="92">
        <f t="shared" si="1"/>
        <v>1486.7727435195043</v>
      </c>
      <c r="G22" s="93">
        <v>28</v>
      </c>
      <c r="H22" s="93">
        <f t="shared" si="2"/>
        <v>290.81187123939856</v>
      </c>
      <c r="I22" s="94">
        <f t="shared" si="3"/>
        <v>0.29081187123939856</v>
      </c>
    </row>
    <row r="23" spans="1:9" x14ac:dyDescent="0.2">
      <c r="A23" s="89" t="s">
        <v>181</v>
      </c>
      <c r="B23" s="90">
        <v>10414</v>
      </c>
      <c r="C23" s="91">
        <v>1476</v>
      </c>
      <c r="D23" s="92">
        <v>7204634.1900000004</v>
      </c>
      <c r="E23" s="92">
        <f t="shared" si="0"/>
        <v>4881.1884756097561</v>
      </c>
      <c r="F23" s="92">
        <f t="shared" si="1"/>
        <v>691.82198866909937</v>
      </c>
      <c r="G23" s="93">
        <v>96</v>
      </c>
      <c r="H23" s="93">
        <f t="shared" si="2"/>
        <v>141.73228346456693</v>
      </c>
      <c r="I23" s="94">
        <f t="shared" si="3"/>
        <v>0.14173228346456693</v>
      </c>
    </row>
    <row r="24" spans="1:9" x14ac:dyDescent="0.2">
      <c r="A24" s="89" t="s">
        <v>182</v>
      </c>
      <c r="B24" s="90">
        <v>70619</v>
      </c>
      <c r="C24" s="91">
        <v>13604</v>
      </c>
      <c r="D24" s="92">
        <v>68237491.349999994</v>
      </c>
      <c r="E24" s="92">
        <f t="shared" si="0"/>
        <v>5015.9873088797412</v>
      </c>
      <c r="F24" s="92">
        <f t="shared" si="1"/>
        <v>966.27665854798272</v>
      </c>
      <c r="G24" s="93">
        <v>84</v>
      </c>
      <c r="H24" s="93">
        <f t="shared" si="2"/>
        <v>192.63937467253857</v>
      </c>
      <c r="I24" s="94">
        <f t="shared" si="3"/>
        <v>0.19263937467253855</v>
      </c>
    </row>
    <row r="25" spans="1:9" x14ac:dyDescent="0.2">
      <c r="A25" s="89" t="s">
        <v>183</v>
      </c>
      <c r="B25" s="90">
        <v>23309</v>
      </c>
      <c r="C25" s="91">
        <v>6512</v>
      </c>
      <c r="D25" s="92">
        <v>31648137.379999999</v>
      </c>
      <c r="E25" s="92">
        <f t="shared" si="0"/>
        <v>4859.9719563882063</v>
      </c>
      <c r="F25" s="92">
        <f t="shared" si="1"/>
        <v>1357.7646994723068</v>
      </c>
      <c r="G25" s="93">
        <v>43</v>
      </c>
      <c r="H25" s="93">
        <f t="shared" si="2"/>
        <v>279.37706465313829</v>
      </c>
      <c r="I25" s="94">
        <f t="shared" si="3"/>
        <v>0.27937706465313827</v>
      </c>
    </row>
    <row r="26" spans="1:9" x14ac:dyDescent="0.2">
      <c r="A26" s="89" t="s">
        <v>184</v>
      </c>
      <c r="B26" s="90">
        <v>157978</v>
      </c>
      <c r="C26" s="91">
        <v>36470</v>
      </c>
      <c r="D26" s="92">
        <v>184946358.96000001</v>
      </c>
      <c r="E26" s="92">
        <f t="shared" si="0"/>
        <v>5071.1916358650951</v>
      </c>
      <c r="F26" s="92">
        <f t="shared" si="1"/>
        <v>1170.7095858917064</v>
      </c>
      <c r="G26" s="93">
        <v>64</v>
      </c>
      <c r="H26" s="93">
        <f t="shared" si="2"/>
        <v>230.85492916735242</v>
      </c>
      <c r="I26" s="94">
        <f t="shared" si="3"/>
        <v>0.23085492916735242</v>
      </c>
    </row>
    <row r="27" spans="1:9" x14ac:dyDescent="0.2">
      <c r="A27" s="89" t="s">
        <v>185</v>
      </c>
      <c r="B27" s="90">
        <v>74491</v>
      </c>
      <c r="C27" s="91">
        <v>11245</v>
      </c>
      <c r="D27" s="92">
        <v>59209923.100000001</v>
      </c>
      <c r="E27" s="92">
        <f t="shared" si="0"/>
        <v>5265.4444730991554</v>
      </c>
      <c r="F27" s="92">
        <f t="shared" si="1"/>
        <v>794.86009182317332</v>
      </c>
      <c r="G27" s="93">
        <v>93</v>
      </c>
      <c r="H27" s="93">
        <f t="shared" si="2"/>
        <v>150.95783383227504</v>
      </c>
      <c r="I27" s="94">
        <f t="shared" si="3"/>
        <v>0.15095783383227504</v>
      </c>
    </row>
    <row r="28" spans="1:9" x14ac:dyDescent="0.2">
      <c r="A28" s="89" t="s">
        <v>186</v>
      </c>
      <c r="B28" s="90">
        <v>29288</v>
      </c>
      <c r="C28" s="91">
        <v>8293</v>
      </c>
      <c r="D28" s="92">
        <v>43252776.399999999</v>
      </c>
      <c r="E28" s="92">
        <f t="shared" si="0"/>
        <v>5215.5765585433501</v>
      </c>
      <c r="F28" s="92">
        <f t="shared" si="1"/>
        <v>1476.8088090685605</v>
      </c>
      <c r="G28" s="93">
        <v>29</v>
      </c>
      <c r="H28" s="93">
        <f t="shared" si="2"/>
        <v>283.15350996995357</v>
      </c>
      <c r="I28" s="94">
        <f t="shared" si="3"/>
        <v>0.28315350996995359</v>
      </c>
    </row>
    <row r="29" spans="1:9" x14ac:dyDescent="0.2">
      <c r="A29" s="89" t="s">
        <v>187</v>
      </c>
      <c r="B29" s="90">
        <v>14123</v>
      </c>
      <c r="C29" s="91">
        <v>4089</v>
      </c>
      <c r="D29" s="92">
        <v>21926594.34</v>
      </c>
      <c r="E29" s="92">
        <f t="shared" si="0"/>
        <v>5362.3365957446804</v>
      </c>
      <c r="F29" s="92">
        <f t="shared" si="1"/>
        <v>1552.545092402464</v>
      </c>
      <c r="G29" s="93">
        <v>23</v>
      </c>
      <c r="H29" s="93">
        <f t="shared" si="2"/>
        <v>289.52772073921972</v>
      </c>
      <c r="I29" s="94">
        <f t="shared" si="3"/>
        <v>0.28952772073921973</v>
      </c>
    </row>
    <row r="30" spans="1:9" x14ac:dyDescent="0.2">
      <c r="A30" s="89" t="s">
        <v>188</v>
      </c>
      <c r="B30" s="90">
        <v>11646</v>
      </c>
      <c r="C30" s="91">
        <v>2863</v>
      </c>
      <c r="D30" s="92">
        <v>15535470.08</v>
      </c>
      <c r="E30" s="92">
        <f t="shared" si="0"/>
        <v>5426.2906322039817</v>
      </c>
      <c r="F30" s="92">
        <f t="shared" si="1"/>
        <v>1333.9747621500944</v>
      </c>
      <c r="G30" s="93">
        <v>46</v>
      </c>
      <c r="H30" s="93">
        <f t="shared" si="2"/>
        <v>245.83547999313069</v>
      </c>
      <c r="I30" s="94">
        <f t="shared" si="3"/>
        <v>0.24583547999313068</v>
      </c>
    </row>
    <row r="31" spans="1:9" x14ac:dyDescent="0.2">
      <c r="A31" s="89" t="s">
        <v>189</v>
      </c>
      <c r="B31" s="90">
        <v>98717</v>
      </c>
      <c r="C31" s="91">
        <v>33619</v>
      </c>
      <c r="D31" s="92">
        <v>175610013.69999999</v>
      </c>
      <c r="E31" s="92">
        <f t="shared" si="0"/>
        <v>5223.5347184627735</v>
      </c>
      <c r="F31" s="92">
        <f t="shared" si="1"/>
        <v>1778.9237284358317</v>
      </c>
      <c r="G31" s="93">
        <v>16</v>
      </c>
      <c r="H31" s="93">
        <f t="shared" si="2"/>
        <v>340.55937680440047</v>
      </c>
      <c r="I31" s="94">
        <f t="shared" si="3"/>
        <v>0.34055937680440046</v>
      </c>
    </row>
    <row r="32" spans="1:9" x14ac:dyDescent="0.2">
      <c r="A32" s="89" t="s">
        <v>190</v>
      </c>
      <c r="B32" s="90">
        <v>56505</v>
      </c>
      <c r="C32" s="91">
        <v>19545</v>
      </c>
      <c r="D32" s="92">
        <v>104831966.66</v>
      </c>
      <c r="E32" s="92">
        <f t="shared" si="0"/>
        <v>5363.6207040163727</v>
      </c>
      <c r="F32" s="92">
        <f t="shared" si="1"/>
        <v>1855.2688551455624</v>
      </c>
      <c r="G32" s="93">
        <v>13</v>
      </c>
      <c r="H32" s="93">
        <f t="shared" si="2"/>
        <v>345.89859304486333</v>
      </c>
      <c r="I32" s="94">
        <f t="shared" si="3"/>
        <v>0.34589859304486331</v>
      </c>
    </row>
    <row r="33" spans="1:9" x14ac:dyDescent="0.2">
      <c r="A33" s="89" t="s">
        <v>191</v>
      </c>
      <c r="B33" s="90">
        <v>103569</v>
      </c>
      <c r="C33" s="91">
        <v>23228</v>
      </c>
      <c r="D33" s="92">
        <v>111548164.73</v>
      </c>
      <c r="E33" s="92">
        <f t="shared" si="0"/>
        <v>4802.3146517134492</v>
      </c>
      <c r="F33" s="92">
        <f t="shared" si="1"/>
        <v>1077.0420176886907</v>
      </c>
      <c r="G33" s="93">
        <v>75</v>
      </c>
      <c r="H33" s="93">
        <f t="shared" si="2"/>
        <v>224.27560370381099</v>
      </c>
      <c r="I33" s="94">
        <f t="shared" si="3"/>
        <v>0.224275603703811</v>
      </c>
    </row>
    <row r="34" spans="1:9" x14ac:dyDescent="0.2">
      <c r="A34" s="89" t="s">
        <v>192</v>
      </c>
      <c r="B34" s="90">
        <v>329079</v>
      </c>
      <c r="C34" s="91">
        <v>101064</v>
      </c>
      <c r="D34" s="92">
        <v>464103694.48000002</v>
      </c>
      <c r="E34" s="92">
        <f t="shared" si="0"/>
        <v>4592.1761901369428</v>
      </c>
      <c r="F34" s="92">
        <f t="shared" si="1"/>
        <v>1410.3108812169723</v>
      </c>
      <c r="G34" s="93">
        <v>36</v>
      </c>
      <c r="H34" s="93">
        <f t="shared" si="2"/>
        <v>307.11166619565518</v>
      </c>
      <c r="I34" s="94">
        <f t="shared" si="3"/>
        <v>0.30711166619565516</v>
      </c>
    </row>
    <row r="35" spans="1:9" x14ac:dyDescent="0.2">
      <c r="A35" s="89" t="s">
        <v>193</v>
      </c>
      <c r="B35" s="90">
        <v>27321</v>
      </c>
      <c r="C35" s="91">
        <v>3715</v>
      </c>
      <c r="D35" s="92">
        <v>16968946.010000002</v>
      </c>
      <c r="E35" s="92">
        <f t="shared" si="0"/>
        <v>4567.6839865410502</v>
      </c>
      <c r="F35" s="92">
        <f t="shared" si="1"/>
        <v>621.09534826690094</v>
      </c>
      <c r="G35" s="93">
        <v>99</v>
      </c>
      <c r="H35" s="93">
        <f t="shared" si="2"/>
        <v>135.97598916584315</v>
      </c>
      <c r="I35" s="94">
        <f t="shared" si="3"/>
        <v>0.13597598916584314</v>
      </c>
    </row>
    <row r="36" spans="1:9" x14ac:dyDescent="0.2">
      <c r="A36" s="89" t="s">
        <v>194</v>
      </c>
      <c r="B36" s="90">
        <v>37197</v>
      </c>
      <c r="C36" s="91">
        <v>6102</v>
      </c>
      <c r="D36" s="92">
        <v>26729602.649999999</v>
      </c>
      <c r="E36" s="92">
        <f t="shared" si="0"/>
        <v>4380.465855457227</v>
      </c>
      <c r="F36" s="92">
        <f t="shared" si="1"/>
        <v>718.59565690781506</v>
      </c>
      <c r="G36" s="93">
        <v>95</v>
      </c>
      <c r="H36" s="93">
        <f t="shared" si="2"/>
        <v>164.04548753931769</v>
      </c>
      <c r="I36" s="94">
        <f t="shared" si="3"/>
        <v>0.16404548753931769</v>
      </c>
    </row>
    <row r="37" spans="1:9" x14ac:dyDescent="0.2">
      <c r="A37" s="89" t="s">
        <v>195</v>
      </c>
      <c r="B37" s="90">
        <v>167762</v>
      </c>
      <c r="C37" s="91">
        <v>40203</v>
      </c>
      <c r="D37" s="92">
        <v>201008110.72999999</v>
      </c>
      <c r="E37" s="92">
        <f t="shared" si="0"/>
        <v>4999.828637912593</v>
      </c>
      <c r="F37" s="92">
        <f t="shared" si="1"/>
        <v>1198.1742631227571</v>
      </c>
      <c r="G37" s="93">
        <v>60</v>
      </c>
      <c r="H37" s="93">
        <f t="shared" si="2"/>
        <v>239.64306577174807</v>
      </c>
      <c r="I37" s="94">
        <f t="shared" si="3"/>
        <v>0.23964306577174807</v>
      </c>
    </row>
    <row r="38" spans="1:9" x14ac:dyDescent="0.2">
      <c r="A38" s="89" t="s">
        <v>196</v>
      </c>
      <c r="B38" s="90">
        <v>43193</v>
      </c>
      <c r="C38" s="91">
        <v>8000</v>
      </c>
      <c r="D38" s="92">
        <v>38826706.200000003</v>
      </c>
      <c r="E38" s="92">
        <f t="shared" si="0"/>
        <v>4853.3382750000001</v>
      </c>
      <c r="F38" s="92">
        <f t="shared" si="1"/>
        <v>898.91200425994964</v>
      </c>
      <c r="G38" s="93">
        <v>89</v>
      </c>
      <c r="H38" s="93">
        <f t="shared" si="2"/>
        <v>185.21519690690621</v>
      </c>
      <c r="I38" s="94">
        <f t="shared" si="3"/>
        <v>0.18521519690690622</v>
      </c>
    </row>
    <row r="39" spans="1:9" x14ac:dyDescent="0.2">
      <c r="A39" s="89" t="s">
        <v>197</v>
      </c>
      <c r="B39" s="90">
        <v>59629</v>
      </c>
      <c r="C39" s="91">
        <v>17535</v>
      </c>
      <c r="D39" s="92">
        <v>77799162.090000004</v>
      </c>
      <c r="E39" s="92">
        <f t="shared" si="0"/>
        <v>4436.7928195038494</v>
      </c>
      <c r="F39" s="92">
        <f t="shared" si="1"/>
        <v>1304.7202215365007</v>
      </c>
      <c r="G39" s="93">
        <v>49</v>
      </c>
      <c r="H39" s="93">
        <f t="shared" si="2"/>
        <v>294.06832246054768</v>
      </c>
      <c r="I39" s="94">
        <f t="shared" si="3"/>
        <v>0.2940683224605477</v>
      </c>
    </row>
    <row r="40" spans="1:9" x14ac:dyDescent="0.2">
      <c r="A40" s="89" t="s">
        <v>198</v>
      </c>
      <c r="B40" s="90">
        <v>311649</v>
      </c>
      <c r="C40" s="91">
        <v>66266</v>
      </c>
      <c r="D40" s="92">
        <v>317860717.51999998</v>
      </c>
      <c r="E40" s="92">
        <f t="shared" si="0"/>
        <v>4796.7391651827484</v>
      </c>
      <c r="F40" s="92">
        <f t="shared" si="1"/>
        <v>1019.9317742716967</v>
      </c>
      <c r="G40" s="93">
        <v>79</v>
      </c>
      <c r="H40" s="93">
        <f t="shared" si="2"/>
        <v>212.63023465501252</v>
      </c>
      <c r="I40" s="94">
        <f t="shared" si="3"/>
        <v>0.21263023465501252</v>
      </c>
    </row>
    <row r="41" spans="1:9" x14ac:dyDescent="0.2">
      <c r="A41" s="89" t="s">
        <v>199</v>
      </c>
      <c r="B41" s="90">
        <v>53001</v>
      </c>
      <c r="C41" s="91">
        <v>22447</v>
      </c>
      <c r="D41" s="92">
        <v>111205546.53</v>
      </c>
      <c r="E41" s="92">
        <f t="shared" ref="E41:E72" si="4">D41/C41</f>
        <v>4954.1384830935094</v>
      </c>
      <c r="F41" s="92">
        <f t="shared" ref="F41:F72" si="5">D41/B41</f>
        <v>2098.1782707873435</v>
      </c>
      <c r="G41" s="93">
        <v>6</v>
      </c>
      <c r="H41" s="93">
        <f t="shared" ref="H41:H72" si="6">I41*1000</f>
        <v>423.52031093752947</v>
      </c>
      <c r="I41" s="94">
        <f t="shared" ref="I41:I72" si="7">C41/B41</f>
        <v>0.42352031093752945</v>
      </c>
    </row>
    <row r="42" spans="1:9" x14ac:dyDescent="0.2">
      <c r="A42" s="89" t="s">
        <v>200</v>
      </c>
      <c r="B42" s="90">
        <v>377523</v>
      </c>
      <c r="C42" s="91">
        <v>93452</v>
      </c>
      <c r="D42" s="92">
        <v>426080454.48000002</v>
      </c>
      <c r="E42" s="92">
        <f t="shared" si="4"/>
        <v>4559.3508376492746</v>
      </c>
      <c r="F42" s="92">
        <f t="shared" si="5"/>
        <v>1128.6211819677212</v>
      </c>
      <c r="G42" s="93">
        <v>68</v>
      </c>
      <c r="H42" s="93">
        <f t="shared" si="6"/>
        <v>247.53988498713986</v>
      </c>
      <c r="I42" s="94">
        <f t="shared" si="7"/>
        <v>0.24753988498713986</v>
      </c>
    </row>
    <row r="43" spans="1:9" x14ac:dyDescent="0.2">
      <c r="A43" s="89" t="s">
        <v>201</v>
      </c>
      <c r="B43" s="90">
        <v>67723</v>
      </c>
      <c r="C43" s="91">
        <v>15745</v>
      </c>
      <c r="D43" s="92">
        <v>74848598.980000004</v>
      </c>
      <c r="E43" s="92">
        <f t="shared" si="4"/>
        <v>4753.8011419498253</v>
      </c>
      <c r="F43" s="92">
        <f t="shared" si="5"/>
        <v>1105.2168241217903</v>
      </c>
      <c r="G43" s="93">
        <v>70</v>
      </c>
      <c r="H43" s="93">
        <f t="shared" si="6"/>
        <v>232.49117729574886</v>
      </c>
      <c r="I43" s="94">
        <f t="shared" si="7"/>
        <v>0.23249117729574886</v>
      </c>
    </row>
    <row r="44" spans="1:9" x14ac:dyDescent="0.2">
      <c r="A44" s="89" t="s">
        <v>202</v>
      </c>
      <c r="B44" s="90">
        <v>221607</v>
      </c>
      <c r="C44" s="91">
        <v>58803</v>
      </c>
      <c r="D44" s="92">
        <v>301020050.13999999</v>
      </c>
      <c r="E44" s="92">
        <f t="shared" si="4"/>
        <v>5119.1274278523206</v>
      </c>
      <c r="F44" s="92">
        <f t="shared" si="5"/>
        <v>1358.3508198748234</v>
      </c>
      <c r="G44" s="93">
        <v>42</v>
      </c>
      <c r="H44" s="93">
        <f t="shared" si="6"/>
        <v>265.34811625986544</v>
      </c>
      <c r="I44" s="94">
        <f t="shared" si="7"/>
        <v>0.26534811625986543</v>
      </c>
    </row>
    <row r="45" spans="1:9" x14ac:dyDescent="0.2">
      <c r="A45" s="89" t="s">
        <v>203</v>
      </c>
      <c r="B45" s="90">
        <v>12079</v>
      </c>
      <c r="C45" s="91">
        <v>2470</v>
      </c>
      <c r="D45" s="92">
        <v>12109617.33</v>
      </c>
      <c r="E45" s="92">
        <f t="shared" si="4"/>
        <v>4902.6790809716604</v>
      </c>
      <c r="F45" s="92">
        <f t="shared" si="5"/>
        <v>1002.5347570163093</v>
      </c>
      <c r="G45" s="93">
        <v>81</v>
      </c>
      <c r="H45" s="93">
        <f t="shared" si="6"/>
        <v>204.48712641774983</v>
      </c>
      <c r="I45" s="94">
        <f t="shared" si="7"/>
        <v>0.20448712641774983</v>
      </c>
    </row>
    <row r="46" spans="1:9" x14ac:dyDescent="0.2">
      <c r="A46" s="89" t="s">
        <v>204</v>
      </c>
      <c r="B46" s="90">
        <v>8775</v>
      </c>
      <c r="C46" s="91">
        <v>2736</v>
      </c>
      <c r="D46" s="92">
        <v>18607601.460000001</v>
      </c>
      <c r="E46" s="92">
        <f t="shared" si="4"/>
        <v>6801.023925438597</v>
      </c>
      <c r="F46" s="92">
        <f t="shared" si="5"/>
        <v>2120.5243829059832</v>
      </c>
      <c r="G46" s="93">
        <v>5</v>
      </c>
      <c r="H46" s="93">
        <f t="shared" si="6"/>
        <v>311.79487179487182</v>
      </c>
      <c r="I46" s="94">
        <f t="shared" si="7"/>
        <v>0.31179487179487181</v>
      </c>
    </row>
    <row r="47" spans="1:9" x14ac:dyDescent="0.2">
      <c r="A47" s="89" t="s">
        <v>205</v>
      </c>
      <c r="B47" s="90">
        <v>61241</v>
      </c>
      <c r="C47" s="91">
        <v>12909</v>
      </c>
      <c r="D47" s="92">
        <v>59861463.109999999</v>
      </c>
      <c r="E47" s="92">
        <f t="shared" si="4"/>
        <v>4637.1882492834457</v>
      </c>
      <c r="F47" s="92">
        <f t="shared" si="5"/>
        <v>977.47363873875349</v>
      </c>
      <c r="G47" s="93">
        <v>83</v>
      </c>
      <c r="H47" s="93">
        <f t="shared" si="6"/>
        <v>210.79015692101697</v>
      </c>
      <c r="I47" s="94">
        <f t="shared" si="7"/>
        <v>0.21079015692101696</v>
      </c>
    </row>
    <row r="48" spans="1:9" x14ac:dyDescent="0.2">
      <c r="A48" s="89" t="s">
        <v>206</v>
      </c>
      <c r="B48" s="90">
        <v>21301</v>
      </c>
      <c r="C48" s="91">
        <v>5780</v>
      </c>
      <c r="D48" s="92">
        <v>27093186.140000001</v>
      </c>
      <c r="E48" s="92">
        <f t="shared" si="4"/>
        <v>4687.402446366782</v>
      </c>
      <c r="F48" s="92">
        <f t="shared" si="5"/>
        <v>1271.9208553589033</v>
      </c>
      <c r="G48" s="93">
        <v>54</v>
      </c>
      <c r="H48" s="93">
        <f t="shared" si="6"/>
        <v>271.34876296887472</v>
      </c>
      <c r="I48" s="94">
        <f t="shared" si="7"/>
        <v>0.27134876296887472</v>
      </c>
    </row>
    <row r="49" spans="1:9" x14ac:dyDescent="0.2">
      <c r="A49" s="89" t="s">
        <v>207</v>
      </c>
      <c r="B49" s="90">
        <v>533213</v>
      </c>
      <c r="C49" s="91">
        <v>135492</v>
      </c>
      <c r="D49" s="92">
        <v>574888982.70000005</v>
      </c>
      <c r="E49" s="92">
        <f t="shared" si="4"/>
        <v>4242.9736272252239</v>
      </c>
      <c r="F49" s="92">
        <f t="shared" si="5"/>
        <v>1078.1601024356121</v>
      </c>
      <c r="G49" s="93">
        <v>74</v>
      </c>
      <c r="H49" s="93">
        <f t="shared" si="6"/>
        <v>254.1048324028109</v>
      </c>
      <c r="I49" s="94">
        <f t="shared" si="7"/>
        <v>0.2541048324028109</v>
      </c>
    </row>
    <row r="50" spans="1:9" x14ac:dyDescent="0.2">
      <c r="A50" s="89" t="s">
        <v>208</v>
      </c>
      <c r="B50" s="90">
        <v>51704</v>
      </c>
      <c r="C50" s="91">
        <v>18974</v>
      </c>
      <c r="D50" s="92">
        <v>102310299.45999999</v>
      </c>
      <c r="E50" s="92">
        <f t="shared" si="4"/>
        <v>5392.1313091599022</v>
      </c>
      <c r="F50" s="92">
        <f t="shared" si="5"/>
        <v>1978.7695238279437</v>
      </c>
      <c r="G50" s="93">
        <v>7</v>
      </c>
      <c r="H50" s="93">
        <f t="shared" si="6"/>
        <v>366.97354169890144</v>
      </c>
      <c r="I50" s="94">
        <f t="shared" si="7"/>
        <v>0.36697354169890145</v>
      </c>
    </row>
    <row r="51" spans="1:9" x14ac:dyDescent="0.2">
      <c r="A51" s="89" t="s">
        <v>209</v>
      </c>
      <c r="B51" s="90">
        <v>133869</v>
      </c>
      <c r="C51" s="91">
        <v>31524</v>
      </c>
      <c r="D51" s="92">
        <v>138701487.75999999</v>
      </c>
      <c r="E51" s="92">
        <f t="shared" si="4"/>
        <v>4399.869552087298</v>
      </c>
      <c r="F51" s="92">
        <f t="shared" si="5"/>
        <v>1036.0986319461563</v>
      </c>
      <c r="G51" s="93">
        <v>78</v>
      </c>
      <c r="H51" s="93">
        <f t="shared" si="6"/>
        <v>235.48394325796116</v>
      </c>
      <c r="I51" s="94">
        <f t="shared" si="7"/>
        <v>0.23548394325796115</v>
      </c>
    </row>
    <row r="52" spans="1:9" x14ac:dyDescent="0.2">
      <c r="A52" s="89" t="s">
        <v>210</v>
      </c>
      <c r="B52" s="90">
        <v>62959</v>
      </c>
      <c r="C52" s="91">
        <v>16109</v>
      </c>
      <c r="D52" s="92">
        <v>85853019.760000005</v>
      </c>
      <c r="E52" s="92">
        <f t="shared" si="4"/>
        <v>5329.5064721584213</v>
      </c>
      <c r="F52" s="92">
        <f t="shared" si="5"/>
        <v>1363.6337896091109</v>
      </c>
      <c r="G52" s="93">
        <v>40</v>
      </c>
      <c r="H52" s="93">
        <f t="shared" si="6"/>
        <v>255.86492796899569</v>
      </c>
      <c r="I52" s="94">
        <f t="shared" si="7"/>
        <v>0.25586492796899568</v>
      </c>
    </row>
    <row r="53" spans="1:9" x14ac:dyDescent="0.2">
      <c r="A53" s="89" t="s">
        <v>211</v>
      </c>
      <c r="B53" s="90">
        <v>117312</v>
      </c>
      <c r="C53" s="91">
        <v>20816</v>
      </c>
      <c r="D53" s="92">
        <v>115280136.28</v>
      </c>
      <c r="E53" s="92">
        <f t="shared" si="4"/>
        <v>5538.0542025365103</v>
      </c>
      <c r="F53" s="92">
        <f t="shared" si="5"/>
        <v>982.67983053737044</v>
      </c>
      <c r="G53" s="93">
        <v>82</v>
      </c>
      <c r="H53" s="93">
        <f t="shared" si="6"/>
        <v>177.44135297326787</v>
      </c>
      <c r="I53" s="94">
        <f t="shared" si="7"/>
        <v>0.17744135297326788</v>
      </c>
    </row>
    <row r="54" spans="1:9" x14ac:dyDescent="0.2">
      <c r="A54" s="89" t="s">
        <v>212</v>
      </c>
      <c r="B54" s="90">
        <v>24031</v>
      </c>
      <c r="C54" s="91">
        <v>8074</v>
      </c>
      <c r="D54" s="92">
        <v>43689624.310000002</v>
      </c>
      <c r="E54" s="92">
        <f t="shared" si="4"/>
        <v>5411.1499021550662</v>
      </c>
      <c r="F54" s="92">
        <f t="shared" si="5"/>
        <v>1818.0526948524823</v>
      </c>
      <c r="G54" s="93">
        <v>14</v>
      </c>
      <c r="H54" s="93">
        <f t="shared" si="6"/>
        <v>335.98268902667388</v>
      </c>
      <c r="I54" s="94">
        <f t="shared" si="7"/>
        <v>0.33598268902667389</v>
      </c>
    </row>
    <row r="55" spans="1:9" x14ac:dyDescent="0.2">
      <c r="A55" s="89" t="s">
        <v>213</v>
      </c>
      <c r="B55" s="90">
        <v>54923</v>
      </c>
      <c r="C55" s="91">
        <v>16333</v>
      </c>
      <c r="D55" s="92">
        <v>67587263.609999999</v>
      </c>
      <c r="E55" s="92">
        <f t="shared" si="4"/>
        <v>4138.0801818404461</v>
      </c>
      <c r="F55" s="92">
        <f t="shared" si="5"/>
        <v>1230.582153378366</v>
      </c>
      <c r="G55" s="93">
        <v>58</v>
      </c>
      <c r="H55" s="93">
        <f t="shared" si="6"/>
        <v>297.37996831928336</v>
      </c>
      <c r="I55" s="94">
        <f t="shared" si="7"/>
        <v>0.29737996831928337</v>
      </c>
    </row>
    <row r="56" spans="1:9" x14ac:dyDescent="0.2">
      <c r="A56" s="89" t="s">
        <v>214</v>
      </c>
      <c r="B56" s="90">
        <v>5449</v>
      </c>
      <c r="C56" s="91">
        <v>1318</v>
      </c>
      <c r="D56" s="92">
        <v>6989506.8499999996</v>
      </c>
      <c r="E56" s="92">
        <f t="shared" si="4"/>
        <v>5303.1159711684368</v>
      </c>
      <c r="F56" s="92">
        <f t="shared" si="5"/>
        <v>1282.7136814094329</v>
      </c>
      <c r="G56" s="93">
        <v>52</v>
      </c>
      <c r="H56" s="93">
        <f t="shared" si="6"/>
        <v>241.87924389796291</v>
      </c>
      <c r="I56" s="94">
        <f t="shared" si="7"/>
        <v>0.24187924389796292</v>
      </c>
    </row>
    <row r="57" spans="1:9" x14ac:dyDescent="0.2">
      <c r="A57" s="89" t="s">
        <v>215</v>
      </c>
      <c r="B57" s="90">
        <v>179330</v>
      </c>
      <c r="C57" s="91">
        <v>34108</v>
      </c>
      <c r="D57" s="92">
        <v>158740719.09999999</v>
      </c>
      <c r="E57" s="92">
        <f t="shared" si="4"/>
        <v>4654.0611909229501</v>
      </c>
      <c r="F57" s="92">
        <f t="shared" si="5"/>
        <v>885.18774940054641</v>
      </c>
      <c r="G57" s="93">
        <v>91</v>
      </c>
      <c r="H57" s="93">
        <f t="shared" si="6"/>
        <v>190.1968438075057</v>
      </c>
      <c r="I57" s="94">
        <f t="shared" si="7"/>
        <v>0.19019684380750571</v>
      </c>
    </row>
    <row r="58" spans="1:9" x14ac:dyDescent="0.2">
      <c r="A58" s="89" t="s">
        <v>216</v>
      </c>
      <c r="B58" s="90">
        <v>44272</v>
      </c>
      <c r="C58" s="91">
        <v>9100</v>
      </c>
      <c r="D58" s="92">
        <v>50135676.579999998</v>
      </c>
      <c r="E58" s="92">
        <f t="shared" si="4"/>
        <v>5509.4150087912085</v>
      </c>
      <c r="F58" s="92">
        <f t="shared" si="5"/>
        <v>1132.4466159197686</v>
      </c>
      <c r="G58" s="93">
        <v>67</v>
      </c>
      <c r="H58" s="93">
        <f t="shared" si="6"/>
        <v>205.54752439465125</v>
      </c>
      <c r="I58" s="94">
        <f t="shared" si="7"/>
        <v>0.20554752439465124</v>
      </c>
    </row>
    <row r="59" spans="1:9" x14ac:dyDescent="0.2">
      <c r="A59" s="89" t="s">
        <v>217</v>
      </c>
      <c r="B59" s="90">
        <v>199768</v>
      </c>
      <c r="C59" s="91">
        <v>48685</v>
      </c>
      <c r="D59" s="92">
        <v>216732267.84</v>
      </c>
      <c r="E59" s="92">
        <f t="shared" si="4"/>
        <v>4451.7257438636134</v>
      </c>
      <c r="F59" s="92">
        <f t="shared" si="5"/>
        <v>1084.919846221617</v>
      </c>
      <c r="G59" s="93">
        <v>73</v>
      </c>
      <c r="H59" s="93">
        <f t="shared" si="6"/>
        <v>243.70770093308238</v>
      </c>
      <c r="I59" s="94">
        <f t="shared" si="7"/>
        <v>0.24370770093308239</v>
      </c>
    </row>
    <row r="60" spans="1:9" x14ac:dyDescent="0.2">
      <c r="A60" s="89" t="s">
        <v>218</v>
      </c>
      <c r="B60" s="90">
        <v>10100</v>
      </c>
      <c r="C60" s="91">
        <v>2770</v>
      </c>
      <c r="D60" s="92">
        <v>16279911.76</v>
      </c>
      <c r="E60" s="92">
        <f t="shared" si="4"/>
        <v>5877.2244620938627</v>
      </c>
      <c r="F60" s="92">
        <f t="shared" si="5"/>
        <v>1611.8724514851485</v>
      </c>
      <c r="G60" s="93">
        <v>20</v>
      </c>
      <c r="H60" s="93">
        <f t="shared" si="6"/>
        <v>274.2574257425743</v>
      </c>
      <c r="I60" s="94">
        <f t="shared" si="7"/>
        <v>0.27425742574257428</v>
      </c>
    </row>
    <row r="61" spans="1:9" x14ac:dyDescent="0.2">
      <c r="A61" s="89" t="s">
        <v>219</v>
      </c>
      <c r="B61" s="90">
        <v>60097</v>
      </c>
      <c r="C61" s="91">
        <v>17463</v>
      </c>
      <c r="D61" s="92">
        <v>80244676.640000001</v>
      </c>
      <c r="E61" s="92">
        <f t="shared" si="4"/>
        <v>4595.1255019183418</v>
      </c>
      <c r="F61" s="92">
        <f t="shared" si="5"/>
        <v>1335.2526189327255</v>
      </c>
      <c r="G61" s="93">
        <v>45</v>
      </c>
      <c r="H61" s="93">
        <f t="shared" si="6"/>
        <v>290.58022863038093</v>
      </c>
      <c r="I61" s="94">
        <f t="shared" si="7"/>
        <v>0.29058022863038091</v>
      </c>
    </row>
    <row r="62" spans="1:9" x14ac:dyDescent="0.2">
      <c r="A62" s="89" t="s">
        <v>220</v>
      </c>
      <c r="B62" s="90">
        <v>57232</v>
      </c>
      <c r="C62" s="91">
        <v>20089</v>
      </c>
      <c r="D62" s="92">
        <v>106637164.64</v>
      </c>
      <c r="E62" s="92">
        <f t="shared" si="4"/>
        <v>5308.23657922246</v>
      </c>
      <c r="F62" s="92">
        <f t="shared" si="5"/>
        <v>1863.2437209952475</v>
      </c>
      <c r="G62" s="93">
        <v>12</v>
      </c>
      <c r="H62" s="93">
        <f t="shared" si="6"/>
        <v>351.00992451775232</v>
      </c>
      <c r="I62" s="94">
        <f t="shared" si="7"/>
        <v>0.35100992451775231</v>
      </c>
    </row>
    <row r="63" spans="1:9" x14ac:dyDescent="0.2">
      <c r="A63" s="89" t="s">
        <v>221</v>
      </c>
      <c r="B63" s="90">
        <v>84608</v>
      </c>
      <c r="C63" s="91">
        <v>17954</v>
      </c>
      <c r="D63" s="92">
        <v>92680373.040000007</v>
      </c>
      <c r="E63" s="92">
        <f t="shared" si="4"/>
        <v>5162.1016508855973</v>
      </c>
      <c r="F63" s="92">
        <f t="shared" si="5"/>
        <v>1095.409098903177</v>
      </c>
      <c r="G63" s="93">
        <v>72</v>
      </c>
      <c r="H63" s="93">
        <f t="shared" si="6"/>
        <v>212.20215582450834</v>
      </c>
      <c r="I63" s="94">
        <f t="shared" si="7"/>
        <v>0.21220215582450833</v>
      </c>
    </row>
    <row r="64" spans="1:9" x14ac:dyDescent="0.2">
      <c r="A64" s="89" t="s">
        <v>222</v>
      </c>
      <c r="B64" s="90">
        <v>36117</v>
      </c>
      <c r="C64" s="91">
        <v>8722</v>
      </c>
      <c r="D64" s="92">
        <v>41909776.899999999</v>
      </c>
      <c r="E64" s="92">
        <f t="shared" si="4"/>
        <v>4805.0649965604216</v>
      </c>
      <c r="F64" s="92">
        <f t="shared" si="5"/>
        <v>1160.3892045297227</v>
      </c>
      <c r="G64" s="93">
        <v>65</v>
      </c>
      <c r="H64" s="93">
        <f t="shared" si="6"/>
        <v>241.49292576902846</v>
      </c>
      <c r="I64" s="94">
        <f t="shared" si="7"/>
        <v>0.24149292576902845</v>
      </c>
    </row>
    <row r="65" spans="1:9" x14ac:dyDescent="0.2">
      <c r="A65" s="89" t="s">
        <v>223</v>
      </c>
      <c r="B65" s="90">
        <v>22523</v>
      </c>
      <c r="C65" s="91">
        <v>5509</v>
      </c>
      <c r="D65" s="92">
        <v>29730575.469999999</v>
      </c>
      <c r="E65" s="92">
        <f t="shared" si="4"/>
        <v>5396.7281666364133</v>
      </c>
      <c r="F65" s="92">
        <f t="shared" si="5"/>
        <v>1320.0095666651866</v>
      </c>
      <c r="G65" s="93">
        <v>48</v>
      </c>
      <c r="H65" s="93">
        <f t="shared" si="6"/>
        <v>244.59441459841054</v>
      </c>
      <c r="I65" s="94">
        <f t="shared" si="7"/>
        <v>0.24459441459841053</v>
      </c>
    </row>
    <row r="66" spans="1:9" x14ac:dyDescent="0.2">
      <c r="A66" s="89" t="s">
        <v>224</v>
      </c>
      <c r="B66" s="90">
        <v>23290</v>
      </c>
      <c r="C66" s="91">
        <v>7120</v>
      </c>
      <c r="D66" s="92">
        <v>41890348.450000003</v>
      </c>
      <c r="E66" s="92">
        <f t="shared" si="4"/>
        <v>5883.4759058988766</v>
      </c>
      <c r="F66" s="92">
        <f t="shared" si="5"/>
        <v>1798.6409811077717</v>
      </c>
      <c r="G66" s="93">
        <v>15</v>
      </c>
      <c r="H66" s="93">
        <f t="shared" si="6"/>
        <v>305.71060541004726</v>
      </c>
      <c r="I66" s="94">
        <f t="shared" si="7"/>
        <v>0.30571060541004724</v>
      </c>
    </row>
    <row r="67" spans="1:9" x14ac:dyDescent="0.2">
      <c r="A67" s="89" t="s">
        <v>225</v>
      </c>
      <c r="B67" s="90">
        <v>46358</v>
      </c>
      <c r="C67" s="91">
        <v>12619</v>
      </c>
      <c r="D67" s="92">
        <v>70095589.180000007</v>
      </c>
      <c r="E67" s="92">
        <f t="shared" si="4"/>
        <v>5554.7657643236398</v>
      </c>
      <c r="F67" s="92">
        <f t="shared" si="5"/>
        <v>1512.0494667587041</v>
      </c>
      <c r="G67" s="93">
        <v>27</v>
      </c>
      <c r="H67" s="93">
        <f t="shared" si="6"/>
        <v>272.20760170844301</v>
      </c>
      <c r="I67" s="94">
        <f t="shared" si="7"/>
        <v>0.27220760170844299</v>
      </c>
    </row>
    <row r="68" spans="1:9" x14ac:dyDescent="0.2">
      <c r="A68" s="89" t="s">
        <v>226</v>
      </c>
      <c r="B68" s="90">
        <v>1093708</v>
      </c>
      <c r="C68" s="91">
        <v>248915</v>
      </c>
      <c r="D68" s="92">
        <v>975329285.86000001</v>
      </c>
      <c r="E68" s="92">
        <f t="shared" si="4"/>
        <v>3918.322663800896</v>
      </c>
      <c r="F68" s="92">
        <f t="shared" si="5"/>
        <v>891.76387651914411</v>
      </c>
      <c r="G68" s="93">
        <v>90</v>
      </c>
      <c r="H68" s="93">
        <f t="shared" si="6"/>
        <v>227.58816795707813</v>
      </c>
      <c r="I68" s="94">
        <f t="shared" si="7"/>
        <v>0.22758816795707812</v>
      </c>
    </row>
    <row r="69" spans="1:9" x14ac:dyDescent="0.2">
      <c r="A69" s="89" t="s">
        <v>227</v>
      </c>
      <c r="B69" s="90">
        <v>15234</v>
      </c>
      <c r="C69" s="91">
        <v>3909</v>
      </c>
      <c r="D69" s="92">
        <v>23398757.899999999</v>
      </c>
      <c r="E69" s="92">
        <f t="shared" si="4"/>
        <v>5985.8679713481706</v>
      </c>
      <c r="F69" s="92">
        <f t="shared" si="5"/>
        <v>1535.9562754365234</v>
      </c>
      <c r="G69" s="93">
        <v>26</v>
      </c>
      <c r="H69" s="93">
        <f t="shared" si="6"/>
        <v>256.59708546671919</v>
      </c>
      <c r="I69" s="94">
        <f t="shared" si="7"/>
        <v>0.25659708546671917</v>
      </c>
    </row>
    <row r="70" spans="1:9" x14ac:dyDescent="0.2">
      <c r="A70" s="89" t="s">
        <v>228</v>
      </c>
      <c r="B70" s="90">
        <v>27926</v>
      </c>
      <c r="C70" s="91">
        <v>8390</v>
      </c>
      <c r="D70" s="92">
        <v>39105971.270000003</v>
      </c>
      <c r="E70" s="92">
        <f t="shared" si="4"/>
        <v>4661.0216054827179</v>
      </c>
      <c r="F70" s="92">
        <f t="shared" si="5"/>
        <v>1400.3427368760297</v>
      </c>
      <c r="G70" s="93">
        <v>38</v>
      </c>
      <c r="H70" s="93">
        <f t="shared" si="6"/>
        <v>300.43686886772184</v>
      </c>
      <c r="I70" s="94">
        <f t="shared" si="7"/>
        <v>0.30043686886772186</v>
      </c>
    </row>
    <row r="71" spans="1:9" x14ac:dyDescent="0.2">
      <c r="A71" s="89" t="s">
        <v>229</v>
      </c>
      <c r="B71" s="90">
        <v>99310</v>
      </c>
      <c r="C71" s="91">
        <v>18334</v>
      </c>
      <c r="D71" s="92">
        <v>92161120.790000007</v>
      </c>
      <c r="E71" s="92">
        <f t="shared" si="4"/>
        <v>5026.7874326388137</v>
      </c>
      <c r="F71" s="92">
        <f t="shared" si="5"/>
        <v>928.01450800523617</v>
      </c>
      <c r="G71" s="93">
        <v>87</v>
      </c>
      <c r="H71" s="93">
        <f t="shared" si="6"/>
        <v>184.61383546470648</v>
      </c>
      <c r="I71" s="94">
        <f t="shared" si="7"/>
        <v>0.18461383546470647</v>
      </c>
    </row>
    <row r="72" spans="1:9" x14ac:dyDescent="0.2">
      <c r="A72" s="89" t="s">
        <v>230</v>
      </c>
      <c r="B72" s="90">
        <v>95072</v>
      </c>
      <c r="C72" s="91">
        <v>27766</v>
      </c>
      <c r="D72" s="92">
        <v>139905801.75</v>
      </c>
      <c r="E72" s="92">
        <f t="shared" si="4"/>
        <v>5038.7452910033853</v>
      </c>
      <c r="F72" s="92">
        <f t="shared" si="5"/>
        <v>1471.5773492721305</v>
      </c>
      <c r="G72" s="93">
        <v>30</v>
      </c>
      <c r="H72" s="93">
        <f t="shared" si="6"/>
        <v>292.0523392797038</v>
      </c>
      <c r="I72" s="94">
        <f t="shared" si="7"/>
        <v>0.29205233927970381</v>
      </c>
    </row>
    <row r="73" spans="1:9" x14ac:dyDescent="0.2">
      <c r="A73" s="89" t="s">
        <v>231</v>
      </c>
      <c r="B73" s="90">
        <v>233595</v>
      </c>
      <c r="C73" s="91">
        <v>41706</v>
      </c>
      <c r="D73" s="92">
        <v>218071090.94</v>
      </c>
      <c r="E73" s="92">
        <f t="shared" ref="E73:E104" si="8">D73/C73</f>
        <v>5228.770223469045</v>
      </c>
      <c r="F73" s="92">
        <f t="shared" ref="F73:F108" si="9">D73/B73</f>
        <v>933.54348740341186</v>
      </c>
      <c r="G73" s="93">
        <v>86</v>
      </c>
      <c r="H73" s="93">
        <f t="shared" ref="H73:H104" si="10">I73*1000</f>
        <v>178.53978038913505</v>
      </c>
      <c r="I73" s="94">
        <f t="shared" ref="I73:I108" si="11">C73/B73</f>
        <v>0.17853978038913504</v>
      </c>
    </row>
    <row r="74" spans="1:9" x14ac:dyDescent="0.2">
      <c r="A74" s="89" t="s">
        <v>232</v>
      </c>
      <c r="B74" s="90">
        <v>20711</v>
      </c>
      <c r="C74" s="91">
        <v>6583</v>
      </c>
      <c r="D74" s="92">
        <v>35717777.869999997</v>
      </c>
      <c r="E74" s="92">
        <f t="shared" si="8"/>
        <v>5425.75996809965</v>
      </c>
      <c r="F74" s="92">
        <f t="shared" si="9"/>
        <v>1724.580071942446</v>
      </c>
      <c r="G74" s="93">
        <v>18</v>
      </c>
      <c r="H74" s="93">
        <f t="shared" si="10"/>
        <v>317.85041765245518</v>
      </c>
      <c r="I74" s="94">
        <f t="shared" si="11"/>
        <v>0.3178504176524552</v>
      </c>
    </row>
    <row r="75" spans="1:9" x14ac:dyDescent="0.2">
      <c r="A75" s="89" t="s">
        <v>233</v>
      </c>
      <c r="B75" s="90">
        <v>198783</v>
      </c>
      <c r="C75" s="91">
        <v>42420</v>
      </c>
      <c r="D75" s="92">
        <v>169931510.22</v>
      </c>
      <c r="E75" s="92">
        <f t="shared" si="8"/>
        <v>4005.9290480905233</v>
      </c>
      <c r="F75" s="92">
        <f t="shared" si="9"/>
        <v>854.85937036869348</v>
      </c>
      <c r="G75" s="93">
        <v>92</v>
      </c>
      <c r="H75" s="93">
        <f t="shared" si="10"/>
        <v>213.39853005538703</v>
      </c>
      <c r="I75" s="94">
        <f t="shared" si="11"/>
        <v>0.21339853005538703</v>
      </c>
    </row>
    <row r="76" spans="1:9" x14ac:dyDescent="0.2">
      <c r="A76" s="89" t="s">
        <v>234</v>
      </c>
      <c r="B76" s="90">
        <v>144372</v>
      </c>
      <c r="C76" s="91">
        <v>18353</v>
      </c>
      <c r="D76" s="92">
        <v>95667511.299999997</v>
      </c>
      <c r="E76" s="92">
        <f t="shared" si="8"/>
        <v>5212.6361521277177</v>
      </c>
      <c r="F76" s="92">
        <f t="shared" si="9"/>
        <v>662.64588216551681</v>
      </c>
      <c r="G76" s="93">
        <v>97</v>
      </c>
      <c r="H76" s="93">
        <f t="shared" si="10"/>
        <v>127.12298783697671</v>
      </c>
      <c r="I76" s="94">
        <f t="shared" si="11"/>
        <v>0.1271229878369767</v>
      </c>
    </row>
    <row r="77" spans="1:9" x14ac:dyDescent="0.2">
      <c r="A77" s="89" t="s">
        <v>235</v>
      </c>
      <c r="B77" s="90">
        <v>13273</v>
      </c>
      <c r="C77" s="91">
        <v>2694</v>
      </c>
      <c r="D77" s="92">
        <v>16547887.68</v>
      </c>
      <c r="E77" s="92">
        <f t="shared" si="8"/>
        <v>6142.4972828507798</v>
      </c>
      <c r="F77" s="92">
        <f t="shared" si="9"/>
        <v>1246.7330430196639</v>
      </c>
      <c r="G77" s="93">
        <v>57</v>
      </c>
      <c r="H77" s="93">
        <f t="shared" si="10"/>
        <v>202.96843215550365</v>
      </c>
      <c r="I77" s="94">
        <f t="shared" si="11"/>
        <v>0.20296843215550364</v>
      </c>
    </row>
    <row r="78" spans="1:9" x14ac:dyDescent="0.2">
      <c r="A78" s="89" t="s">
        <v>236</v>
      </c>
      <c r="B78" s="90">
        <v>39826</v>
      </c>
      <c r="C78" s="91">
        <v>11131</v>
      </c>
      <c r="D78" s="92">
        <v>51879395.380000003</v>
      </c>
      <c r="E78" s="92">
        <f t="shared" si="8"/>
        <v>4660.8027472823651</v>
      </c>
      <c r="F78" s="92">
        <f t="shared" si="9"/>
        <v>1302.6514181690354</v>
      </c>
      <c r="G78" s="93">
        <v>50</v>
      </c>
      <c r="H78" s="93">
        <f t="shared" si="10"/>
        <v>279.49078491437757</v>
      </c>
      <c r="I78" s="94">
        <f t="shared" si="11"/>
        <v>0.27949078491437757</v>
      </c>
    </row>
    <row r="79" spans="1:9" x14ac:dyDescent="0.2">
      <c r="A79" s="89" t="s">
        <v>237</v>
      </c>
      <c r="B79" s="90">
        <v>62359</v>
      </c>
      <c r="C79" s="91">
        <v>15021</v>
      </c>
      <c r="D79" s="92">
        <v>71015308.920000002</v>
      </c>
      <c r="E79" s="92">
        <f t="shared" si="8"/>
        <v>4727.7350988615935</v>
      </c>
      <c r="F79" s="92">
        <f t="shared" si="9"/>
        <v>1138.8141073461729</v>
      </c>
      <c r="G79" s="93">
        <v>66</v>
      </c>
      <c r="H79" s="93">
        <f t="shared" si="10"/>
        <v>240.87942398050001</v>
      </c>
      <c r="I79" s="94">
        <f t="shared" si="11"/>
        <v>0.2408794239805</v>
      </c>
    </row>
    <row r="80" spans="1:9" x14ac:dyDescent="0.2">
      <c r="A80" s="89" t="s">
        <v>238</v>
      </c>
      <c r="B80" s="90">
        <v>13729</v>
      </c>
      <c r="C80" s="91">
        <v>3270</v>
      </c>
      <c r="D80" s="92">
        <v>17209963.620000001</v>
      </c>
      <c r="E80" s="92">
        <f t="shared" si="8"/>
        <v>5262.9858165137621</v>
      </c>
      <c r="F80" s="92">
        <f t="shared" si="9"/>
        <v>1253.5482278388813</v>
      </c>
      <c r="G80" s="93">
        <v>55</v>
      </c>
      <c r="H80" s="93">
        <f t="shared" si="10"/>
        <v>238.18195061548548</v>
      </c>
      <c r="I80" s="94">
        <f t="shared" si="11"/>
        <v>0.23818195061548547</v>
      </c>
    </row>
    <row r="81" spans="1:9" x14ac:dyDescent="0.2">
      <c r="A81" s="89" t="s">
        <v>239</v>
      </c>
      <c r="B81" s="90">
        <v>40014</v>
      </c>
      <c r="C81" s="91">
        <v>10353</v>
      </c>
      <c r="D81" s="92">
        <v>56074430.609999999</v>
      </c>
      <c r="E81" s="92">
        <f t="shared" si="8"/>
        <v>5416.2494552303679</v>
      </c>
      <c r="F81" s="92">
        <f t="shared" si="9"/>
        <v>1401.3702856500224</v>
      </c>
      <c r="G81" s="93">
        <v>37</v>
      </c>
      <c r="H81" s="93">
        <f t="shared" si="10"/>
        <v>258.73444294496926</v>
      </c>
      <c r="I81" s="94">
        <f t="shared" si="11"/>
        <v>0.25873444294496928</v>
      </c>
    </row>
    <row r="82" spans="1:9" x14ac:dyDescent="0.2">
      <c r="A82" s="89" t="s">
        <v>240</v>
      </c>
      <c r="B82" s="90">
        <v>179388</v>
      </c>
      <c r="C82" s="91">
        <v>45952</v>
      </c>
      <c r="D82" s="92">
        <v>229998583.61000001</v>
      </c>
      <c r="E82" s="92">
        <f t="shared" si="8"/>
        <v>5005.1920179752788</v>
      </c>
      <c r="F82" s="92">
        <f t="shared" si="9"/>
        <v>1282.1291480478071</v>
      </c>
      <c r="G82" s="93">
        <v>53</v>
      </c>
      <c r="H82" s="93">
        <f t="shared" si="10"/>
        <v>256.15983231877271</v>
      </c>
      <c r="I82" s="94">
        <f t="shared" si="11"/>
        <v>0.25615983231877271</v>
      </c>
    </row>
    <row r="83" spans="1:9" x14ac:dyDescent="0.2">
      <c r="A83" s="89" t="s">
        <v>241</v>
      </c>
      <c r="B83" s="90">
        <v>21468</v>
      </c>
      <c r="C83" s="91">
        <v>3913</v>
      </c>
      <c r="D83" s="92">
        <v>22929113.48</v>
      </c>
      <c r="E83" s="92">
        <f t="shared" si="8"/>
        <v>5859.7274418604657</v>
      </c>
      <c r="F83" s="92">
        <f t="shared" si="9"/>
        <v>1068.0600652133407</v>
      </c>
      <c r="G83" s="93">
        <v>76</v>
      </c>
      <c r="H83" s="93">
        <f t="shared" si="10"/>
        <v>182.27128749767095</v>
      </c>
      <c r="I83" s="94">
        <f t="shared" si="11"/>
        <v>0.18227128749767096</v>
      </c>
    </row>
    <row r="84" spans="1:9" x14ac:dyDescent="0.2">
      <c r="A84" s="89" t="s">
        <v>242</v>
      </c>
      <c r="B84" s="90">
        <v>143907</v>
      </c>
      <c r="C84" s="91">
        <v>37927</v>
      </c>
      <c r="D84" s="92">
        <v>179917393.5</v>
      </c>
      <c r="E84" s="92">
        <f t="shared" si="8"/>
        <v>4743.7813035568324</v>
      </c>
      <c r="F84" s="92">
        <f t="shared" si="9"/>
        <v>1250.233786403719</v>
      </c>
      <c r="G84" s="93">
        <v>56</v>
      </c>
      <c r="H84" s="93">
        <f t="shared" si="10"/>
        <v>263.55215521135176</v>
      </c>
      <c r="I84" s="94">
        <f t="shared" si="11"/>
        <v>0.26355215521135178</v>
      </c>
    </row>
    <row r="85" spans="1:9" x14ac:dyDescent="0.2">
      <c r="A85" s="89" t="s">
        <v>243</v>
      </c>
      <c r="B85" s="90">
        <v>45032</v>
      </c>
      <c r="C85" s="91">
        <v>18526</v>
      </c>
      <c r="D85" s="92">
        <v>86393017.189999998</v>
      </c>
      <c r="E85" s="92">
        <f t="shared" si="8"/>
        <v>4663.3389393285115</v>
      </c>
      <c r="F85" s="92">
        <f t="shared" si="9"/>
        <v>1918.4805735921123</v>
      </c>
      <c r="G85" s="93">
        <v>11</v>
      </c>
      <c r="H85" s="93">
        <f t="shared" si="10"/>
        <v>411.39634038017408</v>
      </c>
      <c r="I85" s="94">
        <f t="shared" si="11"/>
        <v>0.41139634038017409</v>
      </c>
    </row>
    <row r="86" spans="1:9" x14ac:dyDescent="0.2">
      <c r="A86" s="89" t="s">
        <v>244</v>
      </c>
      <c r="B86" s="90">
        <v>131303</v>
      </c>
      <c r="C86" s="91">
        <v>56793</v>
      </c>
      <c r="D86" s="92">
        <v>284630122.38</v>
      </c>
      <c r="E86" s="92">
        <f t="shared" si="8"/>
        <v>5011.7113443558183</v>
      </c>
      <c r="F86" s="92">
        <f t="shared" si="9"/>
        <v>2167.7351041484199</v>
      </c>
      <c r="G86" s="93">
        <v>2</v>
      </c>
      <c r="H86" s="93">
        <f t="shared" si="10"/>
        <v>432.53391011629589</v>
      </c>
      <c r="I86" s="94">
        <f t="shared" si="11"/>
        <v>0.43253391011629588</v>
      </c>
    </row>
    <row r="87" spans="1:9" x14ac:dyDescent="0.2">
      <c r="A87" s="89" t="s">
        <v>245</v>
      </c>
      <c r="B87" s="90">
        <v>91273</v>
      </c>
      <c r="C87" s="91">
        <v>25664</v>
      </c>
      <c r="D87" s="92">
        <v>140885380.34999999</v>
      </c>
      <c r="E87" s="92">
        <f t="shared" si="8"/>
        <v>5489.6111420667075</v>
      </c>
      <c r="F87" s="92">
        <f t="shared" si="9"/>
        <v>1543.5603119213786</v>
      </c>
      <c r="G87" s="93">
        <v>25</v>
      </c>
      <c r="H87" s="93">
        <f t="shared" si="10"/>
        <v>281.17844269389639</v>
      </c>
      <c r="I87" s="94">
        <f t="shared" si="11"/>
        <v>0.28117844269389636</v>
      </c>
    </row>
    <row r="88" spans="1:9" x14ac:dyDescent="0.2">
      <c r="A88" s="89" t="s">
        <v>246</v>
      </c>
      <c r="B88" s="90">
        <v>142342</v>
      </c>
      <c r="C88" s="91">
        <v>39632</v>
      </c>
      <c r="D88" s="92">
        <v>191651394.13999999</v>
      </c>
      <c r="E88" s="92">
        <f t="shared" si="8"/>
        <v>4835.7739740613642</v>
      </c>
      <c r="F88" s="92">
        <f t="shared" si="9"/>
        <v>1346.4149312219863</v>
      </c>
      <c r="G88" s="93">
        <v>44</v>
      </c>
      <c r="H88" s="93">
        <f t="shared" si="10"/>
        <v>278.42801140914139</v>
      </c>
      <c r="I88" s="94">
        <f t="shared" si="11"/>
        <v>0.27842801140914136</v>
      </c>
    </row>
    <row r="89" spans="1:9" x14ac:dyDescent="0.2">
      <c r="A89" s="89" t="s">
        <v>247</v>
      </c>
      <c r="B89" s="90">
        <v>68772</v>
      </c>
      <c r="C89" s="91">
        <v>18709</v>
      </c>
      <c r="D89" s="92">
        <v>97453982.290000007</v>
      </c>
      <c r="E89" s="92">
        <f t="shared" si="8"/>
        <v>5208.9359286974186</v>
      </c>
      <c r="F89" s="92">
        <f t="shared" si="9"/>
        <v>1417.0590107892749</v>
      </c>
      <c r="G89" s="93">
        <v>35</v>
      </c>
      <c r="H89" s="93">
        <f t="shared" si="10"/>
        <v>272.04385505729078</v>
      </c>
      <c r="I89" s="94">
        <f t="shared" si="11"/>
        <v>0.27204385505729078</v>
      </c>
    </row>
    <row r="90" spans="1:9" x14ac:dyDescent="0.2">
      <c r="A90" s="89" t="s">
        <v>248</v>
      </c>
      <c r="B90" s="90">
        <v>64019</v>
      </c>
      <c r="C90" s="91">
        <v>21172</v>
      </c>
      <c r="D90" s="92">
        <v>99086649.689999998</v>
      </c>
      <c r="E90" s="92">
        <f t="shared" si="8"/>
        <v>4680.0798077649724</v>
      </c>
      <c r="F90" s="92">
        <f t="shared" si="9"/>
        <v>1547.7694073634389</v>
      </c>
      <c r="G90" s="93">
        <v>24</v>
      </c>
      <c r="H90" s="93">
        <f t="shared" si="10"/>
        <v>330.71431918649154</v>
      </c>
      <c r="I90" s="94">
        <f t="shared" si="11"/>
        <v>0.33071431918649152</v>
      </c>
    </row>
    <row r="91" spans="1:9" x14ac:dyDescent="0.2">
      <c r="A91" s="89" t="s">
        <v>249</v>
      </c>
      <c r="B91" s="90">
        <v>35802</v>
      </c>
      <c r="C91" s="91">
        <v>14333</v>
      </c>
      <c r="D91" s="92">
        <v>70053351.079999998</v>
      </c>
      <c r="E91" s="92">
        <f t="shared" si="8"/>
        <v>4887.5567627154114</v>
      </c>
      <c r="F91" s="92">
        <f t="shared" si="9"/>
        <v>1956.688204010949</v>
      </c>
      <c r="G91" s="93">
        <v>9</v>
      </c>
      <c r="H91" s="93">
        <f t="shared" si="10"/>
        <v>400.34076308586111</v>
      </c>
      <c r="I91" s="94">
        <f t="shared" si="11"/>
        <v>0.40034076308586114</v>
      </c>
    </row>
    <row r="92" spans="1:9" x14ac:dyDescent="0.2">
      <c r="A92" s="89" t="s">
        <v>250</v>
      </c>
      <c r="B92" s="90">
        <v>63465</v>
      </c>
      <c r="C92" s="91">
        <v>14530</v>
      </c>
      <c r="D92" s="92">
        <v>77836728.780000001</v>
      </c>
      <c r="E92" s="92">
        <f t="shared" si="8"/>
        <v>5356.9668809359946</v>
      </c>
      <c r="F92" s="92">
        <f t="shared" si="9"/>
        <v>1226.4512531316475</v>
      </c>
      <c r="G92" s="93">
        <v>59</v>
      </c>
      <c r="H92" s="93">
        <f t="shared" si="10"/>
        <v>228.94508784369339</v>
      </c>
      <c r="I92" s="94">
        <f t="shared" si="11"/>
        <v>0.22894508784369338</v>
      </c>
    </row>
    <row r="93" spans="1:9" x14ac:dyDescent="0.2">
      <c r="A93" s="89" t="s">
        <v>251</v>
      </c>
      <c r="B93" s="90">
        <v>46604</v>
      </c>
      <c r="C93" s="91">
        <v>9765</v>
      </c>
      <c r="D93" s="92">
        <v>54590775.399999999</v>
      </c>
      <c r="E93" s="92">
        <f t="shared" si="8"/>
        <v>5590.4531899641579</v>
      </c>
      <c r="F93" s="92">
        <f t="shared" si="9"/>
        <v>1171.3753197150459</v>
      </c>
      <c r="G93" s="93">
        <v>63</v>
      </c>
      <c r="H93" s="93">
        <f t="shared" si="10"/>
        <v>209.53137069779419</v>
      </c>
      <c r="I93" s="94">
        <f t="shared" si="11"/>
        <v>0.20953137069779418</v>
      </c>
    </row>
    <row r="94" spans="1:9" x14ac:dyDescent="0.2">
      <c r="A94" s="89" t="s">
        <v>252</v>
      </c>
      <c r="B94" s="90">
        <v>73117</v>
      </c>
      <c r="C94" s="91">
        <v>19980</v>
      </c>
      <c r="D94" s="92">
        <v>105549238.73999999</v>
      </c>
      <c r="E94" s="92">
        <f t="shared" si="8"/>
        <v>5282.744681681681</v>
      </c>
      <c r="F94" s="92">
        <f t="shared" si="9"/>
        <v>1443.566321648864</v>
      </c>
      <c r="G94" s="93">
        <v>32</v>
      </c>
      <c r="H94" s="93">
        <f t="shared" si="10"/>
        <v>273.2606644145684</v>
      </c>
      <c r="I94" s="94">
        <f t="shared" si="11"/>
        <v>0.27326066441456842</v>
      </c>
    </row>
    <row r="95" spans="1:9" x14ac:dyDescent="0.2">
      <c r="A95" s="89" t="s">
        <v>253</v>
      </c>
      <c r="B95" s="90">
        <v>14862</v>
      </c>
      <c r="C95" s="91">
        <v>5377</v>
      </c>
      <c r="D95" s="92">
        <v>32097634.370000001</v>
      </c>
      <c r="E95" s="92">
        <f t="shared" si="8"/>
        <v>5969.4317221498977</v>
      </c>
      <c r="F95" s="92">
        <f t="shared" si="9"/>
        <v>2159.7116384066749</v>
      </c>
      <c r="G95" s="93">
        <v>3</v>
      </c>
      <c r="H95" s="93">
        <f t="shared" si="10"/>
        <v>361.79518234423364</v>
      </c>
      <c r="I95" s="94">
        <f t="shared" si="11"/>
        <v>0.36179518234423363</v>
      </c>
    </row>
    <row r="96" spans="1:9" x14ac:dyDescent="0.2">
      <c r="A96" s="89" t="s">
        <v>254</v>
      </c>
      <c r="B96" s="90">
        <v>35034</v>
      </c>
      <c r="C96" s="91">
        <v>6971</v>
      </c>
      <c r="D96" s="92">
        <v>35550305.420000002</v>
      </c>
      <c r="E96" s="92">
        <f t="shared" si="8"/>
        <v>5099.7425649117777</v>
      </c>
      <c r="F96" s="92">
        <f t="shared" si="9"/>
        <v>1014.7372672261232</v>
      </c>
      <c r="G96" s="93">
        <v>80</v>
      </c>
      <c r="H96" s="93">
        <f t="shared" si="10"/>
        <v>198.97813552548951</v>
      </c>
      <c r="I96" s="94">
        <f t="shared" si="11"/>
        <v>0.19897813552548951</v>
      </c>
    </row>
    <row r="97" spans="1:9" x14ac:dyDescent="0.2">
      <c r="A97" s="89" t="s">
        <v>255</v>
      </c>
      <c r="B97" s="90">
        <v>4309</v>
      </c>
      <c r="C97" s="91">
        <v>1040</v>
      </c>
      <c r="D97" s="92">
        <v>5107692.3</v>
      </c>
      <c r="E97" s="92">
        <f t="shared" si="8"/>
        <v>4911.2425961538456</v>
      </c>
      <c r="F97" s="92">
        <f t="shared" si="9"/>
        <v>1185.3544441865861</v>
      </c>
      <c r="G97" s="93">
        <v>61</v>
      </c>
      <c r="H97" s="93">
        <f t="shared" si="10"/>
        <v>241.35530285449062</v>
      </c>
      <c r="I97" s="94">
        <f t="shared" si="11"/>
        <v>0.24135530285449061</v>
      </c>
    </row>
    <row r="98" spans="1:9" x14ac:dyDescent="0.2">
      <c r="A98" s="89" t="s">
        <v>256</v>
      </c>
      <c r="B98" s="90">
        <v>232814</v>
      </c>
      <c r="C98" s="91">
        <v>37320</v>
      </c>
      <c r="D98" s="92">
        <v>170253207.06</v>
      </c>
      <c r="E98" s="92">
        <f t="shared" si="8"/>
        <v>4561.9830401929257</v>
      </c>
      <c r="F98" s="92">
        <f t="shared" si="9"/>
        <v>731.28423144656256</v>
      </c>
      <c r="G98" s="93">
        <v>94</v>
      </c>
      <c r="H98" s="93">
        <f t="shared" si="10"/>
        <v>160.29963833790066</v>
      </c>
      <c r="I98" s="94">
        <f t="shared" si="11"/>
        <v>0.16029963833790065</v>
      </c>
    </row>
    <row r="99" spans="1:9" x14ac:dyDescent="0.2">
      <c r="A99" s="89" t="s">
        <v>257</v>
      </c>
      <c r="B99" s="90">
        <v>45157</v>
      </c>
      <c r="C99" s="95">
        <v>19838</v>
      </c>
      <c r="D99" s="92">
        <v>102727668.69</v>
      </c>
      <c r="E99" s="92">
        <f t="shared" si="8"/>
        <v>5178.3278904123399</v>
      </c>
      <c r="F99" s="92">
        <f t="shared" si="9"/>
        <v>2274.900207941183</v>
      </c>
      <c r="G99" s="93">
        <v>1</v>
      </c>
      <c r="H99" s="93">
        <f t="shared" si="10"/>
        <v>439.31173461478841</v>
      </c>
      <c r="I99" s="94">
        <f t="shared" si="11"/>
        <v>0.4393117346147884</v>
      </c>
    </row>
    <row r="100" spans="1:9" x14ac:dyDescent="0.2">
      <c r="A100" s="89" t="s">
        <v>258</v>
      </c>
      <c r="B100" s="90">
        <v>1073993</v>
      </c>
      <c r="C100" s="95">
        <v>161434</v>
      </c>
      <c r="D100" s="92">
        <v>675437610.29999995</v>
      </c>
      <c r="E100" s="92">
        <f t="shared" si="8"/>
        <v>4183.9860890518721</v>
      </c>
      <c r="F100" s="92">
        <f t="shared" si="9"/>
        <v>628.9031774881214</v>
      </c>
      <c r="G100" s="93">
        <v>98</v>
      </c>
      <c r="H100" s="93">
        <f t="shared" si="10"/>
        <v>150.31196665155173</v>
      </c>
      <c r="I100" s="94">
        <f t="shared" si="11"/>
        <v>0.15031196665155172</v>
      </c>
    </row>
    <row r="101" spans="1:9" x14ac:dyDescent="0.2">
      <c r="A101" s="89" t="s">
        <v>259</v>
      </c>
      <c r="B101" s="90">
        <v>20174</v>
      </c>
      <c r="C101" s="95">
        <v>5791</v>
      </c>
      <c r="D101" s="92">
        <v>33668765.119999997</v>
      </c>
      <c r="E101" s="92">
        <f t="shared" si="8"/>
        <v>5813.9811984113276</v>
      </c>
      <c r="F101" s="92">
        <f t="shared" si="9"/>
        <v>1668.9186636264496</v>
      </c>
      <c r="G101" s="93">
        <v>19</v>
      </c>
      <c r="H101" s="93">
        <f t="shared" si="10"/>
        <v>287.05264201447403</v>
      </c>
      <c r="I101" s="94">
        <f t="shared" si="11"/>
        <v>0.28705264201447406</v>
      </c>
    </row>
    <row r="102" spans="1:9" x14ac:dyDescent="0.2">
      <c r="A102" s="89" t="s">
        <v>260</v>
      </c>
      <c r="B102" s="90">
        <v>12239</v>
      </c>
      <c r="C102" s="95">
        <v>4145</v>
      </c>
      <c r="D102" s="92">
        <v>26258718.859999999</v>
      </c>
      <c r="E102" s="92">
        <f t="shared" si="8"/>
        <v>6335.0347068757537</v>
      </c>
      <c r="F102" s="92">
        <f t="shared" si="9"/>
        <v>2145.4954538769507</v>
      </c>
      <c r="G102" s="93">
        <v>4</v>
      </c>
      <c r="H102" s="93">
        <f t="shared" si="10"/>
        <v>338.67146008660836</v>
      </c>
      <c r="I102" s="94">
        <f t="shared" si="11"/>
        <v>0.33867146008660837</v>
      </c>
    </row>
    <row r="103" spans="1:9" x14ac:dyDescent="0.2">
      <c r="A103" s="89" t="s">
        <v>261</v>
      </c>
      <c r="B103" s="90">
        <v>57646</v>
      </c>
      <c r="C103" s="95">
        <v>5400</v>
      </c>
      <c r="D103" s="92">
        <v>30354855.039999999</v>
      </c>
      <c r="E103" s="92">
        <f t="shared" si="8"/>
        <v>5621.269451851852</v>
      </c>
      <c r="F103" s="92">
        <f t="shared" si="9"/>
        <v>526.57348367623081</v>
      </c>
      <c r="G103" s="93">
        <v>100</v>
      </c>
      <c r="H103" s="93">
        <f t="shared" si="10"/>
        <v>93.675189952468514</v>
      </c>
      <c r="I103" s="94">
        <f t="shared" si="11"/>
        <v>9.3675189952468513E-2</v>
      </c>
    </row>
    <row r="104" spans="1:9" x14ac:dyDescent="0.2">
      <c r="A104" s="89" t="s">
        <v>262</v>
      </c>
      <c r="B104" s="90">
        <v>124658</v>
      </c>
      <c r="C104" s="95">
        <v>38365</v>
      </c>
      <c r="D104" s="92">
        <v>165292059.15000001</v>
      </c>
      <c r="E104" s="92">
        <f t="shared" si="8"/>
        <v>4308.4076410791085</v>
      </c>
      <c r="F104" s="92">
        <f t="shared" si="9"/>
        <v>1325.9643115564184</v>
      </c>
      <c r="G104" s="93">
        <v>47</v>
      </c>
      <c r="H104" s="93">
        <f t="shared" si="10"/>
        <v>307.76203693304882</v>
      </c>
      <c r="I104" s="94">
        <f t="shared" si="11"/>
        <v>0.30776203693304882</v>
      </c>
    </row>
    <row r="105" spans="1:9" x14ac:dyDescent="0.2">
      <c r="A105" s="89" t="s">
        <v>263</v>
      </c>
      <c r="B105" s="90">
        <v>69907</v>
      </c>
      <c r="C105" s="95">
        <v>17994</v>
      </c>
      <c r="D105" s="92">
        <v>102146302.11</v>
      </c>
      <c r="E105" s="92">
        <f t="shared" ref="E105:E108" si="12">D105/C105</f>
        <v>5676.6867905968656</v>
      </c>
      <c r="F105" s="92">
        <f t="shared" si="9"/>
        <v>1461.1741615288884</v>
      </c>
      <c r="G105" s="93">
        <v>31</v>
      </c>
      <c r="H105" s="93">
        <f t="shared" ref="H105:H108" si="13">I105*1000</f>
        <v>257.39911596835793</v>
      </c>
      <c r="I105" s="94">
        <f t="shared" si="11"/>
        <v>0.25739911596835796</v>
      </c>
    </row>
    <row r="106" spans="1:9" x14ac:dyDescent="0.2">
      <c r="A106" s="89" t="s">
        <v>264</v>
      </c>
      <c r="B106" s="90">
        <v>81968</v>
      </c>
      <c r="C106" s="95">
        <v>26164</v>
      </c>
      <c r="D106" s="92">
        <v>128888982.91</v>
      </c>
      <c r="E106" s="92">
        <f t="shared" si="12"/>
        <v>4926.1956470723126</v>
      </c>
      <c r="F106" s="92">
        <f t="shared" si="9"/>
        <v>1572.4304961692367</v>
      </c>
      <c r="G106" s="93">
        <v>22</v>
      </c>
      <c r="H106" s="93">
        <f t="shared" si="13"/>
        <v>319.19773570173726</v>
      </c>
      <c r="I106" s="94">
        <f t="shared" si="11"/>
        <v>0.31919773570173726</v>
      </c>
    </row>
    <row r="107" spans="1:9" x14ac:dyDescent="0.2">
      <c r="A107" s="89" t="s">
        <v>265</v>
      </c>
      <c r="B107" s="90">
        <v>38477</v>
      </c>
      <c r="C107" s="95">
        <v>8702</v>
      </c>
      <c r="D107" s="92">
        <v>49370800.869999997</v>
      </c>
      <c r="E107" s="92">
        <f t="shared" si="12"/>
        <v>5673.5004447253505</v>
      </c>
      <c r="F107" s="92">
        <f t="shared" si="9"/>
        <v>1283.1250063674402</v>
      </c>
      <c r="G107" s="93">
        <v>51</v>
      </c>
      <c r="H107" s="93">
        <f t="shared" si="13"/>
        <v>226.16108324453572</v>
      </c>
      <c r="I107" s="94">
        <f t="shared" si="11"/>
        <v>0.22616108324453571</v>
      </c>
    </row>
    <row r="108" spans="1:9" x14ac:dyDescent="0.2">
      <c r="A108" s="89" t="s">
        <v>266</v>
      </c>
      <c r="B108" s="93">
        <v>18363</v>
      </c>
      <c r="C108" s="96">
        <v>4675</v>
      </c>
      <c r="D108" s="92">
        <v>26153413.469999999</v>
      </c>
      <c r="E108" s="92">
        <f t="shared" si="12"/>
        <v>5594.3130417112297</v>
      </c>
      <c r="F108" s="92">
        <f t="shared" si="9"/>
        <v>1424.2451380493383</v>
      </c>
      <c r="G108" s="93">
        <v>33</v>
      </c>
      <c r="H108" s="93">
        <f t="shared" si="13"/>
        <v>254.58803027827699</v>
      </c>
      <c r="I108" s="94">
        <f t="shared" si="11"/>
        <v>0.25458803027827698</v>
      </c>
    </row>
    <row r="109" spans="1:9" x14ac:dyDescent="0.2">
      <c r="A109" s="89" t="s">
        <v>267</v>
      </c>
      <c r="B109" s="93"/>
      <c r="C109" s="97"/>
      <c r="D109" s="92">
        <v>9535820.1500000004</v>
      </c>
      <c r="E109" s="98"/>
      <c r="F109" s="98"/>
      <c r="G109" s="99"/>
      <c r="H109" s="93"/>
      <c r="I109" s="94"/>
    </row>
    <row r="110" spans="1:9" s="105" customFormat="1" x14ac:dyDescent="0.2">
      <c r="A110" s="100"/>
      <c r="B110" s="138"/>
      <c r="C110" s="97"/>
      <c r="D110" s="139"/>
      <c r="E110" s="92"/>
      <c r="F110" s="92"/>
      <c r="H110" s="93"/>
      <c r="I110" s="94"/>
    </row>
    <row r="111" spans="1:9" s="107" customFormat="1" x14ac:dyDescent="0.2">
      <c r="A111" s="100" t="s">
        <v>268</v>
      </c>
      <c r="B111" s="101">
        <f>SUM(B9:B109)</f>
        <v>10401960</v>
      </c>
      <c r="C111" s="102">
        <f>SUM(C9:C110)</f>
        <v>2456593</v>
      </c>
      <c r="D111" s="103">
        <f>SUM(D9:D109)</f>
        <v>11657609592.600004</v>
      </c>
      <c r="E111" s="104"/>
      <c r="F111" s="104"/>
      <c r="G111" s="105"/>
      <c r="H111" s="101"/>
      <c r="I111" s="106"/>
    </row>
    <row r="112" spans="1:9" x14ac:dyDescent="0.2">
      <c r="A112" s="108"/>
      <c r="B112" s="99"/>
      <c r="C112" s="93"/>
      <c r="D112" s="98"/>
      <c r="E112" s="98"/>
      <c r="F112" s="98"/>
      <c r="G112" s="99"/>
      <c r="H112" s="93"/>
      <c r="I112" s="109"/>
    </row>
    <row r="113" spans="1:57" s="105" customFormat="1" x14ac:dyDescent="0.2">
      <c r="A113" s="111" t="s">
        <v>269</v>
      </c>
      <c r="B113" s="112"/>
      <c r="C113" s="102"/>
      <c r="D113" s="113">
        <v>52874505</v>
      </c>
      <c r="E113" s="114"/>
      <c r="F113" s="115"/>
      <c r="H113" s="101"/>
      <c r="I113" s="116"/>
    </row>
    <row r="114" spans="1:57" s="99" customFormat="1" x14ac:dyDescent="0.2">
      <c r="A114" s="117"/>
      <c r="B114" s="118"/>
      <c r="C114" s="119"/>
      <c r="D114" s="120"/>
      <c r="E114" s="121"/>
      <c r="F114" s="115"/>
      <c r="H114" s="93"/>
      <c r="I114" s="122"/>
    </row>
    <row r="115" spans="1:57" s="127" customFormat="1" x14ac:dyDescent="0.2">
      <c r="A115" s="123" t="s">
        <v>270</v>
      </c>
      <c r="B115" s="124" t="s">
        <v>271</v>
      </c>
      <c r="C115" s="110"/>
      <c r="D115" s="110"/>
      <c r="E115" s="125"/>
      <c r="F115" s="110"/>
      <c r="G115" s="115"/>
      <c r="H115" s="115"/>
      <c r="I115" s="115"/>
      <c r="J115" s="126"/>
      <c r="K115" s="126"/>
      <c r="L115" s="126"/>
      <c r="M115" s="126"/>
      <c r="N115" s="126"/>
      <c r="O115" s="126"/>
      <c r="P115" s="126"/>
      <c r="Q115" s="126"/>
      <c r="R115" s="126"/>
      <c r="S115" s="126"/>
      <c r="T115" s="126"/>
      <c r="U115" s="126"/>
      <c r="V115" s="126"/>
      <c r="W115" s="126"/>
      <c r="X115" s="126"/>
      <c r="Y115" s="126"/>
      <c r="Z115" s="126"/>
      <c r="AA115" s="126"/>
      <c r="AB115" s="126"/>
      <c r="AC115" s="126"/>
      <c r="AD115" s="126"/>
      <c r="AE115" s="126"/>
      <c r="AF115" s="126"/>
      <c r="AG115" s="126"/>
      <c r="AH115" s="126"/>
      <c r="AI115" s="126"/>
      <c r="AJ115" s="126"/>
      <c r="AK115" s="126"/>
      <c r="AL115" s="126"/>
      <c r="AM115" s="126"/>
      <c r="AN115" s="126"/>
      <c r="AO115" s="126"/>
      <c r="AP115" s="126"/>
      <c r="AQ115" s="126"/>
      <c r="AR115" s="126"/>
      <c r="AS115" s="126"/>
      <c r="AT115" s="126"/>
      <c r="AU115" s="126"/>
      <c r="AV115" s="126"/>
      <c r="AW115" s="126"/>
      <c r="AX115" s="126"/>
      <c r="AY115" s="126"/>
      <c r="AZ115" s="126"/>
      <c r="BA115" s="126"/>
      <c r="BB115" s="126"/>
      <c r="BC115" s="126"/>
      <c r="BD115" s="126"/>
      <c r="BE115" s="126"/>
    </row>
    <row r="116" spans="1:57" s="15" customFormat="1" x14ac:dyDescent="0.2">
      <c r="A116" s="128"/>
      <c r="B116" s="118" t="s">
        <v>272</v>
      </c>
      <c r="C116" s="129"/>
      <c r="D116" s="129"/>
      <c r="E116" s="130"/>
      <c r="F116" s="129"/>
      <c r="G116" s="17"/>
      <c r="H116" s="131"/>
      <c r="I116" s="129"/>
    </row>
    <row r="117" spans="1:57" s="15" customFormat="1" x14ac:dyDescent="0.2">
      <c r="A117" s="128"/>
      <c r="B117" s="118" t="s">
        <v>273</v>
      </c>
      <c r="C117" s="129"/>
      <c r="D117" s="129"/>
      <c r="E117" s="130"/>
      <c r="F117" s="129"/>
      <c r="G117" s="17"/>
      <c r="H117" s="131"/>
      <c r="I117" s="129"/>
    </row>
    <row r="118" spans="1:57" x14ac:dyDescent="0.2">
      <c r="A118" s="117"/>
      <c r="B118" s="118" t="s">
        <v>274</v>
      </c>
    </row>
    <row r="120" spans="1:57" x14ac:dyDescent="0.2">
      <c r="A120" s="123" t="s">
        <v>275</v>
      </c>
      <c r="B120" s="110" t="s">
        <v>276</v>
      </c>
    </row>
    <row r="121" spans="1:57" x14ac:dyDescent="0.2">
      <c r="A121" s="135"/>
    </row>
  </sheetData>
  <sortState xmlns:xlrd2="http://schemas.microsoft.com/office/spreadsheetml/2017/richdata2" ref="A9:I108">
    <sortCondition ref="A9:A108"/>
  </sortState>
  <pageMargins left="0.7" right="0.7" top="0.75" bottom="0.75" header="0.3" footer="0.3"/>
  <pageSetup orientation="portrait" horizontalDpi="4294967293" r:id="rId1"/>
  <ignoredErrors>
    <ignoredError sqref="C111"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51"/>
  <sheetViews>
    <sheetView showGridLines="0" workbookViewId="0">
      <pane ySplit="9" topLeftCell="A16" activePane="bottomLeft" state="frozen"/>
      <selection pane="bottomLeft" activeCell="B39" sqref="B39"/>
    </sheetView>
  </sheetViews>
  <sheetFormatPr defaultRowHeight="12.75" x14ac:dyDescent="0.2"/>
  <cols>
    <col min="1" max="1" width="45.42578125" style="110" bestFit="1" customWidth="1"/>
    <col min="2" max="2" width="19" style="110" bestFit="1" customWidth="1"/>
    <col min="3" max="3" width="16.28515625" style="110" bestFit="1" customWidth="1"/>
    <col min="4" max="4" width="12.42578125" style="110" bestFit="1" customWidth="1"/>
    <col min="5" max="5" width="15" style="110" bestFit="1" customWidth="1"/>
    <col min="6" max="6" width="14.140625" style="125" customWidth="1"/>
    <col min="7" max="7" width="13.85546875" style="110" customWidth="1"/>
    <col min="8" max="8" width="14.5703125" style="110" customWidth="1"/>
    <col min="9" max="9" width="9.140625" style="110"/>
    <col min="10" max="10" width="16.28515625" style="110" bestFit="1" customWidth="1"/>
    <col min="11" max="16384" width="9.140625" style="110"/>
  </cols>
  <sheetData>
    <row r="1" spans="1:12" ht="18" x14ac:dyDescent="0.25">
      <c r="H1" s="192" t="s">
        <v>277</v>
      </c>
    </row>
    <row r="2" spans="1:12" ht="18" x14ac:dyDescent="0.25">
      <c r="H2" s="192" t="s">
        <v>1</v>
      </c>
    </row>
    <row r="3" spans="1:12" ht="18" x14ac:dyDescent="0.25">
      <c r="H3" s="192" t="s">
        <v>2</v>
      </c>
    </row>
    <row r="4" spans="1:12" ht="18" x14ac:dyDescent="0.25">
      <c r="H4" s="192" t="s">
        <v>278</v>
      </c>
    </row>
    <row r="5" spans="1:12" x14ac:dyDescent="0.2">
      <c r="H5" s="177"/>
    </row>
    <row r="7" spans="1:12" s="181" customFormat="1" x14ac:dyDescent="0.2">
      <c r="A7" s="178"/>
      <c r="B7" s="178"/>
      <c r="C7" s="178"/>
      <c r="D7" s="178"/>
      <c r="E7" s="178"/>
      <c r="F7" s="179"/>
      <c r="G7" s="178"/>
      <c r="H7" s="178"/>
      <c r="I7" s="180"/>
      <c r="J7" s="180"/>
      <c r="K7" s="180"/>
      <c r="L7" s="180"/>
    </row>
    <row r="8" spans="1:12" s="181" customFormat="1" x14ac:dyDescent="0.2">
      <c r="A8" s="178"/>
      <c r="B8" s="178"/>
      <c r="C8" s="178"/>
      <c r="D8" s="178"/>
      <c r="E8" s="178"/>
      <c r="F8" s="179"/>
      <c r="G8" s="178"/>
      <c r="H8" s="178"/>
      <c r="I8" s="180"/>
      <c r="J8" s="180"/>
      <c r="K8" s="180"/>
      <c r="L8" s="180"/>
    </row>
    <row r="9" spans="1:12" s="148" customFormat="1" ht="38.25" x14ac:dyDescent="0.2">
      <c r="A9" s="141" t="s">
        <v>279</v>
      </c>
      <c r="B9" s="142" t="s">
        <v>280</v>
      </c>
      <c r="C9" s="143" t="s">
        <v>281</v>
      </c>
      <c r="D9" s="144" t="s">
        <v>282</v>
      </c>
      <c r="E9" s="5" t="s">
        <v>283</v>
      </c>
      <c r="F9" s="145" t="s">
        <v>284</v>
      </c>
      <c r="G9" s="5" t="s">
        <v>285</v>
      </c>
      <c r="H9" s="145" t="s">
        <v>286</v>
      </c>
      <c r="I9" s="146"/>
      <c r="J9" s="147"/>
      <c r="K9" s="147"/>
      <c r="L9" s="147"/>
    </row>
    <row r="10" spans="1:12" x14ac:dyDescent="0.2">
      <c r="A10" s="149" t="s">
        <v>287</v>
      </c>
      <c r="B10" s="92">
        <v>993458937.04999995</v>
      </c>
      <c r="C10" s="94">
        <f t="shared" ref="C10:C31" si="0">B10/$B$39</f>
        <v>8.1307505881351549E-2</v>
      </c>
      <c r="D10" s="150">
        <f>B10/$B$31</f>
        <v>0.11337766735932253</v>
      </c>
      <c r="E10" s="93">
        <v>229514</v>
      </c>
      <c r="F10" s="92">
        <f>B10/E10</f>
        <v>4328.533061381876</v>
      </c>
      <c r="G10" s="151">
        <v>241303</v>
      </c>
      <c r="H10" s="92">
        <v>4202.8583026319602</v>
      </c>
      <c r="I10" s="99"/>
    </row>
    <row r="11" spans="1:12" x14ac:dyDescent="0.2">
      <c r="A11" s="149" t="s">
        <v>288</v>
      </c>
      <c r="B11" s="92">
        <v>935119770.98000002</v>
      </c>
      <c r="C11" s="94">
        <f t="shared" si="0"/>
        <v>7.6532862550410405E-2</v>
      </c>
      <c r="D11" s="150">
        <f t="shared" ref="D11:D31" si="1">B11/$B$31</f>
        <v>0.10671975899690389</v>
      </c>
      <c r="E11" s="93">
        <v>1009604</v>
      </c>
      <c r="F11" s="92">
        <f t="shared" ref="F11:F31" si="2">B11/E11</f>
        <v>926.22431268101161</v>
      </c>
      <c r="G11" s="151">
        <v>1048045</v>
      </c>
      <c r="H11" s="92">
        <v>889.97896655200873</v>
      </c>
      <c r="I11" s="99"/>
    </row>
    <row r="12" spans="1:12" x14ac:dyDescent="0.2">
      <c r="A12" s="149" t="s">
        <v>289</v>
      </c>
      <c r="B12" s="92">
        <v>80304.649999999994</v>
      </c>
      <c r="C12" s="94">
        <f t="shared" si="0"/>
        <v>6.5723610293982985E-6</v>
      </c>
      <c r="D12" s="150">
        <f t="shared" si="1"/>
        <v>9.1647007798255726E-6</v>
      </c>
      <c r="E12" s="93">
        <v>3</v>
      </c>
      <c r="F12" s="92">
        <f t="shared" si="2"/>
        <v>26768.216666666664</v>
      </c>
      <c r="G12" s="151">
        <v>5</v>
      </c>
      <c r="H12" s="92">
        <v>0</v>
      </c>
      <c r="I12" s="99"/>
    </row>
    <row r="13" spans="1:12" x14ac:dyDescent="0.2">
      <c r="A13" s="149" t="s">
        <v>290</v>
      </c>
      <c r="B13" s="92">
        <v>184947.57</v>
      </c>
      <c r="C13" s="94">
        <f t="shared" si="0"/>
        <v>1.5136635319995965E-5</v>
      </c>
      <c r="D13" s="150">
        <f t="shared" si="1"/>
        <v>2.110698619576631E-5</v>
      </c>
      <c r="E13" s="93">
        <v>15</v>
      </c>
      <c r="F13" s="92">
        <f t="shared" si="2"/>
        <v>12329.838</v>
      </c>
      <c r="G13" s="151">
        <v>7</v>
      </c>
      <c r="H13" s="92">
        <v>14371.285714285714</v>
      </c>
      <c r="I13" s="99"/>
    </row>
    <row r="14" spans="1:12" x14ac:dyDescent="0.2">
      <c r="A14" s="149" t="s">
        <v>291</v>
      </c>
      <c r="B14" s="92">
        <v>1210993924.9000001</v>
      </c>
      <c r="C14" s="94">
        <f t="shared" si="0"/>
        <v>9.9111188192101587E-2</v>
      </c>
      <c r="D14" s="150">
        <f t="shared" si="1"/>
        <v>0.13820366526589759</v>
      </c>
      <c r="E14" s="93">
        <v>2144231</v>
      </c>
      <c r="F14" s="92">
        <f t="shared" si="2"/>
        <v>564.76840643568721</v>
      </c>
      <c r="G14" s="151">
        <v>2223342</v>
      </c>
      <c r="H14" s="92">
        <v>550.39418092223332</v>
      </c>
      <c r="I14" s="99"/>
    </row>
    <row r="15" spans="1:12" x14ac:dyDescent="0.2">
      <c r="A15" s="149" t="s">
        <v>292</v>
      </c>
      <c r="B15" s="92">
        <v>138626793.16</v>
      </c>
      <c r="C15" s="94">
        <f t="shared" si="0"/>
        <v>1.1345611156953459E-2</v>
      </c>
      <c r="D15" s="150">
        <f t="shared" si="1"/>
        <v>1.5820666416928166E-2</v>
      </c>
      <c r="E15" s="93">
        <v>461187</v>
      </c>
      <c r="F15" s="92">
        <f t="shared" si="2"/>
        <v>300.5869488081841</v>
      </c>
      <c r="G15" s="151">
        <v>466786</v>
      </c>
      <c r="H15" s="92">
        <v>300.66112736885856</v>
      </c>
      <c r="I15" s="99"/>
    </row>
    <row r="16" spans="1:12" x14ac:dyDescent="0.2">
      <c r="A16" s="149" t="s">
        <v>293</v>
      </c>
      <c r="B16" s="92">
        <v>1295946146.3</v>
      </c>
      <c r="C16" s="94">
        <f t="shared" si="0"/>
        <v>0.10606391968760248</v>
      </c>
      <c r="D16" s="150">
        <f t="shared" si="1"/>
        <v>0.14789876623094125</v>
      </c>
      <c r="E16" s="93">
        <v>42225</v>
      </c>
      <c r="F16" s="92">
        <f t="shared" si="2"/>
        <v>30691.442185908822</v>
      </c>
      <c r="G16" s="151">
        <v>44623</v>
      </c>
      <c r="H16" s="92">
        <v>28547.070994778478</v>
      </c>
      <c r="I16" s="99"/>
    </row>
    <row r="17" spans="1:9" x14ac:dyDescent="0.2">
      <c r="A17" s="149" t="s">
        <v>294</v>
      </c>
      <c r="B17" s="92">
        <v>1929861.71</v>
      </c>
      <c r="C17" s="94">
        <f t="shared" si="0"/>
        <v>1.5794537296323391E-4</v>
      </c>
      <c r="D17" s="150">
        <f t="shared" si="1"/>
        <v>2.2024384787920146E-4</v>
      </c>
      <c r="E17" s="93">
        <v>24</v>
      </c>
      <c r="F17" s="92">
        <f t="shared" si="2"/>
        <v>80410.904583333337</v>
      </c>
      <c r="G17" s="151">
        <v>24</v>
      </c>
      <c r="H17" s="92">
        <v>67925.458333333328</v>
      </c>
      <c r="I17" s="99"/>
    </row>
    <row r="18" spans="1:9" x14ac:dyDescent="0.2">
      <c r="A18" s="149" t="s">
        <v>295</v>
      </c>
      <c r="B18" s="92">
        <v>358142498.01999998</v>
      </c>
      <c r="C18" s="94">
        <f t="shared" si="0"/>
        <v>2.9311400983106275E-2</v>
      </c>
      <c r="D18" s="150">
        <f t="shared" si="1"/>
        <v>4.0872711989810961E-2</v>
      </c>
      <c r="E18" s="93">
        <v>833762</v>
      </c>
      <c r="F18" s="92">
        <f t="shared" si="2"/>
        <v>429.55003708492347</v>
      </c>
      <c r="G18" s="151">
        <v>853233</v>
      </c>
      <c r="H18" s="92">
        <v>426.021698645036</v>
      </c>
      <c r="I18" s="99"/>
    </row>
    <row r="19" spans="1:9" x14ac:dyDescent="0.2">
      <c r="A19" s="149" t="s">
        <v>296</v>
      </c>
      <c r="B19" s="92">
        <v>1879540076.8</v>
      </c>
      <c r="C19" s="94">
        <f t="shared" si="0"/>
        <v>0.1538269073329204</v>
      </c>
      <c r="D19" s="150">
        <f t="shared" si="1"/>
        <v>0.21450093372628334</v>
      </c>
      <c r="E19" s="17">
        <v>1185680</v>
      </c>
      <c r="F19" s="152">
        <f t="shared" si="2"/>
        <v>1585.2001187504216</v>
      </c>
      <c r="G19" s="153">
        <v>1540075</v>
      </c>
      <c r="H19" s="152">
        <v>1222.4032297128388</v>
      </c>
      <c r="I19" s="99"/>
    </row>
    <row r="20" spans="1:9" x14ac:dyDescent="0.2">
      <c r="A20" s="149" t="s">
        <v>297</v>
      </c>
      <c r="B20" s="92">
        <v>481368459.12</v>
      </c>
      <c r="C20" s="94">
        <f t="shared" si="0"/>
        <v>3.9396564227623138E-2</v>
      </c>
      <c r="D20" s="150">
        <f t="shared" si="1"/>
        <v>5.493577137414208E-2</v>
      </c>
      <c r="E20" s="17">
        <v>242638</v>
      </c>
      <c r="F20" s="152">
        <f t="shared" si="2"/>
        <v>1983.8955939300522</v>
      </c>
      <c r="G20" s="153">
        <v>260827</v>
      </c>
      <c r="H20" s="152">
        <v>1807.3377679458031</v>
      </c>
      <c r="I20" s="99"/>
    </row>
    <row r="21" spans="1:9" x14ac:dyDescent="0.2">
      <c r="A21" s="149" t="s">
        <v>298</v>
      </c>
      <c r="B21" s="92">
        <v>270526255.5</v>
      </c>
      <c r="C21" s="94">
        <f t="shared" si="0"/>
        <v>2.2140638419783254E-2</v>
      </c>
      <c r="D21" s="150">
        <f t="shared" si="1"/>
        <v>3.0873581850417661E-2</v>
      </c>
      <c r="E21" s="93">
        <v>12086</v>
      </c>
      <c r="F21" s="152">
        <f t="shared" si="2"/>
        <v>22383.439971868276</v>
      </c>
      <c r="G21" s="153">
        <v>12484</v>
      </c>
      <c r="H21" s="152">
        <v>20319.386014098047</v>
      </c>
      <c r="I21" s="129"/>
    </row>
    <row r="22" spans="1:9" x14ac:dyDescent="0.2">
      <c r="A22" s="149" t="s">
        <v>299</v>
      </c>
      <c r="B22" s="92">
        <v>292749.64</v>
      </c>
      <c r="C22" s="94">
        <f t="shared" si="0"/>
        <v>2.395946343463774E-5</v>
      </c>
      <c r="D22" s="150">
        <f t="shared" si="1"/>
        <v>3.3409806953914325E-5</v>
      </c>
      <c r="E22" s="93">
        <v>141</v>
      </c>
      <c r="F22" s="152">
        <f t="shared" si="2"/>
        <v>2076.2385815602838</v>
      </c>
      <c r="G22" s="153">
        <v>132</v>
      </c>
      <c r="H22" s="152">
        <v>1259.7954545454545</v>
      </c>
      <c r="I22" s="129"/>
    </row>
    <row r="23" spans="1:9" x14ac:dyDescent="0.2">
      <c r="A23" s="149" t="s">
        <v>300</v>
      </c>
      <c r="B23" s="92">
        <v>62431711.530000001</v>
      </c>
      <c r="C23" s="94">
        <f t="shared" si="0"/>
        <v>5.1095888950192601E-3</v>
      </c>
      <c r="D23" s="150">
        <f t="shared" si="1"/>
        <v>7.1249666780794918E-3</v>
      </c>
      <c r="E23" s="93">
        <v>2753</v>
      </c>
      <c r="F23" s="152">
        <f t="shared" si="2"/>
        <v>22677.701245913548</v>
      </c>
      <c r="G23" s="153">
        <v>2594</v>
      </c>
      <c r="H23" s="152">
        <v>21105.559753276793</v>
      </c>
      <c r="I23" s="129"/>
    </row>
    <row r="24" spans="1:9" x14ac:dyDescent="0.2">
      <c r="A24" s="149" t="s">
        <v>301</v>
      </c>
      <c r="B24" s="92">
        <v>470896824.02999997</v>
      </c>
      <c r="C24" s="94">
        <f t="shared" si="0"/>
        <v>3.8539535819186066E-2</v>
      </c>
      <c r="D24" s="150">
        <f t="shared" si="1"/>
        <v>5.3740704808564965E-2</v>
      </c>
      <c r="E24" s="93">
        <v>43727</v>
      </c>
      <c r="F24" s="152">
        <f t="shared" si="2"/>
        <v>10769.017404121023</v>
      </c>
      <c r="G24" s="153">
        <v>45538</v>
      </c>
      <c r="H24" s="152">
        <v>9953.9496684088008</v>
      </c>
      <c r="I24" s="129"/>
    </row>
    <row r="25" spans="1:9" x14ac:dyDescent="0.2">
      <c r="A25" s="149" t="s">
        <v>302</v>
      </c>
      <c r="B25" s="92">
        <v>83793972.370000005</v>
      </c>
      <c r="C25" s="94">
        <f t="shared" si="0"/>
        <v>6.8579370995710195E-3</v>
      </c>
      <c r="D25" s="150">
        <f t="shared" si="1"/>
        <v>9.5629167666383165E-3</v>
      </c>
      <c r="E25" s="93">
        <v>7608</v>
      </c>
      <c r="F25" s="152">
        <f t="shared" si="2"/>
        <v>11013.929070715038</v>
      </c>
      <c r="G25" s="153">
        <v>7424</v>
      </c>
      <c r="H25" s="152">
        <v>10231.947871767241</v>
      </c>
      <c r="I25" s="129"/>
    </row>
    <row r="26" spans="1:9" x14ac:dyDescent="0.2">
      <c r="A26" s="149" t="s">
        <v>303</v>
      </c>
      <c r="B26" s="92">
        <v>87908068.349999994</v>
      </c>
      <c r="C26" s="94">
        <f t="shared" si="0"/>
        <v>7.1946464195189437E-3</v>
      </c>
      <c r="D26" s="150">
        <f t="shared" si="1"/>
        <v>1.0032434517306343E-2</v>
      </c>
      <c r="E26" s="93">
        <v>709299</v>
      </c>
      <c r="F26" s="92">
        <f t="shared" si="2"/>
        <v>123.93654629429901</v>
      </c>
      <c r="G26" s="151">
        <v>705100</v>
      </c>
      <c r="H26" s="92">
        <v>126.35234293008084</v>
      </c>
      <c r="I26" s="99"/>
    </row>
    <row r="27" spans="1:9" x14ac:dyDescent="0.2">
      <c r="A27" s="149" t="s">
        <v>304</v>
      </c>
      <c r="B27" s="92">
        <v>113032952.95</v>
      </c>
      <c r="C27" s="94">
        <f t="shared" si="0"/>
        <v>9.2509384575661744E-3</v>
      </c>
      <c r="D27" s="150">
        <f t="shared" si="1"/>
        <v>1.2899790884423909E-2</v>
      </c>
      <c r="E27" s="93">
        <v>443815</v>
      </c>
      <c r="F27" s="92">
        <f t="shared" si="2"/>
        <v>254.68484154433716</v>
      </c>
      <c r="G27" s="151">
        <v>476754</v>
      </c>
      <c r="H27" s="92">
        <v>244.38892175000106</v>
      </c>
      <c r="I27" s="99"/>
    </row>
    <row r="28" spans="1:9" x14ac:dyDescent="0.2">
      <c r="A28" s="154" t="s">
        <v>305</v>
      </c>
      <c r="B28" s="92">
        <v>57654.41</v>
      </c>
      <c r="C28" s="94">
        <f t="shared" si="0"/>
        <v>4.7186009459844678E-6</v>
      </c>
      <c r="D28" s="150">
        <f t="shared" si="1"/>
        <v>6.5797611506604341E-6</v>
      </c>
      <c r="E28" s="93">
        <v>6</v>
      </c>
      <c r="F28" s="92">
        <f t="shared" si="2"/>
        <v>9609.0683333333345</v>
      </c>
      <c r="G28" s="151">
        <v>3</v>
      </c>
      <c r="H28" s="92">
        <v>21149</v>
      </c>
      <c r="I28" s="99"/>
    </row>
    <row r="29" spans="1:9" x14ac:dyDescent="0.2">
      <c r="A29" s="149" t="s">
        <v>306</v>
      </c>
      <c r="B29" s="92">
        <v>149444493.87</v>
      </c>
      <c r="C29" s="94">
        <f t="shared" si="0"/>
        <v>1.2230962560316756E-2</v>
      </c>
      <c r="D29" s="150">
        <f t="shared" si="1"/>
        <v>1.7055227430927439E-2</v>
      </c>
      <c r="E29" s="93">
        <v>90676</v>
      </c>
      <c r="F29" s="92">
        <f t="shared" si="2"/>
        <v>1648.1151999426529</v>
      </c>
      <c r="G29" s="151">
        <v>85768</v>
      </c>
      <c r="H29" s="92">
        <v>1652.4377506762428</v>
      </c>
      <c r="I29" s="99"/>
    </row>
    <row r="30" spans="1:9" x14ac:dyDescent="0.2">
      <c r="A30" s="149" t="s">
        <v>307</v>
      </c>
      <c r="B30" s="155">
        <v>228610054.56999999</v>
      </c>
      <c r="C30" s="156">
        <f t="shared" si="0"/>
        <v>1.8710097280599396E-2</v>
      </c>
      <c r="D30" s="157">
        <f t="shared" si="1"/>
        <v>2.6089930600452726E-2</v>
      </c>
      <c r="E30" s="158">
        <v>627655</v>
      </c>
      <c r="F30" s="155">
        <f t="shared" si="2"/>
        <v>364.22884318614524</v>
      </c>
      <c r="G30" s="159">
        <v>641552</v>
      </c>
      <c r="H30" s="155">
        <v>331.41141637778389</v>
      </c>
      <c r="I30" s="99"/>
    </row>
    <row r="31" spans="1:9" s="107" customFormat="1" x14ac:dyDescent="0.2">
      <c r="A31" s="160" t="s">
        <v>308</v>
      </c>
      <c r="B31" s="161">
        <f>SUM(B10:B30)</f>
        <v>8762386457.4799995</v>
      </c>
      <c r="C31" s="162">
        <f t="shared" si="0"/>
        <v>0.71713863739732331</v>
      </c>
      <c r="D31" s="163">
        <f t="shared" si="1"/>
        <v>1</v>
      </c>
      <c r="E31" s="101">
        <v>2249308</v>
      </c>
      <c r="F31" s="103">
        <f t="shared" si="2"/>
        <v>3895.5920920923231</v>
      </c>
      <c r="G31" s="101">
        <v>2420225</v>
      </c>
      <c r="H31" s="164">
        <v>3595.4818204918965</v>
      </c>
      <c r="I31" s="105"/>
    </row>
    <row r="32" spans="1:9" x14ac:dyDescent="0.2">
      <c r="A32" s="160"/>
      <c r="B32" s="125"/>
      <c r="C32" s="182"/>
      <c r="D32" s="183"/>
      <c r="E32" s="132"/>
    </row>
    <row r="33" spans="1:17" s="99" customFormat="1" x14ac:dyDescent="0.2">
      <c r="A33" s="165" t="s">
        <v>309</v>
      </c>
      <c r="C33" s="94"/>
      <c r="F33" s="98"/>
      <c r="H33" s="166"/>
    </row>
    <row r="34" spans="1:17" s="99" customFormat="1" x14ac:dyDescent="0.2">
      <c r="A34" s="154" t="s">
        <v>310</v>
      </c>
      <c r="B34" s="152">
        <v>39148037</v>
      </c>
      <c r="C34" s="94">
        <f>B34/$B$39</f>
        <v>3.2039867274963863E-3</v>
      </c>
      <c r="E34" s="93">
        <v>8645</v>
      </c>
      <c r="F34" s="98"/>
      <c r="G34" s="93">
        <v>9417</v>
      </c>
    </row>
    <row r="35" spans="1:17" s="99" customFormat="1" x14ac:dyDescent="0.2">
      <c r="A35" s="154" t="s">
        <v>311</v>
      </c>
      <c r="B35" s="152">
        <v>521781437.30000001</v>
      </c>
      <c r="C35" s="94">
        <f>B35/$B$39</f>
        <v>4.2704077340153426E-2</v>
      </c>
      <c r="E35" s="93">
        <v>365222</v>
      </c>
      <c r="F35" s="98"/>
      <c r="G35" s="93">
        <v>369277</v>
      </c>
    </row>
    <row r="36" spans="1:17" s="99" customFormat="1" x14ac:dyDescent="0.2">
      <c r="A36" s="149" t="s">
        <v>312</v>
      </c>
      <c r="B36" s="155">
        <v>2895223135.1999998</v>
      </c>
      <c r="C36" s="156">
        <f>B36/$B$39</f>
        <v>0.23695329853502681</v>
      </c>
      <c r="D36" s="167"/>
      <c r="E36" s="158">
        <v>2101679</v>
      </c>
      <c r="F36" s="168"/>
      <c r="G36" s="158">
        <v>2153763</v>
      </c>
      <c r="H36" s="167"/>
      <c r="I36" s="75"/>
    </row>
    <row r="37" spans="1:17" s="99" customFormat="1" x14ac:dyDescent="0.2">
      <c r="A37" s="160" t="s">
        <v>313</v>
      </c>
      <c r="B37" s="161">
        <f>SUM(B34:B36)</f>
        <v>3456152609.5</v>
      </c>
      <c r="C37" s="162">
        <f>B37/$B$39</f>
        <v>0.28286136260267664</v>
      </c>
      <c r="E37" s="169">
        <v>2185041</v>
      </c>
      <c r="F37" s="98"/>
      <c r="G37" s="169">
        <v>2242563</v>
      </c>
    </row>
    <row r="38" spans="1:17" x14ac:dyDescent="0.2">
      <c r="C38" s="182"/>
      <c r="D38" s="132"/>
    </row>
    <row r="39" spans="1:17" s="105" customFormat="1" x14ac:dyDescent="0.2">
      <c r="A39" s="170" t="s">
        <v>314</v>
      </c>
      <c r="B39" s="161">
        <f>B31+B37</f>
        <v>12218539066.98</v>
      </c>
      <c r="C39" s="162">
        <f>B39/$B$39</f>
        <v>1</v>
      </c>
      <c r="F39" s="104"/>
    </row>
    <row r="40" spans="1:17" s="105" customFormat="1" x14ac:dyDescent="0.2">
      <c r="A40" s="171" t="s">
        <v>315</v>
      </c>
      <c r="B40" s="172"/>
      <c r="C40" s="116"/>
      <c r="D40" s="116"/>
      <c r="E40" s="169">
        <v>2323687</v>
      </c>
      <c r="G40" s="173">
        <v>2493667</v>
      </c>
    </row>
    <row r="41" spans="1:17" s="105" customFormat="1" x14ac:dyDescent="0.2">
      <c r="A41" s="165" t="s">
        <v>316</v>
      </c>
      <c r="B41" s="113"/>
      <c r="C41" s="116"/>
      <c r="D41" s="116"/>
      <c r="F41" s="103">
        <f>B39/E40</f>
        <v>5258.2551208402847</v>
      </c>
      <c r="G41" s="161"/>
      <c r="H41" s="174">
        <v>4866.2887051077787</v>
      </c>
    </row>
    <row r="42" spans="1:17" x14ac:dyDescent="0.2">
      <c r="A42" s="165"/>
      <c r="B42" s="184"/>
      <c r="C42" s="185"/>
    </row>
    <row r="43" spans="1:17" s="105" customFormat="1" x14ac:dyDescent="0.2">
      <c r="A43" s="175" t="s">
        <v>317</v>
      </c>
      <c r="B43" s="113">
        <v>52874505</v>
      </c>
      <c r="C43" s="116"/>
      <c r="D43" s="116"/>
      <c r="E43" s="101">
        <v>111727</v>
      </c>
      <c r="G43" s="101"/>
    </row>
    <row r="44" spans="1:17" x14ac:dyDescent="0.2">
      <c r="B44" s="186"/>
    </row>
    <row r="45" spans="1:17" s="189" customFormat="1" ht="33" customHeight="1" x14ac:dyDescent="0.2">
      <c r="A45" s="388" t="s">
        <v>318</v>
      </c>
      <c r="B45" s="388"/>
      <c r="C45" s="388"/>
      <c r="D45" s="388"/>
      <c r="E45" s="388"/>
      <c r="F45" s="388"/>
      <c r="G45" s="388"/>
      <c r="H45" s="388"/>
      <c r="I45" s="187"/>
      <c r="J45" s="187"/>
      <c r="K45" s="187"/>
      <c r="L45" s="187"/>
      <c r="M45" s="187"/>
      <c r="N45" s="188"/>
      <c r="O45" s="188"/>
      <c r="P45" s="188"/>
      <c r="Q45" s="188"/>
    </row>
    <row r="46" spans="1:17" s="189" customFormat="1" ht="13.5" customHeight="1" x14ac:dyDescent="0.2">
      <c r="A46" s="190" t="s">
        <v>319</v>
      </c>
      <c r="B46" s="187"/>
      <c r="C46" s="187"/>
      <c r="D46" s="187"/>
      <c r="E46" s="187"/>
      <c r="F46" s="187"/>
      <c r="G46" s="187"/>
      <c r="H46" s="187"/>
      <c r="I46" s="187"/>
      <c r="J46" s="187"/>
      <c r="K46" s="187"/>
      <c r="L46" s="187"/>
      <c r="M46" s="187"/>
      <c r="N46" s="188"/>
      <c r="O46" s="188"/>
      <c r="P46" s="188"/>
      <c r="Q46" s="188"/>
    </row>
    <row r="47" spans="1:17" s="189" customFormat="1" ht="13.5" customHeight="1" x14ac:dyDescent="0.2">
      <c r="A47" s="190" t="s">
        <v>320</v>
      </c>
      <c r="B47" s="187"/>
      <c r="C47" s="187"/>
      <c r="D47" s="187"/>
      <c r="E47" s="187"/>
      <c r="F47" s="187"/>
      <c r="G47" s="187"/>
      <c r="H47" s="187"/>
      <c r="I47" s="187"/>
      <c r="J47" s="187"/>
      <c r="K47" s="187"/>
      <c r="L47" s="187"/>
      <c r="M47" s="187"/>
      <c r="N47" s="188"/>
      <c r="O47" s="188"/>
      <c r="P47" s="188"/>
      <c r="Q47" s="188"/>
    </row>
    <row r="48" spans="1:17" s="189" customFormat="1" ht="13.5" customHeight="1" x14ac:dyDescent="0.2">
      <c r="A48" s="187" t="s">
        <v>321</v>
      </c>
      <c r="B48" s="187"/>
      <c r="C48" s="187"/>
      <c r="D48" s="187"/>
      <c r="E48" s="187"/>
      <c r="F48" s="187"/>
      <c r="G48" s="187"/>
      <c r="H48" s="187"/>
      <c r="I48" s="187"/>
      <c r="J48" s="187"/>
      <c r="K48" s="187"/>
      <c r="L48" s="187"/>
      <c r="M48" s="187"/>
      <c r="N48" s="188"/>
      <c r="O48" s="188"/>
      <c r="P48" s="188"/>
      <c r="Q48" s="188"/>
    </row>
    <row r="49" spans="1:3" x14ac:dyDescent="0.2">
      <c r="A49" s="176" t="s">
        <v>322</v>
      </c>
      <c r="C49" s="191"/>
    </row>
    <row r="51" spans="1:3" x14ac:dyDescent="0.2">
      <c r="B51" s="185"/>
    </row>
  </sheetData>
  <mergeCells count="1">
    <mergeCell ref="A45:H45"/>
  </mergeCells>
  <pageMargins left="0.7" right="0.7" top="0.75" bottom="0.75" header="0.3" footer="0.3"/>
  <pageSetup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ADB2-31DE-40E4-90F7-7502D77C2701}">
  <dimension ref="A1:P37"/>
  <sheetViews>
    <sheetView showGridLines="0" tabSelected="1" workbookViewId="0">
      <selection activeCell="B37" sqref="B37"/>
    </sheetView>
  </sheetViews>
  <sheetFormatPr defaultRowHeight="12.75" x14ac:dyDescent="0.2"/>
  <cols>
    <col min="1" max="1" width="53.140625" style="213" customWidth="1"/>
    <col min="2" max="2" width="22.5703125" style="228" customWidth="1"/>
    <col min="3" max="3" width="11.5703125" style="228" bestFit="1" customWidth="1"/>
    <col min="4" max="4" width="13.5703125" style="228" customWidth="1"/>
    <col min="5" max="5" width="17" style="228" customWidth="1"/>
    <col min="6" max="6" width="20.85546875" style="228" customWidth="1"/>
    <col min="7" max="7" width="12.42578125" style="228" customWidth="1"/>
    <col min="8" max="255" width="9.140625" style="204"/>
    <col min="256" max="256" width="53.140625" style="204" customWidth="1"/>
    <col min="257" max="257" width="22.5703125" style="204" customWidth="1"/>
    <col min="258" max="258" width="13.5703125" style="204" customWidth="1"/>
    <col min="259" max="259" width="14.85546875" style="204" customWidth="1"/>
    <col min="260" max="260" width="15" style="204" customWidth="1"/>
    <col min="261" max="262" width="16.42578125" style="204" customWidth="1"/>
    <col min="263" max="263" width="11.7109375" style="204" customWidth="1"/>
    <col min="264" max="511" width="9.140625" style="204"/>
    <col min="512" max="512" width="53.140625" style="204" customWidth="1"/>
    <col min="513" max="513" width="22.5703125" style="204" customWidth="1"/>
    <col min="514" max="514" width="13.5703125" style="204" customWidth="1"/>
    <col min="515" max="515" width="14.85546875" style="204" customWidth="1"/>
    <col min="516" max="516" width="15" style="204" customWidth="1"/>
    <col min="517" max="518" width="16.42578125" style="204" customWidth="1"/>
    <col min="519" max="519" width="11.7109375" style="204" customWidth="1"/>
    <col min="520" max="767" width="9.140625" style="204"/>
    <col min="768" max="768" width="53.140625" style="204" customWidth="1"/>
    <col min="769" max="769" width="22.5703125" style="204" customWidth="1"/>
    <col min="770" max="770" width="13.5703125" style="204" customWidth="1"/>
    <col min="771" max="771" width="14.85546875" style="204" customWidth="1"/>
    <col min="772" max="772" width="15" style="204" customWidth="1"/>
    <col min="773" max="774" width="16.42578125" style="204" customWidth="1"/>
    <col min="775" max="775" width="11.7109375" style="204" customWidth="1"/>
    <col min="776" max="1023" width="9.140625" style="204"/>
    <col min="1024" max="1024" width="53.140625" style="204" customWidth="1"/>
    <col min="1025" max="1025" width="22.5703125" style="204" customWidth="1"/>
    <col min="1026" max="1026" width="13.5703125" style="204" customWidth="1"/>
    <col min="1027" max="1027" width="14.85546875" style="204" customWidth="1"/>
    <col min="1028" max="1028" width="15" style="204" customWidth="1"/>
    <col min="1029" max="1030" width="16.42578125" style="204" customWidth="1"/>
    <col min="1031" max="1031" width="11.7109375" style="204" customWidth="1"/>
    <col min="1032" max="1279" width="9.140625" style="204"/>
    <col min="1280" max="1280" width="53.140625" style="204" customWidth="1"/>
    <col min="1281" max="1281" width="22.5703125" style="204" customWidth="1"/>
    <col min="1282" max="1282" width="13.5703125" style="204" customWidth="1"/>
    <col min="1283" max="1283" width="14.85546875" style="204" customWidth="1"/>
    <col min="1284" max="1284" width="15" style="204" customWidth="1"/>
    <col min="1285" max="1286" width="16.42578125" style="204" customWidth="1"/>
    <col min="1287" max="1287" width="11.7109375" style="204" customWidth="1"/>
    <col min="1288" max="1535" width="9.140625" style="204"/>
    <col min="1536" max="1536" width="53.140625" style="204" customWidth="1"/>
    <col min="1537" max="1537" width="22.5703125" style="204" customWidth="1"/>
    <col min="1538" max="1538" width="13.5703125" style="204" customWidth="1"/>
    <col min="1539" max="1539" width="14.85546875" style="204" customWidth="1"/>
    <col min="1540" max="1540" width="15" style="204" customWidth="1"/>
    <col min="1541" max="1542" width="16.42578125" style="204" customWidth="1"/>
    <col min="1543" max="1543" width="11.7109375" style="204" customWidth="1"/>
    <col min="1544" max="1791" width="9.140625" style="204"/>
    <col min="1792" max="1792" width="53.140625" style="204" customWidth="1"/>
    <col min="1793" max="1793" width="22.5703125" style="204" customWidth="1"/>
    <col min="1794" max="1794" width="13.5703125" style="204" customWidth="1"/>
    <col min="1795" max="1795" width="14.85546875" style="204" customWidth="1"/>
    <col min="1796" max="1796" width="15" style="204" customWidth="1"/>
    <col min="1797" max="1798" width="16.42578125" style="204" customWidth="1"/>
    <col min="1799" max="1799" width="11.7109375" style="204" customWidth="1"/>
    <col min="1800" max="2047" width="9.140625" style="204"/>
    <col min="2048" max="2048" width="53.140625" style="204" customWidth="1"/>
    <col min="2049" max="2049" width="22.5703125" style="204" customWidth="1"/>
    <col min="2050" max="2050" width="13.5703125" style="204" customWidth="1"/>
    <col min="2051" max="2051" width="14.85546875" style="204" customWidth="1"/>
    <col min="2052" max="2052" width="15" style="204" customWidth="1"/>
    <col min="2053" max="2054" width="16.42578125" style="204" customWidth="1"/>
    <col min="2055" max="2055" width="11.7109375" style="204" customWidth="1"/>
    <col min="2056" max="2303" width="9.140625" style="204"/>
    <col min="2304" max="2304" width="53.140625" style="204" customWidth="1"/>
    <col min="2305" max="2305" width="22.5703125" style="204" customWidth="1"/>
    <col min="2306" max="2306" width="13.5703125" style="204" customWidth="1"/>
    <col min="2307" max="2307" width="14.85546875" style="204" customWidth="1"/>
    <col min="2308" max="2308" width="15" style="204" customWidth="1"/>
    <col min="2309" max="2310" width="16.42578125" style="204" customWidth="1"/>
    <col min="2311" max="2311" width="11.7109375" style="204" customWidth="1"/>
    <col min="2312" max="2559" width="9.140625" style="204"/>
    <col min="2560" max="2560" width="53.140625" style="204" customWidth="1"/>
    <col min="2561" max="2561" width="22.5703125" style="204" customWidth="1"/>
    <col min="2562" max="2562" width="13.5703125" style="204" customWidth="1"/>
    <col min="2563" max="2563" width="14.85546875" style="204" customWidth="1"/>
    <col min="2564" max="2564" width="15" style="204" customWidth="1"/>
    <col min="2565" max="2566" width="16.42578125" style="204" customWidth="1"/>
    <col min="2567" max="2567" width="11.7109375" style="204" customWidth="1"/>
    <col min="2568" max="2815" width="9.140625" style="204"/>
    <col min="2816" max="2816" width="53.140625" style="204" customWidth="1"/>
    <col min="2817" max="2817" width="22.5703125" style="204" customWidth="1"/>
    <col min="2818" max="2818" width="13.5703125" style="204" customWidth="1"/>
    <col min="2819" max="2819" width="14.85546875" style="204" customWidth="1"/>
    <col min="2820" max="2820" width="15" style="204" customWidth="1"/>
    <col min="2821" max="2822" width="16.42578125" style="204" customWidth="1"/>
    <col min="2823" max="2823" width="11.7109375" style="204" customWidth="1"/>
    <col min="2824" max="3071" width="9.140625" style="204"/>
    <col min="3072" max="3072" width="53.140625" style="204" customWidth="1"/>
    <col min="3073" max="3073" width="22.5703125" style="204" customWidth="1"/>
    <col min="3074" max="3074" width="13.5703125" style="204" customWidth="1"/>
    <col min="3075" max="3075" width="14.85546875" style="204" customWidth="1"/>
    <col min="3076" max="3076" width="15" style="204" customWidth="1"/>
    <col min="3077" max="3078" width="16.42578125" style="204" customWidth="1"/>
    <col min="3079" max="3079" width="11.7109375" style="204" customWidth="1"/>
    <col min="3080" max="3327" width="9.140625" style="204"/>
    <col min="3328" max="3328" width="53.140625" style="204" customWidth="1"/>
    <col min="3329" max="3329" width="22.5703125" style="204" customWidth="1"/>
    <col min="3330" max="3330" width="13.5703125" style="204" customWidth="1"/>
    <col min="3331" max="3331" width="14.85546875" style="204" customWidth="1"/>
    <col min="3332" max="3332" width="15" style="204" customWidth="1"/>
    <col min="3333" max="3334" width="16.42578125" style="204" customWidth="1"/>
    <col min="3335" max="3335" width="11.7109375" style="204" customWidth="1"/>
    <col min="3336" max="3583" width="9.140625" style="204"/>
    <col min="3584" max="3584" width="53.140625" style="204" customWidth="1"/>
    <col min="3585" max="3585" width="22.5703125" style="204" customWidth="1"/>
    <col min="3586" max="3586" width="13.5703125" style="204" customWidth="1"/>
    <col min="3587" max="3587" width="14.85546875" style="204" customWidth="1"/>
    <col min="3588" max="3588" width="15" style="204" customWidth="1"/>
    <col min="3589" max="3590" width="16.42578125" style="204" customWidth="1"/>
    <col min="3591" max="3591" width="11.7109375" style="204" customWidth="1"/>
    <col min="3592" max="3839" width="9.140625" style="204"/>
    <col min="3840" max="3840" width="53.140625" style="204" customWidth="1"/>
    <col min="3841" max="3841" width="22.5703125" style="204" customWidth="1"/>
    <col min="3842" max="3842" width="13.5703125" style="204" customWidth="1"/>
    <col min="3843" max="3843" width="14.85546875" style="204" customWidth="1"/>
    <col min="3844" max="3844" width="15" style="204" customWidth="1"/>
    <col min="3845" max="3846" width="16.42578125" style="204" customWidth="1"/>
    <col min="3847" max="3847" width="11.7109375" style="204" customWidth="1"/>
    <col min="3848" max="4095" width="9.140625" style="204"/>
    <col min="4096" max="4096" width="53.140625" style="204" customWidth="1"/>
    <col min="4097" max="4097" width="22.5703125" style="204" customWidth="1"/>
    <col min="4098" max="4098" width="13.5703125" style="204" customWidth="1"/>
    <col min="4099" max="4099" width="14.85546875" style="204" customWidth="1"/>
    <col min="4100" max="4100" width="15" style="204" customWidth="1"/>
    <col min="4101" max="4102" width="16.42578125" style="204" customWidth="1"/>
    <col min="4103" max="4103" width="11.7109375" style="204" customWidth="1"/>
    <col min="4104" max="4351" width="9.140625" style="204"/>
    <col min="4352" max="4352" width="53.140625" style="204" customWidth="1"/>
    <col min="4353" max="4353" width="22.5703125" style="204" customWidth="1"/>
    <col min="4354" max="4354" width="13.5703125" style="204" customWidth="1"/>
    <col min="4355" max="4355" width="14.85546875" style="204" customWidth="1"/>
    <col min="4356" max="4356" width="15" style="204" customWidth="1"/>
    <col min="4357" max="4358" width="16.42578125" style="204" customWidth="1"/>
    <col min="4359" max="4359" width="11.7109375" style="204" customWidth="1"/>
    <col min="4360" max="4607" width="9.140625" style="204"/>
    <col min="4608" max="4608" width="53.140625" style="204" customWidth="1"/>
    <col min="4609" max="4609" width="22.5703125" style="204" customWidth="1"/>
    <col min="4610" max="4610" width="13.5703125" style="204" customWidth="1"/>
    <col min="4611" max="4611" width="14.85546875" style="204" customWidth="1"/>
    <col min="4612" max="4612" width="15" style="204" customWidth="1"/>
    <col min="4613" max="4614" width="16.42578125" style="204" customWidth="1"/>
    <col min="4615" max="4615" width="11.7109375" style="204" customWidth="1"/>
    <col min="4616" max="4863" width="9.140625" style="204"/>
    <col min="4864" max="4864" width="53.140625" style="204" customWidth="1"/>
    <col min="4865" max="4865" width="22.5703125" style="204" customWidth="1"/>
    <col min="4866" max="4866" width="13.5703125" style="204" customWidth="1"/>
    <col min="4867" max="4867" width="14.85546875" style="204" customWidth="1"/>
    <col min="4868" max="4868" width="15" style="204" customWidth="1"/>
    <col min="4869" max="4870" width="16.42578125" style="204" customWidth="1"/>
    <col min="4871" max="4871" width="11.7109375" style="204" customWidth="1"/>
    <col min="4872" max="5119" width="9.140625" style="204"/>
    <col min="5120" max="5120" width="53.140625" style="204" customWidth="1"/>
    <col min="5121" max="5121" width="22.5703125" style="204" customWidth="1"/>
    <col min="5122" max="5122" width="13.5703125" style="204" customWidth="1"/>
    <col min="5123" max="5123" width="14.85546875" style="204" customWidth="1"/>
    <col min="5124" max="5124" width="15" style="204" customWidth="1"/>
    <col min="5125" max="5126" width="16.42578125" style="204" customWidth="1"/>
    <col min="5127" max="5127" width="11.7109375" style="204" customWidth="1"/>
    <col min="5128" max="5375" width="9.140625" style="204"/>
    <col min="5376" max="5376" width="53.140625" style="204" customWidth="1"/>
    <col min="5377" max="5377" width="22.5703125" style="204" customWidth="1"/>
    <col min="5378" max="5378" width="13.5703125" style="204" customWidth="1"/>
    <col min="5379" max="5379" width="14.85546875" style="204" customWidth="1"/>
    <col min="5380" max="5380" width="15" style="204" customWidth="1"/>
    <col min="5381" max="5382" width="16.42578125" style="204" customWidth="1"/>
    <col min="5383" max="5383" width="11.7109375" style="204" customWidth="1"/>
    <col min="5384" max="5631" width="9.140625" style="204"/>
    <col min="5632" max="5632" width="53.140625" style="204" customWidth="1"/>
    <col min="5633" max="5633" width="22.5703125" style="204" customWidth="1"/>
    <col min="5634" max="5634" width="13.5703125" style="204" customWidth="1"/>
    <col min="5635" max="5635" width="14.85546875" style="204" customWidth="1"/>
    <col min="5636" max="5636" width="15" style="204" customWidth="1"/>
    <col min="5637" max="5638" width="16.42578125" style="204" customWidth="1"/>
    <col min="5639" max="5639" width="11.7109375" style="204" customWidth="1"/>
    <col min="5640" max="5887" width="9.140625" style="204"/>
    <col min="5888" max="5888" width="53.140625" style="204" customWidth="1"/>
    <col min="5889" max="5889" width="22.5703125" style="204" customWidth="1"/>
    <col min="5890" max="5890" width="13.5703125" style="204" customWidth="1"/>
    <col min="5891" max="5891" width="14.85546875" style="204" customWidth="1"/>
    <col min="5892" max="5892" width="15" style="204" customWidth="1"/>
    <col min="5893" max="5894" width="16.42578125" style="204" customWidth="1"/>
    <col min="5895" max="5895" width="11.7109375" style="204" customWidth="1"/>
    <col min="5896" max="6143" width="9.140625" style="204"/>
    <col min="6144" max="6144" width="53.140625" style="204" customWidth="1"/>
    <col min="6145" max="6145" width="22.5703125" style="204" customWidth="1"/>
    <col min="6146" max="6146" width="13.5703125" style="204" customWidth="1"/>
    <col min="6147" max="6147" width="14.85546875" style="204" customWidth="1"/>
    <col min="6148" max="6148" width="15" style="204" customWidth="1"/>
    <col min="6149" max="6150" width="16.42578125" style="204" customWidth="1"/>
    <col min="6151" max="6151" width="11.7109375" style="204" customWidth="1"/>
    <col min="6152" max="6399" width="9.140625" style="204"/>
    <col min="6400" max="6400" width="53.140625" style="204" customWidth="1"/>
    <col min="6401" max="6401" width="22.5703125" style="204" customWidth="1"/>
    <col min="6402" max="6402" width="13.5703125" style="204" customWidth="1"/>
    <col min="6403" max="6403" width="14.85546875" style="204" customWidth="1"/>
    <col min="6404" max="6404" width="15" style="204" customWidth="1"/>
    <col min="6405" max="6406" width="16.42578125" style="204" customWidth="1"/>
    <col min="6407" max="6407" width="11.7109375" style="204" customWidth="1"/>
    <col min="6408" max="6655" width="9.140625" style="204"/>
    <col min="6656" max="6656" width="53.140625" style="204" customWidth="1"/>
    <col min="6657" max="6657" width="22.5703125" style="204" customWidth="1"/>
    <col min="6658" max="6658" width="13.5703125" style="204" customWidth="1"/>
    <col min="6659" max="6659" width="14.85546875" style="204" customWidth="1"/>
    <col min="6660" max="6660" width="15" style="204" customWidth="1"/>
    <col min="6661" max="6662" width="16.42578125" style="204" customWidth="1"/>
    <col min="6663" max="6663" width="11.7109375" style="204" customWidth="1"/>
    <col min="6664" max="6911" width="9.140625" style="204"/>
    <col min="6912" max="6912" width="53.140625" style="204" customWidth="1"/>
    <col min="6913" max="6913" width="22.5703125" style="204" customWidth="1"/>
    <col min="6914" max="6914" width="13.5703125" style="204" customWidth="1"/>
    <col min="6915" max="6915" width="14.85546875" style="204" customWidth="1"/>
    <col min="6916" max="6916" width="15" style="204" customWidth="1"/>
    <col min="6917" max="6918" width="16.42578125" style="204" customWidth="1"/>
    <col min="6919" max="6919" width="11.7109375" style="204" customWidth="1"/>
    <col min="6920" max="7167" width="9.140625" style="204"/>
    <col min="7168" max="7168" width="53.140625" style="204" customWidth="1"/>
    <col min="7169" max="7169" width="22.5703125" style="204" customWidth="1"/>
    <col min="7170" max="7170" width="13.5703125" style="204" customWidth="1"/>
    <col min="7171" max="7171" width="14.85546875" style="204" customWidth="1"/>
    <col min="7172" max="7172" width="15" style="204" customWidth="1"/>
    <col min="7173" max="7174" width="16.42578125" style="204" customWidth="1"/>
    <col min="7175" max="7175" width="11.7109375" style="204" customWidth="1"/>
    <col min="7176" max="7423" width="9.140625" style="204"/>
    <col min="7424" max="7424" width="53.140625" style="204" customWidth="1"/>
    <col min="7425" max="7425" width="22.5703125" style="204" customWidth="1"/>
    <col min="7426" max="7426" width="13.5703125" style="204" customWidth="1"/>
    <col min="7427" max="7427" width="14.85546875" style="204" customWidth="1"/>
    <col min="7428" max="7428" width="15" style="204" customWidth="1"/>
    <col min="7429" max="7430" width="16.42578125" style="204" customWidth="1"/>
    <col min="7431" max="7431" width="11.7109375" style="204" customWidth="1"/>
    <col min="7432" max="7679" width="9.140625" style="204"/>
    <col min="7680" max="7680" width="53.140625" style="204" customWidth="1"/>
    <col min="7681" max="7681" width="22.5703125" style="204" customWidth="1"/>
    <col min="7682" max="7682" width="13.5703125" style="204" customWidth="1"/>
    <col min="7683" max="7683" width="14.85546875" style="204" customWidth="1"/>
    <col min="7684" max="7684" width="15" style="204" customWidth="1"/>
    <col min="7685" max="7686" width="16.42578125" style="204" customWidth="1"/>
    <col min="7687" max="7687" width="11.7109375" style="204" customWidth="1"/>
    <col min="7688" max="7935" width="9.140625" style="204"/>
    <col min="7936" max="7936" width="53.140625" style="204" customWidth="1"/>
    <col min="7937" max="7937" width="22.5703125" style="204" customWidth="1"/>
    <col min="7938" max="7938" width="13.5703125" style="204" customWidth="1"/>
    <col min="7939" max="7939" width="14.85546875" style="204" customWidth="1"/>
    <col min="7940" max="7940" width="15" style="204" customWidth="1"/>
    <col min="7941" max="7942" width="16.42578125" style="204" customWidth="1"/>
    <col min="7943" max="7943" width="11.7109375" style="204" customWidth="1"/>
    <col min="7944" max="8191" width="9.140625" style="204"/>
    <col min="8192" max="8192" width="53.140625" style="204" customWidth="1"/>
    <col min="8193" max="8193" width="22.5703125" style="204" customWidth="1"/>
    <col min="8194" max="8194" width="13.5703125" style="204" customWidth="1"/>
    <col min="8195" max="8195" width="14.85546875" style="204" customWidth="1"/>
    <col min="8196" max="8196" width="15" style="204" customWidth="1"/>
    <col min="8197" max="8198" width="16.42578125" style="204" customWidth="1"/>
    <col min="8199" max="8199" width="11.7109375" style="204" customWidth="1"/>
    <col min="8200" max="8447" width="9.140625" style="204"/>
    <col min="8448" max="8448" width="53.140625" style="204" customWidth="1"/>
    <col min="8449" max="8449" width="22.5703125" style="204" customWidth="1"/>
    <col min="8450" max="8450" width="13.5703125" style="204" customWidth="1"/>
    <col min="8451" max="8451" width="14.85546875" style="204" customWidth="1"/>
    <col min="8452" max="8452" width="15" style="204" customWidth="1"/>
    <col min="8453" max="8454" width="16.42578125" style="204" customWidth="1"/>
    <col min="8455" max="8455" width="11.7109375" style="204" customWidth="1"/>
    <col min="8456" max="8703" width="9.140625" style="204"/>
    <col min="8704" max="8704" width="53.140625" style="204" customWidth="1"/>
    <col min="8705" max="8705" width="22.5703125" style="204" customWidth="1"/>
    <col min="8706" max="8706" width="13.5703125" style="204" customWidth="1"/>
    <col min="8707" max="8707" width="14.85546875" style="204" customWidth="1"/>
    <col min="8708" max="8708" width="15" style="204" customWidth="1"/>
    <col min="8709" max="8710" width="16.42578125" style="204" customWidth="1"/>
    <col min="8711" max="8711" width="11.7109375" style="204" customWidth="1"/>
    <col min="8712" max="8959" width="9.140625" style="204"/>
    <col min="8960" max="8960" width="53.140625" style="204" customWidth="1"/>
    <col min="8961" max="8961" width="22.5703125" style="204" customWidth="1"/>
    <col min="8962" max="8962" width="13.5703125" style="204" customWidth="1"/>
    <col min="8963" max="8963" width="14.85546875" style="204" customWidth="1"/>
    <col min="8964" max="8964" width="15" style="204" customWidth="1"/>
    <col min="8965" max="8966" width="16.42578125" style="204" customWidth="1"/>
    <col min="8967" max="8967" width="11.7109375" style="204" customWidth="1"/>
    <col min="8968" max="9215" width="9.140625" style="204"/>
    <col min="9216" max="9216" width="53.140625" style="204" customWidth="1"/>
    <col min="9217" max="9217" width="22.5703125" style="204" customWidth="1"/>
    <col min="9218" max="9218" width="13.5703125" style="204" customWidth="1"/>
    <col min="9219" max="9219" width="14.85546875" style="204" customWidth="1"/>
    <col min="9220" max="9220" width="15" style="204" customWidth="1"/>
    <col min="9221" max="9222" width="16.42578125" style="204" customWidth="1"/>
    <col min="9223" max="9223" width="11.7109375" style="204" customWidth="1"/>
    <col min="9224" max="9471" width="9.140625" style="204"/>
    <col min="9472" max="9472" width="53.140625" style="204" customWidth="1"/>
    <col min="9473" max="9473" width="22.5703125" style="204" customWidth="1"/>
    <col min="9474" max="9474" width="13.5703125" style="204" customWidth="1"/>
    <col min="9475" max="9475" width="14.85546875" style="204" customWidth="1"/>
    <col min="9476" max="9476" width="15" style="204" customWidth="1"/>
    <col min="9477" max="9478" width="16.42578125" style="204" customWidth="1"/>
    <col min="9479" max="9479" width="11.7109375" style="204" customWidth="1"/>
    <col min="9480" max="9727" width="9.140625" style="204"/>
    <col min="9728" max="9728" width="53.140625" style="204" customWidth="1"/>
    <col min="9729" max="9729" width="22.5703125" style="204" customWidth="1"/>
    <col min="9730" max="9730" width="13.5703125" style="204" customWidth="1"/>
    <col min="9731" max="9731" width="14.85546875" style="204" customWidth="1"/>
    <col min="9732" max="9732" width="15" style="204" customWidth="1"/>
    <col min="9733" max="9734" width="16.42578125" style="204" customWidth="1"/>
    <col min="9735" max="9735" width="11.7109375" style="204" customWidth="1"/>
    <col min="9736" max="9983" width="9.140625" style="204"/>
    <col min="9984" max="9984" width="53.140625" style="204" customWidth="1"/>
    <col min="9985" max="9985" width="22.5703125" style="204" customWidth="1"/>
    <col min="9986" max="9986" width="13.5703125" style="204" customWidth="1"/>
    <col min="9987" max="9987" width="14.85546875" style="204" customWidth="1"/>
    <col min="9988" max="9988" width="15" style="204" customWidth="1"/>
    <col min="9989" max="9990" width="16.42578125" style="204" customWidth="1"/>
    <col min="9991" max="9991" width="11.7109375" style="204" customWidth="1"/>
    <col min="9992" max="10239" width="9.140625" style="204"/>
    <col min="10240" max="10240" width="53.140625" style="204" customWidth="1"/>
    <col min="10241" max="10241" width="22.5703125" style="204" customWidth="1"/>
    <col min="10242" max="10242" width="13.5703125" style="204" customWidth="1"/>
    <col min="10243" max="10243" width="14.85546875" style="204" customWidth="1"/>
    <col min="10244" max="10244" width="15" style="204" customWidth="1"/>
    <col min="10245" max="10246" width="16.42578125" style="204" customWidth="1"/>
    <col min="10247" max="10247" width="11.7109375" style="204" customWidth="1"/>
    <col min="10248" max="10495" width="9.140625" style="204"/>
    <col min="10496" max="10496" width="53.140625" style="204" customWidth="1"/>
    <col min="10497" max="10497" width="22.5703125" style="204" customWidth="1"/>
    <col min="10498" max="10498" width="13.5703125" style="204" customWidth="1"/>
    <col min="10499" max="10499" width="14.85546875" style="204" customWidth="1"/>
    <col min="10500" max="10500" width="15" style="204" customWidth="1"/>
    <col min="10501" max="10502" width="16.42578125" style="204" customWidth="1"/>
    <col min="10503" max="10503" width="11.7109375" style="204" customWidth="1"/>
    <col min="10504" max="10751" width="9.140625" style="204"/>
    <col min="10752" max="10752" width="53.140625" style="204" customWidth="1"/>
    <col min="10753" max="10753" width="22.5703125" style="204" customWidth="1"/>
    <col min="10754" max="10754" width="13.5703125" style="204" customWidth="1"/>
    <col min="10755" max="10755" width="14.85546875" style="204" customWidth="1"/>
    <col min="10756" max="10756" width="15" style="204" customWidth="1"/>
    <col min="10757" max="10758" width="16.42578125" style="204" customWidth="1"/>
    <col min="10759" max="10759" width="11.7109375" style="204" customWidth="1"/>
    <col min="10760" max="11007" width="9.140625" style="204"/>
    <col min="11008" max="11008" width="53.140625" style="204" customWidth="1"/>
    <col min="11009" max="11009" width="22.5703125" style="204" customWidth="1"/>
    <col min="11010" max="11010" width="13.5703125" style="204" customWidth="1"/>
    <col min="11011" max="11011" width="14.85546875" style="204" customWidth="1"/>
    <col min="11012" max="11012" width="15" style="204" customWidth="1"/>
    <col min="11013" max="11014" width="16.42578125" style="204" customWidth="1"/>
    <col min="11015" max="11015" width="11.7109375" style="204" customWidth="1"/>
    <col min="11016" max="11263" width="9.140625" style="204"/>
    <col min="11264" max="11264" width="53.140625" style="204" customWidth="1"/>
    <col min="11265" max="11265" width="22.5703125" style="204" customWidth="1"/>
    <col min="11266" max="11266" width="13.5703125" style="204" customWidth="1"/>
    <col min="11267" max="11267" width="14.85546875" style="204" customWidth="1"/>
    <col min="11268" max="11268" width="15" style="204" customWidth="1"/>
    <col min="11269" max="11270" width="16.42578125" style="204" customWidth="1"/>
    <col min="11271" max="11271" width="11.7109375" style="204" customWidth="1"/>
    <col min="11272" max="11519" width="9.140625" style="204"/>
    <col min="11520" max="11520" width="53.140625" style="204" customWidth="1"/>
    <col min="11521" max="11521" width="22.5703125" style="204" customWidth="1"/>
    <col min="11522" max="11522" width="13.5703125" style="204" customWidth="1"/>
    <col min="11523" max="11523" width="14.85546875" style="204" customWidth="1"/>
    <col min="11524" max="11524" width="15" style="204" customWidth="1"/>
    <col min="11525" max="11526" width="16.42578125" style="204" customWidth="1"/>
    <col min="11527" max="11527" width="11.7109375" style="204" customWidth="1"/>
    <col min="11528" max="11775" width="9.140625" style="204"/>
    <col min="11776" max="11776" width="53.140625" style="204" customWidth="1"/>
    <col min="11777" max="11777" width="22.5703125" style="204" customWidth="1"/>
    <col min="11778" max="11778" width="13.5703125" style="204" customWidth="1"/>
    <col min="11779" max="11779" width="14.85546875" style="204" customWidth="1"/>
    <col min="11780" max="11780" width="15" style="204" customWidth="1"/>
    <col min="11781" max="11782" width="16.42578125" style="204" customWidth="1"/>
    <col min="11783" max="11783" width="11.7109375" style="204" customWidth="1"/>
    <col min="11784" max="12031" width="9.140625" style="204"/>
    <col min="12032" max="12032" width="53.140625" style="204" customWidth="1"/>
    <col min="12033" max="12033" width="22.5703125" style="204" customWidth="1"/>
    <col min="12034" max="12034" width="13.5703125" style="204" customWidth="1"/>
    <col min="12035" max="12035" width="14.85546875" style="204" customWidth="1"/>
    <col min="12036" max="12036" width="15" style="204" customWidth="1"/>
    <col min="12037" max="12038" width="16.42578125" style="204" customWidth="1"/>
    <col min="12039" max="12039" width="11.7109375" style="204" customWidth="1"/>
    <col min="12040" max="12287" width="9.140625" style="204"/>
    <col min="12288" max="12288" width="53.140625" style="204" customWidth="1"/>
    <col min="12289" max="12289" width="22.5703125" style="204" customWidth="1"/>
    <col min="12290" max="12290" width="13.5703125" style="204" customWidth="1"/>
    <col min="12291" max="12291" width="14.85546875" style="204" customWidth="1"/>
    <col min="12292" max="12292" width="15" style="204" customWidth="1"/>
    <col min="12293" max="12294" width="16.42578125" style="204" customWidth="1"/>
    <col min="12295" max="12295" width="11.7109375" style="204" customWidth="1"/>
    <col min="12296" max="12543" width="9.140625" style="204"/>
    <col min="12544" max="12544" width="53.140625" style="204" customWidth="1"/>
    <col min="12545" max="12545" width="22.5703125" style="204" customWidth="1"/>
    <col min="12546" max="12546" width="13.5703125" style="204" customWidth="1"/>
    <col min="12547" max="12547" width="14.85546875" style="204" customWidth="1"/>
    <col min="12548" max="12548" width="15" style="204" customWidth="1"/>
    <col min="12549" max="12550" width="16.42578125" style="204" customWidth="1"/>
    <col min="12551" max="12551" width="11.7109375" style="204" customWidth="1"/>
    <col min="12552" max="12799" width="9.140625" style="204"/>
    <col min="12800" max="12800" width="53.140625" style="204" customWidth="1"/>
    <col min="12801" max="12801" width="22.5703125" style="204" customWidth="1"/>
    <col min="12802" max="12802" width="13.5703125" style="204" customWidth="1"/>
    <col min="12803" max="12803" width="14.85546875" style="204" customWidth="1"/>
    <col min="12804" max="12804" width="15" style="204" customWidth="1"/>
    <col min="12805" max="12806" width="16.42578125" style="204" customWidth="1"/>
    <col min="12807" max="12807" width="11.7109375" style="204" customWidth="1"/>
    <col min="12808" max="13055" width="9.140625" style="204"/>
    <col min="13056" max="13056" width="53.140625" style="204" customWidth="1"/>
    <col min="13057" max="13057" width="22.5703125" style="204" customWidth="1"/>
    <col min="13058" max="13058" width="13.5703125" style="204" customWidth="1"/>
    <col min="13059" max="13059" width="14.85546875" style="204" customWidth="1"/>
    <col min="13060" max="13060" width="15" style="204" customWidth="1"/>
    <col min="13061" max="13062" width="16.42578125" style="204" customWidth="1"/>
    <col min="13063" max="13063" width="11.7109375" style="204" customWidth="1"/>
    <col min="13064" max="13311" width="9.140625" style="204"/>
    <col min="13312" max="13312" width="53.140625" style="204" customWidth="1"/>
    <col min="13313" max="13313" width="22.5703125" style="204" customWidth="1"/>
    <col min="13314" max="13314" width="13.5703125" style="204" customWidth="1"/>
    <col min="13315" max="13315" width="14.85546875" style="204" customWidth="1"/>
    <col min="13316" max="13316" width="15" style="204" customWidth="1"/>
    <col min="13317" max="13318" width="16.42578125" style="204" customWidth="1"/>
    <col min="13319" max="13319" width="11.7109375" style="204" customWidth="1"/>
    <col min="13320" max="13567" width="9.140625" style="204"/>
    <col min="13568" max="13568" width="53.140625" style="204" customWidth="1"/>
    <col min="13569" max="13569" width="22.5703125" style="204" customWidth="1"/>
    <col min="13570" max="13570" width="13.5703125" style="204" customWidth="1"/>
    <col min="13571" max="13571" width="14.85546875" style="204" customWidth="1"/>
    <col min="13572" max="13572" width="15" style="204" customWidth="1"/>
    <col min="13573" max="13574" width="16.42578125" style="204" customWidth="1"/>
    <col min="13575" max="13575" width="11.7109375" style="204" customWidth="1"/>
    <col min="13576" max="13823" width="9.140625" style="204"/>
    <col min="13824" max="13824" width="53.140625" style="204" customWidth="1"/>
    <col min="13825" max="13825" width="22.5703125" style="204" customWidth="1"/>
    <col min="13826" max="13826" width="13.5703125" style="204" customWidth="1"/>
    <col min="13827" max="13827" width="14.85546875" style="204" customWidth="1"/>
    <col min="13828" max="13828" width="15" style="204" customWidth="1"/>
    <col min="13829" max="13830" width="16.42578125" style="204" customWidth="1"/>
    <col min="13831" max="13831" width="11.7109375" style="204" customWidth="1"/>
    <col min="13832" max="14079" width="9.140625" style="204"/>
    <col min="14080" max="14080" width="53.140625" style="204" customWidth="1"/>
    <col min="14081" max="14081" width="22.5703125" style="204" customWidth="1"/>
    <col min="14082" max="14082" width="13.5703125" style="204" customWidth="1"/>
    <col min="14083" max="14083" width="14.85546875" style="204" customWidth="1"/>
    <col min="14084" max="14084" width="15" style="204" customWidth="1"/>
    <col min="14085" max="14086" width="16.42578125" style="204" customWidth="1"/>
    <col min="14087" max="14087" width="11.7109375" style="204" customWidth="1"/>
    <col min="14088" max="14335" width="9.140625" style="204"/>
    <col min="14336" max="14336" width="53.140625" style="204" customWidth="1"/>
    <col min="14337" max="14337" width="22.5703125" style="204" customWidth="1"/>
    <col min="14338" max="14338" width="13.5703125" style="204" customWidth="1"/>
    <col min="14339" max="14339" width="14.85546875" style="204" customWidth="1"/>
    <col min="14340" max="14340" width="15" style="204" customWidth="1"/>
    <col min="14341" max="14342" width="16.42578125" style="204" customWidth="1"/>
    <col min="14343" max="14343" width="11.7109375" style="204" customWidth="1"/>
    <col min="14344" max="14591" width="9.140625" style="204"/>
    <col min="14592" max="14592" width="53.140625" style="204" customWidth="1"/>
    <col min="14593" max="14593" width="22.5703125" style="204" customWidth="1"/>
    <col min="14594" max="14594" width="13.5703125" style="204" customWidth="1"/>
    <col min="14595" max="14595" width="14.85546875" style="204" customWidth="1"/>
    <col min="14596" max="14596" width="15" style="204" customWidth="1"/>
    <col min="14597" max="14598" width="16.42578125" style="204" customWidth="1"/>
    <col min="14599" max="14599" width="11.7109375" style="204" customWidth="1"/>
    <col min="14600" max="14847" width="9.140625" style="204"/>
    <col min="14848" max="14848" width="53.140625" style="204" customWidth="1"/>
    <col min="14849" max="14849" width="22.5703125" style="204" customWidth="1"/>
    <col min="14850" max="14850" width="13.5703125" style="204" customWidth="1"/>
    <col min="14851" max="14851" width="14.85546875" style="204" customWidth="1"/>
    <col min="14852" max="14852" width="15" style="204" customWidth="1"/>
    <col min="14853" max="14854" width="16.42578125" style="204" customWidth="1"/>
    <col min="14855" max="14855" width="11.7109375" style="204" customWidth="1"/>
    <col min="14856" max="15103" width="9.140625" style="204"/>
    <col min="15104" max="15104" width="53.140625" style="204" customWidth="1"/>
    <col min="15105" max="15105" width="22.5703125" style="204" customWidth="1"/>
    <col min="15106" max="15106" width="13.5703125" style="204" customWidth="1"/>
    <col min="15107" max="15107" width="14.85546875" style="204" customWidth="1"/>
    <col min="15108" max="15108" width="15" style="204" customWidth="1"/>
    <col min="15109" max="15110" width="16.42578125" style="204" customWidth="1"/>
    <col min="15111" max="15111" width="11.7109375" style="204" customWidth="1"/>
    <col min="15112" max="15359" width="9.140625" style="204"/>
    <col min="15360" max="15360" width="53.140625" style="204" customWidth="1"/>
    <col min="15361" max="15361" width="22.5703125" style="204" customWidth="1"/>
    <col min="15362" max="15362" width="13.5703125" style="204" customWidth="1"/>
    <col min="15363" max="15363" width="14.85546875" style="204" customWidth="1"/>
    <col min="15364" max="15364" width="15" style="204" customWidth="1"/>
    <col min="15365" max="15366" width="16.42578125" style="204" customWidth="1"/>
    <col min="15367" max="15367" width="11.7109375" style="204" customWidth="1"/>
    <col min="15368" max="15615" width="9.140625" style="204"/>
    <col min="15616" max="15616" width="53.140625" style="204" customWidth="1"/>
    <col min="15617" max="15617" width="22.5703125" style="204" customWidth="1"/>
    <col min="15618" max="15618" width="13.5703125" style="204" customWidth="1"/>
    <col min="15619" max="15619" width="14.85546875" style="204" customWidth="1"/>
    <col min="15620" max="15620" width="15" style="204" customWidth="1"/>
    <col min="15621" max="15622" width="16.42578125" style="204" customWidth="1"/>
    <col min="15623" max="15623" width="11.7109375" style="204" customWidth="1"/>
    <col min="15624" max="15871" width="9.140625" style="204"/>
    <col min="15872" max="15872" width="53.140625" style="204" customWidth="1"/>
    <col min="15873" max="15873" width="22.5703125" style="204" customWidth="1"/>
    <col min="15874" max="15874" width="13.5703125" style="204" customWidth="1"/>
    <col min="15875" max="15875" width="14.85546875" style="204" customWidth="1"/>
    <col min="15876" max="15876" width="15" style="204" customWidth="1"/>
    <col min="15877" max="15878" width="16.42578125" style="204" customWidth="1"/>
    <col min="15879" max="15879" width="11.7109375" style="204" customWidth="1"/>
    <col min="15880" max="16127" width="9.140625" style="204"/>
    <col min="16128" max="16128" width="53.140625" style="204" customWidth="1"/>
    <col min="16129" max="16129" width="22.5703125" style="204" customWidth="1"/>
    <col min="16130" max="16130" width="13.5703125" style="204" customWidth="1"/>
    <col min="16131" max="16131" width="14.85546875" style="204" customWidth="1"/>
    <col min="16132" max="16132" width="15" style="204" customWidth="1"/>
    <col min="16133" max="16134" width="16.42578125" style="204" customWidth="1"/>
    <col min="16135" max="16135" width="11.7109375" style="204" customWidth="1"/>
    <col min="16136" max="16384" width="9.140625" style="204"/>
  </cols>
  <sheetData>
    <row r="1" spans="1:7" ht="18" x14ac:dyDescent="0.25">
      <c r="G1" s="193" t="s">
        <v>323</v>
      </c>
    </row>
    <row r="2" spans="1:7" ht="18" x14ac:dyDescent="0.25">
      <c r="G2" s="193" t="s">
        <v>1</v>
      </c>
    </row>
    <row r="3" spans="1:7" ht="18" x14ac:dyDescent="0.25">
      <c r="G3" s="193" t="s">
        <v>2</v>
      </c>
    </row>
    <row r="4" spans="1:7" ht="18" x14ac:dyDescent="0.25">
      <c r="G4" s="193" t="s">
        <v>324</v>
      </c>
    </row>
    <row r="8" spans="1:7" x14ac:dyDescent="0.2">
      <c r="A8" s="206"/>
    </row>
    <row r="9" spans="1:7" s="197" customFormat="1" ht="38.25" x14ac:dyDescent="0.2">
      <c r="A9" s="194" t="s">
        <v>325</v>
      </c>
      <c r="B9" s="88" t="s">
        <v>326</v>
      </c>
      <c r="C9" s="195" t="s">
        <v>327</v>
      </c>
      <c r="D9" s="88" t="s">
        <v>315</v>
      </c>
      <c r="E9" s="88" t="s">
        <v>328</v>
      </c>
      <c r="F9" s="88" t="s">
        <v>329</v>
      </c>
      <c r="G9" s="196" t="s">
        <v>330</v>
      </c>
    </row>
    <row r="10" spans="1:7" x14ac:dyDescent="0.2">
      <c r="A10" s="198" t="s">
        <v>96</v>
      </c>
      <c r="B10" s="199">
        <v>1885437927</v>
      </c>
      <c r="C10" s="200">
        <f>B10/$B$28</f>
        <v>0.1619426943856862</v>
      </c>
      <c r="D10" s="201">
        <v>170743</v>
      </c>
      <c r="E10" s="202">
        <f>B10/D10</f>
        <v>11042.548900979835</v>
      </c>
      <c r="F10" s="203">
        <v>9446.789183624991</v>
      </c>
      <c r="G10" s="200">
        <f>(E10-F10)/F10</f>
        <v>0.16892085621228051</v>
      </c>
    </row>
    <row r="11" spans="1:7" x14ac:dyDescent="0.2">
      <c r="A11" s="205" t="s">
        <v>331</v>
      </c>
      <c r="B11" s="199">
        <v>5050693</v>
      </c>
      <c r="C11" s="200">
        <f>B11/$B$28</f>
        <v>4.3381053346919576E-4</v>
      </c>
      <c r="D11" s="201">
        <v>13467</v>
      </c>
      <c r="E11" s="202">
        <f>B11/D11</f>
        <v>375.04217717383233</v>
      </c>
      <c r="F11" s="202">
        <v>242.81477037925748</v>
      </c>
      <c r="G11" s="200">
        <f>(E11-F11)/F11</f>
        <v>0.54456080488038716</v>
      </c>
    </row>
    <row r="12" spans="1:7" x14ac:dyDescent="0.2">
      <c r="A12" s="206" t="s">
        <v>332</v>
      </c>
      <c r="B12" s="207">
        <f>B10+B11</f>
        <v>1890488620</v>
      </c>
      <c r="C12" s="208">
        <f>B12/$B$28</f>
        <v>0.1623765049191554</v>
      </c>
      <c r="D12" s="209"/>
      <c r="E12" s="210"/>
      <c r="F12" s="211"/>
      <c r="G12" s="208"/>
    </row>
    <row r="13" spans="1:7" ht="9" customHeight="1" x14ac:dyDescent="0.2">
      <c r="A13" s="206"/>
      <c r="B13" s="207"/>
      <c r="C13" s="208"/>
      <c r="D13" s="209"/>
      <c r="E13" s="210"/>
      <c r="F13" s="211"/>
      <c r="G13" s="208"/>
    </row>
    <row r="14" spans="1:7" x14ac:dyDescent="0.2">
      <c r="A14" s="205" t="s">
        <v>98</v>
      </c>
      <c r="B14" s="212">
        <v>5420552100</v>
      </c>
      <c r="C14" s="200">
        <f>B14/$B$28</f>
        <v>0.46557820841586878</v>
      </c>
      <c r="D14" s="201">
        <v>358496</v>
      </c>
      <c r="E14" s="202">
        <f>B14/D14</f>
        <v>15120.258245559226</v>
      </c>
      <c r="F14" s="203">
        <v>13748.852383861526</v>
      </c>
      <c r="G14" s="200">
        <f>(E14-F14)/F14</f>
        <v>9.9746933300954146E-2</v>
      </c>
    </row>
    <row r="15" spans="1:7" x14ac:dyDescent="0.2">
      <c r="A15" s="205" t="s">
        <v>97</v>
      </c>
      <c r="B15" s="202">
        <v>25300738</v>
      </c>
      <c r="C15" s="200">
        <f>B15/$B$28</f>
        <v>2.1731130062635669E-3</v>
      </c>
      <c r="D15" s="201">
        <v>1875</v>
      </c>
      <c r="E15" s="202">
        <f>B15/D15</f>
        <v>13493.726933333333</v>
      </c>
      <c r="F15" s="202">
        <v>10965.145203111495</v>
      </c>
      <c r="G15" s="200">
        <f>(E15-F15)/F15</f>
        <v>0.23060175523296511</v>
      </c>
    </row>
    <row r="16" spans="1:7" x14ac:dyDescent="0.2">
      <c r="A16" s="206" t="s">
        <v>333</v>
      </c>
      <c r="B16" s="207">
        <f>B14+B15</f>
        <v>5445852838</v>
      </c>
      <c r="C16" s="208">
        <f>B16/$B$28</f>
        <v>0.46775132142213233</v>
      </c>
      <c r="D16" s="209"/>
      <c r="E16" s="210"/>
      <c r="F16" s="210"/>
      <c r="G16" s="208"/>
    </row>
    <row r="17" spans="1:7" ht="8.25" customHeight="1" x14ac:dyDescent="0.2">
      <c r="B17" s="202"/>
      <c r="C17" s="208"/>
      <c r="D17" s="214"/>
      <c r="E17" s="202"/>
      <c r="F17" s="210"/>
      <c r="G17" s="208"/>
    </row>
    <row r="18" spans="1:7" x14ac:dyDescent="0.2">
      <c r="A18" s="205" t="s">
        <v>334</v>
      </c>
      <c r="B18" s="199">
        <v>1100273896</v>
      </c>
      <c r="C18" s="200">
        <f>B18/$B$28</f>
        <v>9.4503943475873597E-2</v>
      </c>
      <c r="D18" s="215">
        <v>328880</v>
      </c>
      <c r="E18" s="202">
        <f t="shared" ref="E18:E23" si="0">B18/D18</f>
        <v>3345.5178058866454</v>
      </c>
      <c r="F18" s="202">
        <v>3033.2456932649789</v>
      </c>
      <c r="G18" s="200">
        <f t="shared" ref="G18:G23" si="1">(E18-F18)/F18</f>
        <v>0.10294982477516933</v>
      </c>
    </row>
    <row r="19" spans="1:7" x14ac:dyDescent="0.2">
      <c r="A19" s="205" t="s">
        <v>335</v>
      </c>
      <c r="B19" s="202">
        <v>184125384</v>
      </c>
      <c r="C19" s="200">
        <f t="shared" ref="C19:C23" si="2">B19/$B$28</f>
        <v>1.5814766618810632E-2</v>
      </c>
      <c r="D19" s="215">
        <v>78828</v>
      </c>
      <c r="E19" s="202">
        <f t="shared" si="0"/>
        <v>2335.786573298828</v>
      </c>
      <c r="F19" s="202">
        <v>1612.0679955768812</v>
      </c>
      <c r="G19" s="200">
        <f t="shared" si="1"/>
        <v>0.44893799747135532</v>
      </c>
    </row>
    <row r="20" spans="1:7" x14ac:dyDescent="0.2">
      <c r="A20" s="205" t="s">
        <v>336</v>
      </c>
      <c r="B20" s="202">
        <v>1369545974</v>
      </c>
      <c r="C20" s="200">
        <f t="shared" si="2"/>
        <v>0.11763206941929144</v>
      </c>
      <c r="D20" s="215">
        <v>763837</v>
      </c>
      <c r="E20" s="202">
        <f t="shared" si="0"/>
        <v>1792.9819765211687</v>
      </c>
      <c r="F20" s="202">
        <v>1650.9927496507835</v>
      </c>
      <c r="G20" s="200">
        <f t="shared" si="1"/>
        <v>8.6002332172820647E-2</v>
      </c>
    </row>
    <row r="21" spans="1:7" x14ac:dyDescent="0.2">
      <c r="A21" s="205" t="s">
        <v>337</v>
      </c>
      <c r="B21" s="199">
        <v>1194318167</v>
      </c>
      <c r="C21" s="200">
        <f t="shared" si="2"/>
        <v>0.10258152716037622</v>
      </c>
      <c r="D21" s="215">
        <v>714530</v>
      </c>
      <c r="E21" s="202">
        <f t="shared" si="0"/>
        <v>1671.4737897639006</v>
      </c>
      <c r="F21" s="202">
        <v>1331.4528154766922</v>
      </c>
      <c r="G21" s="200">
        <f t="shared" si="1"/>
        <v>0.25537590993449716</v>
      </c>
    </row>
    <row r="22" spans="1:7" x14ac:dyDescent="0.2">
      <c r="A22" s="205" t="s">
        <v>338</v>
      </c>
      <c r="B22" s="199">
        <v>18162062</v>
      </c>
      <c r="C22" s="200">
        <f t="shared" si="2"/>
        <v>1.5599629209537402E-3</v>
      </c>
      <c r="D22" s="215">
        <v>975</v>
      </c>
      <c r="E22" s="202">
        <f t="shared" si="0"/>
        <v>18627.755897435898</v>
      </c>
      <c r="F22" s="202">
        <v>12975.431079894644</v>
      </c>
      <c r="G22" s="200">
        <f t="shared" si="1"/>
        <v>0.43561749761821</v>
      </c>
    </row>
    <row r="23" spans="1:7" x14ac:dyDescent="0.2">
      <c r="A23" s="205" t="s">
        <v>339</v>
      </c>
      <c r="B23" s="202">
        <v>330729744</v>
      </c>
      <c r="C23" s="200">
        <f t="shared" si="2"/>
        <v>2.8406804111588361E-2</v>
      </c>
      <c r="D23" s="215">
        <v>286015</v>
      </c>
      <c r="E23" s="202">
        <f t="shared" si="0"/>
        <v>1156.3370592451445</v>
      </c>
      <c r="F23" s="202">
        <v>936.33649123481962</v>
      </c>
      <c r="G23" s="200">
        <f t="shared" si="1"/>
        <v>0.23495887436811635</v>
      </c>
    </row>
    <row r="24" spans="1:7" x14ac:dyDescent="0.2">
      <c r="A24" s="206" t="s">
        <v>340</v>
      </c>
      <c r="B24" s="207">
        <f>B18+B19+B20+B21+B22+B23</f>
        <v>4197155227</v>
      </c>
      <c r="C24" s="208">
        <f>B24/$B$28</f>
        <v>0.36049907370689399</v>
      </c>
      <c r="D24" s="209"/>
      <c r="E24" s="210"/>
      <c r="F24" s="210"/>
      <c r="G24" s="200"/>
    </row>
    <row r="25" spans="1:7" ht="7.5" customHeight="1" x14ac:dyDescent="0.2">
      <c r="A25" s="206"/>
      <c r="B25" s="207"/>
      <c r="C25" s="208"/>
      <c r="D25" s="214"/>
      <c r="E25" s="202"/>
      <c r="F25" s="210"/>
      <c r="G25" s="208"/>
    </row>
    <row r="26" spans="1:7" s="181" customFormat="1" x14ac:dyDescent="0.2">
      <c r="A26" s="206" t="s">
        <v>105</v>
      </c>
      <c r="B26" s="210">
        <v>109127480</v>
      </c>
      <c r="C26" s="208">
        <f>B26/$B$28</f>
        <v>9.3730999518182936E-3</v>
      </c>
      <c r="D26" s="216">
        <v>38819</v>
      </c>
      <c r="E26" s="210">
        <f>B26/D26</f>
        <v>2811.1873051856051</v>
      </c>
      <c r="F26" s="210">
        <v>2443.2070446933826</v>
      </c>
      <c r="G26" s="208">
        <f>(E26-F26)/F26</f>
        <v>0.15061362126123176</v>
      </c>
    </row>
    <row r="27" spans="1:7" ht="7.5" customHeight="1" x14ac:dyDescent="0.2">
      <c r="A27" s="206"/>
      <c r="B27" s="207"/>
      <c r="C27" s="208"/>
      <c r="D27" s="217"/>
      <c r="E27" s="210"/>
      <c r="F27" s="210"/>
      <c r="G27" s="208"/>
    </row>
    <row r="28" spans="1:7" x14ac:dyDescent="0.2">
      <c r="A28" s="206" t="s">
        <v>341</v>
      </c>
      <c r="B28" s="218">
        <f>SUM(B12,B16,B24,B26)</f>
        <v>11642624165</v>
      </c>
      <c r="C28" s="219">
        <f>SUM(C12,C16,C24,C26)</f>
        <v>1</v>
      </c>
      <c r="D28" s="220"/>
      <c r="E28" s="221">
        <f>B28/D29</f>
        <v>5242.9539660716837</v>
      </c>
      <c r="F28" s="218">
        <v>4637.8884177398186</v>
      </c>
      <c r="G28" s="219">
        <f>(E28-F28)/F28</f>
        <v>0.13046142852801354</v>
      </c>
    </row>
    <row r="29" spans="1:7" x14ac:dyDescent="0.2">
      <c r="A29" s="222" t="s">
        <v>342</v>
      </c>
      <c r="B29" s="223"/>
      <c r="C29" s="208"/>
      <c r="D29" s="224">
        <v>2220623</v>
      </c>
      <c r="E29" s="225"/>
      <c r="F29" s="224"/>
      <c r="G29" s="226"/>
    </row>
    <row r="30" spans="1:7" x14ac:dyDescent="0.2">
      <c r="A30" s="222"/>
      <c r="B30" s="223"/>
      <c r="C30" s="208"/>
      <c r="D30" s="224"/>
      <c r="E30" s="225"/>
      <c r="F30" s="224"/>
      <c r="G30" s="226"/>
    </row>
    <row r="31" spans="1:7" x14ac:dyDescent="0.2">
      <c r="A31" s="213" t="s">
        <v>343</v>
      </c>
      <c r="B31" s="176"/>
      <c r="C31" s="176"/>
      <c r="D31" s="176"/>
      <c r="E31" s="176"/>
      <c r="F31" s="176"/>
      <c r="G31" s="226"/>
    </row>
    <row r="32" spans="1:7" x14ac:dyDescent="0.2">
      <c r="A32" s="213" t="s">
        <v>344</v>
      </c>
      <c r="B32" s="176"/>
      <c r="C32" s="176"/>
      <c r="D32" s="176"/>
      <c r="E32" s="176"/>
      <c r="F32" s="176"/>
      <c r="G32" s="226"/>
    </row>
    <row r="33" spans="1:16" s="189" customFormat="1" x14ac:dyDescent="0.2">
      <c r="A33" s="190" t="s">
        <v>345</v>
      </c>
      <c r="B33" s="187"/>
      <c r="C33" s="187"/>
      <c r="D33" s="187"/>
      <c r="E33" s="187"/>
      <c r="F33" s="187"/>
      <c r="G33" s="187"/>
      <c r="H33" s="187"/>
      <c r="I33" s="187"/>
      <c r="J33" s="187"/>
      <c r="K33" s="187"/>
      <c r="L33" s="187"/>
      <c r="M33" s="188"/>
      <c r="N33" s="188"/>
      <c r="O33" s="188"/>
      <c r="P33" s="188"/>
    </row>
    <row r="34" spans="1:16" x14ac:dyDescent="0.2">
      <c r="A34" s="213" t="s">
        <v>346</v>
      </c>
      <c r="B34" s="181"/>
      <c r="C34" s="204"/>
      <c r="D34" s="229"/>
      <c r="E34" s="230"/>
      <c r="F34" s="230"/>
      <c r="G34" s="226"/>
    </row>
    <row r="35" spans="1:16" x14ac:dyDescent="0.2">
      <c r="A35" s="222"/>
      <c r="D35" s="209"/>
      <c r="F35" s="231"/>
      <c r="G35" s="208"/>
    </row>
    <row r="36" spans="1:16" x14ac:dyDescent="0.2">
      <c r="B36" s="201"/>
      <c r="C36" s="232"/>
    </row>
    <row r="37" spans="1:16" x14ac:dyDescent="0.2">
      <c r="A37" s="222"/>
      <c r="B37" s="201"/>
      <c r="C37" s="232"/>
      <c r="D37" s="233"/>
    </row>
  </sheetData>
  <pageMargins left="0.7" right="0.7" top="0.75" bottom="0.75" header="0.3" footer="0.3"/>
  <pageSetup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53"/>
  <sheetViews>
    <sheetView showGridLines="0" zoomScaleNormal="100" workbookViewId="0">
      <pane ySplit="10" topLeftCell="A20" activePane="bottomLeft" state="frozen"/>
      <selection pane="bottomLeft" activeCell="B40" sqref="B40"/>
    </sheetView>
  </sheetViews>
  <sheetFormatPr defaultColWidth="9.140625" defaultRowHeight="12.75" x14ac:dyDescent="0.2"/>
  <cols>
    <col min="1" max="1" width="45.42578125" style="15" bestFit="1" customWidth="1"/>
    <col min="2" max="2" width="17.140625" style="15" customWidth="1"/>
    <col min="3" max="3" width="16.28515625" style="15" customWidth="1"/>
    <col min="4" max="5" width="16.28515625" style="15" bestFit="1" customWidth="1"/>
    <col min="6" max="6" width="13.7109375" style="15" bestFit="1" customWidth="1"/>
    <col min="7" max="7" width="14.28515625" style="15" customWidth="1"/>
    <col min="8" max="8" width="17.28515625" style="15" customWidth="1"/>
    <col min="9" max="9" width="16.7109375" style="15" customWidth="1"/>
    <col min="10" max="10" width="20.7109375" style="15" customWidth="1"/>
    <col min="11" max="11" width="15.7109375" style="15" customWidth="1"/>
    <col min="12" max="12" width="18.28515625" style="15" bestFit="1" customWidth="1"/>
    <col min="13" max="13" width="19.28515625" style="15" bestFit="1" customWidth="1"/>
    <col min="14" max="15" width="23.28515625" style="15" bestFit="1" customWidth="1"/>
    <col min="16" max="16" width="21.7109375" style="15" bestFit="1" customWidth="1"/>
    <col min="17" max="17" width="18.42578125" style="15" customWidth="1"/>
    <col min="18" max="18" width="10" style="15" bestFit="1" customWidth="1"/>
    <col min="19" max="16384" width="9.140625" style="15"/>
  </cols>
  <sheetData>
    <row r="1" spans="1:18" ht="18" x14ac:dyDescent="0.25">
      <c r="L1" s="273" t="s">
        <v>347</v>
      </c>
    </row>
    <row r="2" spans="1:18" ht="18" x14ac:dyDescent="0.25">
      <c r="L2" s="273" t="s">
        <v>1</v>
      </c>
    </row>
    <row r="3" spans="1:18" ht="18" x14ac:dyDescent="0.25">
      <c r="L3" s="273" t="s">
        <v>2</v>
      </c>
    </row>
    <row r="4" spans="1:18" ht="18" x14ac:dyDescent="0.25">
      <c r="L4" s="273" t="s">
        <v>348</v>
      </c>
    </row>
    <row r="5" spans="1:18" ht="18" x14ac:dyDescent="0.25">
      <c r="K5" s="274"/>
    </row>
    <row r="9" spans="1:18" s="262" customFormat="1" x14ac:dyDescent="0.2">
      <c r="A9" s="258"/>
      <c r="B9" s="259"/>
      <c r="C9" s="260"/>
      <c r="D9" s="261"/>
      <c r="E9" s="261"/>
      <c r="F9" s="261"/>
      <c r="G9" s="261"/>
      <c r="H9" s="261"/>
      <c r="I9" s="261"/>
      <c r="J9" s="261"/>
      <c r="K9" s="261"/>
      <c r="L9" s="261"/>
      <c r="M9" s="261"/>
      <c r="N9" s="261"/>
      <c r="O9" s="261"/>
      <c r="P9" s="261"/>
    </row>
    <row r="10" spans="1:18" s="239" customFormat="1" ht="51" x14ac:dyDescent="0.2">
      <c r="A10" s="236" t="s">
        <v>279</v>
      </c>
      <c r="B10" s="237" t="s">
        <v>326</v>
      </c>
      <c r="C10" s="195" t="s">
        <v>327</v>
      </c>
      <c r="D10" s="238" t="s">
        <v>96</v>
      </c>
      <c r="E10" s="238" t="s">
        <v>349</v>
      </c>
      <c r="F10" s="238" t="s">
        <v>350</v>
      </c>
      <c r="G10" s="238" t="s">
        <v>97</v>
      </c>
      <c r="H10" s="238" t="s">
        <v>98</v>
      </c>
      <c r="I10" s="238" t="s">
        <v>351</v>
      </c>
      <c r="J10" s="238" t="s">
        <v>352</v>
      </c>
      <c r="K10" s="238" t="s">
        <v>353</v>
      </c>
      <c r="L10" s="238" t="s">
        <v>354</v>
      </c>
      <c r="M10" s="238" t="s">
        <v>355</v>
      </c>
      <c r="N10" s="238" t="s">
        <v>356</v>
      </c>
      <c r="O10" s="238" t="s">
        <v>357</v>
      </c>
      <c r="P10" s="238" t="s">
        <v>358</v>
      </c>
      <c r="Q10" s="238" t="s">
        <v>359</v>
      </c>
    </row>
    <row r="11" spans="1:18" s="99" customFormat="1" x14ac:dyDescent="0.2">
      <c r="A11" s="149" t="s">
        <v>287</v>
      </c>
      <c r="B11" s="152">
        <v>993458937.04999995</v>
      </c>
      <c r="C11" s="240">
        <f t="shared" ref="C11:C32" si="0">B11/$B$40</f>
        <v>8.0957174599786172E-2</v>
      </c>
      <c r="D11" s="92">
        <v>12165332</v>
      </c>
      <c r="E11" s="92">
        <v>133659</v>
      </c>
      <c r="F11" s="92">
        <v>20441</v>
      </c>
      <c r="G11" s="92">
        <v>1287827</v>
      </c>
      <c r="H11" s="92">
        <v>437982067</v>
      </c>
      <c r="I11" s="92">
        <v>192618358</v>
      </c>
      <c r="J11" s="92">
        <v>74266977</v>
      </c>
      <c r="K11" s="92">
        <v>10619230</v>
      </c>
      <c r="L11" s="92">
        <v>1189003</v>
      </c>
      <c r="M11" s="92">
        <v>0</v>
      </c>
      <c r="N11" s="92">
        <v>225567937</v>
      </c>
      <c r="O11" s="92">
        <v>0</v>
      </c>
      <c r="P11" s="92">
        <v>37145857</v>
      </c>
      <c r="Q11" s="92">
        <v>462249</v>
      </c>
      <c r="R11" s="98"/>
    </row>
    <row r="12" spans="1:18" s="99" customFormat="1" x14ac:dyDescent="0.2">
      <c r="A12" s="149" t="s">
        <v>288</v>
      </c>
      <c r="B12" s="152">
        <v>969699476.98000002</v>
      </c>
      <c r="C12" s="240">
        <f t="shared" si="0"/>
        <v>7.9021011276322273E-2</v>
      </c>
      <c r="D12" s="92">
        <v>20934603</v>
      </c>
      <c r="E12" s="92">
        <v>1222422</v>
      </c>
      <c r="F12" s="92">
        <v>0</v>
      </c>
      <c r="G12" s="92">
        <v>1025717</v>
      </c>
      <c r="H12" s="92">
        <v>366808741</v>
      </c>
      <c r="I12" s="92">
        <v>230699969</v>
      </c>
      <c r="J12" s="92">
        <v>140438800</v>
      </c>
      <c r="K12" s="92">
        <v>36087542</v>
      </c>
      <c r="L12" s="92">
        <v>8776927</v>
      </c>
      <c r="M12" s="92">
        <v>172970</v>
      </c>
      <c r="N12" s="92">
        <v>116112279</v>
      </c>
      <c r="O12" s="92">
        <v>34579706</v>
      </c>
      <c r="P12" s="92">
        <v>12148257</v>
      </c>
      <c r="Q12" s="92">
        <v>691543</v>
      </c>
      <c r="R12" s="98"/>
    </row>
    <row r="13" spans="1:18" s="99" customFormat="1" x14ac:dyDescent="0.2">
      <c r="A13" s="149" t="s">
        <v>360</v>
      </c>
      <c r="B13" s="152">
        <v>80304.649999999994</v>
      </c>
      <c r="C13" s="240">
        <f t="shared" si="0"/>
        <v>6.544042565593746E-6</v>
      </c>
      <c r="D13" s="92">
        <v>0</v>
      </c>
      <c r="E13" s="92">
        <v>2485</v>
      </c>
      <c r="F13" s="92">
        <v>0</v>
      </c>
      <c r="G13" s="92">
        <v>0</v>
      </c>
      <c r="H13" s="92">
        <v>0</v>
      </c>
      <c r="I13" s="92">
        <v>0</v>
      </c>
      <c r="J13" s="92">
        <v>0</v>
      </c>
      <c r="K13" s="92">
        <v>0</v>
      </c>
      <c r="L13" s="92">
        <v>0</v>
      </c>
      <c r="M13" s="92">
        <v>0</v>
      </c>
      <c r="N13" s="92">
        <v>0</v>
      </c>
      <c r="O13" s="92">
        <v>0</v>
      </c>
      <c r="P13" s="92">
        <v>77820</v>
      </c>
      <c r="Q13" s="92">
        <v>0</v>
      </c>
      <c r="R13" s="98"/>
    </row>
    <row r="14" spans="1:18" s="99" customFormat="1" x14ac:dyDescent="0.2">
      <c r="A14" s="149" t="s">
        <v>361</v>
      </c>
      <c r="B14" s="152">
        <v>184947.57</v>
      </c>
      <c r="C14" s="240">
        <f t="shared" si="0"/>
        <v>1.5071415795761877E-5</v>
      </c>
      <c r="D14" s="92">
        <v>0</v>
      </c>
      <c r="E14" s="92">
        <v>0</v>
      </c>
      <c r="F14" s="92">
        <v>0</v>
      </c>
      <c r="G14" s="92">
        <v>0</v>
      </c>
      <c r="H14" s="92">
        <v>20349</v>
      </c>
      <c r="I14" s="92">
        <v>491</v>
      </c>
      <c r="J14" s="92">
        <v>0</v>
      </c>
      <c r="K14" s="92">
        <v>0</v>
      </c>
      <c r="L14" s="92">
        <v>0</v>
      </c>
      <c r="M14" s="92">
        <v>0</v>
      </c>
      <c r="N14" s="92">
        <v>0</v>
      </c>
      <c r="O14" s="92">
        <v>0</v>
      </c>
      <c r="P14" s="92">
        <v>164108</v>
      </c>
      <c r="Q14" s="92">
        <v>0</v>
      </c>
      <c r="R14" s="98"/>
    </row>
    <row r="15" spans="1:18" s="99" customFormat="1" x14ac:dyDescent="0.2">
      <c r="A15" s="149" t="s">
        <v>291</v>
      </c>
      <c r="B15" s="152">
        <v>1229251134.9000001</v>
      </c>
      <c r="C15" s="240">
        <f t="shared" si="0"/>
        <v>0.10017192965276633</v>
      </c>
      <c r="D15" s="92">
        <v>42795238</v>
      </c>
      <c r="E15" s="92">
        <v>1469504</v>
      </c>
      <c r="F15" s="92">
        <v>452</v>
      </c>
      <c r="G15" s="92">
        <v>1493793</v>
      </c>
      <c r="H15" s="92">
        <v>346286196</v>
      </c>
      <c r="I15" s="92">
        <v>262956235</v>
      </c>
      <c r="J15" s="92">
        <v>212632611</v>
      </c>
      <c r="K15" s="92">
        <v>62888598</v>
      </c>
      <c r="L15" s="92">
        <v>3217089</v>
      </c>
      <c r="M15" s="92">
        <v>713969</v>
      </c>
      <c r="N15" s="92">
        <v>255273987</v>
      </c>
      <c r="O15" s="92">
        <v>18257210</v>
      </c>
      <c r="P15" s="92">
        <v>20675053</v>
      </c>
      <c r="Q15" s="92">
        <v>591199</v>
      </c>
      <c r="R15" s="98"/>
    </row>
    <row r="16" spans="1:18" s="99" customFormat="1" x14ac:dyDescent="0.2">
      <c r="A16" s="149" t="s">
        <v>292</v>
      </c>
      <c r="B16" s="152">
        <v>138658909.16</v>
      </c>
      <c r="C16" s="240">
        <f t="shared" si="0"/>
        <v>1.1299343234069717E-2</v>
      </c>
      <c r="D16" s="92">
        <v>3417612</v>
      </c>
      <c r="E16" s="92">
        <v>89976</v>
      </c>
      <c r="F16" s="92">
        <v>0</v>
      </c>
      <c r="G16" s="92">
        <v>300130</v>
      </c>
      <c r="H16" s="92">
        <v>42973809</v>
      </c>
      <c r="I16" s="92">
        <v>25469782</v>
      </c>
      <c r="J16" s="92">
        <v>24662798</v>
      </c>
      <c r="K16" s="92">
        <v>6442221</v>
      </c>
      <c r="L16" s="92">
        <v>87894</v>
      </c>
      <c r="M16" s="92">
        <v>215320</v>
      </c>
      <c r="N16" s="92">
        <v>24614340</v>
      </c>
      <c r="O16" s="92">
        <v>32116</v>
      </c>
      <c r="P16" s="92">
        <v>10288327</v>
      </c>
      <c r="Q16" s="92">
        <v>64584</v>
      </c>
      <c r="R16" s="98"/>
    </row>
    <row r="17" spans="1:18" s="99" customFormat="1" x14ac:dyDescent="0.2">
      <c r="A17" s="149" t="s">
        <v>293</v>
      </c>
      <c r="B17" s="152">
        <v>1295946146.3</v>
      </c>
      <c r="C17" s="240">
        <f t="shared" si="0"/>
        <v>0.10560691994927293</v>
      </c>
      <c r="D17" s="92">
        <v>1025728131</v>
      </c>
      <c r="E17" s="92">
        <v>65210</v>
      </c>
      <c r="F17" s="92">
        <v>63398</v>
      </c>
      <c r="G17" s="92">
        <v>421704</v>
      </c>
      <c r="H17" s="92">
        <v>266954545</v>
      </c>
      <c r="I17" s="92">
        <v>428246</v>
      </c>
      <c r="J17" s="92">
        <v>0</v>
      </c>
      <c r="K17" s="92">
        <v>0</v>
      </c>
      <c r="L17" s="92">
        <v>0</v>
      </c>
      <c r="M17" s="92">
        <v>18570</v>
      </c>
      <c r="N17" s="92">
        <v>0</v>
      </c>
      <c r="O17" s="92">
        <v>0</v>
      </c>
      <c r="P17" s="92">
        <v>2266342</v>
      </c>
      <c r="Q17" s="92">
        <v>0</v>
      </c>
      <c r="R17" s="98"/>
    </row>
    <row r="18" spans="1:18" s="99" customFormat="1" x14ac:dyDescent="0.2">
      <c r="A18" s="149" t="s">
        <v>294</v>
      </c>
      <c r="B18" s="152">
        <v>1929861.71</v>
      </c>
      <c r="C18" s="240">
        <f t="shared" si="0"/>
        <v>1.5726483056646825E-4</v>
      </c>
      <c r="D18" s="92">
        <v>143757</v>
      </c>
      <c r="E18" s="92">
        <v>0</v>
      </c>
      <c r="F18" s="92">
        <v>0</v>
      </c>
      <c r="G18" s="92">
        <v>0</v>
      </c>
      <c r="H18" s="92">
        <v>1178282</v>
      </c>
      <c r="I18" s="92">
        <v>0</v>
      </c>
      <c r="J18" s="92">
        <v>217567</v>
      </c>
      <c r="K18" s="92">
        <v>0</v>
      </c>
      <c r="L18" s="92">
        <v>0</v>
      </c>
      <c r="M18" s="92">
        <v>0</v>
      </c>
      <c r="N18" s="92">
        <v>131812</v>
      </c>
      <c r="O18" s="92">
        <v>0</v>
      </c>
      <c r="P18" s="92">
        <v>258444</v>
      </c>
      <c r="Q18" s="92">
        <v>0</v>
      </c>
      <c r="R18" s="98"/>
    </row>
    <row r="19" spans="1:18" s="99" customFormat="1" x14ac:dyDescent="0.2">
      <c r="A19" s="149" t="s">
        <v>295</v>
      </c>
      <c r="B19" s="92">
        <v>358142498.01999998</v>
      </c>
      <c r="C19" s="240">
        <f t="shared" si="0"/>
        <v>2.9185106361723188E-2</v>
      </c>
      <c r="D19" s="92">
        <v>14494868</v>
      </c>
      <c r="E19" s="92">
        <v>114</v>
      </c>
      <c r="F19" s="92">
        <v>0</v>
      </c>
      <c r="G19" s="92">
        <v>196220</v>
      </c>
      <c r="H19" s="92">
        <v>54208096</v>
      </c>
      <c r="I19" s="92">
        <v>39018236</v>
      </c>
      <c r="J19" s="92">
        <v>110082798</v>
      </c>
      <c r="K19" s="92">
        <v>38481434</v>
      </c>
      <c r="L19" s="92">
        <v>137605</v>
      </c>
      <c r="M19" s="92">
        <v>0</v>
      </c>
      <c r="N19" s="92">
        <v>97399864</v>
      </c>
      <c r="O19" s="92">
        <v>0</v>
      </c>
      <c r="P19" s="92">
        <v>4009589</v>
      </c>
      <c r="Q19" s="92">
        <v>113675</v>
      </c>
      <c r="R19" s="98"/>
    </row>
    <row r="20" spans="1:18" s="99" customFormat="1" x14ac:dyDescent="0.2">
      <c r="A20" s="149" t="s">
        <v>296</v>
      </c>
      <c r="B20" s="92">
        <v>1879540076.8</v>
      </c>
      <c r="C20" s="240">
        <f t="shared" si="0"/>
        <v>0.15316411025162976</v>
      </c>
      <c r="D20" s="92">
        <v>14753071</v>
      </c>
      <c r="E20" s="92">
        <v>77278</v>
      </c>
      <c r="F20" s="92">
        <v>0</v>
      </c>
      <c r="G20" s="92">
        <v>5034149</v>
      </c>
      <c r="H20" s="92">
        <v>1006491301</v>
      </c>
      <c r="I20" s="92">
        <v>302137989</v>
      </c>
      <c r="J20" s="92">
        <v>279918352</v>
      </c>
      <c r="K20" s="92">
        <v>71380781</v>
      </c>
      <c r="L20" s="92">
        <v>3790548</v>
      </c>
      <c r="M20" s="92">
        <v>297829</v>
      </c>
      <c r="N20" s="92">
        <v>183289526</v>
      </c>
      <c r="O20" s="92">
        <v>0</v>
      </c>
      <c r="P20" s="92">
        <v>11727742</v>
      </c>
      <c r="Q20" s="92">
        <v>641511</v>
      </c>
      <c r="R20" s="98"/>
    </row>
    <row r="21" spans="1:18" s="99" customFormat="1" x14ac:dyDescent="0.2">
      <c r="A21" s="149" t="s">
        <v>297</v>
      </c>
      <c r="B21" s="92">
        <v>481368459.12</v>
      </c>
      <c r="C21" s="240">
        <f t="shared" si="0"/>
        <v>3.9226815461066745E-2</v>
      </c>
      <c r="D21" s="92">
        <v>39824182</v>
      </c>
      <c r="E21" s="92">
        <v>276458</v>
      </c>
      <c r="F21" s="92">
        <v>4804</v>
      </c>
      <c r="G21" s="92">
        <v>1713134</v>
      </c>
      <c r="H21" s="92">
        <v>362068960</v>
      </c>
      <c r="I21" s="92">
        <v>18665419</v>
      </c>
      <c r="J21" s="92">
        <v>25906357</v>
      </c>
      <c r="K21" s="92">
        <v>7239248</v>
      </c>
      <c r="L21" s="92">
        <v>285705</v>
      </c>
      <c r="M21" s="92">
        <v>178</v>
      </c>
      <c r="N21" s="92">
        <v>24180832</v>
      </c>
      <c r="O21" s="92">
        <v>0</v>
      </c>
      <c r="P21" s="92">
        <v>1149132</v>
      </c>
      <c r="Q21" s="92">
        <v>54052</v>
      </c>
      <c r="R21" s="98"/>
    </row>
    <row r="22" spans="1:18" s="99" customFormat="1" x14ac:dyDescent="0.2">
      <c r="A22" s="149" t="s">
        <v>298</v>
      </c>
      <c r="B22" s="92">
        <v>270526255.5</v>
      </c>
      <c r="C22" s="240">
        <f t="shared" si="0"/>
        <v>2.2045240606897477E-2</v>
      </c>
      <c r="D22" s="92">
        <v>145593610</v>
      </c>
      <c r="E22" s="92">
        <v>683</v>
      </c>
      <c r="F22" s="92">
        <v>620</v>
      </c>
      <c r="G22" s="92">
        <v>1169092</v>
      </c>
      <c r="H22" s="92">
        <v>123505309</v>
      </c>
      <c r="I22" s="92">
        <v>339</v>
      </c>
      <c r="J22" s="92">
        <v>0</v>
      </c>
      <c r="K22" s="92">
        <v>0</v>
      </c>
      <c r="L22" s="92">
        <v>0</v>
      </c>
      <c r="M22" s="92">
        <v>0</v>
      </c>
      <c r="N22" s="92">
        <v>0</v>
      </c>
      <c r="O22" s="92">
        <v>0</v>
      </c>
      <c r="P22" s="92">
        <v>256603</v>
      </c>
      <c r="Q22" s="92">
        <v>0</v>
      </c>
      <c r="R22" s="98"/>
    </row>
    <row r="23" spans="1:18" s="99" customFormat="1" x14ac:dyDescent="0.2">
      <c r="A23" s="149" t="s">
        <v>362</v>
      </c>
      <c r="B23" s="92">
        <v>292749.64</v>
      </c>
      <c r="C23" s="240">
        <f t="shared" si="0"/>
        <v>2.3856228813926041E-5</v>
      </c>
      <c r="D23" s="92">
        <v>31247</v>
      </c>
      <c r="E23" s="92">
        <v>0</v>
      </c>
      <c r="F23" s="92">
        <v>0</v>
      </c>
      <c r="G23" s="92">
        <v>0</v>
      </c>
      <c r="H23" s="92">
        <v>261503</v>
      </c>
      <c r="I23" s="92">
        <v>0</v>
      </c>
      <c r="J23" s="92">
        <v>0</v>
      </c>
      <c r="K23" s="92">
        <v>0</v>
      </c>
      <c r="L23" s="92">
        <v>0</v>
      </c>
      <c r="M23" s="92">
        <v>0</v>
      </c>
      <c r="N23" s="92">
        <v>0</v>
      </c>
      <c r="O23" s="92">
        <v>0</v>
      </c>
      <c r="P23" s="92">
        <v>0</v>
      </c>
      <c r="Q23" s="92">
        <v>0</v>
      </c>
      <c r="R23" s="98"/>
    </row>
    <row r="24" spans="1:18" s="99" customFormat="1" x14ac:dyDescent="0.2">
      <c r="A24" s="149" t="s">
        <v>300</v>
      </c>
      <c r="B24" s="92">
        <v>62431711.530000001</v>
      </c>
      <c r="C24" s="240">
        <f t="shared" si="0"/>
        <v>5.0875731068523418E-3</v>
      </c>
      <c r="D24" s="92">
        <v>0</v>
      </c>
      <c r="E24" s="92">
        <v>0</v>
      </c>
      <c r="F24" s="92">
        <v>0</v>
      </c>
      <c r="G24" s="92">
        <v>359539</v>
      </c>
      <c r="H24" s="92">
        <v>60714649</v>
      </c>
      <c r="I24" s="92">
        <v>0</v>
      </c>
      <c r="J24" s="92">
        <v>1133551</v>
      </c>
      <c r="K24" s="92">
        <v>0</v>
      </c>
      <c r="L24" s="92">
        <v>0</v>
      </c>
      <c r="M24" s="92">
        <v>0</v>
      </c>
      <c r="N24" s="92">
        <v>15193</v>
      </c>
      <c r="O24" s="92">
        <v>0</v>
      </c>
      <c r="P24" s="92">
        <v>208779</v>
      </c>
      <c r="Q24" s="92">
        <v>0</v>
      </c>
      <c r="R24" s="98"/>
    </row>
    <row r="25" spans="1:18" s="99" customFormat="1" x14ac:dyDescent="0.2">
      <c r="A25" s="149" t="s">
        <v>301</v>
      </c>
      <c r="B25" s="92">
        <v>470896824.02999997</v>
      </c>
      <c r="C25" s="240">
        <f t="shared" si="0"/>
        <v>3.8373479748124523E-2</v>
      </c>
      <c r="D25" s="92">
        <v>250193192</v>
      </c>
      <c r="E25" s="92">
        <v>0</v>
      </c>
      <c r="F25" s="92">
        <v>0</v>
      </c>
      <c r="G25" s="92">
        <v>1531398</v>
      </c>
      <c r="H25" s="92">
        <v>214216665</v>
      </c>
      <c r="I25" s="92">
        <v>3535847</v>
      </c>
      <c r="J25" s="92">
        <v>482540</v>
      </c>
      <c r="K25" s="92">
        <v>40770</v>
      </c>
      <c r="L25" s="92">
        <v>79407</v>
      </c>
      <c r="M25" s="92">
        <v>0</v>
      </c>
      <c r="N25" s="92">
        <v>67311</v>
      </c>
      <c r="O25" s="92">
        <v>0</v>
      </c>
      <c r="P25" s="92">
        <v>735061</v>
      </c>
      <c r="Q25" s="92">
        <v>14633</v>
      </c>
      <c r="R25" s="98"/>
    </row>
    <row r="26" spans="1:18" s="99" customFormat="1" x14ac:dyDescent="0.2">
      <c r="A26" s="149" t="s">
        <v>302</v>
      </c>
      <c r="B26" s="92">
        <v>83793972.370000005</v>
      </c>
      <c r="C26" s="240">
        <f t="shared" si="0"/>
        <v>6.8283881684244483E-3</v>
      </c>
      <c r="D26" s="92">
        <v>59513322</v>
      </c>
      <c r="E26" s="92">
        <v>0</v>
      </c>
      <c r="F26" s="92">
        <v>0</v>
      </c>
      <c r="G26" s="92">
        <v>27243</v>
      </c>
      <c r="H26" s="92">
        <v>22921524</v>
      </c>
      <c r="I26" s="92">
        <v>580656</v>
      </c>
      <c r="J26" s="92">
        <v>121216</v>
      </c>
      <c r="K26" s="92">
        <v>0</v>
      </c>
      <c r="L26" s="92">
        <v>71411</v>
      </c>
      <c r="M26" s="92">
        <v>0</v>
      </c>
      <c r="N26" s="92">
        <v>226174</v>
      </c>
      <c r="O26" s="92">
        <v>0</v>
      </c>
      <c r="P26" s="92">
        <v>332426</v>
      </c>
      <c r="Q26" s="92">
        <v>0</v>
      </c>
      <c r="R26" s="98"/>
    </row>
    <row r="27" spans="1:18" s="99" customFormat="1" x14ac:dyDescent="0.2">
      <c r="A27" s="149" t="s">
        <v>303</v>
      </c>
      <c r="B27" s="152">
        <v>87908068.349999994</v>
      </c>
      <c r="C27" s="240">
        <f t="shared" si="0"/>
        <v>7.1636467021713489E-3</v>
      </c>
      <c r="D27" s="92">
        <v>71405</v>
      </c>
      <c r="E27" s="92">
        <v>14</v>
      </c>
      <c r="F27" s="92">
        <v>0</v>
      </c>
      <c r="G27" s="92">
        <v>8917</v>
      </c>
      <c r="H27" s="92">
        <v>2858365</v>
      </c>
      <c r="I27" s="92">
        <v>815260</v>
      </c>
      <c r="J27" s="92">
        <v>26566916</v>
      </c>
      <c r="K27" s="92">
        <v>8820342</v>
      </c>
      <c r="L27" s="92">
        <v>510</v>
      </c>
      <c r="M27" s="92">
        <v>10099</v>
      </c>
      <c r="N27" s="92">
        <v>48353542</v>
      </c>
      <c r="O27" s="92">
        <v>0</v>
      </c>
      <c r="P27" s="92">
        <v>402157</v>
      </c>
      <c r="Q27" s="92">
        <v>543</v>
      </c>
      <c r="R27" s="98"/>
    </row>
    <row r="28" spans="1:18" s="99" customFormat="1" x14ac:dyDescent="0.2">
      <c r="A28" s="149" t="s">
        <v>304</v>
      </c>
      <c r="B28" s="152">
        <v>113038004.95</v>
      </c>
      <c r="C28" s="240">
        <f t="shared" si="0"/>
        <v>9.2114904419930439E-3</v>
      </c>
      <c r="D28" s="92">
        <v>601636</v>
      </c>
      <c r="E28" s="92">
        <v>5778</v>
      </c>
      <c r="F28" s="92">
        <v>0</v>
      </c>
      <c r="G28" s="92">
        <v>116820</v>
      </c>
      <c r="H28" s="92">
        <v>31110136</v>
      </c>
      <c r="I28" s="92">
        <v>54827088</v>
      </c>
      <c r="J28" s="92">
        <v>14171708</v>
      </c>
      <c r="K28" s="92">
        <v>2555109</v>
      </c>
      <c r="L28" s="92">
        <v>119413</v>
      </c>
      <c r="M28" s="92">
        <v>341569</v>
      </c>
      <c r="N28" s="92">
        <v>7504785</v>
      </c>
      <c r="O28" s="92">
        <v>5052</v>
      </c>
      <c r="P28" s="92">
        <v>1507156</v>
      </c>
      <c r="Q28" s="92">
        <v>171757</v>
      </c>
      <c r="R28" s="98"/>
    </row>
    <row r="29" spans="1:18" s="99" customFormat="1" x14ac:dyDescent="0.2">
      <c r="A29" s="149" t="s">
        <v>363</v>
      </c>
      <c r="B29" s="152">
        <v>57654.41</v>
      </c>
      <c r="C29" s="240">
        <f t="shared" si="0"/>
        <v>4.6982698154365132E-6</v>
      </c>
      <c r="D29" s="92">
        <v>0</v>
      </c>
      <c r="E29" s="92">
        <v>0</v>
      </c>
      <c r="F29" s="92">
        <v>0</v>
      </c>
      <c r="G29" s="92">
        <v>0</v>
      </c>
      <c r="H29" s="92">
        <v>0</v>
      </c>
      <c r="I29" s="92">
        <v>0</v>
      </c>
      <c r="J29" s="92">
        <v>0</v>
      </c>
      <c r="K29" s="92">
        <v>0</v>
      </c>
      <c r="L29" s="92">
        <v>0</v>
      </c>
      <c r="M29" s="92">
        <v>0</v>
      </c>
      <c r="N29" s="92">
        <v>0</v>
      </c>
      <c r="O29" s="92">
        <v>0</v>
      </c>
      <c r="P29" s="92">
        <v>57654</v>
      </c>
      <c r="Q29" s="92">
        <v>0</v>
      </c>
      <c r="R29" s="98"/>
    </row>
    <row r="30" spans="1:18" s="99" customFormat="1" x14ac:dyDescent="0.2">
      <c r="A30" s="149" t="s">
        <v>364</v>
      </c>
      <c r="B30" s="92">
        <v>149444493.87</v>
      </c>
      <c r="C30" s="240">
        <f t="shared" si="0"/>
        <v>1.2178262766588158E-2</v>
      </c>
      <c r="D30" s="92">
        <v>956626</v>
      </c>
      <c r="E30" s="92">
        <v>31950</v>
      </c>
      <c r="F30" s="92">
        <v>0</v>
      </c>
      <c r="G30" s="92">
        <v>132425</v>
      </c>
      <c r="H30" s="92">
        <v>34668282</v>
      </c>
      <c r="I30" s="92">
        <v>353153</v>
      </c>
      <c r="J30" s="92">
        <v>48373764</v>
      </c>
      <c r="K30" s="92">
        <v>18434172</v>
      </c>
      <c r="L30" s="92">
        <v>1215</v>
      </c>
      <c r="M30" s="92">
        <v>0</v>
      </c>
      <c r="N30" s="92">
        <v>44466794</v>
      </c>
      <c r="O30" s="92">
        <v>0</v>
      </c>
      <c r="P30" s="92">
        <v>2025889</v>
      </c>
      <c r="Q30" s="92">
        <v>225</v>
      </c>
      <c r="R30" s="98"/>
    </row>
    <row r="31" spans="1:18" s="99" customFormat="1" x14ac:dyDescent="0.2">
      <c r="A31" s="149" t="s">
        <v>365</v>
      </c>
      <c r="B31" s="155">
        <v>228610054.56999999</v>
      </c>
      <c r="C31" s="241">
        <f t="shared" si="0"/>
        <v>1.8629480709134394E-2</v>
      </c>
      <c r="D31" s="155">
        <v>29874222</v>
      </c>
      <c r="E31" s="155">
        <v>47875</v>
      </c>
      <c r="F31" s="155">
        <v>66</v>
      </c>
      <c r="G31" s="155">
        <v>452469</v>
      </c>
      <c r="H31" s="155">
        <v>81332823</v>
      </c>
      <c r="I31" s="155">
        <v>38179733</v>
      </c>
      <c r="J31" s="155">
        <v>32669199</v>
      </c>
      <c r="K31" s="155">
        <v>8255761</v>
      </c>
      <c r="L31" s="155">
        <v>85921</v>
      </c>
      <c r="M31" s="155">
        <v>13160598</v>
      </c>
      <c r="N31" s="155">
        <v>21795064</v>
      </c>
      <c r="O31" s="155">
        <v>0</v>
      </c>
      <c r="P31" s="155">
        <v>2643973</v>
      </c>
      <c r="Q31" s="155">
        <v>112350</v>
      </c>
      <c r="R31" s="98"/>
    </row>
    <row r="32" spans="1:18" s="105" customFormat="1" x14ac:dyDescent="0.2">
      <c r="A32" s="242" t="s">
        <v>308</v>
      </c>
      <c r="B32" s="103">
        <f>SUM(B11:B31)</f>
        <v>8815260541.4799995</v>
      </c>
      <c r="C32" s="243">
        <f t="shared" si="0"/>
        <v>0.71835740782437996</v>
      </c>
      <c r="D32" s="103">
        <f>SUM(D11:D31)</f>
        <v>1661092054</v>
      </c>
      <c r="E32" s="103">
        <f t="shared" ref="E32:Q32" si="1">SUM(E11:E31)</f>
        <v>3423406</v>
      </c>
      <c r="F32" s="103">
        <f t="shared" si="1"/>
        <v>89781</v>
      </c>
      <c r="G32" s="103">
        <f t="shared" si="1"/>
        <v>15270577</v>
      </c>
      <c r="H32" s="103">
        <f t="shared" si="1"/>
        <v>3456561602</v>
      </c>
      <c r="I32" s="103">
        <f t="shared" si="1"/>
        <v>1170286801</v>
      </c>
      <c r="J32" s="103">
        <f t="shared" si="1"/>
        <v>991645154</v>
      </c>
      <c r="K32" s="103">
        <f t="shared" si="1"/>
        <v>271245208</v>
      </c>
      <c r="L32" s="103">
        <f t="shared" si="1"/>
        <v>17842648</v>
      </c>
      <c r="M32" s="103">
        <f t="shared" si="1"/>
        <v>14931102</v>
      </c>
      <c r="N32" s="103">
        <f t="shared" si="1"/>
        <v>1048999440</v>
      </c>
      <c r="O32" s="103">
        <f t="shared" si="1"/>
        <v>52874084</v>
      </c>
      <c r="P32" s="103">
        <f t="shared" si="1"/>
        <v>108080369</v>
      </c>
      <c r="Q32" s="103">
        <f t="shared" si="1"/>
        <v>2918321</v>
      </c>
      <c r="R32" s="104"/>
    </row>
    <row r="33" spans="1:18" s="99" customFormat="1" x14ac:dyDescent="0.2">
      <c r="A33" s="242"/>
      <c r="B33" s="263"/>
      <c r="C33" s="243"/>
      <c r="D33" s="244"/>
      <c r="E33" s="244"/>
      <c r="F33" s="244"/>
      <c r="G33" s="244"/>
      <c r="H33" s="93"/>
      <c r="I33" s="244"/>
      <c r="J33" s="244"/>
      <c r="K33" s="244"/>
      <c r="L33" s="244"/>
      <c r="M33" s="244"/>
      <c r="N33" s="244"/>
      <c r="O33" s="244"/>
      <c r="P33" s="244"/>
      <c r="Q33" s="98"/>
      <c r="R33" s="98"/>
    </row>
    <row r="34" spans="1:18" s="129" customFormat="1" x14ac:dyDescent="0.2">
      <c r="A34" s="245" t="s">
        <v>309</v>
      </c>
      <c r="B34" s="174"/>
      <c r="C34" s="243"/>
      <c r="D34" s="246"/>
      <c r="E34" s="247"/>
      <c r="F34" s="248"/>
      <c r="G34" s="247"/>
      <c r="H34" s="247"/>
      <c r="I34" s="247"/>
      <c r="J34" s="247"/>
      <c r="K34" s="247"/>
      <c r="L34" s="247"/>
      <c r="M34" s="247"/>
      <c r="N34" s="247"/>
      <c r="O34" s="247"/>
      <c r="P34" s="247"/>
    </row>
    <row r="35" spans="1:18" s="129" customFormat="1" x14ac:dyDescent="0.2">
      <c r="A35" s="249" t="s">
        <v>310</v>
      </c>
      <c r="B35" s="152">
        <v>39148037</v>
      </c>
      <c r="C35" s="240">
        <f>B35/$B$40</f>
        <v>3.1901816456137836E-3</v>
      </c>
      <c r="D35" s="152">
        <v>37087936</v>
      </c>
      <c r="E35" s="152">
        <v>209594</v>
      </c>
      <c r="F35" s="152">
        <v>136624</v>
      </c>
      <c r="G35" s="152">
        <v>176015</v>
      </c>
      <c r="H35" s="152">
        <v>514891</v>
      </c>
      <c r="I35" s="152">
        <v>13441</v>
      </c>
      <c r="J35" s="152">
        <v>0</v>
      </c>
      <c r="K35" s="152">
        <v>0</v>
      </c>
      <c r="L35" s="152">
        <v>0</v>
      </c>
      <c r="M35" s="152">
        <v>0</v>
      </c>
      <c r="N35" s="152">
        <v>0</v>
      </c>
      <c r="O35" s="152">
        <v>0</v>
      </c>
      <c r="P35" s="152">
        <v>60040</v>
      </c>
      <c r="Q35" s="152">
        <v>949496</v>
      </c>
    </row>
    <row r="36" spans="1:18" s="129" customFormat="1" x14ac:dyDescent="0.2">
      <c r="A36" s="249" t="s">
        <v>311</v>
      </c>
      <c r="B36" s="152">
        <v>521781437.30000001</v>
      </c>
      <c r="C36" s="240">
        <f>B36/$B$40</f>
        <v>4.2520077425502567E-2</v>
      </c>
      <c r="D36" s="152">
        <v>194114572</v>
      </c>
      <c r="E36" s="152">
        <v>12643038</v>
      </c>
      <c r="F36" s="152">
        <v>109092205</v>
      </c>
      <c r="G36" s="152">
        <v>1068303</v>
      </c>
      <c r="H36" s="152">
        <v>200523070</v>
      </c>
      <c r="I36" s="152">
        <v>2634273</v>
      </c>
      <c r="J36" s="250">
        <v>61411</v>
      </c>
      <c r="K36" s="250">
        <v>3779</v>
      </c>
      <c r="L36" s="152">
        <v>6447</v>
      </c>
      <c r="M36" s="152">
        <v>532871</v>
      </c>
      <c r="N36" s="152">
        <v>7957</v>
      </c>
      <c r="O36" s="152">
        <v>0</v>
      </c>
      <c r="P36" s="152">
        <v>777282</v>
      </c>
      <c r="Q36" s="152">
        <v>316231</v>
      </c>
    </row>
    <row r="37" spans="1:18" s="99" customFormat="1" x14ac:dyDescent="0.2">
      <c r="A37" s="149" t="s">
        <v>366</v>
      </c>
      <c r="B37" s="155">
        <v>2895223135.1999998</v>
      </c>
      <c r="C37" s="241">
        <f>B37/$B$40</f>
        <v>0.23593233310450362</v>
      </c>
      <c r="D37" s="155">
        <v>224345874</v>
      </c>
      <c r="E37" s="155">
        <v>1105785</v>
      </c>
      <c r="F37" s="155">
        <v>431724</v>
      </c>
      <c r="G37" s="155">
        <v>10030161</v>
      </c>
      <c r="H37" s="155">
        <v>1963990499</v>
      </c>
      <c r="I37" s="155">
        <v>114159995</v>
      </c>
      <c r="J37" s="155">
        <v>367717598</v>
      </c>
      <c r="K37" s="155">
        <v>59484537</v>
      </c>
      <c r="L37" s="155">
        <v>319414</v>
      </c>
      <c r="M37" s="155">
        <v>0</v>
      </c>
      <c r="N37" s="155">
        <v>145318727</v>
      </c>
      <c r="O37" s="155">
        <v>0</v>
      </c>
      <c r="P37" s="155">
        <v>1047110</v>
      </c>
      <c r="Q37" s="155">
        <v>7271713</v>
      </c>
      <c r="R37" s="98"/>
    </row>
    <row r="38" spans="1:18" s="252" customFormat="1" x14ac:dyDescent="0.2">
      <c r="A38" s="242" t="s">
        <v>313</v>
      </c>
      <c r="B38" s="251">
        <f>SUM(B35:B37)</f>
        <v>3456152609.5</v>
      </c>
      <c r="C38" s="243">
        <f>B38/$B$40</f>
        <v>0.28164259217561999</v>
      </c>
      <c r="D38" s="251">
        <f t="shared" ref="D38:Q38" si="2">SUM(D35:D37)</f>
        <v>455548382</v>
      </c>
      <c r="E38" s="251">
        <f t="shared" si="2"/>
        <v>13958417</v>
      </c>
      <c r="F38" s="251">
        <f t="shared" si="2"/>
        <v>109660553</v>
      </c>
      <c r="G38" s="251">
        <f t="shared" si="2"/>
        <v>11274479</v>
      </c>
      <c r="H38" s="251">
        <f t="shared" si="2"/>
        <v>2165028460</v>
      </c>
      <c r="I38" s="251">
        <f>SUM(I35:I37)</f>
        <v>116807709</v>
      </c>
      <c r="J38" s="251">
        <f t="shared" si="2"/>
        <v>367779009</v>
      </c>
      <c r="K38" s="251">
        <f t="shared" si="2"/>
        <v>59488316</v>
      </c>
      <c r="L38" s="251">
        <f t="shared" si="2"/>
        <v>325861</v>
      </c>
      <c r="M38" s="251">
        <f t="shared" si="2"/>
        <v>532871</v>
      </c>
      <c r="N38" s="251">
        <f t="shared" si="2"/>
        <v>145326684</v>
      </c>
      <c r="O38" s="251">
        <f t="shared" si="2"/>
        <v>0</v>
      </c>
      <c r="P38" s="251">
        <f t="shared" si="2"/>
        <v>1884432</v>
      </c>
      <c r="Q38" s="251">
        <f t="shared" si="2"/>
        <v>8537440</v>
      </c>
    </row>
    <row r="39" spans="1:18" s="129" customFormat="1" x14ac:dyDescent="0.2">
      <c r="B39" s="263"/>
      <c r="C39" s="243"/>
      <c r="D39" s="250"/>
      <c r="E39" s="152"/>
      <c r="F39" s="152"/>
      <c r="G39" s="152"/>
      <c r="H39" s="152"/>
      <c r="I39" s="152"/>
      <c r="J39" s="152"/>
      <c r="K39" s="152"/>
      <c r="L39" s="152"/>
      <c r="M39" s="152"/>
      <c r="N39" s="152"/>
      <c r="O39" s="152"/>
      <c r="P39" s="152"/>
      <c r="Q39" s="130"/>
    </row>
    <row r="40" spans="1:18" s="252" customFormat="1" x14ac:dyDescent="0.2">
      <c r="A40" s="253" t="s">
        <v>314</v>
      </c>
      <c r="B40" s="174">
        <f>B32+B38</f>
        <v>12271413150.98</v>
      </c>
      <c r="C40" s="243">
        <f>B40/$B$40</f>
        <v>1</v>
      </c>
      <c r="D40" s="174">
        <f t="shared" ref="D40:Q40" si="3">D32+D38</f>
        <v>2116640436</v>
      </c>
      <c r="E40" s="174">
        <f t="shared" si="3"/>
        <v>17381823</v>
      </c>
      <c r="F40" s="174">
        <f t="shared" si="3"/>
        <v>109750334</v>
      </c>
      <c r="G40" s="174">
        <f t="shared" si="3"/>
        <v>26545056</v>
      </c>
      <c r="H40" s="174">
        <f t="shared" si="3"/>
        <v>5621590062</v>
      </c>
      <c r="I40" s="174">
        <f t="shared" si="3"/>
        <v>1287094510</v>
      </c>
      <c r="J40" s="174">
        <f t="shared" si="3"/>
        <v>1359424163</v>
      </c>
      <c r="K40" s="174">
        <f t="shared" si="3"/>
        <v>330733524</v>
      </c>
      <c r="L40" s="174">
        <f t="shared" si="3"/>
        <v>18168509</v>
      </c>
      <c r="M40" s="174">
        <f t="shared" si="3"/>
        <v>15463973</v>
      </c>
      <c r="N40" s="174">
        <f t="shared" si="3"/>
        <v>1194326124</v>
      </c>
      <c r="O40" s="174">
        <f t="shared" si="3"/>
        <v>52874084</v>
      </c>
      <c r="P40" s="174">
        <f t="shared" si="3"/>
        <v>109964801</v>
      </c>
      <c r="Q40" s="174">
        <f t="shared" si="3"/>
        <v>11455761</v>
      </c>
    </row>
    <row r="41" spans="1:18" x14ac:dyDescent="0.2">
      <c r="B41" s="263"/>
      <c r="C41" s="263"/>
      <c r="D41" s="263"/>
      <c r="E41" s="263"/>
      <c r="F41" s="263"/>
      <c r="G41" s="263"/>
      <c r="H41" s="263"/>
      <c r="I41" s="263"/>
      <c r="J41" s="263"/>
      <c r="K41" s="263"/>
      <c r="L41" s="263"/>
      <c r="M41" s="263"/>
      <c r="N41" s="263"/>
      <c r="O41" s="263"/>
      <c r="P41" s="263"/>
      <c r="Q41" s="263"/>
    </row>
    <row r="42" spans="1:18" s="264" customFormat="1" x14ac:dyDescent="0.2">
      <c r="A42" s="253" t="s">
        <v>367</v>
      </c>
      <c r="B42" s="174">
        <f>B32+B37</f>
        <v>11710483676.68</v>
      </c>
      <c r="D42" s="174">
        <f t="shared" ref="D42:Q42" si="4">D32+D37</f>
        <v>1885437928</v>
      </c>
      <c r="E42" s="174">
        <f t="shared" si="4"/>
        <v>4529191</v>
      </c>
      <c r="F42" s="174">
        <f t="shared" si="4"/>
        <v>521505</v>
      </c>
      <c r="G42" s="174">
        <f t="shared" si="4"/>
        <v>25300738</v>
      </c>
      <c r="H42" s="174">
        <f t="shared" si="4"/>
        <v>5420552101</v>
      </c>
      <c r="I42" s="174">
        <f>I32+I37</f>
        <v>1284446796</v>
      </c>
      <c r="J42" s="174">
        <f t="shared" si="4"/>
        <v>1359362752</v>
      </c>
      <c r="K42" s="174">
        <f t="shared" si="4"/>
        <v>330729745</v>
      </c>
      <c r="L42" s="174">
        <f t="shared" si="4"/>
        <v>18162062</v>
      </c>
      <c r="M42" s="174">
        <f t="shared" si="4"/>
        <v>14931102</v>
      </c>
      <c r="N42" s="174">
        <f t="shared" si="4"/>
        <v>1194318167</v>
      </c>
      <c r="O42" s="174">
        <f t="shared" si="4"/>
        <v>52874084</v>
      </c>
      <c r="P42" s="174">
        <f t="shared" si="4"/>
        <v>109127479</v>
      </c>
      <c r="Q42" s="174">
        <f t="shared" si="4"/>
        <v>10190034</v>
      </c>
    </row>
    <row r="43" spans="1:18" x14ac:dyDescent="0.2">
      <c r="B43" s="265"/>
      <c r="D43" s="265"/>
    </row>
    <row r="44" spans="1:18" s="129" customFormat="1" x14ac:dyDescent="0.2">
      <c r="A44" s="266" t="s">
        <v>368</v>
      </c>
      <c r="B44" s="152"/>
      <c r="D44" s="247"/>
      <c r="E44" s="247"/>
      <c r="F44" s="247"/>
      <c r="G44" s="247"/>
      <c r="H44" s="247"/>
      <c r="I44" s="247"/>
      <c r="J44" s="247"/>
      <c r="K44" s="247"/>
      <c r="L44" s="247"/>
      <c r="M44" s="247"/>
      <c r="N44" s="247"/>
      <c r="O44" s="247"/>
      <c r="P44" s="247"/>
    </row>
    <row r="45" spans="1:18" s="129" customFormat="1" x14ac:dyDescent="0.2">
      <c r="A45" s="266" t="s">
        <v>369</v>
      </c>
      <c r="B45" s="152"/>
      <c r="D45" s="247"/>
      <c r="E45" s="247"/>
      <c r="F45" s="247"/>
      <c r="G45" s="247"/>
      <c r="H45" s="247"/>
      <c r="I45" s="247"/>
      <c r="J45" s="247"/>
      <c r="K45" s="247"/>
      <c r="L45" s="247"/>
      <c r="M45" s="247"/>
      <c r="N45" s="247"/>
      <c r="O45" s="247"/>
      <c r="P45" s="247"/>
    </row>
    <row r="46" spans="1:18" s="262" customFormat="1" x14ac:dyDescent="0.2">
      <c r="A46" s="258" t="s">
        <v>370</v>
      </c>
      <c r="B46" s="267"/>
      <c r="C46" s="268"/>
      <c r="D46" s="269"/>
      <c r="E46" s="269"/>
      <c r="F46" s="269"/>
      <c r="G46" s="269"/>
      <c r="H46" s="269"/>
      <c r="I46" s="269"/>
      <c r="J46" s="269"/>
      <c r="K46" s="270"/>
      <c r="L46" s="270"/>
      <c r="M46" s="270"/>
      <c r="N46" s="261"/>
      <c r="O46" s="261"/>
      <c r="P46" s="261"/>
    </row>
    <row r="47" spans="1:18" s="262" customFormat="1" x14ac:dyDescent="0.2">
      <c r="A47" s="258" t="s">
        <v>371</v>
      </c>
      <c r="B47" s="267"/>
      <c r="C47" s="268"/>
      <c r="D47" s="269"/>
      <c r="E47" s="269"/>
      <c r="F47" s="269"/>
      <c r="G47" s="269"/>
      <c r="H47" s="269"/>
      <c r="I47" s="269"/>
      <c r="J47" s="269"/>
      <c r="K47" s="270"/>
      <c r="L47" s="270"/>
      <c r="M47" s="270"/>
      <c r="N47" s="261"/>
      <c r="O47" s="261"/>
      <c r="P47" s="261"/>
    </row>
    <row r="48" spans="1:18" s="262" customFormat="1" x14ac:dyDescent="0.2">
      <c r="A48" s="258" t="s">
        <v>372</v>
      </c>
      <c r="B48" s="267"/>
      <c r="C48" s="268"/>
      <c r="D48" s="269"/>
      <c r="E48" s="269"/>
      <c r="F48" s="269"/>
      <c r="G48" s="269"/>
      <c r="H48" s="269"/>
      <c r="I48" s="271"/>
      <c r="J48" s="271"/>
      <c r="K48" s="270"/>
      <c r="L48" s="270"/>
      <c r="M48" s="270"/>
      <c r="N48" s="261"/>
      <c r="O48" s="261"/>
      <c r="P48" s="261"/>
    </row>
    <row r="49" spans="1:16" s="262" customFormat="1" x14ac:dyDescent="0.2">
      <c r="A49" s="258" t="s">
        <v>373</v>
      </c>
      <c r="B49" s="267"/>
      <c r="C49" s="268"/>
      <c r="D49" s="269"/>
      <c r="E49" s="269"/>
      <c r="F49" s="269"/>
      <c r="G49" s="269"/>
      <c r="H49" s="269"/>
      <c r="I49" s="271"/>
      <c r="J49" s="271"/>
      <c r="K49" s="270"/>
      <c r="L49" s="270"/>
      <c r="M49" s="270"/>
      <c r="N49" s="261"/>
      <c r="O49" s="261"/>
      <c r="P49" s="261"/>
    </row>
    <row r="50" spans="1:16" s="262" customFormat="1" ht="33.75" customHeight="1" x14ac:dyDescent="0.2">
      <c r="A50" s="389" t="s">
        <v>374</v>
      </c>
      <c r="B50" s="390"/>
      <c r="C50" s="390"/>
      <c r="D50" s="390"/>
      <c r="E50" s="390"/>
      <c r="F50" s="390"/>
      <c r="G50" s="390"/>
      <c r="H50" s="390"/>
      <c r="I50" s="390"/>
      <c r="J50" s="390"/>
      <c r="K50" s="390"/>
      <c r="L50" s="390"/>
      <c r="M50" s="390"/>
      <c r="N50" s="261"/>
      <c r="O50" s="261"/>
      <c r="P50" s="261"/>
    </row>
    <row r="51" spans="1:16" s="262" customFormat="1" ht="12" customHeight="1" x14ac:dyDescent="0.2">
      <c r="A51" s="389" t="s">
        <v>375</v>
      </c>
      <c r="B51" s="390"/>
      <c r="C51" s="390"/>
      <c r="D51" s="390"/>
      <c r="E51" s="390"/>
      <c r="F51" s="390"/>
      <c r="G51" s="390"/>
      <c r="H51" s="390"/>
      <c r="I51" s="390"/>
      <c r="J51" s="390"/>
      <c r="K51" s="390"/>
      <c r="L51" s="390"/>
      <c r="M51" s="390"/>
      <c r="N51" s="261"/>
      <c r="O51" s="261"/>
      <c r="P51" s="261"/>
    </row>
    <row r="52" spans="1:16" s="262" customFormat="1" x14ac:dyDescent="0.2">
      <c r="B52" s="259"/>
      <c r="C52" s="272"/>
      <c r="D52" s="261"/>
      <c r="E52" s="261"/>
      <c r="F52" s="261"/>
      <c r="G52" s="261"/>
      <c r="H52" s="261"/>
      <c r="I52" s="261"/>
      <c r="J52" s="261"/>
      <c r="K52" s="261"/>
      <c r="L52" s="261"/>
      <c r="M52" s="261"/>
      <c r="N52" s="261"/>
      <c r="O52" s="261"/>
      <c r="P52" s="261"/>
    </row>
    <row r="53" spans="1:16" s="262" customFormat="1" x14ac:dyDescent="0.2">
      <c r="A53" s="15" t="s">
        <v>376</v>
      </c>
      <c r="B53" s="259"/>
      <c r="C53" s="272"/>
      <c r="D53" s="261"/>
      <c r="E53" s="261"/>
      <c r="F53" s="261"/>
      <c r="G53" s="261"/>
      <c r="H53" s="261"/>
      <c r="I53" s="261"/>
      <c r="J53" s="261"/>
      <c r="K53" s="261"/>
      <c r="L53" s="261"/>
      <c r="M53" s="261"/>
      <c r="N53" s="261"/>
      <c r="O53" s="261"/>
      <c r="P53" s="261"/>
    </row>
  </sheetData>
  <mergeCells count="2">
    <mergeCell ref="A51:M51"/>
    <mergeCell ref="A50:M50"/>
  </mergeCells>
  <pageMargins left="0.7" right="0.7" top="0.75" bottom="0.75" header="0.3" footer="0.3"/>
  <pageSetup orientation="portrait" horizontalDpi="4294967293" verticalDpi="0" r:id="rId1"/>
  <ignoredErrors>
    <ignoredError sqref="C32 C40 C34:C38" 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8"/>
  <sheetViews>
    <sheetView showGridLines="0" workbookViewId="0">
      <pane ySplit="7" topLeftCell="A8" activePane="bottomLeft" state="frozen"/>
      <selection pane="bottomLeft" activeCell="A7" sqref="A7"/>
    </sheetView>
  </sheetViews>
  <sheetFormatPr defaultColWidth="9.140625" defaultRowHeight="12.75" x14ac:dyDescent="0.2"/>
  <cols>
    <col min="1" max="1" width="45.42578125" style="99" bestFit="1" customWidth="1"/>
    <col min="2" max="2" width="21.85546875" style="302" bestFit="1" customWidth="1"/>
    <col min="3" max="3" width="12.28515625" style="303" customWidth="1"/>
    <col min="4" max="4" width="19.42578125" style="302" customWidth="1"/>
    <col min="5" max="5" width="18" style="302" bestFit="1" customWidth="1"/>
    <col min="6" max="6" width="17.85546875" style="302" bestFit="1" customWidth="1"/>
    <col min="7" max="7" width="13.5703125" style="302" customWidth="1"/>
    <col min="8" max="8" width="20" style="302" bestFit="1" customWidth="1"/>
    <col min="9" max="11" width="13.85546875" style="302" customWidth="1"/>
    <col min="12" max="16384" width="9.140625" style="99"/>
  </cols>
  <sheetData>
    <row r="1" spans="1:11" ht="18" x14ac:dyDescent="0.25">
      <c r="K1" s="324" t="s">
        <v>377</v>
      </c>
    </row>
    <row r="2" spans="1:11" ht="18" x14ac:dyDescent="0.25">
      <c r="K2" s="324" t="s">
        <v>1</v>
      </c>
    </row>
    <row r="3" spans="1:11" ht="18" x14ac:dyDescent="0.25">
      <c r="K3" s="324" t="s">
        <v>2</v>
      </c>
    </row>
    <row r="4" spans="1:11" ht="18" x14ac:dyDescent="0.25">
      <c r="K4" s="324" t="s">
        <v>378</v>
      </c>
    </row>
    <row r="6" spans="1:11" ht="13.5" customHeight="1" x14ac:dyDescent="0.2"/>
    <row r="7" spans="1:11" s="181" customFormat="1" ht="86.25" customHeight="1" x14ac:dyDescent="0.2">
      <c r="A7" s="275" t="s">
        <v>279</v>
      </c>
      <c r="B7" s="276" t="s">
        <v>96</v>
      </c>
      <c r="C7" s="195" t="s">
        <v>327</v>
      </c>
      <c r="D7" s="238" t="s">
        <v>379</v>
      </c>
      <c r="E7" s="238" t="s">
        <v>350</v>
      </c>
      <c r="F7" s="277" t="s">
        <v>380</v>
      </c>
      <c r="G7" s="195" t="s">
        <v>327</v>
      </c>
      <c r="H7" s="277" t="s">
        <v>381</v>
      </c>
      <c r="I7" s="278" t="s">
        <v>382</v>
      </c>
      <c r="J7" s="278" t="s">
        <v>383</v>
      </c>
      <c r="K7" s="278" t="s">
        <v>384</v>
      </c>
    </row>
    <row r="8" spans="1:11" x14ac:dyDescent="0.2">
      <c r="A8" s="149" t="s">
        <v>287</v>
      </c>
      <c r="B8" s="199">
        <v>12165332</v>
      </c>
      <c r="C8" s="279">
        <f t="shared" ref="C8:C29" si="0">B8/$B$37</f>
        <v>5.7474721700913403E-3</v>
      </c>
      <c r="D8" s="199">
        <v>133659</v>
      </c>
      <c r="E8" s="199">
        <v>20441</v>
      </c>
      <c r="F8" s="199">
        <f>D8+E8</f>
        <v>154100</v>
      </c>
      <c r="G8" s="279">
        <f t="shared" ref="G8:G29" si="1">F8/$F$37</f>
        <v>1.2121244823998384E-3</v>
      </c>
      <c r="H8" s="199">
        <f>B8+F8</f>
        <v>12319432</v>
      </c>
      <c r="I8" s="280">
        <f t="shared" ref="I8:I29" si="2">H8/$H$37</f>
        <v>5.4904993663054341E-3</v>
      </c>
      <c r="J8" s="280">
        <v>4.3490453222606446E-3</v>
      </c>
      <c r="K8" s="280">
        <v>3.6685640444242993E-3</v>
      </c>
    </row>
    <row r="9" spans="1:11" x14ac:dyDescent="0.2">
      <c r="A9" s="149" t="s">
        <v>288</v>
      </c>
      <c r="B9" s="199">
        <v>20934603</v>
      </c>
      <c r="C9" s="279">
        <f t="shared" si="0"/>
        <v>9.8904861893132617E-3</v>
      </c>
      <c r="D9" s="199">
        <v>1222422</v>
      </c>
      <c r="E9" s="199">
        <v>0</v>
      </c>
      <c r="F9" s="199">
        <f t="shared" ref="F9:F28" si="3">D9+E9</f>
        <v>1222422</v>
      </c>
      <c r="G9" s="279">
        <f t="shared" si="1"/>
        <v>9.6153642701114553E-3</v>
      </c>
      <c r="H9" s="199">
        <f t="shared" ref="H9:H28" si="4">B9+F9</f>
        <v>22157025</v>
      </c>
      <c r="I9" s="280">
        <f t="shared" si="2"/>
        <v>9.8748977811406926E-3</v>
      </c>
      <c r="J9" s="280">
        <v>9.7210713527327453E-3</v>
      </c>
      <c r="K9" s="280">
        <v>8.0180903814066808E-3</v>
      </c>
    </row>
    <row r="10" spans="1:11" x14ac:dyDescent="0.2">
      <c r="A10" s="149" t="s">
        <v>289</v>
      </c>
      <c r="B10" s="199">
        <v>0</v>
      </c>
      <c r="C10" s="279">
        <f t="shared" si="0"/>
        <v>0</v>
      </c>
      <c r="D10" s="199">
        <v>2485</v>
      </c>
      <c r="E10" s="199">
        <v>0</v>
      </c>
      <c r="F10" s="199">
        <f t="shared" si="3"/>
        <v>2485</v>
      </c>
      <c r="G10" s="279">
        <f t="shared" si="1"/>
        <v>1.9546588830393243E-5</v>
      </c>
      <c r="H10" s="199">
        <f t="shared" si="4"/>
        <v>2485</v>
      </c>
      <c r="I10" s="280">
        <f t="shared" si="2"/>
        <v>1.1075097395130721E-6</v>
      </c>
      <c r="J10" s="280">
        <v>0</v>
      </c>
      <c r="K10" s="280">
        <v>8.7324950630626883E-6</v>
      </c>
    </row>
    <row r="11" spans="1:11" x14ac:dyDescent="0.2">
      <c r="A11" s="149" t="s">
        <v>290</v>
      </c>
      <c r="B11" s="199">
        <v>0</v>
      </c>
      <c r="C11" s="279">
        <f t="shared" si="0"/>
        <v>0</v>
      </c>
      <c r="D11" s="199">
        <v>0</v>
      </c>
      <c r="E11" s="199">
        <v>0</v>
      </c>
      <c r="F11" s="199">
        <v>0</v>
      </c>
      <c r="G11" s="279">
        <f t="shared" si="1"/>
        <v>0</v>
      </c>
      <c r="H11" s="199">
        <v>0</v>
      </c>
      <c r="I11" s="280">
        <f t="shared" si="2"/>
        <v>0</v>
      </c>
      <c r="J11" s="280">
        <v>0</v>
      </c>
      <c r="K11" s="281">
        <v>0</v>
      </c>
    </row>
    <row r="12" spans="1:11" x14ac:dyDescent="0.2">
      <c r="A12" s="149" t="s">
        <v>291</v>
      </c>
      <c r="B12" s="199">
        <v>42795238</v>
      </c>
      <c r="C12" s="279">
        <f t="shared" si="0"/>
        <v>2.0218473233400897E-2</v>
      </c>
      <c r="D12" s="199">
        <v>1469504</v>
      </c>
      <c r="E12" s="199">
        <v>452</v>
      </c>
      <c r="F12" s="199">
        <f t="shared" si="3"/>
        <v>1469956</v>
      </c>
      <c r="G12" s="279">
        <f t="shared" si="1"/>
        <v>1.156242476087305E-2</v>
      </c>
      <c r="H12" s="199">
        <f t="shared" si="4"/>
        <v>44265194</v>
      </c>
      <c r="I12" s="280">
        <f t="shared" si="2"/>
        <v>1.9728021519692392E-2</v>
      </c>
      <c r="J12" s="280">
        <v>1.8786375400428677E-2</v>
      </c>
      <c r="K12" s="280">
        <v>1.4577402271481124E-2</v>
      </c>
    </row>
    <row r="13" spans="1:11" x14ac:dyDescent="0.2">
      <c r="A13" s="149" t="s">
        <v>292</v>
      </c>
      <c r="B13" s="199">
        <v>3417612</v>
      </c>
      <c r="C13" s="279">
        <f t="shared" si="0"/>
        <v>1.6146398518486964E-3</v>
      </c>
      <c r="D13" s="199">
        <v>89976</v>
      </c>
      <c r="E13" s="199">
        <v>0</v>
      </c>
      <c r="F13" s="199">
        <f t="shared" si="3"/>
        <v>89976</v>
      </c>
      <c r="G13" s="279">
        <f t="shared" si="1"/>
        <v>7.0773596644002504E-4</v>
      </c>
      <c r="H13" s="199">
        <f t="shared" si="4"/>
        <v>3507588</v>
      </c>
      <c r="I13" s="280">
        <f t="shared" si="2"/>
        <v>1.5632546769413188E-3</v>
      </c>
      <c r="J13" s="280">
        <v>1.460648008984419E-3</v>
      </c>
      <c r="K13" s="280">
        <v>8.8472102020755621E-4</v>
      </c>
    </row>
    <row r="14" spans="1:11" x14ac:dyDescent="0.2">
      <c r="A14" s="149" t="s">
        <v>293</v>
      </c>
      <c r="B14" s="199">
        <v>1025728131</v>
      </c>
      <c r="C14" s="279">
        <f t="shared" si="0"/>
        <v>0.48460197280290451</v>
      </c>
      <c r="D14" s="199">
        <v>65210</v>
      </c>
      <c r="E14" s="199">
        <v>63398</v>
      </c>
      <c r="F14" s="199">
        <f t="shared" si="3"/>
        <v>128608</v>
      </c>
      <c r="G14" s="279">
        <f t="shared" si="1"/>
        <v>1.0116087309051164E-3</v>
      </c>
      <c r="H14" s="199">
        <f t="shared" si="4"/>
        <v>1025856739</v>
      </c>
      <c r="I14" s="280">
        <f t="shared" si="2"/>
        <v>0.45720174236926336</v>
      </c>
      <c r="J14" s="280">
        <v>0.46997227209402431</v>
      </c>
      <c r="K14" s="280">
        <v>0.47600298451468331</v>
      </c>
    </row>
    <row r="15" spans="1:11" x14ac:dyDescent="0.2">
      <c r="A15" s="149" t="s">
        <v>294</v>
      </c>
      <c r="B15" s="199">
        <v>143757</v>
      </c>
      <c r="C15" s="279">
        <f t="shared" si="0"/>
        <v>6.7917534577422199E-5</v>
      </c>
      <c r="D15" s="199">
        <v>0</v>
      </c>
      <c r="E15" s="199">
        <v>0</v>
      </c>
      <c r="F15" s="199">
        <f t="shared" si="3"/>
        <v>0</v>
      </c>
      <c r="G15" s="279">
        <f t="shared" si="1"/>
        <v>0</v>
      </c>
      <c r="H15" s="199">
        <f t="shared" si="4"/>
        <v>143757</v>
      </c>
      <c r="I15" s="280">
        <f t="shared" si="2"/>
        <v>6.4069327011340315E-5</v>
      </c>
      <c r="J15" s="280">
        <v>0</v>
      </c>
      <c r="K15" s="280">
        <v>0</v>
      </c>
    </row>
    <row r="16" spans="1:11" x14ac:dyDescent="0.2">
      <c r="A16" s="149" t="s">
        <v>295</v>
      </c>
      <c r="B16" s="199">
        <v>14494868</v>
      </c>
      <c r="C16" s="279">
        <f t="shared" si="0"/>
        <v>6.8480539979630245E-3</v>
      </c>
      <c r="D16" s="199">
        <v>114</v>
      </c>
      <c r="E16" s="199">
        <v>0</v>
      </c>
      <c r="F16" s="199">
        <f t="shared" si="3"/>
        <v>114</v>
      </c>
      <c r="G16" s="279">
        <f t="shared" si="1"/>
        <v>8.9670467873836196E-7</v>
      </c>
      <c r="H16" s="199">
        <f t="shared" si="4"/>
        <v>14494982</v>
      </c>
      <c r="I16" s="280">
        <f t="shared" si="2"/>
        <v>6.4600940599865864E-3</v>
      </c>
      <c r="J16" s="280">
        <v>6.5873736664126548E-3</v>
      </c>
      <c r="K16" s="280">
        <v>6.7662984895365047E-3</v>
      </c>
    </row>
    <row r="17" spans="1:11" x14ac:dyDescent="0.2">
      <c r="A17" s="149" t="s">
        <v>296</v>
      </c>
      <c r="B17" s="199">
        <v>14753071</v>
      </c>
      <c r="C17" s="279">
        <f t="shared" si="0"/>
        <v>6.9700411789733003E-3</v>
      </c>
      <c r="D17" s="199">
        <v>77278</v>
      </c>
      <c r="E17" s="199">
        <v>0</v>
      </c>
      <c r="F17" s="199">
        <f t="shared" si="3"/>
        <v>77278</v>
      </c>
      <c r="G17" s="279">
        <f t="shared" si="1"/>
        <v>6.0785565055739596E-4</v>
      </c>
      <c r="H17" s="199">
        <f t="shared" si="4"/>
        <v>14830349</v>
      </c>
      <c r="I17" s="280">
        <f t="shared" si="2"/>
        <v>6.6095597416007835E-3</v>
      </c>
      <c r="J17" s="280">
        <v>3.2474837427517791E-3</v>
      </c>
      <c r="K17" s="280">
        <v>4.729947558859058E-3</v>
      </c>
    </row>
    <row r="18" spans="1:11" x14ac:dyDescent="0.2">
      <c r="A18" s="149" t="s">
        <v>297</v>
      </c>
      <c r="B18" s="199">
        <v>39824182</v>
      </c>
      <c r="C18" s="279">
        <f t="shared" si="0"/>
        <v>1.8814807334617129E-2</v>
      </c>
      <c r="D18" s="199">
        <v>276458</v>
      </c>
      <c r="E18" s="199">
        <v>4804</v>
      </c>
      <c r="F18" s="199">
        <f t="shared" si="3"/>
        <v>281262</v>
      </c>
      <c r="G18" s="279">
        <f t="shared" si="1"/>
        <v>2.212359222379905E-3</v>
      </c>
      <c r="H18" s="199">
        <f t="shared" si="4"/>
        <v>40105444</v>
      </c>
      <c r="I18" s="280">
        <f t="shared" si="2"/>
        <v>1.7874112610662411E-2</v>
      </c>
      <c r="J18" s="280">
        <v>1.8776212002946779E-2</v>
      </c>
      <c r="K18" s="280">
        <v>1.8896889912293817E-2</v>
      </c>
    </row>
    <row r="19" spans="1:11" x14ac:dyDescent="0.2">
      <c r="A19" s="149" t="s">
        <v>298</v>
      </c>
      <c r="B19" s="199">
        <v>145593610</v>
      </c>
      <c r="C19" s="279">
        <f t="shared" si="0"/>
        <v>6.8785235094129135E-2</v>
      </c>
      <c r="D19" s="199">
        <v>683</v>
      </c>
      <c r="E19" s="199">
        <v>620</v>
      </c>
      <c r="F19" s="199">
        <f t="shared" si="3"/>
        <v>1303</v>
      </c>
      <c r="G19" s="279">
        <f t="shared" si="1"/>
        <v>1.0249177161369172E-5</v>
      </c>
      <c r="H19" s="199">
        <f t="shared" si="4"/>
        <v>145594913</v>
      </c>
      <c r="I19" s="280">
        <f t="shared" si="2"/>
        <v>6.4888444334429932E-2</v>
      </c>
      <c r="J19" s="280">
        <v>6.3967829345593946E-2</v>
      </c>
      <c r="K19" s="280">
        <v>6.7766208297177347E-2</v>
      </c>
    </row>
    <row r="20" spans="1:11" x14ac:dyDescent="0.2">
      <c r="A20" s="149" t="s">
        <v>299</v>
      </c>
      <c r="B20" s="199">
        <v>31247</v>
      </c>
      <c r="C20" s="279">
        <f t="shared" si="0"/>
        <v>1.476254514869336E-5</v>
      </c>
      <c r="D20" s="199">
        <v>0</v>
      </c>
      <c r="E20" s="199">
        <v>0</v>
      </c>
      <c r="F20" s="199">
        <f t="shared" si="3"/>
        <v>0</v>
      </c>
      <c r="G20" s="279">
        <f t="shared" si="1"/>
        <v>0</v>
      </c>
      <c r="H20" s="199">
        <f t="shared" si="4"/>
        <v>31247</v>
      </c>
      <c r="I20" s="280">
        <f t="shared" si="2"/>
        <v>1.3926099328195154E-5</v>
      </c>
      <c r="J20" s="280">
        <v>3.5664328257914543E-6</v>
      </c>
      <c r="K20" s="280">
        <v>5.2499585629529442E-6</v>
      </c>
    </row>
    <row r="21" spans="1:11" x14ac:dyDescent="0.2">
      <c r="A21" s="149" t="s">
        <v>300</v>
      </c>
      <c r="B21" s="199">
        <v>0</v>
      </c>
      <c r="C21" s="279">
        <f t="shared" si="0"/>
        <v>0</v>
      </c>
      <c r="D21" s="199">
        <v>0</v>
      </c>
      <c r="E21" s="199">
        <v>0</v>
      </c>
      <c r="F21" s="199">
        <f t="shared" si="3"/>
        <v>0</v>
      </c>
      <c r="G21" s="279">
        <f t="shared" si="1"/>
        <v>0</v>
      </c>
      <c r="H21" s="199">
        <f t="shared" si="4"/>
        <v>0</v>
      </c>
      <c r="I21" s="280">
        <f t="shared" si="2"/>
        <v>0</v>
      </c>
      <c r="J21" s="280">
        <v>0</v>
      </c>
      <c r="K21" s="281">
        <v>1.4034721549409687E-8</v>
      </c>
    </row>
    <row r="22" spans="1:11" x14ac:dyDescent="0.2">
      <c r="A22" s="149" t="s">
        <v>301</v>
      </c>
      <c r="B22" s="199">
        <v>250193192</v>
      </c>
      <c r="C22" s="279">
        <f t="shared" si="0"/>
        <v>0.11820297285485667</v>
      </c>
      <c r="D22" s="199">
        <v>0</v>
      </c>
      <c r="E22" s="199">
        <v>0</v>
      </c>
      <c r="F22" s="199">
        <f t="shared" si="3"/>
        <v>0</v>
      </c>
      <c r="G22" s="279">
        <f t="shared" si="1"/>
        <v>0</v>
      </c>
      <c r="H22" s="199">
        <f t="shared" si="4"/>
        <v>250193192</v>
      </c>
      <c r="I22" s="280">
        <f t="shared" si="2"/>
        <v>0.11150559231382857</v>
      </c>
      <c r="J22" s="280">
        <v>0.11264183151650969</v>
      </c>
      <c r="K22" s="280">
        <v>0.11041859069763488</v>
      </c>
    </row>
    <row r="23" spans="1:11" x14ac:dyDescent="0.2">
      <c r="A23" s="149" t="s">
        <v>302</v>
      </c>
      <c r="B23" s="199">
        <v>59513322</v>
      </c>
      <c r="C23" s="279">
        <f t="shared" si="0"/>
        <v>2.8116878515496716E-2</v>
      </c>
      <c r="D23" s="199">
        <v>0</v>
      </c>
      <c r="E23" s="199">
        <v>0</v>
      </c>
      <c r="F23" s="199">
        <f t="shared" si="3"/>
        <v>0</v>
      </c>
      <c r="G23" s="279">
        <f t="shared" si="1"/>
        <v>0</v>
      </c>
      <c r="H23" s="199">
        <f t="shared" si="4"/>
        <v>59513322</v>
      </c>
      <c r="I23" s="280">
        <f t="shared" si="2"/>
        <v>2.6523776155242484E-2</v>
      </c>
      <c r="J23" s="280">
        <v>2.4647916333923436E-2</v>
      </c>
      <c r="K23" s="280">
        <v>2.403744940885642E-2</v>
      </c>
    </row>
    <row r="24" spans="1:11" x14ac:dyDescent="0.2">
      <c r="A24" s="149" t="s">
        <v>303</v>
      </c>
      <c r="B24" s="199">
        <v>71405</v>
      </c>
      <c r="C24" s="279">
        <f t="shared" si="0"/>
        <v>3.3735063729076373E-5</v>
      </c>
      <c r="D24" s="199">
        <v>14</v>
      </c>
      <c r="E24" s="199">
        <v>0</v>
      </c>
      <c r="F24" s="199">
        <f t="shared" si="3"/>
        <v>14</v>
      </c>
      <c r="G24" s="279">
        <f t="shared" si="1"/>
        <v>1.1012162721348306E-7</v>
      </c>
      <c r="H24" s="199">
        <f t="shared" si="4"/>
        <v>71419</v>
      </c>
      <c r="I24" s="280">
        <f t="shared" si="2"/>
        <v>3.1829874481402048E-5</v>
      </c>
      <c r="J24" s="280">
        <v>2.0528050359476796E-5</v>
      </c>
      <c r="K24" s="280">
        <v>2.7403419134598378E-5</v>
      </c>
    </row>
    <row r="25" spans="1:11" x14ac:dyDescent="0.2">
      <c r="A25" s="149" t="s">
        <v>304</v>
      </c>
      <c r="B25" s="199">
        <v>601636</v>
      </c>
      <c r="C25" s="279">
        <f t="shared" si="0"/>
        <v>2.842410027548014E-4</v>
      </c>
      <c r="D25" s="199">
        <v>5778</v>
      </c>
      <c r="E25" s="199">
        <v>0</v>
      </c>
      <c r="F25" s="199">
        <f t="shared" si="3"/>
        <v>5778</v>
      </c>
      <c r="G25" s="279">
        <f t="shared" si="1"/>
        <v>4.5448768717107509E-5</v>
      </c>
      <c r="H25" s="199">
        <f t="shared" si="4"/>
        <v>607414</v>
      </c>
      <c r="I25" s="280">
        <f t="shared" si="2"/>
        <v>2.7071103457408175E-4</v>
      </c>
      <c r="J25" s="280">
        <v>2.0485693119222972E-4</v>
      </c>
      <c r="K25" s="280">
        <v>1.6792220761080497E-4</v>
      </c>
    </row>
    <row r="26" spans="1:11" x14ac:dyDescent="0.2">
      <c r="A26" s="149" t="s">
        <v>305</v>
      </c>
      <c r="B26" s="199">
        <v>0</v>
      </c>
      <c r="C26" s="279">
        <f t="shared" si="0"/>
        <v>0</v>
      </c>
      <c r="D26" s="199">
        <v>0</v>
      </c>
      <c r="E26" s="199">
        <v>0</v>
      </c>
      <c r="F26" s="199">
        <f t="shared" si="3"/>
        <v>0</v>
      </c>
      <c r="G26" s="279">
        <f t="shared" si="1"/>
        <v>0</v>
      </c>
      <c r="H26" s="199">
        <f t="shared" si="4"/>
        <v>0</v>
      </c>
      <c r="I26" s="280">
        <f t="shared" si="2"/>
        <v>0</v>
      </c>
      <c r="J26" s="280">
        <v>0</v>
      </c>
      <c r="K26" s="280">
        <v>0</v>
      </c>
    </row>
    <row r="27" spans="1:11" x14ac:dyDescent="0.2">
      <c r="A27" s="149" t="s">
        <v>306</v>
      </c>
      <c r="B27" s="199">
        <v>956626</v>
      </c>
      <c r="C27" s="279">
        <f t="shared" si="0"/>
        <v>4.5195489216289355E-4</v>
      </c>
      <c r="D27" s="199">
        <v>31950</v>
      </c>
      <c r="E27" s="199">
        <v>0</v>
      </c>
      <c r="F27" s="199">
        <f t="shared" si="3"/>
        <v>31950</v>
      </c>
      <c r="G27" s="279">
        <f t="shared" si="1"/>
        <v>2.5131328496219883E-4</v>
      </c>
      <c r="H27" s="199">
        <f t="shared" si="4"/>
        <v>988576</v>
      </c>
      <c r="I27" s="280">
        <f t="shared" si="2"/>
        <v>4.4058653853073425E-4</v>
      </c>
      <c r="J27" s="280">
        <v>1.3134909997339735E-4</v>
      </c>
      <c r="K27" s="280">
        <v>1.4414041164751283E-4</v>
      </c>
    </row>
    <row r="28" spans="1:11" x14ac:dyDescent="0.2">
      <c r="A28" s="149" t="s">
        <v>307</v>
      </c>
      <c r="B28" s="282">
        <v>29874222</v>
      </c>
      <c r="C28" s="283">
        <f t="shared" si="0"/>
        <v>1.4113980575962123E-2</v>
      </c>
      <c r="D28" s="282">
        <v>47875</v>
      </c>
      <c r="E28" s="282">
        <v>66</v>
      </c>
      <c r="F28" s="282">
        <f t="shared" si="3"/>
        <v>47941</v>
      </c>
      <c r="G28" s="283">
        <f t="shared" si="1"/>
        <v>3.7709578073154222E-4</v>
      </c>
      <c r="H28" s="282">
        <f t="shared" si="4"/>
        <v>29922163</v>
      </c>
      <c r="I28" s="284">
        <f t="shared" si="2"/>
        <v>1.3335648671950777E-2</v>
      </c>
      <c r="J28" s="284">
        <v>1.2070312013480439E-2</v>
      </c>
      <c r="K28" s="284">
        <v>6.6467287363694708E-3</v>
      </c>
    </row>
    <row r="29" spans="1:11" s="105" customFormat="1" x14ac:dyDescent="0.2">
      <c r="A29" s="285" t="s">
        <v>308</v>
      </c>
      <c r="B29" s="286">
        <f>SUM(B8:B28)</f>
        <v>1661092054</v>
      </c>
      <c r="C29" s="287">
        <f t="shared" si="0"/>
        <v>0.78477762483792968</v>
      </c>
      <c r="D29" s="286">
        <f>SUM(D8:D28)</f>
        <v>3423406</v>
      </c>
      <c r="E29" s="286">
        <f>SUM(E8:E28)</f>
        <v>89781</v>
      </c>
      <c r="F29" s="286">
        <f>SUM(F8:F28)</f>
        <v>3513187</v>
      </c>
      <c r="G29" s="287">
        <f t="shared" si="1"/>
        <v>2.7634133510375348E-2</v>
      </c>
      <c r="H29" s="286">
        <f>SUM(H8:H28)</f>
        <v>1664605241</v>
      </c>
      <c r="I29" s="288">
        <f t="shared" si="2"/>
        <v>0.74187787398470995</v>
      </c>
      <c r="J29" s="288">
        <v>0.74658867131440043</v>
      </c>
      <c r="K29" s="288">
        <v>0.74276733785967097</v>
      </c>
    </row>
    <row r="30" spans="1:11" s="105" customFormat="1" x14ac:dyDescent="0.2">
      <c r="A30" s="285"/>
      <c r="B30" s="286"/>
      <c r="C30" s="287"/>
      <c r="D30" s="286"/>
      <c r="E30" s="286"/>
      <c r="F30" s="286"/>
      <c r="G30" s="287"/>
      <c r="H30" s="286"/>
      <c r="I30" s="280"/>
      <c r="J30" s="288"/>
      <c r="K30" s="288"/>
    </row>
    <row r="31" spans="1:11" x14ac:dyDescent="0.2">
      <c r="A31" s="285" t="s">
        <v>309</v>
      </c>
      <c r="B31" s="199"/>
      <c r="C31" s="289"/>
      <c r="D31" s="199"/>
      <c r="E31" s="199"/>
      <c r="F31" s="199"/>
      <c r="G31" s="289"/>
      <c r="H31" s="199"/>
      <c r="I31" s="280"/>
      <c r="J31" s="280"/>
      <c r="K31" s="280"/>
    </row>
    <row r="32" spans="1:11" x14ac:dyDescent="0.2">
      <c r="A32" s="154" t="s">
        <v>310</v>
      </c>
      <c r="B32" s="290">
        <v>37087936</v>
      </c>
      <c r="C32" s="279">
        <f>B32/$B$37</f>
        <v>1.7522076668859406E-2</v>
      </c>
      <c r="D32" s="152">
        <v>209594</v>
      </c>
      <c r="E32" s="152">
        <v>136624</v>
      </c>
      <c r="F32" s="291">
        <f t="shared" ref="F32:F34" si="5">D32+E32</f>
        <v>346218</v>
      </c>
      <c r="G32" s="279">
        <f>F32/$F$37</f>
        <v>2.7232921093284053E-3</v>
      </c>
      <c r="H32" s="291">
        <f t="shared" ref="H32:H34" si="6">B32+F32</f>
        <v>37434154</v>
      </c>
      <c r="I32" s="280">
        <f>H32/$H$37</f>
        <v>1.6683577523312766E-2</v>
      </c>
      <c r="J32" s="280">
        <v>2.1602480133115151E-2</v>
      </c>
      <c r="K32" s="280">
        <v>2.4202239990809709E-2</v>
      </c>
    </row>
    <row r="33" spans="1:17" x14ac:dyDescent="0.2">
      <c r="A33" s="154" t="s">
        <v>311</v>
      </c>
      <c r="B33" s="292">
        <v>194114572</v>
      </c>
      <c r="C33" s="279">
        <f>B33/$B$37</f>
        <v>9.1708808307014694E-2</v>
      </c>
      <c r="D33" s="152">
        <v>12643038</v>
      </c>
      <c r="E33" s="152">
        <v>109092205</v>
      </c>
      <c r="F33" s="199">
        <f t="shared" si="5"/>
        <v>121735243</v>
      </c>
      <c r="G33" s="279">
        <f>F33/$F$37</f>
        <v>0.95754878917062658</v>
      </c>
      <c r="H33" s="199">
        <f t="shared" si="6"/>
        <v>315849815</v>
      </c>
      <c r="I33" s="280">
        <f>H33/$H$37</f>
        <v>0.1407673023484515</v>
      </c>
      <c r="J33" s="280">
        <v>0.14555817430544093</v>
      </c>
      <c r="K33" s="280">
        <v>0.13216885402087791</v>
      </c>
    </row>
    <row r="34" spans="1:17" x14ac:dyDescent="0.2">
      <c r="A34" s="149" t="s">
        <v>312</v>
      </c>
      <c r="B34" s="282">
        <v>224345874</v>
      </c>
      <c r="C34" s="283">
        <f>B34/$B$37</f>
        <v>0.10599149018619618</v>
      </c>
      <c r="D34" s="282">
        <v>1105785</v>
      </c>
      <c r="E34" s="282">
        <v>431724</v>
      </c>
      <c r="F34" s="282">
        <f t="shared" si="5"/>
        <v>1537509</v>
      </c>
      <c r="G34" s="283">
        <f>F34/$F$37</f>
        <v>1.2093785209669651E-2</v>
      </c>
      <c r="H34" s="282">
        <f t="shared" si="6"/>
        <v>225883383</v>
      </c>
      <c r="I34" s="284">
        <f>H34/$H$37</f>
        <v>0.10067124614352574</v>
      </c>
      <c r="J34" s="284">
        <v>9.0072007701773024E-2</v>
      </c>
      <c r="K34" s="284">
        <v>7.9338722014151458E-2</v>
      </c>
    </row>
    <row r="35" spans="1:17" x14ac:dyDescent="0.2">
      <c r="A35" s="285" t="s">
        <v>313</v>
      </c>
      <c r="B35" s="286">
        <f>SUM(B32:B34)</f>
        <v>455548382</v>
      </c>
      <c r="C35" s="287">
        <f>B35/$B$37</f>
        <v>0.21522237516207027</v>
      </c>
      <c r="D35" s="286">
        <f t="shared" ref="D35:H35" si="7">SUM(D32:D34)</f>
        <v>13958417</v>
      </c>
      <c r="E35" s="286">
        <f t="shared" si="7"/>
        <v>109660553</v>
      </c>
      <c r="F35" s="286">
        <f t="shared" si="7"/>
        <v>123618970</v>
      </c>
      <c r="G35" s="287">
        <f>F35/$F$37</f>
        <v>0.97236586648962464</v>
      </c>
      <c r="H35" s="286">
        <f t="shared" si="7"/>
        <v>579167352</v>
      </c>
      <c r="I35" s="288">
        <f>H35/$H$37</f>
        <v>0.25812212601529</v>
      </c>
      <c r="J35" s="288">
        <v>0.25723266214032908</v>
      </c>
      <c r="K35" s="288">
        <v>0.23570981602583907</v>
      </c>
    </row>
    <row r="36" spans="1:17" x14ac:dyDescent="0.2">
      <c r="A36" s="285"/>
      <c r="B36" s="286"/>
      <c r="C36" s="287"/>
      <c r="D36" s="286"/>
      <c r="E36" s="286"/>
      <c r="F36" s="286"/>
      <c r="G36" s="287"/>
      <c r="H36" s="286"/>
      <c r="I36" s="288"/>
      <c r="J36" s="288"/>
      <c r="K36" s="288"/>
    </row>
    <row r="37" spans="1:17" s="105" customFormat="1" x14ac:dyDescent="0.2">
      <c r="A37" s="293" t="s">
        <v>314</v>
      </c>
      <c r="B37" s="286">
        <f>B29+B35</f>
        <v>2116640436</v>
      </c>
      <c r="C37" s="287">
        <f>B37/$B$37</f>
        <v>1</v>
      </c>
      <c r="D37" s="286">
        <f t="shared" ref="D37:H37" si="8">D29+D35</f>
        <v>17381823</v>
      </c>
      <c r="E37" s="286">
        <f t="shared" si="8"/>
        <v>109750334</v>
      </c>
      <c r="F37" s="286">
        <f t="shared" si="8"/>
        <v>127132157</v>
      </c>
      <c r="G37" s="287">
        <f>F37/$F$37</f>
        <v>1</v>
      </c>
      <c r="H37" s="286">
        <f t="shared" si="8"/>
        <v>2243772593</v>
      </c>
      <c r="I37" s="288">
        <f>H37/$H$37</f>
        <v>1</v>
      </c>
      <c r="J37" s="288"/>
      <c r="K37" s="288"/>
    </row>
    <row r="38" spans="1:17" s="105" customFormat="1" x14ac:dyDescent="0.2">
      <c r="A38" s="293"/>
      <c r="B38" s="286"/>
      <c r="C38" s="287"/>
      <c r="D38" s="286"/>
      <c r="E38" s="286"/>
      <c r="F38" s="286"/>
      <c r="G38" s="287"/>
      <c r="H38" s="286"/>
      <c r="I38" s="288"/>
      <c r="J38" s="288"/>
      <c r="K38" s="288"/>
    </row>
    <row r="39" spans="1:17" s="105" customFormat="1" x14ac:dyDescent="0.2">
      <c r="A39" s="294" t="s">
        <v>385</v>
      </c>
      <c r="B39" s="138">
        <v>170743</v>
      </c>
      <c r="C39" s="295"/>
      <c r="D39" s="138">
        <v>13188</v>
      </c>
      <c r="E39" s="138">
        <v>283</v>
      </c>
      <c r="F39" s="138">
        <f>D39+E39</f>
        <v>13471</v>
      </c>
      <c r="G39" s="138"/>
      <c r="H39" s="138">
        <f>B39+F39</f>
        <v>184214</v>
      </c>
      <c r="I39" s="138"/>
      <c r="J39" s="296"/>
      <c r="K39" s="296"/>
    </row>
    <row r="40" spans="1:17" x14ac:dyDescent="0.2">
      <c r="A40" s="178" t="s">
        <v>386</v>
      </c>
      <c r="B40" s="211">
        <f>B37/B39</f>
        <v>12396.645461307346</v>
      </c>
      <c r="C40" s="297"/>
      <c r="D40" s="211">
        <f t="shared" ref="D40:H40" si="9">D37/D39</f>
        <v>1318.002957233849</v>
      </c>
      <c r="E40" s="211">
        <f t="shared" si="9"/>
        <v>387810.36749116605</v>
      </c>
      <c r="F40" s="211">
        <f t="shared" si="9"/>
        <v>9437.4698983000526</v>
      </c>
      <c r="G40" s="211"/>
      <c r="H40" s="211">
        <f t="shared" si="9"/>
        <v>12180.250105855146</v>
      </c>
      <c r="I40" s="298"/>
      <c r="J40" s="299"/>
      <c r="K40" s="296"/>
    </row>
    <row r="41" spans="1:17" x14ac:dyDescent="0.2">
      <c r="A41" s="178"/>
      <c r="B41" s="286"/>
      <c r="C41" s="300"/>
      <c r="D41" s="286"/>
      <c r="E41" s="286"/>
      <c r="F41" s="286"/>
      <c r="G41" s="286"/>
      <c r="H41" s="286"/>
      <c r="I41" s="301"/>
      <c r="J41" s="299"/>
      <c r="K41" s="296"/>
    </row>
    <row r="42" spans="1:17" x14ac:dyDescent="0.2">
      <c r="D42" s="304"/>
      <c r="F42" s="304"/>
    </row>
    <row r="43" spans="1:17" s="204" customFormat="1" x14ac:dyDescent="0.2">
      <c r="A43" s="314" t="s">
        <v>387</v>
      </c>
      <c r="B43" s="315"/>
      <c r="C43" s="316"/>
      <c r="D43" s="315"/>
      <c r="E43" s="223"/>
      <c r="F43" s="223"/>
      <c r="G43" s="223"/>
      <c r="H43" s="317"/>
      <c r="I43" s="224"/>
      <c r="J43" s="318"/>
      <c r="K43" s="228"/>
    </row>
    <row r="44" spans="1:17" s="262" customFormat="1" ht="12" customHeight="1" x14ac:dyDescent="0.2">
      <c r="A44" s="389" t="s">
        <v>375</v>
      </c>
      <c r="B44" s="390"/>
      <c r="C44" s="390"/>
      <c r="D44" s="390"/>
      <c r="E44" s="390"/>
      <c r="F44" s="390"/>
      <c r="G44" s="390"/>
      <c r="H44" s="390"/>
      <c r="I44" s="390"/>
      <c r="J44" s="390"/>
      <c r="K44" s="390"/>
      <c r="L44" s="390"/>
      <c r="M44" s="390"/>
      <c r="N44" s="261"/>
      <c r="O44" s="261"/>
      <c r="P44" s="261"/>
    </row>
    <row r="45" spans="1:17" s="262" customFormat="1" ht="12" customHeight="1" x14ac:dyDescent="0.2">
      <c r="A45" s="319"/>
      <c r="B45" s="320"/>
      <c r="C45" s="320"/>
      <c r="D45" s="320"/>
      <c r="E45" s="320"/>
      <c r="F45" s="320"/>
      <c r="G45" s="320"/>
      <c r="H45" s="320"/>
      <c r="I45" s="320"/>
      <c r="J45" s="320"/>
      <c r="K45" s="320"/>
      <c r="L45" s="320"/>
      <c r="M45" s="320"/>
      <c r="N45" s="261"/>
      <c r="O45" s="261"/>
      <c r="P45" s="261"/>
    </row>
    <row r="46" spans="1:17" s="262" customFormat="1" x14ac:dyDescent="0.2">
      <c r="A46" s="15" t="s">
        <v>388</v>
      </c>
      <c r="B46" s="321"/>
      <c r="C46" s="322"/>
      <c r="D46" s="321"/>
      <c r="E46" s="321"/>
      <c r="F46" s="321"/>
      <c r="G46" s="321"/>
      <c r="H46" s="321"/>
      <c r="I46" s="321"/>
      <c r="J46" s="321"/>
      <c r="K46" s="321"/>
      <c r="L46" s="323"/>
      <c r="M46" s="323"/>
      <c r="N46" s="323"/>
      <c r="O46" s="323"/>
      <c r="P46" s="323"/>
      <c r="Q46" s="323"/>
    </row>
    <row r="47" spans="1:17" s="262" customFormat="1" x14ac:dyDescent="0.2">
      <c r="A47" s="110"/>
      <c r="B47" s="321"/>
      <c r="C47" s="322"/>
      <c r="D47" s="321"/>
      <c r="E47" s="321"/>
      <c r="F47" s="321"/>
      <c r="G47" s="321"/>
      <c r="H47" s="321"/>
      <c r="I47" s="321"/>
      <c r="J47" s="321"/>
      <c r="K47" s="321"/>
      <c r="L47" s="323"/>
      <c r="M47" s="323"/>
      <c r="N47" s="323"/>
      <c r="O47" s="323"/>
      <c r="P47" s="323"/>
      <c r="Q47" s="323"/>
    </row>
    <row r="48" spans="1:17" x14ac:dyDescent="0.2">
      <c r="D48" s="201"/>
      <c r="E48" s="232"/>
    </row>
  </sheetData>
  <mergeCells count="1">
    <mergeCell ref="A44:M44"/>
  </mergeCells>
  <pageMargins left="0.7" right="0.7" top="0.75" bottom="0.75" header="0.3" footer="0.3"/>
  <pageSetup orientation="portrait" horizontalDpi="4294967293" verticalDpi="0" r:id="rId1"/>
  <ignoredErrors>
    <ignoredError sqref="C35:C37 G35:G37 C29:G29"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09A229-8A8A-446C-B362-12969FCCA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55E54D2-E052-4772-A678-0F670F7D0C63}">
  <ds:schemaRefs>
    <ds:schemaRef ds:uri="http://schemas.microsoft.com/sharepoint/v3/contenttype/forms"/>
  </ds:schemaRefs>
</ds:datastoreItem>
</file>

<file path=customXml/itemProps3.xml><?xml version="1.0" encoding="utf-8"?>
<ds:datastoreItem xmlns:ds="http://schemas.openxmlformats.org/officeDocument/2006/customXml" ds:itemID="{F38C5E66-7E71-4F16-A4D3-85E9900B3DC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 3 Providers</vt:lpstr>
      <vt:lpstr>Table 4 Sources</vt:lpstr>
      <vt:lpstr>Table 5 Pgrm &amp; Admin Expend</vt:lpstr>
      <vt:lpstr>Table 6 Eligibility History</vt:lpstr>
      <vt:lpstr>Table 7 Elig. &amp; Prgm Payments</vt:lpstr>
      <vt:lpstr>Table 8 Exp by Type of Service</vt:lpstr>
      <vt:lpstr>Table 9 Exp by Eligibility Grp</vt:lpstr>
      <vt:lpstr>Table 10 Exp by Service Categ</vt:lpstr>
      <vt:lpstr>Table 11 Exp for Elderly</vt:lpstr>
      <vt:lpstr>Table 12 Exp Blind Disabled</vt:lpstr>
      <vt:lpstr>Table 13 Exp for Fam. &amp; Child.</vt:lpstr>
      <vt:lpstr>Table 14 Exp MedSol,Alien,adju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Emad Attiah</dc:creator>
  <cp:keywords/>
  <dc:description/>
  <cp:lastModifiedBy>Erik Randolph</cp:lastModifiedBy>
  <cp:revision/>
  <dcterms:created xsi:type="dcterms:W3CDTF">2017-07-13T18:49:33Z</dcterms:created>
  <dcterms:modified xsi:type="dcterms:W3CDTF">2020-07-28T21:15:27Z</dcterms:modified>
  <cp:category/>
  <cp:contentStatus/>
</cp:coreProperties>
</file>