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wner\Documents\Just Saying That\Consulting\GCO\Program Sources\SNAP\"/>
    </mc:Choice>
  </mc:AlternateContent>
  <xr:revisionPtr revIDLastSave="0" documentId="8_{593FA2EC-7194-4009-B3B6-C0F1686483AA}" xr6:coauthVersionLast="47" xr6:coauthVersionMax="47" xr10:uidLastSave="{00000000-0000-0000-0000-000000000000}"/>
  <bookViews>
    <workbookView xWindow="380" yWindow="380" windowWidth="10460" windowHeight="9590" xr2:uid="{6013DF54-7C00-4029-974E-5EDDD90CAF90}"/>
  </bookViews>
  <sheets>
    <sheet name="SNAP" sheetId="1" r:id="rId1"/>
  </sheets>
  <externalReferences>
    <externalReference r:id="rId2"/>
    <externalReference r:id="rId3"/>
    <externalReference r:id="rId4"/>
    <externalReference r:id="rId5"/>
  </externalReferences>
  <definedNames>
    <definedName name="ActiveState">[2]Calc1!$C$3</definedName>
    <definedName name="Adjusted_Gross_Income" localSheetId="0">[1]Calc1!$N$66:INDEX([1]Calc1!$N$66:$HH$66,COUNTIF([1]Calc1!$N$66:$HH$66,”&lt;&gt;”&amp;””))</definedName>
    <definedName name="Adjusted_Gross_Income">[3]Calc1!$N$66:INDEX([3]Calc1!$N$66:$HH$66,COUNTIF([3]Calc1!$N$66:$HH$66,”&lt;&gt;”&amp;””))</definedName>
    <definedName name="AgeAdult" localSheetId="0">[1]Lists!$F$10:$F$60</definedName>
    <definedName name="AgeAdult">[3]Lists!$F$10:$F$60</definedName>
    <definedName name="AgeChild" localSheetId="0">[1]Lists!$H$10:$H$29</definedName>
    <definedName name="AgeChild">[3]Lists!$H$10:$H$29</definedName>
    <definedName name="CCA_RateCategoryEntireCol" localSheetId="0">INDEX([1]!CCA_RateCategory[#Data],,SNAP!CCA_RateCategoryStateColNum)</definedName>
    <definedName name="CCA_RateCategoryEntireCol">INDEX([3]!CCA_RateCategory[#Data],,CCA_RateCategoryStateColNum)</definedName>
    <definedName name="CCA_RateCategoryLookup" localSheetId="0">INDEX([1]!CCA_RateCategory[#Data],1,SNAP!CCA_RateCategoryStateColNum):INDEX([1]!CCA_RateCategory[#Data],COUNTA(SNAP!CCA_RateCategoryEntireCol),SNAP!CCA_RateCategoryStateColNum)</definedName>
    <definedName name="CCA_RateCategoryLookup">INDEX([3]!CCA_RateCategory[#Data],1,CCA_RateCategoryStateColNum):INDEX([3]!CCA_RateCategory[#Data],COUNTA(CCA_RateCategoryEntireCol),CCA_RateCategoryStateColNum)</definedName>
    <definedName name="CCA_RateCategoryStateColNum" localSheetId="0">MATCH(SNAP!InputStateName,[1]!CCA_RateCategory[#Headers],0)</definedName>
    <definedName name="CCA_RateCategoryStateColNum">MATCH(InputStateName,[3]!CCA_RateCategory[#Headers],0)</definedName>
    <definedName name="CCA_RateCategoryStatesEntireCol">INDEX([2]!CCA_RateCategoryStates[#Data],,CCA_RateCategoryStatesStateColNum)</definedName>
    <definedName name="CCA_RateCategoryStatesLookup">INDEX([2]!CCA_RateCategoryStates[#Data],1,CCA_RateCategoryStatesStateColNum):INDEX([2]!CCA_RateCategoryStates[#Data],COUNTA(CCA_RateCategoryStatesEntireCol),CCA_RateCategoryStatesStateColNum)</definedName>
    <definedName name="CCA_RateCategoryStatesStateColNum">#N/A</definedName>
    <definedName name="CCA_SettingsEntireCol" localSheetId="0">INDEX([1]!CCA_Settings[#Data],,SNAP!CCA_SettingsStateColNum)</definedName>
    <definedName name="CCA_SettingsEntireCol">INDEX([3]!CCA_Settings[#Data],,CCA_SettingsStateColNum)</definedName>
    <definedName name="CCA_SettingsLookup" localSheetId="0">INDEX([1]!CCA_Settings[#Data],1,SNAP!CCA_SettingsStateColNum):INDEX([1]!CCA_Settings[#Data],COUNTA(SNAP!CCA_SettingsEntireCol),SNAP!CCA_SettingsStateColNum)</definedName>
    <definedName name="CCA_SettingsLookup">INDEX([3]!CCA_Settings[#Data],1,CCA_SettingsStateColNum):INDEX([3]!CCA_Settings[#Data],COUNTA(CCA_SettingsEntireCol),CCA_SettingsStateColNum)</definedName>
    <definedName name="CCA_SettingsStateColNum" localSheetId="0">MATCH(SNAP!InputStateName,[1]!CCA_Settings[#Headers],0)</definedName>
    <definedName name="CCA_SettingsStateColNum">MATCH(InputStateName,[3]!CCA_Settings[#Headers],0)</definedName>
    <definedName name="CHIP_GroupLookup1" localSheetId="0">[1]Calc1!$C$384:$G$391</definedName>
    <definedName name="CHIP_GroupLookup1">[3]Calc1!$C$366:$G$373</definedName>
    <definedName name="CompareAlabamaAdjusted_Gross_Income" localSheetId="0">[1]Calc1!$N$66:INDEX([1]Calc1!$N$66:$HH$66,COUNTIF([1]Calc1!$N$66:$HH$66,”&lt;&gt;”&amp;””))</definedName>
    <definedName name="CompareAlabamaAdjusted_Gross_Income">[3]Calc1!$N$66:INDEX([3]Calc1!$N$66:$HH$66,COUNTIF([3]Calc1!$N$66:$HH$66,”&lt;&gt;”&amp;””))</definedName>
    <definedName name="CompareAlabamaHousehold_Annual_Earned_Income" localSheetId="0">[1]Calc1!$N$46:INDEX([1]Calc1!$N$46:$HH$46,COUNTIF([1]Calc1!$N$46:$HH$46,”&lt;&gt;”&amp;””))</definedName>
    <definedName name="CompareAlabamaHousehold_Annual_Earned_Income">[3]Calc1!$N$46:INDEX([3]Calc1!$N$46:$HH$46,COUNTIF([3]Calc1!$N$46:$HH$46,”&lt;&gt;”&amp;””))</definedName>
    <definedName name="CompareAlabamaHousehold_Annual_Income" localSheetId="0">[1]Calc1!$N$50:INDEX([1]Calc1!$N$50:$HH$50,COUNTIF([1]Calc1!$N$50:$HH$50,”&lt;&gt;”&amp;””))</definedName>
    <definedName name="CompareAlabamaHousehold_Annual_Income">[3]Calc1!$N$50:INDEX([3]Calc1!$N$50:$HH$50,COUNTIF([3]Calc1!$N$50:$HH$50,”&lt;&gt;”&amp;””))</definedName>
    <definedName name="CompareAlabamaHousehold_Annual_Unearned_Income" localSheetId="0">[1]Calc1!$N$48:INDEX([1]Calc1!$N$48:$HH$48,COUNTIF([1]Calc1!$N$48:$HH$48,”&lt;&gt;”&amp;””))</definedName>
    <definedName name="CompareAlabamaHousehold_Annual_Unearned_Income">[3]Calc1!$N$48:INDEX([3]Calc1!$N$48:$HH$48,COUNTIF([3]Calc1!$N$48:$HH$48,”&lt;&gt;”&amp;””))</definedName>
    <definedName name="CompareAlabamaHousehold_Monthly_Earned_Income" localSheetId="0">[1]Calc1!$N$45:INDEX([1]Calc1!$N$45:$HH$45,COUNTIF([1]Calc1!$N$45:$HH$45,”&lt;&gt;”&amp;””))</definedName>
    <definedName name="CompareAlabamaHousehold_Monthly_Earned_Income">[3]Calc1!$N$45:INDEX([3]Calc1!$N$45:$HH$45,COUNTIF([3]Calc1!$N$45:$HH$45,”&lt;&gt;”&amp;””))</definedName>
    <definedName name="CompareAlabamaHousehold_Monthly_Income" localSheetId="0">[1]Calc1!$N$49:INDEX([1]Calc1!$N$49:$HH$49,COUNTIF([1]Calc1!$N$49:$HH$49,”&lt;&gt;”&amp;””))</definedName>
    <definedName name="CompareAlabamaHousehold_Monthly_Income">[3]Calc1!$N$49:INDEX([3]Calc1!$N$49:$HH$49,COUNTIF([3]Calc1!$N$49:$HH$49,”&lt;&gt;”&amp;””))</definedName>
    <definedName name="CompareAlabamaHousehold_Monthly_Unearned_Income" localSheetId="0">[1]Calc1!$N$47:INDEX([1]Calc1!$N$47:$HH$47,COUNTIF([1]Calc1!$N$47:$HH$47,”&lt;&gt;”&amp;””))</definedName>
    <definedName name="CompareAlabamaHousehold_Monthly_Unearned_Income">[3]Calc1!$N$47:INDEX([3]Calc1!$N$47:$HH$47,COUNTIF([3]Calc1!$N$47:$HH$47,”&lt;&gt;”&amp;””))</definedName>
    <definedName name="CompareAlabamaOutputACTC" localSheetId="0">[1]Calc1!$N$140:$HF$140</definedName>
    <definedName name="CompareAlabamaOutputACTC">[3]Calc1!$N$140:$HF$140</definedName>
    <definedName name="CompareAlabamaOutputChildCareSubsidyFinal" localSheetId="0">[1]Calc1!$N$588:$HF$588</definedName>
    <definedName name="CompareAlabamaOutputChildCareSubsidyFinal">[3]Calc1!$N$560:$HF$560</definedName>
    <definedName name="CompareAlabamaOutputCHIP" localSheetId="0">[1]Calc1!$N$419:$HF$419</definedName>
    <definedName name="CompareAlabamaOutputCHIP">[3]Calc1!$N$401:$HF$401</definedName>
    <definedName name="CompareAlabamaOutputComboCashAssistance" localSheetId="0">SNAP!CompareAlabamaOutputTANF + SNAP!CompareAlabamaOutputSSI +SNAP!CompareAlabamaOutputLIHEAP</definedName>
    <definedName name="CompareAlabamaOutputComboCashAssistance">CompareAlabamaOutputTANF + CompareAlabamaOutputSSI +CompareAlabamaOutputLIHEAP</definedName>
    <definedName name="CompareAlabamaOutputComboFoodAssistance" localSheetId="0">SNAP!CompareAlabamaOutputSNAP + SNAP!CompareAlabamaOutputWIC + SNAP!CompareAlabamaOutputSubsidizedSchoolMeals</definedName>
    <definedName name="CompareAlabamaOutputComboFoodAssistance">CompareAlabamaOutputSNAP + CompareAlabamaOutputWIC + CompareAlabamaOutputSubsidizedSchoolMeals</definedName>
    <definedName name="CompareAlabamaOutputComboMedicalAssistance" localSheetId="0">SNAP!CompareAlabamaOutputMedicaid + SNAP!CompareAlabamaOutputCHIP + SNAP!CompareAlabamaOutputHIXPTC</definedName>
    <definedName name="CompareAlabamaOutputComboMedicalAssistance">CompareAlabamaOutputMedicaid + CompareAlabamaOutputCHIP + CompareAlabamaOutputHIXPTC</definedName>
    <definedName name="CompareAlabamaOutputComboNetEarnings" localSheetId="0">SNAP!CompareAlabamaAdjusted_Gross_Income - SNAP!CompareAlabamaOutputFICA - SNAP!CompareAlabamaOutputFedTax - SNAP!CompareAlabamaOutputStateTax</definedName>
    <definedName name="CompareAlabamaOutputComboNetEarnings">CompareAlabamaAdjusted_Gross_Income - CompareAlabamaOutputFICA - CompareAlabamaOutputFedTax - CompareAlabamaOutputStateTax</definedName>
    <definedName name="CompareAlabamaOutputComboRefundableTaxCredits" localSheetId="0">SNAP!CompareAlabamaOutputEITC + SNAP!CompareAlabamaOutputACTC + SNAP!CompareAlabamaOutputStateEITC + SNAP!CompareAlabamaOutputCTC</definedName>
    <definedName name="CompareAlabamaOutputComboRefundableTaxCredits">CompareAlabamaOutputEITC + CompareAlabamaOutputACTC + CompareAlabamaOutputStateEITC + CompareAlabamaOutputCTC</definedName>
    <definedName name="CompareAlabamaOutputCTC" localSheetId="0">[1]Calc1!$N$108:$HF$108</definedName>
    <definedName name="CompareAlabamaOutputCTC">[3]Calc1!$N$108:$HF$108</definedName>
    <definedName name="CompareAlabamaOutputEITC" localSheetId="0">[1]Calc1!$N$122:$HF$122</definedName>
    <definedName name="CompareAlabamaOutputEITC">[3]Calc1!$N$122:$HF$122</definedName>
    <definedName name="CompareAlabamaOutputFedTax" localSheetId="0">[1]Calc1!$N$102:$HF$102</definedName>
    <definedName name="CompareAlabamaOutputFedTax">[3]Calc1!$N$102:$HF$102</definedName>
    <definedName name="CompareAlabamaOutputFICA" localSheetId="0">[1]Calc1!$N$54:$HF$54</definedName>
    <definedName name="CompareAlabamaOutputFICA">[3]Calc1!$N$54:$HF$54</definedName>
    <definedName name="CompareAlabamaOutputHIXPTC" localSheetId="0">[1]Calc1!$N$462:$HF$462</definedName>
    <definedName name="CompareAlabamaOutputHIXPTC">[3]Calc1!$N$444:$HF$444</definedName>
    <definedName name="CompareAlabamaOutputInterval" localSheetId="0">[1]Calc1!$N$2:$HF$2</definedName>
    <definedName name="CompareAlabamaOutputInterval">[3]Calc1!$N$2:$HF$2</definedName>
    <definedName name="CompareAlabamaOutputLIHEAP" localSheetId="0">[1]Calc1!$N$711:$HF$711</definedName>
    <definedName name="CompareAlabamaOutputLIHEAP">[3]Calc1!$N$653:$HF$653</definedName>
    <definedName name="CompareAlabamaOutputMedicaid" localSheetId="0">[1]Calc1!$N$375:$HF$375</definedName>
    <definedName name="CompareAlabamaOutputMedicaid">[3]Calc1!$N$357:$HF$357</definedName>
    <definedName name="CompareAlabamaOutputMedicaidAndCHIP" localSheetId="0">SNAP!CompareAlabamaOutputMedicaid + SNAP!CompareAlabamaOutputCHIP</definedName>
    <definedName name="CompareAlabamaOutputMedicaidAndCHIP">CompareAlabamaOutputMedicaid + CompareAlabamaOutputCHIP</definedName>
    <definedName name="CompareAlabamaOutputMomHourlyWage" localSheetId="0">[1]Calc1!$N$10:$HF$10</definedName>
    <definedName name="CompareAlabamaOutputMomHourlyWage">[3]Calc1!$N$10:$HF$10</definedName>
    <definedName name="CompareAlabamaOutputMomWeeklyHours" localSheetId="0">[1]Calc1!$N$5:$HF$5</definedName>
    <definedName name="CompareAlabamaOutputMomWeeklyHours">[3]Calc1!$N$5:$HF$5</definedName>
    <definedName name="CompareAlabamaOutputSec8Entry" localSheetId="0">[1]Calc1!$N$685:$HF$685</definedName>
    <definedName name="CompareAlabamaOutputSec8Entry">[3]Calc1!$N$632:$HF$632</definedName>
    <definedName name="CompareAlabamaOutputSec8Extended" localSheetId="0">[1]Calc1!$N$690:$HF$690</definedName>
    <definedName name="CompareAlabamaOutputSec8Extended">[3]Calc1!$N$637:$HF$637</definedName>
    <definedName name="CompareAlabamaOutputSec8Final" localSheetId="0">[1]Calc1!$N$688:$HF$688</definedName>
    <definedName name="CompareAlabamaOutputSec8Final">[3]Calc1!$N$635:$HF$635</definedName>
    <definedName name="CompareAlabamaOutputSNAP" localSheetId="0">[1]Calc1!$N$313:$HF$313</definedName>
    <definedName name="CompareAlabamaOutputSNAP">[3]Calc1!$N$295:$HF$295</definedName>
    <definedName name="CompareAlabamaOutputSSI" localSheetId="0">[1]Calc1!$N$280:$HF$280</definedName>
    <definedName name="CompareAlabamaOutputSSI">[3]Calc1!$N$262:$HF$262</definedName>
    <definedName name="CompareAlabamaOutputStackPlusCashAssistance" localSheetId="0">SNAP!CompareAlabamaOutputStackPlusRefundableTaxCredits + SNAP!CompareAlabamaOutputComboCashAssistance</definedName>
    <definedName name="CompareAlabamaOutputStackPlusCashAssistance">CompareAlabamaOutputStackPlusRefundableTaxCredits + CompareAlabamaOutputComboCashAssistance</definedName>
    <definedName name="CompareAlabamaOutputStackPlusChildCareFinal" localSheetId="0">SNAP!CompareAlabamaOutputStackPlusMedicalAssistance + SNAP!CompareAlabamaOutputChildCareSubsidyFinal</definedName>
    <definedName name="CompareAlabamaOutputStackPlusChildCareFinal">CompareAlabamaOutputStackPlusMedicalAssistance + CompareAlabamaOutputChildCareSubsidyFinal</definedName>
    <definedName name="CompareAlabamaOutputStackPlusFoodAssistance" localSheetId="0">SNAP!CompareAlabamaOutputStackPlusCashAssistance + SNAP!CompareAlabamaOutputComboFoodAssistance</definedName>
    <definedName name="CompareAlabamaOutputStackPlusFoodAssistance">CompareAlabamaOutputStackPlusCashAssistance + CompareAlabamaOutputComboFoodAssistance</definedName>
    <definedName name="CompareAlabamaOutputStackPlusHIXPTC" localSheetId="0">SNAP!CompareAlabamaOutputStackPlusMedicaidAndCHIP + SNAP!CompareAlabamaOutputHIXPTC</definedName>
    <definedName name="CompareAlabamaOutputStackPlusHIXPTC">CompareAlabamaOutputStackPlusMedicaidAndCHIP + CompareAlabamaOutputHIXPTC</definedName>
    <definedName name="CompareAlabamaOutputStackPlusMedicaidAndCHIP" localSheetId="0">SNAP!CompareAlabamaOutputStackPlusFoodAssistance + SNAP!CompareAlabamaOutputMedicaid + SNAP!CompareAlabamaOutputCHIP</definedName>
    <definedName name="CompareAlabamaOutputStackPlusMedicaidAndCHIP">CompareAlabamaOutputStackPlusFoodAssistance + CompareAlabamaOutputMedicaid + CompareAlabamaOutputCHIP</definedName>
    <definedName name="CompareAlabamaOutputStackPlusMedicalAssistance" localSheetId="0">SNAP!CompareAlabamaOutputStackPlusFoodAssistance + SNAP!CompareAlabamaOutputComboMedicalAssistance</definedName>
    <definedName name="CompareAlabamaOutputStackPlusMedicalAssistance">CompareAlabamaOutputStackPlusFoodAssistance + CompareAlabamaOutputComboMedicalAssistance</definedName>
    <definedName name="CompareAlabamaOutputStackPlusRefundableTaxCredits" localSheetId="0">SNAP!CompareAlabamaOutputComboNetEarnings+SNAP!CompareAlabamaOutputComboRefundableTaxCredits</definedName>
    <definedName name="CompareAlabamaOutputStackPlusRefundableTaxCredits">CompareAlabamaOutputComboNetEarnings+CompareAlabamaOutputComboRefundableTaxCredits</definedName>
    <definedName name="CompareAlabamaOutputStackPlusSec8Entry" localSheetId="0">SNAP!CompareAlabamaOutputStackPlusChildCareFinal + SNAP!CompareAlabamaOutputSec8Entry</definedName>
    <definedName name="CompareAlabamaOutputStackPlusSec8Entry">CompareAlabamaOutputStackPlusChildCareFinal + CompareAlabamaOutputSec8Entry</definedName>
    <definedName name="CompareAlabamaOutputStackPlusSec8Entry_Graph" localSheetId="0">SNAP!CompareAlabamaOutputStackPlusChildCareFinal + SNAP!CompareAlabamaOutputSec8Final</definedName>
    <definedName name="CompareAlabamaOutputStackPlusSec8Entry_Graph">CompareAlabamaOutputStackPlusChildCareFinal + CompareAlabamaOutputSec8Final</definedName>
    <definedName name="CompareAlabamaOutputStackPlusSec8Extended" localSheetId="0">SNAP!CompareAlabamaOutputStackPlusSec8Entry + SNAP!CompareAlabamaOutputSec8Extended</definedName>
    <definedName name="CompareAlabamaOutputStackPlusSec8Extended">CompareAlabamaOutputStackPlusSec8Entry + CompareAlabamaOutputSec8Extended</definedName>
    <definedName name="CompareAlabamaOutputStateEITC" localSheetId="0">[1]Calc1!$N$221:$HF$221</definedName>
    <definedName name="CompareAlabamaOutputStateEITC">[3]Calc1!$N$203:$HF$203</definedName>
    <definedName name="CompareAlabamaOutputStateTax" localSheetId="0">[1]Calc1!$N$206:$HF$206</definedName>
    <definedName name="CompareAlabamaOutputStateTax">[3]Calc1!$N$198:$HF$198</definedName>
    <definedName name="CompareAlabamaOutputSubsidizedSchoolMeals" localSheetId="0">[1]Calc1!$N$346:$HF$346</definedName>
    <definedName name="CompareAlabamaOutputSubsidizedSchoolMeals">[3]Calc1!$N$328:$HF$328</definedName>
    <definedName name="CompareAlabamaOutputTANF" localSheetId="0">[1]Calc1!$N$267:$HF$267</definedName>
    <definedName name="CompareAlabamaOutputTANF">[3]Calc1!$N$249:$HF$249</definedName>
    <definedName name="CompareAlabamaOutputWIC" localSheetId="0">[1]Calc1!$N$335:$HF$335</definedName>
    <definedName name="CompareAlabamaOutputWIC">[3]Calc1!$N$317:$HF$317</definedName>
    <definedName name="CompareFloridaAdjusted_Gross_Income" localSheetId="0">[1]Calc1!$N$66:INDEX([1]Calc1!$N$66:$HH$66,COUNTIF([1]Calc1!$N$66:$HH$66,”&lt;&gt;”&amp;””))</definedName>
    <definedName name="CompareFloridaAdjusted_Gross_Income">[3]Calc1!$N$66:INDEX([3]Calc1!$N$66:$HH$66,COUNTIF([3]Calc1!$N$66:$HH$66,”&lt;&gt;”&amp;””))</definedName>
    <definedName name="CompareFloridaHousehold_Annual_Earned_Income" localSheetId="0">[1]Calc1!$N$46:INDEX([1]Calc1!$N$46:$HH$46,COUNTIF([1]Calc1!$N$46:$HH$46,”&lt;&gt;”&amp;””))</definedName>
    <definedName name="CompareFloridaHousehold_Annual_Earned_Income">[3]Calc1!$N$46:INDEX([3]Calc1!$N$46:$HH$46,COUNTIF([3]Calc1!$N$46:$HH$46,”&lt;&gt;”&amp;””))</definedName>
    <definedName name="CompareFloridaHousehold_Annual_Income" localSheetId="0">[1]Calc1!$N$50:INDEX([1]Calc1!$N$50:$HH$50,COUNTIF([1]Calc1!$N$50:$HH$50,”&lt;&gt;”&amp;””))</definedName>
    <definedName name="CompareFloridaHousehold_Annual_Income">[3]Calc1!$N$50:INDEX([3]Calc1!$N$50:$HH$50,COUNTIF([3]Calc1!$N$50:$HH$50,”&lt;&gt;”&amp;””))</definedName>
    <definedName name="CompareFloridaHousehold_Annual_Unearned_Income" localSheetId="0">[1]Calc1!$N$48:INDEX([1]Calc1!$N$48:$HH$48,COUNTIF([1]Calc1!$N$48:$HH$48,”&lt;&gt;”&amp;””))</definedName>
    <definedName name="CompareFloridaHousehold_Annual_Unearned_Income">[3]Calc1!$N$48:INDEX([3]Calc1!$N$48:$HH$48,COUNTIF([3]Calc1!$N$48:$HH$48,”&lt;&gt;”&amp;””))</definedName>
    <definedName name="CompareFloridaHousehold_Monthly_Earned_Income" localSheetId="0">[1]Calc1!$N$45:INDEX([1]Calc1!$N$45:$HH$45,COUNTIF([1]Calc1!$N$45:$HH$45,”&lt;&gt;”&amp;””))</definedName>
    <definedName name="CompareFloridaHousehold_Monthly_Earned_Income">[3]Calc1!$N$45:INDEX([3]Calc1!$N$45:$HH$45,COUNTIF([3]Calc1!$N$45:$HH$45,”&lt;&gt;”&amp;””))</definedName>
    <definedName name="CompareFloridaHousehold_Monthly_Income" localSheetId="0">[1]Calc1!$N$49:INDEX([1]Calc1!$N$49:$HH$49,COUNTIF([1]Calc1!$N$49:$HH$49,”&lt;&gt;”&amp;””))</definedName>
    <definedName name="CompareFloridaHousehold_Monthly_Income">[3]Calc1!$N$49:INDEX([3]Calc1!$N$49:$HH$49,COUNTIF([3]Calc1!$N$49:$HH$49,”&lt;&gt;”&amp;””))</definedName>
    <definedName name="CompareFloridaHousehold_Monthly_Unearned_Income" localSheetId="0">[1]Calc1!$N$47:INDEX([1]Calc1!$N$47:$HH$47,COUNTIF([1]Calc1!$N$47:$HH$47,”&lt;&gt;”&amp;””))</definedName>
    <definedName name="CompareFloridaHousehold_Monthly_Unearned_Income">[3]Calc1!$N$47:INDEX([3]Calc1!$N$47:$HH$47,COUNTIF([3]Calc1!$N$47:$HH$47,”&lt;&gt;”&amp;””))</definedName>
    <definedName name="CompareFloridaOutputACTC" localSheetId="0">[1]Calc1!$N$140:$HF$140</definedName>
    <definedName name="CompareFloridaOutputACTC">[3]Calc1!$N$140:$HF$140</definedName>
    <definedName name="CompareFloridaOutputChildCareSubsidyFinal" localSheetId="0">[1]Calc1!$N$588:$HF$588</definedName>
    <definedName name="CompareFloridaOutputChildCareSubsidyFinal">[3]Calc1!$N$560:$HF$560</definedName>
    <definedName name="CompareFloridaOutputCHIP" localSheetId="0">[1]Calc1!$N$419:$HF$419</definedName>
    <definedName name="CompareFloridaOutputCHIP">[3]Calc1!$N$401:$HF$401</definedName>
    <definedName name="CompareFloridaOutputComboCashAssistance" localSheetId="0">SNAP!CompareFloridaOutputTANF + SNAP!CompareFloridaOutputSSI +SNAP!CompareFloridaOutputLIHEAP</definedName>
    <definedName name="CompareFloridaOutputComboCashAssistance">CompareFloridaOutputTANF + CompareFloridaOutputSSI +CompareFloridaOutputLIHEAP</definedName>
    <definedName name="CompareFloridaOutputComboFoodAssistance" localSheetId="0">SNAP!CompareFloridaOutputSNAP + SNAP!CompareFloridaOutputWIC + SNAP!CompareFloridaOutputSubsidizedSchoolMeals</definedName>
    <definedName name="CompareFloridaOutputComboFoodAssistance">CompareFloridaOutputSNAP + CompareFloridaOutputWIC + CompareFloridaOutputSubsidizedSchoolMeals</definedName>
    <definedName name="CompareFloridaOutputComboMedicalAssistance" localSheetId="0">SNAP!CompareFloridaOutputMedicaid + SNAP!CompareFloridaOutputCHIP + SNAP!CompareFloridaOutputHIXPTC</definedName>
    <definedName name="CompareFloridaOutputComboMedicalAssistance">CompareFloridaOutputMedicaid + CompareFloridaOutputCHIP + CompareFloridaOutputHIXPTC</definedName>
    <definedName name="CompareFloridaOutputComboNetEarnings" localSheetId="0">SNAP!CompareFloridaAdjusted_Gross_Income - SNAP!CompareFloridaOutputFICA - SNAP!CompareFloridaOutputFedTax - SNAP!CompareFloridaOutputStateTax</definedName>
    <definedName name="CompareFloridaOutputComboNetEarnings">CompareFloridaAdjusted_Gross_Income - CompareFloridaOutputFICA - CompareFloridaOutputFedTax - CompareFloridaOutputStateTax</definedName>
    <definedName name="CompareFloridaOutputComboRefundableTaxCredits" localSheetId="0">SNAP!CompareFloridaOutputEITC + SNAP!CompareFloridaOutputACTC + SNAP!CompareFloridaOutputStateEITC + SNAP!CompareFloridaOutputCTC</definedName>
    <definedName name="CompareFloridaOutputComboRefundableTaxCredits">CompareFloridaOutputEITC + CompareFloridaOutputACTC + CompareFloridaOutputStateEITC + CompareFloridaOutputCTC</definedName>
    <definedName name="CompareFloridaOutputCTC" localSheetId="0">[1]Calc1!$N$108:$HF$108</definedName>
    <definedName name="CompareFloridaOutputCTC">[3]Calc1!$N$108:$HF$108</definedName>
    <definedName name="CompareFloridaOutputEITC" localSheetId="0">[1]Calc1!$N$122:$HF$122</definedName>
    <definedName name="CompareFloridaOutputEITC">[3]Calc1!$N$122:$HF$122</definedName>
    <definedName name="CompareFloridaOutputFedTax" localSheetId="0">[1]Calc1!$N$102:$HF$102</definedName>
    <definedName name="CompareFloridaOutputFedTax">[3]Calc1!$N$102:$HF$102</definedName>
    <definedName name="CompareFloridaOutputFICA" localSheetId="0">[1]Calc1!$N$54:$HF$54</definedName>
    <definedName name="CompareFloridaOutputFICA">[3]Calc1!$N$54:$HF$54</definedName>
    <definedName name="CompareFloridaOutputHIXPTC" localSheetId="0">[1]Calc1!$N$462:$HF$462</definedName>
    <definedName name="CompareFloridaOutputHIXPTC">[3]Calc1!$N$444:$HF$444</definedName>
    <definedName name="CompareFloridaOutputInterval" localSheetId="0">[1]Calc1!$N$2:$HF$2</definedName>
    <definedName name="CompareFloridaOutputInterval">[3]Calc1!$N$2:$HF$2</definedName>
    <definedName name="CompareFloridaOutputLIHEAP" localSheetId="0">[1]Calc1!$N$711:$HF$711</definedName>
    <definedName name="CompareFloridaOutputLIHEAP">[3]Calc1!$N$653:$HF$653</definedName>
    <definedName name="CompareFloridaOutputMedicaid" localSheetId="0">[1]Calc1!$N$375:$HF$375</definedName>
    <definedName name="CompareFloridaOutputMedicaid">[3]Calc1!$N$357:$HF$357</definedName>
    <definedName name="CompareFloridaOutputMedicaidAndCHIP" localSheetId="0">SNAP!CompareFloridaOutputMedicaid + SNAP!CompareFloridaOutputCHIP</definedName>
    <definedName name="CompareFloridaOutputMedicaidAndCHIP">CompareFloridaOutputMedicaid + CompareFloridaOutputCHIP</definedName>
    <definedName name="CompareFloridaOutputMomHourlyWage" localSheetId="0">[1]Calc1!$N$10:$HF$10</definedName>
    <definedName name="CompareFloridaOutputMomHourlyWage">[3]Calc1!$N$10:$HF$10</definedName>
    <definedName name="CompareFloridaOutputMomWeeklyHours" localSheetId="0">[1]Calc1!$N$5:$HF$5</definedName>
    <definedName name="CompareFloridaOutputMomWeeklyHours">[3]Calc1!$N$5:$HF$5</definedName>
    <definedName name="CompareFloridaOutputSec8Entry" localSheetId="0">[1]Calc1!$N$685:$HF$685</definedName>
    <definedName name="CompareFloridaOutputSec8Entry">[3]Calc1!$N$632:$HF$632</definedName>
    <definedName name="CompareFloridaOutputSec8Extended" localSheetId="0">[1]Calc1!$N$690:$HF$690</definedName>
    <definedName name="CompareFloridaOutputSec8Extended">[3]Calc1!$N$637:$HF$637</definedName>
    <definedName name="CompareFloridaOutputSec8Final" localSheetId="0">[1]Calc1!$N$688:$HF$688</definedName>
    <definedName name="CompareFloridaOutputSec8Final">[3]Calc1!$N$635:$HF$635</definedName>
    <definedName name="CompareFloridaOutputSNAP" localSheetId="0">[1]Calc1!$N$313:$HF$313</definedName>
    <definedName name="CompareFloridaOutputSNAP">[3]Calc1!$N$295:$HF$295</definedName>
    <definedName name="CompareFloridaOutputSSI" localSheetId="0">[1]Calc1!$N$280:$HF$280</definedName>
    <definedName name="CompareFloridaOutputSSI">[3]Calc1!$N$262:$HF$262</definedName>
    <definedName name="CompareFloridaOutputStackPlusCashAssistance" localSheetId="0">SNAP!CompareFloridaOutputStackPlusRefundableTaxCredits + SNAP!CompareFloridaOutputComboCashAssistance</definedName>
    <definedName name="CompareFloridaOutputStackPlusCashAssistance">CompareFloridaOutputStackPlusRefundableTaxCredits + CompareFloridaOutputComboCashAssistance</definedName>
    <definedName name="CompareFloridaOutputStackPlusChildCareFinal" localSheetId="0">SNAP!CompareFloridaOutputStackPlusMedicalAssistance + SNAP!CompareFloridaOutputChildCareSubsidyFinal</definedName>
    <definedName name="CompareFloridaOutputStackPlusChildCareFinal">CompareFloridaOutputStackPlusMedicalAssistance + CompareFloridaOutputChildCareSubsidyFinal</definedName>
    <definedName name="CompareFloridaOutputStackPlusFoodAssistance" localSheetId="0">SNAP!CompareFloridaOutputStackPlusCashAssistance + SNAP!CompareFloridaOutputComboFoodAssistance</definedName>
    <definedName name="CompareFloridaOutputStackPlusFoodAssistance">CompareFloridaOutputStackPlusCashAssistance + CompareFloridaOutputComboFoodAssistance</definedName>
    <definedName name="CompareFloridaOutputStackPlusHIXPTC" localSheetId="0">SNAP!CompareFloridaOutputStackPlusMedicaidAndCHIP + SNAP!CompareFloridaOutputHIXPTC</definedName>
    <definedName name="CompareFloridaOutputStackPlusHIXPTC">CompareFloridaOutputStackPlusMedicaidAndCHIP + CompareFloridaOutputHIXPTC</definedName>
    <definedName name="CompareFloridaOutputStackPlusMedicaidAndCHIP" localSheetId="0">SNAP!CompareFloridaOutputStackPlusFoodAssistance + SNAP!CompareFloridaOutputMedicaid + SNAP!CompareFloridaOutputCHIP</definedName>
    <definedName name="CompareFloridaOutputStackPlusMedicaidAndCHIP">CompareFloridaOutputStackPlusFoodAssistance + CompareFloridaOutputMedicaid + CompareFloridaOutputCHIP</definedName>
    <definedName name="CompareFloridaOutputStackPlusMedicalAssistance" localSheetId="0">SNAP!CompareFloridaOutputStackPlusFoodAssistance + SNAP!CompareFloridaOutputComboMedicalAssistance</definedName>
    <definedName name="CompareFloridaOutputStackPlusMedicalAssistance">CompareFloridaOutputStackPlusFoodAssistance + CompareFloridaOutputComboMedicalAssistance</definedName>
    <definedName name="CompareFloridaOutputStackPlusRefundableTaxCredits" localSheetId="0">SNAP!CompareFloridaOutputComboNetEarnings+SNAP!CompareFloridaOutputComboRefundableTaxCredits</definedName>
    <definedName name="CompareFloridaOutputStackPlusRefundableTaxCredits">CompareFloridaOutputComboNetEarnings+CompareFloridaOutputComboRefundableTaxCredits</definedName>
    <definedName name="CompareFloridaOutputStackPlusSec8Entry" localSheetId="0">SNAP!CompareFloridaOutputStackPlusChildCareFinal + SNAP!CompareFloridaOutputSec8Entry</definedName>
    <definedName name="CompareFloridaOutputStackPlusSec8Entry">CompareFloridaOutputStackPlusChildCareFinal + CompareFloridaOutputSec8Entry</definedName>
    <definedName name="CompareFloridaOutputStackPlusSec8Entry_Graph" localSheetId="0">SNAP!CompareFloridaOutputStackPlusChildCareFinal + SNAP!CompareFloridaOutputSec8Final</definedName>
    <definedName name="CompareFloridaOutputStackPlusSec8Entry_Graph">CompareFloridaOutputStackPlusChildCareFinal + CompareFloridaOutputSec8Final</definedName>
    <definedName name="CompareFloridaOutputStackPlusSec8Extended" localSheetId="0">SNAP!CompareFloridaOutputStackPlusSec8Entry + SNAP!CompareFloridaOutputSec8Extended</definedName>
    <definedName name="CompareFloridaOutputStackPlusSec8Extended">CompareFloridaOutputStackPlusSec8Entry + CompareFloridaOutputSec8Extended</definedName>
    <definedName name="CompareFloridaOutputStateEITC" localSheetId="0">[1]Calc1!$N$221:$HF$221</definedName>
    <definedName name="CompareFloridaOutputStateEITC">[3]Calc1!$N$203:$HF$203</definedName>
    <definedName name="CompareFloridaOutputStateTax" localSheetId="0">[1]Calc1!$N$206:$HF$206</definedName>
    <definedName name="CompareFloridaOutputStateTax">[3]Calc1!$N$198:$HF$198</definedName>
    <definedName name="CompareFloridaOutputSubsidizedSchoolMeals" localSheetId="0">[1]Calc1!$N$346:$HF$346</definedName>
    <definedName name="CompareFloridaOutputSubsidizedSchoolMeals">[3]Calc1!$N$328:$HF$328</definedName>
    <definedName name="CompareFloridaOutputTANF" localSheetId="0">[1]Calc1!$N$267:$HF$267</definedName>
    <definedName name="CompareFloridaOutputTANF">[3]Calc1!$N$249:$HF$249</definedName>
    <definedName name="CompareFloridaOutputWIC" localSheetId="0">[1]Calc1!$N$335:$HF$335</definedName>
    <definedName name="CompareFloridaOutputWIC">[3]Calc1!$N$317:$HF$317</definedName>
    <definedName name="CompareGeorgiaAdjusted_Gross_Income" localSheetId="0">[1]Calc1!$N$66:INDEX([1]Calc1!$N$66:$HH$66,COUNTIF([1]Calc1!$N$66:$HH$66,”&lt;&gt;”&amp;””))</definedName>
    <definedName name="CompareGeorgiaAdjusted_Gross_Income">[3]Calc1!$N$66:INDEX([3]Calc1!$N$66:$HH$66,COUNTIF([3]Calc1!$N$66:$HH$66,”&lt;&gt;”&amp;””))</definedName>
    <definedName name="CompareGeorgiaHousehold_Annual_Earned_Income" localSheetId="0">[1]Calc1!$N$46:INDEX([1]Calc1!$N$46:$HH$46,COUNTIF([1]Calc1!$N$46:$HH$46,”&lt;&gt;”&amp;””))</definedName>
    <definedName name="CompareGeorgiaHousehold_Annual_Earned_Income">[3]Calc1!$N$46:INDEX([3]Calc1!$N$46:$HH$46,COUNTIF([3]Calc1!$N$46:$HH$46,”&lt;&gt;”&amp;””))</definedName>
    <definedName name="CompareGeorgiaHousehold_Annual_Income" localSheetId="0">[1]Calc1!$N$50:INDEX([1]Calc1!$N$50:$HH$50,COUNTIF([1]Calc1!$N$50:$HH$50,”&lt;&gt;”&amp;””))</definedName>
    <definedName name="CompareGeorgiaHousehold_Annual_Income">[3]Calc1!$N$50:INDEX([3]Calc1!$N$50:$HH$50,COUNTIF([3]Calc1!$N$50:$HH$50,”&lt;&gt;”&amp;””))</definedName>
    <definedName name="CompareGeorgiaHousehold_Annual_Unearned_Income" localSheetId="0">[1]Calc1!$N$48:INDEX([1]Calc1!$N$48:$HH$48,COUNTIF([1]Calc1!$N$48:$HH$48,”&lt;&gt;”&amp;””))</definedName>
    <definedName name="CompareGeorgiaHousehold_Annual_Unearned_Income">[3]Calc1!$N$48:INDEX([3]Calc1!$N$48:$HH$48,COUNTIF([3]Calc1!$N$48:$HH$48,”&lt;&gt;”&amp;””))</definedName>
    <definedName name="CompareGeorgiaHousehold_Monthly_Earned_Income" localSheetId="0">[1]Calc1!$N$45:INDEX([1]Calc1!$N$45:$HH$45,COUNTIF([1]Calc1!$N$45:$HH$45,”&lt;&gt;”&amp;””))</definedName>
    <definedName name="CompareGeorgiaHousehold_Monthly_Earned_Income">[3]Calc1!$N$45:INDEX([3]Calc1!$N$45:$HH$45,COUNTIF([3]Calc1!$N$45:$HH$45,”&lt;&gt;”&amp;””))</definedName>
    <definedName name="CompareGeorgiaHousehold_Monthly_Income" localSheetId="0">[1]Calc1!$N$49:INDEX([1]Calc1!$N$49:$HH$49,COUNTIF([1]Calc1!$N$49:$HH$49,”&lt;&gt;”&amp;””))</definedName>
    <definedName name="CompareGeorgiaHousehold_Monthly_Income">[3]Calc1!$N$49:INDEX([3]Calc1!$N$49:$HH$49,COUNTIF([3]Calc1!$N$49:$HH$49,”&lt;&gt;”&amp;””))</definedName>
    <definedName name="CompareGeorgiaHousehold_Monthly_Unearned_Income" localSheetId="0">[1]Calc1!$N$47:INDEX([1]Calc1!$N$47:$HH$47,COUNTIF([1]Calc1!$N$47:$HH$47,”&lt;&gt;”&amp;””))</definedName>
    <definedName name="CompareGeorgiaHousehold_Monthly_Unearned_Income">[3]Calc1!$N$47:INDEX([3]Calc1!$N$47:$HH$47,COUNTIF([3]Calc1!$N$47:$HH$47,”&lt;&gt;”&amp;””))</definedName>
    <definedName name="CompareGeorgiaOutputACTC" localSheetId="0">[1]Calc1!$N$140:$HF$140</definedName>
    <definedName name="CompareGeorgiaOutputACTC">[3]Calc1!$N$140:$HF$140</definedName>
    <definedName name="CompareGeorgiaOutputChildCareSubsidyFinal" localSheetId="0">[1]Calc1!$N$588:$HF$588</definedName>
    <definedName name="CompareGeorgiaOutputChildCareSubsidyFinal">[3]Calc1!$N$560:$HF$560</definedName>
    <definedName name="CompareGeorgiaOutputCHIP" localSheetId="0">[1]Calc1!$N$419:$HF$419</definedName>
    <definedName name="CompareGeorgiaOutputCHIP">[3]Calc1!$N$401:$HF$401</definedName>
    <definedName name="CompareGeorgiaOutputComboCashAssistance" localSheetId="0">SNAP!CompareGeorgiaOutputTANF + SNAP!CompareGeorgiaOutputSSI +SNAP!CompareGeorgiaOutputLIHEAP</definedName>
    <definedName name="CompareGeorgiaOutputComboCashAssistance">CompareGeorgiaOutputTANF + CompareGeorgiaOutputSSI +CompareGeorgiaOutputLIHEAP</definedName>
    <definedName name="CompareGeorgiaOutputComboFoodAssistance" localSheetId="0">SNAP!CompareGeorgiaOutputSNAP + SNAP!CompareGeorgiaOutputWIC + SNAP!CompareGeorgiaOutputSubsidizedSchoolMeals</definedName>
    <definedName name="CompareGeorgiaOutputComboFoodAssistance">CompareGeorgiaOutputSNAP + CompareGeorgiaOutputWIC + CompareGeorgiaOutputSubsidizedSchoolMeals</definedName>
    <definedName name="CompareGeorgiaOutputComboMedicalAssistance" localSheetId="0">SNAP!CompareGeorgiaOutputMedicaid + SNAP!CompareGeorgiaOutputCHIP + SNAP!CompareGeorgiaOutputHIXPTC</definedName>
    <definedName name="CompareGeorgiaOutputComboMedicalAssistance">CompareGeorgiaOutputMedicaid + CompareGeorgiaOutputCHIP + CompareGeorgiaOutputHIXPTC</definedName>
    <definedName name="CompareGeorgiaOutputComboNetEarnings" localSheetId="0">SNAP!CompareGeorgiaAdjusted_Gross_Income - SNAP!CompareGeorgiaOutputFICA - SNAP!CompareGeorgiaOutputFedTax - SNAP!CompareGeorgiaOutputStateTax</definedName>
    <definedName name="CompareGeorgiaOutputComboNetEarnings">CompareGeorgiaAdjusted_Gross_Income - CompareGeorgiaOutputFICA - CompareGeorgiaOutputFedTax - CompareGeorgiaOutputStateTax</definedName>
    <definedName name="CompareGeorgiaOutputComboRefundableTaxCredits" localSheetId="0">SNAP!CompareGeorgiaOutputEITC + SNAP!CompareGeorgiaOutputACTC + SNAP!CompareGeorgiaOutputStateEITC + SNAP!CompareGeorgiaOutputCTC</definedName>
    <definedName name="CompareGeorgiaOutputComboRefundableTaxCredits">CompareGeorgiaOutputEITC + CompareGeorgiaOutputACTC + CompareGeorgiaOutputStateEITC + CompareGeorgiaOutputCTC</definedName>
    <definedName name="CompareGeorgiaOutputCTC" localSheetId="0">[1]Calc1!$N$108:$HF$108</definedName>
    <definedName name="CompareGeorgiaOutputCTC">[3]Calc1!$N$108:$HF$108</definedName>
    <definedName name="CompareGeorgiaOutputEITC" localSheetId="0">[1]Calc1!$N$122:$HF$122</definedName>
    <definedName name="CompareGeorgiaOutputEITC">[3]Calc1!$N$122:$HF$122</definedName>
    <definedName name="CompareGeorgiaOutputFedTax" localSheetId="0">[1]Calc1!$N$102:$HF$102</definedName>
    <definedName name="CompareGeorgiaOutputFedTax">[3]Calc1!$N$102:$HF$102</definedName>
    <definedName name="CompareGeorgiaOutputFICA" localSheetId="0">[1]Calc1!$N$54:$HF$54</definedName>
    <definedName name="CompareGeorgiaOutputFICA">[3]Calc1!$N$54:$HF$54</definedName>
    <definedName name="CompareGeorgiaOutputHIXPTC" localSheetId="0">[1]Calc1!$N$462:$HF$462</definedName>
    <definedName name="CompareGeorgiaOutputHIXPTC">[3]Calc1!$N$444:$HF$444</definedName>
    <definedName name="CompareGeorgiaOutputInterval" localSheetId="0">[1]Calc1!$N$2:$HF$2</definedName>
    <definedName name="CompareGeorgiaOutputInterval">[3]Calc1!$N$2:$HF$2</definedName>
    <definedName name="CompareGeorgiaOutputLIHEAP" localSheetId="0">[1]Calc1!$N$711:$HF$711</definedName>
    <definedName name="CompareGeorgiaOutputLIHEAP">[3]Calc1!$N$653:$HF$653</definedName>
    <definedName name="CompareGeorgiaOutputMedicaid" localSheetId="0">[1]Calc1!$N$375:$HF$375</definedName>
    <definedName name="CompareGeorgiaOutputMedicaid">[3]Calc1!$N$357:$HF$357</definedName>
    <definedName name="CompareGeorgiaOutputMedicaidAndCHIP" localSheetId="0">SNAP!CompareGeorgiaOutputMedicaid + SNAP!CompareGeorgiaOutputCHIP</definedName>
    <definedName name="CompareGeorgiaOutputMedicaidAndCHIP">CompareGeorgiaOutputMedicaid + CompareGeorgiaOutputCHIP</definedName>
    <definedName name="CompareGeorgiaOutputMomHourlyWage" localSheetId="0">[1]Calc1!$N$10:$HF$10</definedName>
    <definedName name="CompareGeorgiaOutputMomHourlyWage">[3]Calc1!$N$10:$HF$10</definedName>
    <definedName name="CompareGeorgiaOutputMomWeeklyHours" localSheetId="0">[1]Calc1!$N$5:$HF$5</definedName>
    <definedName name="CompareGeorgiaOutputMomWeeklyHours">[3]Calc1!$N$5:$HF$5</definedName>
    <definedName name="CompareGeorgiaOutputSec8Entry" localSheetId="0">[1]Calc1!$N$685:$HF$685</definedName>
    <definedName name="CompareGeorgiaOutputSec8Entry">[3]Calc1!$N$632:$HF$632</definedName>
    <definedName name="CompareGeorgiaOutputSec8Extended" localSheetId="0">[1]Calc1!$N$690:$HF$690</definedName>
    <definedName name="CompareGeorgiaOutputSec8Extended">[3]Calc1!$N$637:$HF$637</definedName>
    <definedName name="CompareGeorgiaOutputSec8Final" localSheetId="0">[1]Calc1!$N$688:$HF$688</definedName>
    <definedName name="CompareGeorgiaOutputSec8Final">[3]Calc1!$N$635:$HF$635</definedName>
    <definedName name="CompareGeorgiaOutputSNAP" localSheetId="0">[1]Calc1!$N$313:$HF$313</definedName>
    <definedName name="CompareGeorgiaOutputSNAP">[3]Calc1!$N$295:$HF$295</definedName>
    <definedName name="CompareGeorgiaOutputSSI" localSheetId="0">[1]Calc1!$N$280:$HF$280</definedName>
    <definedName name="CompareGeorgiaOutputSSI">[3]Calc1!$N$262:$HF$262</definedName>
    <definedName name="CompareGeorgiaOutputStackPlusCashAssistance" localSheetId="0">SNAP!CompareGeorgiaOutputStackPlusRefundableTaxCredits + SNAP!CompareGeorgiaOutputComboCashAssistance</definedName>
    <definedName name="CompareGeorgiaOutputStackPlusCashAssistance">CompareGeorgiaOutputStackPlusRefundableTaxCredits + CompareGeorgiaOutputComboCashAssistance</definedName>
    <definedName name="CompareGeorgiaOutputStackPlusChildCareFinal" localSheetId="0">SNAP!CompareGeorgiaOutputStackPlusMedicalAssistance + SNAP!CompareGeorgiaOutputChildCareSubsidyFinal</definedName>
    <definedName name="CompareGeorgiaOutputStackPlusChildCareFinal">CompareGeorgiaOutputStackPlusMedicalAssistance + CompareGeorgiaOutputChildCareSubsidyFinal</definedName>
    <definedName name="CompareGeorgiaOutputStackPlusFoodAssistance" localSheetId="0">SNAP!CompareGeorgiaOutputStackPlusCashAssistance + SNAP!CompareGeorgiaOutputComboFoodAssistance</definedName>
    <definedName name="CompareGeorgiaOutputStackPlusFoodAssistance">CompareGeorgiaOutputStackPlusCashAssistance + CompareGeorgiaOutputComboFoodAssistance</definedName>
    <definedName name="CompareGeorgiaOutputStackPlusHIXPTC" localSheetId="0">SNAP!CompareGeorgiaOutputStackPlusMedicaidAndCHIP + SNAP!CompareGeorgiaOutputHIXPTC</definedName>
    <definedName name="CompareGeorgiaOutputStackPlusHIXPTC">CompareGeorgiaOutputStackPlusMedicaidAndCHIP + CompareGeorgiaOutputHIXPTC</definedName>
    <definedName name="CompareGeorgiaOutputStackPlusMedicaidAndCHIP" localSheetId="0">SNAP!CompareGeorgiaOutputStackPlusFoodAssistance + SNAP!CompareGeorgiaOutputMedicaid + SNAP!CompareGeorgiaOutputCHIP</definedName>
    <definedName name="CompareGeorgiaOutputStackPlusMedicaidAndCHIP">CompareGeorgiaOutputStackPlusFoodAssistance + CompareGeorgiaOutputMedicaid + CompareGeorgiaOutputCHIP</definedName>
    <definedName name="CompareGeorgiaOutputStackPlusMedicalAssistance" localSheetId="0">SNAP!CompareGeorgiaOutputStackPlusFoodAssistance + SNAP!CompareGeorgiaOutputComboMedicalAssistance</definedName>
    <definedName name="CompareGeorgiaOutputStackPlusMedicalAssistance">CompareGeorgiaOutputStackPlusFoodAssistance + CompareGeorgiaOutputComboMedicalAssistance</definedName>
    <definedName name="CompareGeorgiaOutputStackPlusRefundableTaxCredits" localSheetId="0">SNAP!CompareGeorgiaOutputComboNetEarnings+SNAP!CompareGeorgiaOutputComboRefundableTaxCredits</definedName>
    <definedName name="CompareGeorgiaOutputStackPlusRefundableTaxCredits">CompareGeorgiaOutputComboNetEarnings+CompareGeorgiaOutputComboRefundableTaxCredits</definedName>
    <definedName name="CompareGeorgiaOutputStackPlusSec8Entry" localSheetId="0">SNAP!CompareGeorgiaOutputStackPlusChildCareFinal + SNAP!CompareGeorgiaOutputSec8Entry</definedName>
    <definedName name="CompareGeorgiaOutputStackPlusSec8Entry">CompareGeorgiaOutputStackPlusChildCareFinal + CompareGeorgiaOutputSec8Entry</definedName>
    <definedName name="CompareGeorgiaOutputStackPlusSec8Entry_Graph" localSheetId="0">SNAP!CompareGeorgiaOutputStackPlusChildCareFinal + SNAP!CompareGeorgiaOutputSec8Final</definedName>
    <definedName name="CompareGeorgiaOutputStackPlusSec8Entry_Graph">CompareGeorgiaOutputStackPlusChildCareFinal + CompareGeorgiaOutputSec8Final</definedName>
    <definedName name="CompareGeorgiaOutputStackPlusSec8Extended" localSheetId="0">SNAP!CompareGeorgiaOutputStackPlusSec8Entry + SNAP!CompareGeorgiaOutputSec8Extended</definedName>
    <definedName name="CompareGeorgiaOutputStackPlusSec8Extended">CompareGeorgiaOutputStackPlusSec8Entry + CompareGeorgiaOutputSec8Extended</definedName>
    <definedName name="CompareGeorgiaOutputStateEITC" localSheetId="0">[1]Calc1!$N$221:$HF$221</definedName>
    <definedName name="CompareGeorgiaOutputStateEITC">[3]Calc1!$N$203:$HF$203</definedName>
    <definedName name="CompareGeorgiaOutputStateTax" localSheetId="0">[1]Calc1!$N$206:$HF$206</definedName>
    <definedName name="CompareGeorgiaOutputStateTax">[3]Calc1!$N$198:$HF$198</definedName>
    <definedName name="CompareGeorgiaOutputSubsidizedSchoolMeals" localSheetId="0">[1]Calc1!$N$346:$HF$346</definedName>
    <definedName name="CompareGeorgiaOutputSubsidizedSchoolMeals">[3]Calc1!$N$328:$HF$328</definedName>
    <definedName name="CompareGeorgiaOutputTANF" localSheetId="0">[1]Calc1!$N$267:$HF$267</definedName>
    <definedName name="CompareGeorgiaOutputTANF">[3]Calc1!$N$249:$HF$249</definedName>
    <definedName name="CompareGeorgiaOutputWIC" localSheetId="0">[1]Calc1!$N$335:$HF$335</definedName>
    <definedName name="CompareGeorgiaOutputWIC">[3]Calc1!$N$317:$HF$317</definedName>
    <definedName name="CompareLouisianaAdjusted_Gross_Income" localSheetId="0">[1]Calc1!$N$66:INDEX([1]Calc1!$N$66:$HH$66,COUNTIF([1]Calc1!$N$66:$HH$66,”&lt;&gt;”&amp;””))</definedName>
    <definedName name="CompareLouisianaAdjusted_Gross_Income">[3]Calc1!$N$66:INDEX([3]Calc1!$N$66:$HH$66,COUNTIF([3]Calc1!$N$66:$HH$66,”&lt;&gt;”&amp;””))</definedName>
    <definedName name="CompareLouisianaHousehold_Annual_Earned_Income" localSheetId="0">[1]Calc1!$N$46:INDEX([1]Calc1!$N$46:$HH$46,COUNTIF([1]Calc1!$N$46:$HH$46,”&lt;&gt;”&amp;””))</definedName>
    <definedName name="CompareLouisianaHousehold_Annual_Earned_Income">[3]Calc1!$N$46:INDEX([3]Calc1!$N$46:$HH$46,COUNTIF([3]Calc1!$N$46:$HH$46,”&lt;&gt;”&amp;””))</definedName>
    <definedName name="CompareLouisianaHousehold_Annual_Income" localSheetId="0">[1]Calc1!$N$50:INDEX([1]Calc1!$N$50:$HH$50,COUNTIF([1]Calc1!$N$50:$HH$50,”&lt;&gt;”&amp;””))</definedName>
    <definedName name="CompareLouisianaHousehold_Annual_Income">[3]Calc1!$N$50:INDEX([3]Calc1!$N$50:$HH$50,COUNTIF([3]Calc1!$N$50:$HH$50,”&lt;&gt;”&amp;””))</definedName>
    <definedName name="CompareLouisianaHousehold_Annual_Unearned_Income" localSheetId="0">[1]Calc1!$N$48:INDEX([1]Calc1!$N$48:$HH$48,COUNTIF([1]Calc1!$N$48:$HH$48,”&lt;&gt;”&amp;””))</definedName>
    <definedName name="CompareLouisianaHousehold_Annual_Unearned_Income">[3]Calc1!$N$48:INDEX([3]Calc1!$N$48:$HH$48,COUNTIF([3]Calc1!$N$48:$HH$48,”&lt;&gt;”&amp;””))</definedName>
    <definedName name="CompareLouisianaHousehold_Monthly_Earned_Income" localSheetId="0">[1]Calc1!$N$45:INDEX([1]Calc1!$N$45:$HH$45,COUNTIF([1]Calc1!$N$45:$HH$45,”&lt;&gt;”&amp;””))</definedName>
    <definedName name="CompareLouisianaHousehold_Monthly_Earned_Income">[3]Calc1!$N$45:INDEX([3]Calc1!$N$45:$HH$45,COUNTIF([3]Calc1!$N$45:$HH$45,”&lt;&gt;”&amp;””))</definedName>
    <definedName name="CompareLouisianaHousehold_Monthly_Income" localSheetId="0">[1]Calc1!$N$49:INDEX([1]Calc1!$N$49:$HH$49,COUNTIF([1]Calc1!$N$49:$HH$49,”&lt;&gt;”&amp;””))</definedName>
    <definedName name="CompareLouisianaHousehold_Monthly_Income">[3]Calc1!$N$49:INDEX([3]Calc1!$N$49:$HH$49,COUNTIF([3]Calc1!$N$49:$HH$49,”&lt;&gt;”&amp;””))</definedName>
    <definedName name="CompareLouisianaHousehold_Monthly_Unearned_Income" localSheetId="0">[1]Calc1!$N$47:INDEX([1]Calc1!$N$47:$HH$47,COUNTIF([1]Calc1!$N$47:$HH$47,”&lt;&gt;”&amp;””))</definedName>
    <definedName name="CompareLouisianaHousehold_Monthly_Unearned_Income">[3]Calc1!$N$47:INDEX([3]Calc1!$N$47:$HH$47,COUNTIF([3]Calc1!$N$47:$HH$47,”&lt;&gt;”&amp;””))</definedName>
    <definedName name="CompareLouisianaOutputACTC" localSheetId="0">[1]Calc1!$N$140:$HF$140</definedName>
    <definedName name="CompareLouisianaOutputACTC">[3]Calc1!$N$140:$HF$140</definedName>
    <definedName name="CompareLouisianaOutputChildCareSubsidyFinal" localSheetId="0">[1]Calc1!$N$588:$HF$588</definedName>
    <definedName name="CompareLouisianaOutputChildCareSubsidyFinal">[3]Calc1!$N$560:$HF$560</definedName>
    <definedName name="CompareLouisianaOutputCHIP" localSheetId="0">[1]Calc1!$N$419:$HF$419</definedName>
    <definedName name="CompareLouisianaOutputCHIP">[3]Calc1!$N$401:$HF$401</definedName>
    <definedName name="CompareLouisianaOutputComboCashAssistance" localSheetId="0">SNAP!CompareLouisianaOutputTANF + SNAP!CompareLouisianaOutputSSI + SNAP!CompareLouisianaOutputLIHEAP</definedName>
    <definedName name="CompareLouisianaOutputComboCashAssistance">CompareLouisianaOutputTANF + CompareLouisianaOutputSSI + CompareLouisianaOutputLIHEAP</definedName>
    <definedName name="CompareLouisianaOutputComboFoodAssistance" localSheetId="0">SNAP!CompareLouisianaOutputSNAP + SNAP!CompareLouisianaOutputWIC + SNAP!CompareLouisianaOutputSubsidizedSchoolMeals</definedName>
    <definedName name="CompareLouisianaOutputComboFoodAssistance">CompareLouisianaOutputSNAP + CompareLouisianaOutputWIC + CompareLouisianaOutputSubsidizedSchoolMeals</definedName>
    <definedName name="CompareLouisianaOutputComboMedicalAssistance" localSheetId="0">SNAP!CompareLouisianaOutputMedicaid + SNAP!CompareLouisianaOutputCHIP + SNAP!CompareLouisianaOutputHIXPTC</definedName>
    <definedName name="CompareLouisianaOutputComboMedicalAssistance">CompareLouisianaOutputMedicaid + CompareLouisianaOutputCHIP + CompareLouisianaOutputHIXPTC</definedName>
    <definedName name="CompareLouisianaOutputComboNetEarnings" localSheetId="0">SNAP!CompareLouisianaAdjusted_Gross_Income - SNAP!CompareLouisianaOutputFICA - SNAP!CompareLouisianaOutputFedTax - SNAP!CompareLouisianaOutputStateTax</definedName>
    <definedName name="CompareLouisianaOutputComboNetEarnings">CompareLouisianaAdjusted_Gross_Income - CompareLouisianaOutputFICA - CompareLouisianaOutputFedTax - CompareLouisianaOutputStateTax</definedName>
    <definedName name="CompareLouisianaOutputComboRefundableTaxCredits" localSheetId="0">SNAP!CompareLouisianaOutputEITC + SNAP!CompareLouisianaOutputACTC + SNAP!CompareLouisianaOutputStateEITC + SNAP!CompareLouisianaOutputCTC</definedName>
    <definedName name="CompareLouisianaOutputComboRefundableTaxCredits">CompareLouisianaOutputEITC + CompareLouisianaOutputACTC + CompareLouisianaOutputStateEITC + CompareLouisianaOutputCTC</definedName>
    <definedName name="CompareLouisianaOutputCTC" localSheetId="0">[1]Calc1!$N$108:$HF$108</definedName>
    <definedName name="CompareLouisianaOutputCTC">[3]Calc1!$N$108:$HF$108</definedName>
    <definedName name="CompareLouisianaOutputEITC" localSheetId="0">[1]Calc1!$N$122:$HF$122</definedName>
    <definedName name="CompareLouisianaOutputEITC">[3]Calc1!$N$122:$HF$122</definedName>
    <definedName name="CompareLouisianaOutputFedTax" localSheetId="0">[1]Calc1!$N$102:$HF$102</definedName>
    <definedName name="CompareLouisianaOutputFedTax">[3]Calc1!$N$102:$HF$102</definedName>
    <definedName name="CompareLouisianaOutputFICA" localSheetId="0">[1]Calc1!$N$54:$HF$54</definedName>
    <definedName name="CompareLouisianaOutputFICA">[3]Calc1!$N$54:$HF$54</definedName>
    <definedName name="CompareLouisianaOutputHIXPTC" localSheetId="0">[1]Calc1!$N$462:$HF$462</definedName>
    <definedName name="CompareLouisianaOutputHIXPTC">[3]Calc1!$N$444:$HF$444</definedName>
    <definedName name="CompareLouisianaOutputInterval" localSheetId="0">[1]Calc1!$N$2:$HF$2</definedName>
    <definedName name="CompareLouisianaOutputInterval">[3]Calc1!$N$2:$HF$2</definedName>
    <definedName name="CompareLouisianaOutputLIHEAP" localSheetId="0">[1]Calc1!$N$711:$HF$711</definedName>
    <definedName name="CompareLouisianaOutputLIHEAP">[3]Calc1!$N$653:$HF$653</definedName>
    <definedName name="CompareLouisianaOutputMedicaid" localSheetId="0">[1]Calc1!$N$375:$HF$375</definedName>
    <definedName name="CompareLouisianaOutputMedicaid">[3]Calc1!$N$357:$HF$357</definedName>
    <definedName name="CompareLouisianaOutputMedicaidAndCHIP" localSheetId="0">SNAP!CompareLouisianaOutputMedicaid + SNAP!CompareLouisianaOutputCHIP</definedName>
    <definedName name="CompareLouisianaOutputMedicaidAndCHIP">CompareLouisianaOutputMedicaid + CompareLouisianaOutputCHIP</definedName>
    <definedName name="CompareLouisianaOutputMomHourlyWage" localSheetId="0">[1]Calc1!$N$10:$HF$10</definedName>
    <definedName name="CompareLouisianaOutputMomHourlyWage">[3]Calc1!$N$10:$HF$10</definedName>
    <definedName name="CompareLouisianaOutputMomWeeklyHours" localSheetId="0">[1]Calc1!$N$5:$HF$5</definedName>
    <definedName name="CompareLouisianaOutputMomWeeklyHours">[3]Calc1!$N$5:$HF$5</definedName>
    <definedName name="CompareLouisianaOutputSec8Entry" localSheetId="0">[1]Calc1!$N$685:$HF$685</definedName>
    <definedName name="CompareLouisianaOutputSec8Entry">[3]Calc1!$N$632:$HF$632</definedName>
    <definedName name="CompareLouisianaOutputSec8Extended" localSheetId="0">[1]Calc1!$N$690:$HF$690</definedName>
    <definedName name="CompareLouisianaOutputSec8Extended">[3]Calc1!$N$637:$HF$637</definedName>
    <definedName name="CompareLouisianaOutputSec8Final" localSheetId="0">[1]Calc1!$N$688:$HF$688</definedName>
    <definedName name="CompareLouisianaOutputSec8Final">[3]Calc1!$N$635:$HF$635</definedName>
    <definedName name="CompareLouisianaOutputSNAP" localSheetId="0">[1]Calc1!$N$313:$HF$313</definedName>
    <definedName name="CompareLouisianaOutputSNAP">[3]Calc1!$N$295:$HF$295</definedName>
    <definedName name="CompareLouisianaOutputSSI" localSheetId="0">[1]Calc1!$N$280:$HF$280</definedName>
    <definedName name="CompareLouisianaOutputSSI">[3]Calc1!$N$262:$HF$262</definedName>
    <definedName name="CompareLouisianaOutputStackPlusCashAssistance" localSheetId="0">SNAP!CompareLouisianaOutputStackPlusRefundableTaxCredits + SNAP!CompareLouisianaOutputComboCashAssistance</definedName>
    <definedName name="CompareLouisianaOutputStackPlusCashAssistance">CompareLouisianaOutputStackPlusRefundableTaxCredits + CompareLouisianaOutputComboCashAssistance</definedName>
    <definedName name="CompareLouisianaOutputStackPlusChildCareFinal" localSheetId="0">SNAP!CompareLouisianaOutputStackPlusMedicalAssistance + SNAP!CompareLouisianaOutputChildCareSubsidyFinal</definedName>
    <definedName name="CompareLouisianaOutputStackPlusChildCareFinal">CompareLouisianaOutputStackPlusMedicalAssistance + CompareLouisianaOutputChildCareSubsidyFinal</definedName>
    <definedName name="CompareLouisianaOutputStackPlusFoodAssistance" localSheetId="0">SNAP!CompareLouisianaOutputStackPlusCashAssistance + SNAP!CompareLouisianaOutputComboFoodAssistance</definedName>
    <definedName name="CompareLouisianaOutputStackPlusFoodAssistance">CompareLouisianaOutputStackPlusCashAssistance + CompareLouisianaOutputComboFoodAssistance</definedName>
    <definedName name="CompareLouisianaOutputStackPlusHIXPTC" localSheetId="0">SNAP!CompareLouisianaOutputStackPlusMedicaidAndCHIP + SNAP!CompareLouisianaOutputHIXPTC</definedName>
    <definedName name="CompareLouisianaOutputStackPlusHIXPTC">CompareLouisianaOutputStackPlusMedicaidAndCHIP + CompareLouisianaOutputHIXPTC</definedName>
    <definedName name="CompareLouisianaOutputStackPlusMedicaidAndCHIP" localSheetId="0">SNAP!CompareLouisianaOutputStackPlusFoodAssistance + SNAP!CompareLouisianaOutputMedicaid + SNAP!CompareLouisianaOutputCHIP</definedName>
    <definedName name="CompareLouisianaOutputStackPlusMedicaidAndCHIP">CompareLouisianaOutputStackPlusFoodAssistance + CompareLouisianaOutputMedicaid + CompareLouisianaOutputCHIP</definedName>
    <definedName name="CompareLouisianaOutputStackPlusMedicalAssistance" localSheetId="0">SNAP!CompareLouisianaOutputStackPlusFoodAssistance + SNAP!CompareLouisianaOutputComboMedicalAssistance</definedName>
    <definedName name="CompareLouisianaOutputStackPlusMedicalAssistance">CompareLouisianaOutputStackPlusFoodAssistance + CompareLouisianaOutputComboMedicalAssistance</definedName>
    <definedName name="CompareLouisianaOutputStackPlusRefundableTaxCredits" localSheetId="0">SNAP!CompareLouisianaOutputComboNetEarnings+SNAP!CompareLouisianaOutputComboRefundableTaxCredits</definedName>
    <definedName name="CompareLouisianaOutputStackPlusRefundableTaxCredits">CompareLouisianaOutputComboNetEarnings+CompareLouisianaOutputComboRefundableTaxCredits</definedName>
    <definedName name="CompareLouisianaOutputStackPlusSec8Entry" localSheetId="0">SNAP!CompareLouisianaOutputStackPlusChildCareFinal + SNAP!CompareLouisianaOutputSec8Entry</definedName>
    <definedName name="CompareLouisianaOutputStackPlusSec8Entry">CompareLouisianaOutputStackPlusChildCareFinal + CompareLouisianaOutputSec8Entry</definedName>
    <definedName name="CompareLouisianaOutputStackPlusSec8Entry_Graph" localSheetId="0">SNAP!CompareLouisianaOutputStackPlusChildCareFinal + SNAP!CompareLouisianaOutputSec8Final</definedName>
    <definedName name="CompareLouisianaOutputStackPlusSec8Entry_Graph">CompareLouisianaOutputStackPlusChildCareFinal + CompareLouisianaOutputSec8Final</definedName>
    <definedName name="CompareLouisianaOutputStackPlusSec8Extended" localSheetId="0">SNAP!CompareLouisianaOutputStackPlusSec8Entry + SNAP!CompareLouisianaOutputSec8Extended</definedName>
    <definedName name="CompareLouisianaOutputStackPlusSec8Extended">CompareLouisianaOutputStackPlusSec8Entry + CompareLouisianaOutputSec8Extended</definedName>
    <definedName name="CompareLouisianaOutputStateEITC" localSheetId="0">[1]Calc1!$N$221:$HF$221</definedName>
    <definedName name="CompareLouisianaOutputStateEITC">[3]Calc1!$N$203:$HF$203</definedName>
    <definedName name="CompareLouisianaOutputStateTax" localSheetId="0">[1]Calc1!$N$206:$HF$206</definedName>
    <definedName name="CompareLouisianaOutputStateTax">[3]Calc1!$N$198:$HF$198</definedName>
    <definedName name="CompareLouisianaOutputSubsidizedSchoolMeals" localSheetId="0">[1]Calc1!$N$346:$HF$346</definedName>
    <definedName name="CompareLouisianaOutputSubsidizedSchoolMeals">[3]Calc1!$N$328:$HF$328</definedName>
    <definedName name="CompareLouisianaOutputTANF" localSheetId="0">[1]Calc1!$N$267:$HF$267</definedName>
    <definedName name="CompareLouisianaOutputTANF">[3]Calc1!$N$249:$HF$249</definedName>
    <definedName name="CompareLouisianaOutputWIC" localSheetId="0">[1]Calc1!$N$335:$HF$335</definedName>
    <definedName name="CompareLouisianaOutputWIC">[3]Calc1!$N$317:$HF$317</definedName>
    <definedName name="CompareMississippiAdjusted_Gross_Income" localSheetId="0">[1]Calc1!$N$66:INDEX([1]Calc1!$N$66:$HH$66,COUNTIF([1]Calc1!$N$66:$HH$66,”&lt;&gt;”&amp;””))</definedName>
    <definedName name="CompareMississippiAdjusted_Gross_Income">[3]Calc1!$N$66:INDEX([3]Calc1!$N$66:$HH$66,COUNTIF([3]Calc1!$N$66:$HH$66,”&lt;&gt;”&amp;””))</definedName>
    <definedName name="CompareMississippiHousehold_Annual_Earned_Income" localSheetId="0">[1]Calc1!$N$46:INDEX([1]Calc1!$N$46:$HH$46,COUNTIF([1]Calc1!$N$46:$HH$46,”&lt;&gt;”&amp;””))</definedName>
    <definedName name="CompareMississippiHousehold_Annual_Earned_Income">[3]Calc1!$N$46:INDEX([3]Calc1!$N$46:$HH$46,COUNTIF([3]Calc1!$N$46:$HH$46,”&lt;&gt;”&amp;””))</definedName>
    <definedName name="CompareMississippiHousehold_Annual_Income" localSheetId="0">[1]Calc1!$N$50:INDEX([1]Calc1!$N$50:$HH$50,COUNTIF([1]Calc1!$N$50:$HH$50,”&lt;&gt;”&amp;””))</definedName>
    <definedName name="CompareMississippiHousehold_Annual_Income">[3]Calc1!$N$50:INDEX([3]Calc1!$N$50:$HH$50,COUNTIF([3]Calc1!$N$50:$HH$50,”&lt;&gt;”&amp;””))</definedName>
    <definedName name="CompareMississippiHousehold_Annual_Unearned_Income" localSheetId="0">[1]Calc1!$N$48:INDEX([1]Calc1!$N$48:$HH$48,COUNTIF([1]Calc1!$N$48:$HH$48,”&lt;&gt;”&amp;””))</definedName>
    <definedName name="CompareMississippiHousehold_Annual_Unearned_Income">[3]Calc1!$N$48:INDEX([3]Calc1!$N$48:$HH$48,COUNTIF([3]Calc1!$N$48:$HH$48,”&lt;&gt;”&amp;””))</definedName>
    <definedName name="CompareMississippiHousehold_Monthly_Earned_Income" localSheetId="0">[1]Calc1!$N$45:INDEX([1]Calc1!$N$45:$HH$45,COUNTIF([1]Calc1!$N$45:$HH$45,”&lt;&gt;”&amp;””))</definedName>
    <definedName name="CompareMississippiHousehold_Monthly_Earned_Income">[3]Calc1!$N$45:INDEX([3]Calc1!$N$45:$HH$45,COUNTIF([3]Calc1!$N$45:$HH$45,”&lt;&gt;”&amp;””))</definedName>
    <definedName name="CompareMississippiHousehold_Monthly_Income" localSheetId="0">[1]Calc1!$N$49:INDEX([1]Calc1!$N$49:$HH$49,COUNTIF([1]Calc1!$N$49:$HH$49,”&lt;&gt;”&amp;””))</definedName>
    <definedName name="CompareMississippiHousehold_Monthly_Income">[3]Calc1!$N$49:INDEX([3]Calc1!$N$49:$HH$49,COUNTIF([3]Calc1!$N$49:$HH$49,”&lt;&gt;”&amp;””))</definedName>
    <definedName name="CompareMississippiHousehold_Monthly_Unearned_Income" localSheetId="0">[1]Calc1!$N$47:INDEX([1]Calc1!$N$47:$HH$47,COUNTIF([1]Calc1!$N$47:$HH$47,”&lt;&gt;”&amp;””))</definedName>
    <definedName name="CompareMississippiHousehold_Monthly_Unearned_Income">[3]Calc1!$N$47:INDEX([3]Calc1!$N$47:$HH$47,COUNTIF([3]Calc1!$N$47:$HH$47,”&lt;&gt;”&amp;””))</definedName>
    <definedName name="CompareMississippiOutputACTC" localSheetId="0">[1]Calc1!$N$140:$HF$140</definedName>
    <definedName name="CompareMississippiOutputACTC">[3]Calc1!$N$140:$HF$140</definedName>
    <definedName name="CompareMississippiOutputChildCareSubsidyFinal" localSheetId="0">[1]Calc1!$N$588:$HF$588</definedName>
    <definedName name="CompareMississippiOutputChildCareSubsidyFinal">[3]Calc1!$N$560:$HF$560</definedName>
    <definedName name="CompareMississippiOutputCHIP" localSheetId="0">[1]Calc1!$N$419:$HF$419</definedName>
    <definedName name="CompareMississippiOutputCHIP">[3]Calc1!$N$401:$HF$401</definedName>
    <definedName name="CompareMississippiOutputComboCashAssistance" localSheetId="0">SNAP!CompareMississippiOutputTANF + SNAP!CompareMississippiOutputSSI + SNAP!CompareMississippiOutputLIHEAP</definedName>
    <definedName name="CompareMississippiOutputComboCashAssistance">CompareMississippiOutputTANF + CompareMississippiOutputSSI + CompareMississippiOutputLIHEAP</definedName>
    <definedName name="CompareMississippiOutputComboFoodAssistance" localSheetId="0">SNAP!CompareMississippiOutputSNAP + SNAP!CompareMississippiOutputWIC + SNAP!CompareMississippiOutputSubsidizedSchoolMeals</definedName>
    <definedName name="CompareMississippiOutputComboFoodAssistance">CompareMississippiOutputSNAP + CompareMississippiOutputWIC + CompareMississippiOutputSubsidizedSchoolMeals</definedName>
    <definedName name="CompareMississippiOutputComboMedicalAssistance" localSheetId="0">SNAP!CompareMississippiOutputMedicaid + SNAP!CompareMississippiOutputCHIP + SNAP!CompareMississippiOutputHIXPTC</definedName>
    <definedName name="CompareMississippiOutputComboMedicalAssistance">CompareMississippiOutputMedicaid + CompareMississippiOutputCHIP + CompareMississippiOutputHIXPTC</definedName>
    <definedName name="CompareMississippiOutputComboNetEarnings" localSheetId="0">SNAP!CompareMississippiAdjusted_Gross_Income - SNAP!CompareMississippiOutputFICA - SNAP!CompareMississippiOutputFedTax - SNAP!CompareMississippiOutputStateTax</definedName>
    <definedName name="CompareMississippiOutputComboNetEarnings">CompareMississippiAdjusted_Gross_Income - CompareMississippiOutputFICA - CompareMississippiOutputFedTax - CompareMississippiOutputStateTax</definedName>
    <definedName name="CompareMississippiOutputComboRefundableTaxCredits" localSheetId="0">SNAP!CompareMississippiOutputEITC + SNAP!CompareMississippiOutputACTC + SNAP!CompareMississippiOutputStateEITC + SNAP!CompareMississippiOutputCTC</definedName>
    <definedName name="CompareMississippiOutputComboRefundableTaxCredits">CompareMississippiOutputEITC + CompareMississippiOutputACTC + CompareMississippiOutputStateEITC + CompareMississippiOutputCTC</definedName>
    <definedName name="CompareMississippiOutputCTC" localSheetId="0">[1]Calc1!$N$108:$HF$108</definedName>
    <definedName name="CompareMississippiOutputCTC">[3]Calc1!$N$108:$HF$108</definedName>
    <definedName name="CompareMississippiOutputEITC" localSheetId="0">[1]Calc1!$N$122:$HF$122</definedName>
    <definedName name="CompareMississippiOutputEITC">[3]Calc1!$N$122:$HF$122</definedName>
    <definedName name="CompareMississippiOutputFedTax" localSheetId="0">[1]Calc1!$N$102:$HF$102</definedName>
    <definedName name="CompareMississippiOutputFedTax">[3]Calc1!$N$102:$HF$102</definedName>
    <definedName name="CompareMississippiOutputFICA" localSheetId="0">[1]Calc1!$N$54:$HF$54</definedName>
    <definedName name="CompareMississippiOutputFICA">[3]Calc1!$N$54:$HF$54</definedName>
    <definedName name="CompareMississippiOutputHIXPTC" localSheetId="0">[1]Calc1!$N$462:$HF$462</definedName>
    <definedName name="CompareMississippiOutputHIXPTC">[3]Calc1!$N$444:$HF$444</definedName>
    <definedName name="CompareMississippiOutputInterval" localSheetId="0">[1]Calc1!$N$2:$HF$2</definedName>
    <definedName name="CompareMississippiOutputInterval">[3]Calc1!$N$2:$HF$2</definedName>
    <definedName name="CompareMississippiOutputLIHEAP" localSheetId="0">[1]Calc1!$N$711:$HF$711</definedName>
    <definedName name="CompareMississippiOutputLIHEAP">[3]Calc1!$N$653:$HF$653</definedName>
    <definedName name="CompareMississippiOutputMedicaid" localSheetId="0">[1]Calc1!$N$375:$HF$375</definedName>
    <definedName name="CompareMississippiOutputMedicaid">[3]Calc1!$N$357:$HF$357</definedName>
    <definedName name="CompareMississippiOutputMedicaidAndCHIP" localSheetId="0">SNAP!CompareMississippiOutputMedicaid + SNAP!CompareMississippiOutputCHIP</definedName>
    <definedName name="CompareMississippiOutputMedicaidAndCHIP">CompareMississippiOutputMedicaid + CompareMississippiOutputCHIP</definedName>
    <definedName name="CompareMississippiOutputMomHourlyWage" localSheetId="0">[1]Calc1!$N$10:$HF$10</definedName>
    <definedName name="CompareMississippiOutputMomHourlyWage">[3]Calc1!$N$10:$HF$10</definedName>
    <definedName name="CompareMississippiOutputMomWeeklyHours" localSheetId="0">[1]Calc1!$N$5:$HF$5</definedName>
    <definedName name="CompareMississippiOutputMomWeeklyHours">[3]Calc1!$N$5:$HF$5</definedName>
    <definedName name="CompareMississippiOutputSec8Entry" localSheetId="0">[1]Calc1!$N$685:$HF$685</definedName>
    <definedName name="CompareMississippiOutputSec8Entry">[3]Calc1!$N$632:$HF$632</definedName>
    <definedName name="CompareMississippiOutputSec8Extended" localSheetId="0">[1]Calc1!$N$690:$HF$690</definedName>
    <definedName name="CompareMississippiOutputSec8Extended">[3]Calc1!$N$637:$HF$637</definedName>
    <definedName name="CompareMississippiOutputSec8Final" localSheetId="0">[1]Calc1!$N$688:$HF$688</definedName>
    <definedName name="CompareMississippiOutputSec8Final">[3]Calc1!$N$635:$HF$635</definedName>
    <definedName name="CompareMississippiOutputSNAP" localSheetId="0">[1]Calc1!$N$313:$HF$313</definedName>
    <definedName name="CompareMississippiOutputSNAP">[3]Calc1!$N$295:$HF$295</definedName>
    <definedName name="CompareMississippiOutputSSI" localSheetId="0">[1]Calc1!$N$280:$HF$280</definedName>
    <definedName name="CompareMississippiOutputSSI">[3]Calc1!$N$262:$HF$262</definedName>
    <definedName name="CompareMississippiOutputStackPlusCashAssistance" localSheetId="0">SNAP!CompareMississippiOutputStackPlusRefundableTaxCredits + SNAP!CompareMississippiOutputComboCashAssistance</definedName>
    <definedName name="CompareMississippiOutputStackPlusCashAssistance">CompareMississippiOutputStackPlusRefundableTaxCredits + CompareMississippiOutputComboCashAssistance</definedName>
    <definedName name="CompareMississippiOutputStackPlusChildCareFinal" localSheetId="0">SNAP!CompareMississippiOutputStackPlusMedicalAssistance + SNAP!CompareMississippiOutputChildCareSubsidyFinal</definedName>
    <definedName name="CompareMississippiOutputStackPlusChildCareFinal">CompareMississippiOutputStackPlusMedicalAssistance + CompareMississippiOutputChildCareSubsidyFinal</definedName>
    <definedName name="CompareMississippiOutputStackPlusFoodAssistance" localSheetId="0">SNAP!CompareMississippiOutputStackPlusCashAssistance + SNAP!CompareMississippiOutputComboFoodAssistance</definedName>
    <definedName name="CompareMississippiOutputStackPlusFoodAssistance">CompareMississippiOutputStackPlusCashAssistance + CompareMississippiOutputComboFoodAssistance</definedName>
    <definedName name="CompareMississippiOutputStackPlusHIXPTC" localSheetId="0">SNAP!CompareMississippiOutputStackPlusMedicaidAndCHIP + SNAP!CompareMississippiOutputHIXPTC</definedName>
    <definedName name="CompareMississippiOutputStackPlusHIXPTC">CompareMississippiOutputStackPlusMedicaidAndCHIP + CompareMississippiOutputHIXPTC</definedName>
    <definedName name="CompareMississippiOutputStackPlusMedicaidAndCHIP" localSheetId="0">SNAP!CompareMississippiOutputStackPlusFoodAssistance + SNAP!CompareMississippiOutputMedicaid + SNAP!CompareMississippiOutputCHIP</definedName>
    <definedName name="CompareMississippiOutputStackPlusMedicaidAndCHIP">CompareMississippiOutputStackPlusFoodAssistance + CompareMississippiOutputMedicaid + CompareMississippiOutputCHIP</definedName>
    <definedName name="CompareMississippiOutputStackPlusMedicalAssistance" localSheetId="0">SNAP!CompareMississippiOutputStackPlusFoodAssistance + SNAP!CompareMississippiOutputComboMedicalAssistance</definedName>
    <definedName name="CompareMississippiOutputStackPlusMedicalAssistance">CompareMississippiOutputStackPlusFoodAssistance + CompareMississippiOutputComboMedicalAssistance</definedName>
    <definedName name="CompareMississippiOutputStackPlusRefundableTaxCredits" localSheetId="0">SNAP!CompareMississippiOutputComboNetEarnings+SNAP!CompareMississippiOutputComboRefundableTaxCredits</definedName>
    <definedName name="CompareMississippiOutputStackPlusRefundableTaxCredits">CompareMississippiOutputComboNetEarnings+CompareMississippiOutputComboRefundableTaxCredits</definedName>
    <definedName name="CompareMississippiOutputStackPlusSec8Entry" localSheetId="0">SNAP!CompareMississippiOutputStackPlusChildCareFinal + SNAP!CompareMississippiOutputSec8Entry</definedName>
    <definedName name="CompareMississippiOutputStackPlusSec8Entry">CompareMississippiOutputStackPlusChildCareFinal + CompareMississippiOutputSec8Entry</definedName>
    <definedName name="CompareMississippiOutputStackPlusSec8Entry_Graph" localSheetId="0">SNAP!CompareMississippiOutputStackPlusChildCareFinal + SNAP!CompareMississippiOutputSec8Final</definedName>
    <definedName name="CompareMississippiOutputStackPlusSec8Entry_Graph">CompareMississippiOutputStackPlusChildCareFinal + CompareMississippiOutputSec8Final</definedName>
    <definedName name="CompareMississippiOutputStackPlusSec8Extended" localSheetId="0">SNAP!CompareMississippiOutputStackPlusSec8Entry + SNAP!CompareMississippiOutputSec8Extended</definedName>
    <definedName name="CompareMississippiOutputStackPlusSec8Extended">CompareMississippiOutputStackPlusSec8Entry + CompareMississippiOutputSec8Extended</definedName>
    <definedName name="CompareMississippiOutputStateEITC" localSheetId="0">[1]Calc1!$N$221:$HF$221</definedName>
    <definedName name="CompareMississippiOutputStateEITC">[3]Calc1!$N$203:$HF$203</definedName>
    <definedName name="CompareMississippiOutputStateTax" localSheetId="0">[1]Calc1!$N$206:$HF$206</definedName>
    <definedName name="CompareMississippiOutputStateTax">[3]Calc1!$N$198:$HF$198</definedName>
    <definedName name="CompareMississippiOutputSubsidizedSchoolMeals" localSheetId="0">[1]Calc1!$N$346:$HF$346</definedName>
    <definedName name="CompareMississippiOutputSubsidizedSchoolMeals">[3]Calc1!$N$328:$HF$328</definedName>
    <definedName name="CompareMississippiOutputTANF" localSheetId="0">[1]Calc1!$N$267:$HF$267</definedName>
    <definedName name="CompareMississippiOutputTANF">[3]Calc1!$N$249:$HF$249</definedName>
    <definedName name="CompareMississippiOutputWIC" localSheetId="0">[1]Calc1!$N$335:$HF$335</definedName>
    <definedName name="CompareMississippiOutputWIC">[3]Calc1!$N$317:$HF$317</definedName>
    <definedName name="CompareNorthCarolinaAdjusted_Gross_Income" localSheetId="0">[1]Calc1!$N$66:INDEX([1]Calc1!$N$66:$HH$66,COUNTIF([1]Calc1!$N$66:$HH$66,”&lt;&gt;”&amp;””))</definedName>
    <definedName name="CompareNorthCarolinaAdjusted_Gross_Income">[3]Calc1!$N$66:INDEX([3]Calc1!$N$66:$HH$66,COUNTIF([3]Calc1!$N$66:$HH$66,”&lt;&gt;”&amp;””))</definedName>
    <definedName name="CompareNorthCarolinaHousehold_Annual_Earned_Income" localSheetId="0">[1]Calc1!$N$46:INDEX([1]Calc1!$N$46:$HH$46,COUNTIF([1]Calc1!$N$46:$HH$46,”&lt;&gt;”&amp;””))</definedName>
    <definedName name="CompareNorthCarolinaHousehold_Annual_Earned_Income">[3]Calc1!$N$46:INDEX([3]Calc1!$N$46:$HH$46,COUNTIF([3]Calc1!$N$46:$HH$46,”&lt;&gt;”&amp;””))</definedName>
    <definedName name="CompareNorthCarolinaHousehold_Annual_Income" localSheetId="0">[1]Calc1!$N$50:INDEX([1]Calc1!$N$50:$HH$50,COUNTIF([1]Calc1!$N$50:$HH$50,”&lt;&gt;”&amp;””))</definedName>
    <definedName name="CompareNorthCarolinaHousehold_Annual_Income">[3]Calc1!$N$50:INDEX([3]Calc1!$N$50:$HH$50,COUNTIF([3]Calc1!$N$50:$HH$50,”&lt;&gt;”&amp;””))</definedName>
    <definedName name="CompareNorthCarolinaHousehold_Annual_Unearned_Income" localSheetId="0">[1]Calc1!$N$48:INDEX([1]Calc1!$N$48:$HH$48,COUNTIF([1]Calc1!$N$48:$HH$48,”&lt;&gt;”&amp;””))</definedName>
    <definedName name="CompareNorthCarolinaHousehold_Annual_Unearned_Income">[3]Calc1!$N$48:INDEX([3]Calc1!$N$48:$HH$48,COUNTIF([3]Calc1!$N$48:$HH$48,”&lt;&gt;”&amp;””))</definedName>
    <definedName name="CompareNorthCarolinaHousehold_Monthly_Earned_Income" localSheetId="0">[1]Calc1!$N$45:INDEX([1]Calc1!$N$45:$HH$45,COUNTIF([1]Calc1!$N$45:$HH$45,”&lt;&gt;”&amp;””))</definedName>
    <definedName name="CompareNorthCarolinaHousehold_Monthly_Earned_Income">[3]Calc1!$N$45:INDEX([3]Calc1!$N$45:$HH$45,COUNTIF([3]Calc1!$N$45:$HH$45,”&lt;&gt;”&amp;””))</definedName>
    <definedName name="CompareNorthCarolinaHousehold_Monthly_Income" localSheetId="0">[1]Calc1!$N$49:INDEX([1]Calc1!$N$49:$HH$49,COUNTIF([1]Calc1!$N$49:$HH$49,”&lt;&gt;”&amp;””))</definedName>
    <definedName name="CompareNorthCarolinaHousehold_Monthly_Income">[3]Calc1!$N$49:INDEX([3]Calc1!$N$49:$HH$49,COUNTIF([3]Calc1!$N$49:$HH$49,”&lt;&gt;”&amp;””))</definedName>
    <definedName name="CompareNorthCarolinaHousehold_Monthly_Unearned_Income" localSheetId="0">[1]Calc1!$N$47:INDEX([1]Calc1!$N$47:$HH$47,COUNTIF([1]Calc1!$N$47:$HH$47,”&lt;&gt;”&amp;””))</definedName>
    <definedName name="CompareNorthCarolinaHousehold_Monthly_Unearned_Income">[3]Calc1!$N$47:INDEX([3]Calc1!$N$47:$HH$47,COUNTIF([3]Calc1!$N$47:$HH$47,”&lt;&gt;”&amp;””))</definedName>
    <definedName name="CompareNorthCarolinaOutputACTC" localSheetId="0">[1]Calc1!$N$140:$HF$140</definedName>
    <definedName name="CompareNorthCarolinaOutputACTC">[3]Calc1!$N$140:$HF$140</definedName>
    <definedName name="CompareNorthCarolinaOutputChildCareSubsidyFinal" localSheetId="0">[1]Calc1!$N$588:$HF$588</definedName>
    <definedName name="CompareNorthCarolinaOutputChildCareSubsidyFinal">[3]Calc1!$N$560:$HF$560</definedName>
    <definedName name="CompareNorthCarolinaOutputCHIP" localSheetId="0">[1]Calc1!$N$419:$HF$419</definedName>
    <definedName name="CompareNorthCarolinaOutputCHIP">[3]Calc1!$N$401:$HF$401</definedName>
    <definedName name="CompareNorthCarolinaOutputComboCashAssistance" localSheetId="0">SNAP!CompareNorthCarolinaOutputTANF + SNAP!CompareNorthCarolinaOutputSSI +SNAP!CompareNorthCarolinaOutputLIHEAP</definedName>
    <definedName name="CompareNorthCarolinaOutputComboCashAssistance">CompareNorthCarolinaOutputTANF + CompareNorthCarolinaOutputSSI +CompareNorthCarolinaOutputLIHEAP</definedName>
    <definedName name="CompareNorthCarolinaOutputComboFoodAssistance" localSheetId="0">SNAP!CompareNorthCarolinaOutputSNAP + SNAP!CompareNorthCarolinaOutputWIC + SNAP!CompareNorthCarolinaOutputSubsidizedSchoolMeals</definedName>
    <definedName name="CompareNorthCarolinaOutputComboFoodAssistance">CompareNorthCarolinaOutputSNAP + CompareNorthCarolinaOutputWIC + CompareNorthCarolinaOutputSubsidizedSchoolMeals</definedName>
    <definedName name="CompareNorthCarolinaOutputComboMedicalAssistance" localSheetId="0">SNAP!CompareNorthCarolinaOutputMedicaid + SNAP!CompareNorthCarolinaOutputCHIP + SNAP!CompareNorthCarolinaOutputHIXPTC</definedName>
    <definedName name="CompareNorthCarolinaOutputComboMedicalAssistance">CompareNorthCarolinaOutputMedicaid + CompareNorthCarolinaOutputCHIP + CompareNorthCarolinaOutputHIXPTC</definedName>
    <definedName name="CompareNorthCarolinaOutputComboNetEarnings" localSheetId="0">SNAP!CompareNorthCarolinaAdjusted_Gross_Income - SNAP!CompareNorthCarolinaOutputFICA - SNAP!CompareNorthCarolinaOutputFedTax - SNAP!CompareNorthCarolinaOutputStateTax</definedName>
    <definedName name="CompareNorthCarolinaOutputComboNetEarnings">CompareNorthCarolinaAdjusted_Gross_Income - CompareNorthCarolinaOutputFICA - CompareNorthCarolinaOutputFedTax - CompareNorthCarolinaOutputStateTax</definedName>
    <definedName name="CompareNorthCarolinaOutputComboRefundableTaxCredits" localSheetId="0">SNAP!CompareNorthCarolinaOutputEITC + SNAP!CompareNorthCarolinaOutputACTC + SNAP!CompareNorthCarolinaOutputStateEITC + SNAP!CompareNorthCarolinaOutputCTC</definedName>
    <definedName name="CompareNorthCarolinaOutputComboRefundableTaxCredits">CompareNorthCarolinaOutputEITC + CompareNorthCarolinaOutputACTC + CompareNorthCarolinaOutputStateEITC + CompareNorthCarolinaOutputCTC</definedName>
    <definedName name="CompareNorthCarolinaOutputCTC" localSheetId="0">[1]Calc1!$N$108:$HF$108</definedName>
    <definedName name="CompareNorthCarolinaOutputCTC">[3]Calc1!$N$108:$HF$108</definedName>
    <definedName name="CompareNorthCarolinaOutputEITC" localSheetId="0">[1]Calc1!$N$122:$HF$122</definedName>
    <definedName name="CompareNorthCarolinaOutputEITC">[3]Calc1!$N$122:$HF$122</definedName>
    <definedName name="CompareNorthCarolinaOutputFedTax" localSheetId="0">[1]Calc1!$N$102:$HF$102</definedName>
    <definedName name="CompareNorthCarolinaOutputFedTax">[3]Calc1!$N$102:$HF$102</definedName>
    <definedName name="CompareNorthCarolinaOutputFICA" localSheetId="0">[1]Calc1!$N$54:$HF$54</definedName>
    <definedName name="CompareNorthCarolinaOutputFICA">[3]Calc1!$N$54:$HF$54</definedName>
    <definedName name="CompareNorthCarolinaOutputHIXPTC" localSheetId="0">[1]Calc1!$N$462:$HF$462</definedName>
    <definedName name="CompareNorthCarolinaOutputHIXPTC">[3]Calc1!$N$444:$HF$444</definedName>
    <definedName name="CompareNorthCarolinaOutputInterval" localSheetId="0">[1]Calc1!$N$2:$HF$2</definedName>
    <definedName name="CompareNorthCarolinaOutputInterval">[3]Calc1!$N$2:$HF$2</definedName>
    <definedName name="CompareNorthCarolinaOutputLIHEAP" localSheetId="0">[1]Calc1!$N$711:$HF$711</definedName>
    <definedName name="CompareNorthCarolinaOutputLIHEAP">[3]Calc1!$N$653:$HF$653</definedName>
    <definedName name="CompareNorthCarolinaOutputMedicaid" localSheetId="0">[1]Calc1!$N$375:$HF$375</definedName>
    <definedName name="CompareNorthCarolinaOutputMedicaid">[3]Calc1!$N$357:$HF$357</definedName>
    <definedName name="CompareNorthCarolinaOutputMedicaidAndCHIP" localSheetId="0">SNAP!CompareNorthCarolinaOutputMedicaid + SNAP!CompareNorthCarolinaOutputCHIP</definedName>
    <definedName name="CompareNorthCarolinaOutputMedicaidAndCHIP">CompareNorthCarolinaOutputMedicaid + CompareNorthCarolinaOutputCHIP</definedName>
    <definedName name="CompareNorthCarolinaOutputMomHourlyWage" localSheetId="0">[1]Calc1!$N$10:$HF$10</definedName>
    <definedName name="CompareNorthCarolinaOutputMomHourlyWage">[3]Calc1!$N$10:$HF$10</definedName>
    <definedName name="CompareNorthCarolinaOutputMomWeeklyHours" localSheetId="0">[1]Calc1!$N$5:$HF$5</definedName>
    <definedName name="CompareNorthCarolinaOutputMomWeeklyHours">[3]Calc1!$N$5:$HF$5</definedName>
    <definedName name="CompareNorthCarolinaOutputSec8Entry" localSheetId="0">[1]Calc1!$N$685:$HF$685</definedName>
    <definedName name="CompareNorthCarolinaOutputSec8Entry">[3]Calc1!$N$632:$HF$632</definedName>
    <definedName name="CompareNorthCarolinaOutputSec8Extended" localSheetId="0">[1]Calc1!$N$690:$HF$690</definedName>
    <definedName name="CompareNorthCarolinaOutputSec8Extended">[3]Calc1!$N$637:$HF$637</definedName>
    <definedName name="CompareNorthCarolinaOutputSec8Final" localSheetId="0">[1]Calc1!$N$688:$HF$688</definedName>
    <definedName name="CompareNorthCarolinaOutputSec8Final">[3]Calc1!$N$635:$HF$635</definedName>
    <definedName name="CompareNorthCarolinaOutputSNAP" localSheetId="0">[1]Calc1!$N$313:$HF$313</definedName>
    <definedName name="CompareNorthCarolinaOutputSNAP">[3]Calc1!$N$295:$HF$295</definedName>
    <definedName name="CompareNorthCarolinaOutputSSI" localSheetId="0">[1]Calc1!$N$280:$HF$280</definedName>
    <definedName name="CompareNorthCarolinaOutputSSI">[3]Calc1!$N$262:$HF$262</definedName>
    <definedName name="CompareNorthCarolinaOutputStackPlusCashAssistance" localSheetId="0">SNAP!CompareNorthCarolinaOutputStackPlusRefundableTaxCredits + SNAP!CompareNorthCarolinaOutputComboCashAssistance</definedName>
    <definedName name="CompareNorthCarolinaOutputStackPlusCashAssistance">CompareNorthCarolinaOutputStackPlusRefundableTaxCredits + CompareNorthCarolinaOutputComboCashAssistance</definedName>
    <definedName name="CompareNorthCarolinaOutputStackPlusChildCareFinal" localSheetId="0">SNAP!CompareNorthCarolinaOutputStackPlusMedicalAssistance + SNAP!CompareNorthCarolinaOutputChildCareSubsidyFinal</definedName>
    <definedName name="CompareNorthCarolinaOutputStackPlusChildCareFinal">CompareNorthCarolinaOutputStackPlusMedicalAssistance + CompareNorthCarolinaOutputChildCareSubsidyFinal</definedName>
    <definedName name="CompareNorthCarolinaOutputStackPlusFoodAssistance" localSheetId="0">SNAP!CompareNorthCarolinaOutputStackPlusCashAssistance + SNAP!CompareNorthCarolinaOutputComboFoodAssistance</definedName>
    <definedName name="CompareNorthCarolinaOutputStackPlusFoodAssistance">CompareNorthCarolinaOutputStackPlusCashAssistance + CompareNorthCarolinaOutputComboFoodAssistance</definedName>
    <definedName name="CompareNorthCarolinaOutputStackPlusHIXPTC" localSheetId="0">SNAP!CompareNorthCarolinaOutputStackPlusMedicaidAndCHIP + SNAP!CompareNorthCarolinaOutputHIXPTC</definedName>
    <definedName name="CompareNorthCarolinaOutputStackPlusHIXPTC">CompareNorthCarolinaOutputStackPlusMedicaidAndCHIP + CompareNorthCarolinaOutputHIXPTC</definedName>
    <definedName name="CompareNorthCarolinaOutputStackPlusMedicaidAndCHIP" localSheetId="0">SNAP!CompareNorthCarolinaOutputStackPlusFoodAssistance + SNAP!CompareNorthCarolinaOutputMedicaid + SNAP!CompareNorthCarolinaOutputCHIP</definedName>
    <definedName name="CompareNorthCarolinaOutputStackPlusMedicaidAndCHIP">CompareNorthCarolinaOutputStackPlusFoodAssistance + CompareNorthCarolinaOutputMedicaid + CompareNorthCarolinaOutputCHIP</definedName>
    <definedName name="CompareNorthCarolinaOutputStackPlusMedicalAssistance" localSheetId="0">SNAP!CompareNorthCarolinaOutputStackPlusFoodAssistance + SNAP!CompareNorthCarolinaOutputComboMedicalAssistance</definedName>
    <definedName name="CompareNorthCarolinaOutputStackPlusMedicalAssistance">CompareNorthCarolinaOutputStackPlusFoodAssistance + CompareNorthCarolinaOutputComboMedicalAssistance</definedName>
    <definedName name="CompareNorthCarolinaOutputStackPlusRefundableTaxCredits" localSheetId="0">SNAP!CompareNorthCarolinaOutputComboNetEarnings+SNAP!CompareNorthCarolinaOutputComboRefundableTaxCredits</definedName>
    <definedName name="CompareNorthCarolinaOutputStackPlusRefundableTaxCredits">CompareNorthCarolinaOutputComboNetEarnings+CompareNorthCarolinaOutputComboRefundableTaxCredits</definedName>
    <definedName name="CompareNorthCarolinaOutputStackPlusSec8Entry" localSheetId="0">SNAP!CompareNorthCarolinaOutputStackPlusChildCareFinal + SNAP!CompareNorthCarolinaOutputSec8Entry</definedName>
    <definedName name="CompareNorthCarolinaOutputStackPlusSec8Entry">CompareNorthCarolinaOutputStackPlusChildCareFinal + CompareNorthCarolinaOutputSec8Entry</definedName>
    <definedName name="CompareNorthCarolinaOutputStackPlusSec8Entry_Graph" localSheetId="0">SNAP!CompareNorthCarolinaOutputStackPlusChildCareFinal + SNAP!CompareNorthCarolinaOutputSec8Final</definedName>
    <definedName name="CompareNorthCarolinaOutputStackPlusSec8Entry_Graph">CompareNorthCarolinaOutputStackPlusChildCareFinal + CompareNorthCarolinaOutputSec8Final</definedName>
    <definedName name="CompareNorthCarolinaOutputStackPlusSec8Extended" localSheetId="0">SNAP!CompareNorthCarolinaOutputStackPlusSec8Entry + SNAP!CompareNorthCarolinaOutputSec8Extended</definedName>
    <definedName name="CompareNorthCarolinaOutputStackPlusSec8Extended">CompareNorthCarolinaOutputStackPlusSec8Entry + CompareNorthCarolinaOutputSec8Extended</definedName>
    <definedName name="CompareNorthCarolinaOutputStateEITC" localSheetId="0">[1]Calc1!$N$221:$HF$221</definedName>
    <definedName name="CompareNorthCarolinaOutputStateEITC">[3]Calc1!$N$203:$HF$203</definedName>
    <definedName name="CompareNorthCarolinaOutputStateTax" localSheetId="0">[1]Calc1!$N$206:$HF$206</definedName>
    <definedName name="CompareNorthCarolinaOutputStateTax">[3]Calc1!$N$198:$HF$198</definedName>
    <definedName name="CompareNorthCarolinaOutputSubsidizedSchoolMeals" localSheetId="0">[1]Calc1!$N$346:$HF$346</definedName>
    <definedName name="CompareNorthCarolinaOutputSubsidizedSchoolMeals">[3]Calc1!$N$328:$HF$328</definedName>
    <definedName name="CompareNorthCarolinaOutputTANF" localSheetId="0">[1]Calc1!$N$267:$HF$267</definedName>
    <definedName name="CompareNorthCarolinaOutputTANF">[3]Calc1!$N$249:$HF$249</definedName>
    <definedName name="CompareNorthCarolinaOutputWIC" localSheetId="0">[1]Calc1!$N$335:$HF$335</definedName>
    <definedName name="CompareNorthCarolinaOutputWIC">[3]Calc1!$N$317:$HF$317</definedName>
    <definedName name="CompareOriginalIncomeAdjusted_Gross_Income" localSheetId="0">[1]Calc1!$N$66:INDEX([1]Calc1!$N$66:$HH$66,COUNTIF([1]Calc1!$N$66:$HH$66,”&lt;&gt;”&amp;””))</definedName>
    <definedName name="CompareOriginalIncomeAdjusted_Gross_Income">[3]Calc1!$N$66:INDEX([3]Calc1!$N$66:$HH$66,COUNTIF([3]Calc1!$N$66:$HH$66,”&lt;&gt;”&amp;””))</definedName>
    <definedName name="CompareOriginalIncomeHousehold_Annual_Earned_Income" localSheetId="0">[1]Calc1!$N$46:INDEX([1]Calc1!$N$46:$HH$46,COUNTIF([1]Calc1!$N$46:$HH$46,”&lt;&gt;”&amp;””))</definedName>
    <definedName name="CompareOriginalIncomeHousehold_Annual_Earned_Income">[3]Calc1!$N$46:INDEX([3]Calc1!$N$46:$HH$46,COUNTIF([3]Calc1!$N$46:$HH$46,”&lt;&gt;”&amp;””))</definedName>
    <definedName name="CompareOriginalIncomeHousehold_Annual_Income" localSheetId="0">[1]Calc1!$N$50:INDEX([1]Calc1!$N$50:$HH$50,COUNTIF([1]Calc1!$N$50:$HH$50,”&lt;&gt;”&amp;””))</definedName>
    <definedName name="CompareOriginalIncomeHousehold_Annual_Income">[3]Calc1!$N$50:INDEX([3]Calc1!$N$50:$HH$50,COUNTIF([3]Calc1!$N$50:$HH$50,”&lt;&gt;”&amp;””))</definedName>
    <definedName name="CompareOriginalIncomeHousehold_Annual_Unearned_Income" localSheetId="0">[1]Calc1!$N$48:INDEX([1]Calc1!$N$48:$HH$48,COUNTIF([1]Calc1!$N$48:$HH$48,”&lt;&gt;”&amp;””))</definedName>
    <definedName name="CompareOriginalIncomeHousehold_Annual_Unearned_Income">[3]Calc1!$N$48:INDEX([3]Calc1!$N$48:$HH$48,COUNTIF([3]Calc1!$N$48:$HH$48,”&lt;&gt;”&amp;””))</definedName>
    <definedName name="CompareOriginalIncomeHousehold_Monthly_Earned_Income" localSheetId="0">[1]Calc1!$N$45:INDEX([1]Calc1!$N$45:$HH$45,COUNTIF([1]Calc1!$N$45:$HH$45,”&lt;&gt;”&amp;””))</definedName>
    <definedName name="CompareOriginalIncomeHousehold_Monthly_Earned_Income">[3]Calc1!$N$45:INDEX([3]Calc1!$N$45:$HH$45,COUNTIF([3]Calc1!$N$45:$HH$45,”&lt;&gt;”&amp;””))</definedName>
    <definedName name="CompareOriginalIncomeHousehold_Monthly_Income" localSheetId="0">[1]Calc1!$N$49:INDEX([1]Calc1!$N$49:$HH$49,COUNTIF([1]Calc1!$N$49:$HH$49,”&lt;&gt;”&amp;””))</definedName>
    <definedName name="CompareOriginalIncomeHousehold_Monthly_Income">[3]Calc1!$N$49:INDEX([3]Calc1!$N$49:$HH$49,COUNTIF([3]Calc1!$N$49:$HH$49,”&lt;&gt;”&amp;””))</definedName>
    <definedName name="CompareOriginalIncomeHousehold_Monthly_Unearned_Income" localSheetId="0">[1]Calc1!$N$47:INDEX([1]Calc1!$N$47:$HH$47,COUNTIF([1]Calc1!$N$47:$HH$47,”&lt;&gt;”&amp;””))</definedName>
    <definedName name="CompareOriginalIncomeHousehold_Monthly_Unearned_Income">[3]Calc1!$N$47:INDEX([3]Calc1!$N$47:$HH$47,COUNTIF([3]Calc1!$N$47:$HH$47,”&lt;&gt;”&amp;””))</definedName>
    <definedName name="CompareOriginalIncomeOutputACTC" localSheetId="0">[1]Calc1!$N$140:$HF$140</definedName>
    <definedName name="CompareOriginalIncomeOutputACTC">[3]Calc1!$N$140:$HF$140</definedName>
    <definedName name="CompareOriginalIncomeOutputChildCareSubsidyFinal" localSheetId="0">[1]Calc1!$N$588:$HF$588</definedName>
    <definedName name="CompareOriginalIncomeOutputChildCareSubsidyFinal">[3]Calc1!$N$560:$HF$560</definedName>
    <definedName name="CompareOriginalIncomeOutputCHIP" localSheetId="0">[1]Calc1!$N$419:$HF$419</definedName>
    <definedName name="CompareOriginalIncomeOutputCHIP">[3]Calc1!$N$401:$HF$401</definedName>
    <definedName name="CompareOriginalIncomeOutputComboCashAssistance" localSheetId="0">SNAP!CompareOriginalIncomeOutputTANF + SNAP!CompareOriginalIncomeOutputSSI + SNAP!CompareOriginalIncomeOutputLIHEAP</definedName>
    <definedName name="CompareOriginalIncomeOutputComboCashAssistance">CompareOriginalIncomeOutputTANF + CompareOriginalIncomeOutputSSI + CompareOriginalIncomeOutputLIHEAP</definedName>
    <definedName name="CompareOriginalIncomeOutputComboFoodAssistance" localSheetId="0">SNAP!CompareOriginalIncomeOutputSNAP + SNAP!CompareOriginalIncomeOutputWIC + SNAP!CompareOriginalIncomeOutputSubsidizedSchoolMeals</definedName>
    <definedName name="CompareOriginalIncomeOutputComboFoodAssistance">CompareOriginalIncomeOutputSNAP + CompareOriginalIncomeOutputWIC + CompareOriginalIncomeOutputSubsidizedSchoolMeals</definedName>
    <definedName name="CompareOriginalIncomeOutputComboMedicalAssistance" localSheetId="0">SNAP!CompareOriginalIncomeOutputMedicaid + SNAP!CompareOriginalIncomeOutputCHIP + SNAP!CompareOriginalIncomeOutputHIXPTC</definedName>
    <definedName name="CompareOriginalIncomeOutputComboMedicalAssistance">CompareOriginalIncomeOutputMedicaid + CompareOriginalIncomeOutputCHIP + CompareOriginalIncomeOutputHIXPTC</definedName>
    <definedName name="CompareOriginalIncomeOutputComboNetEarnings" localSheetId="0">SNAP!CompareOriginalIncomeAdjusted_Gross_Income - SNAP!CompareOriginalIncomeOutputFICA - SNAP!CompareOriginalIncomeOutputFedTax - SNAP!CompareOriginalIncomeOutputStateTax</definedName>
    <definedName name="CompareOriginalIncomeOutputComboNetEarnings">CompareOriginalIncomeAdjusted_Gross_Income - CompareOriginalIncomeOutputFICA - CompareOriginalIncomeOutputFedTax - CompareOriginalIncomeOutputStateTax</definedName>
    <definedName name="CompareOriginalIncomeOutputComboRefundableTaxCredits" localSheetId="0">SNAP!CompareOriginalIncomeOutputEITC + SNAP!CompareOriginalIncomeOutputACTC + SNAP!CompareOriginalIncomeOutputStateEITC + SNAP!CompareOriginalIncomeOutputCTC</definedName>
    <definedName name="CompareOriginalIncomeOutputComboRefundableTaxCredits">CompareOriginalIncomeOutputEITC + CompareOriginalIncomeOutputACTC + CompareOriginalIncomeOutputStateEITC + CompareOriginalIncomeOutputCTC</definedName>
    <definedName name="CompareOriginalIncomeOutputCTC" localSheetId="0">[1]Calc1!$N$108:$HF$108</definedName>
    <definedName name="CompareOriginalIncomeOutputCTC">[3]Calc1!$N$108:$HF$108</definedName>
    <definedName name="CompareOriginalIncomeOutputEITC" localSheetId="0">[1]Calc1!$N$122:$HF$122</definedName>
    <definedName name="CompareOriginalIncomeOutputEITC">[3]Calc1!$N$122:$HF$122</definedName>
    <definedName name="CompareOriginalIncomeOutputFedTax" localSheetId="0">[1]Calc1!$N$102:$HF$102</definedName>
    <definedName name="CompareOriginalIncomeOutputFedTax">[3]Calc1!$N$102:$HF$102</definedName>
    <definedName name="CompareOriginalIncomeOutputFICA" localSheetId="0">[1]Calc1!$N$54:$HF$54</definedName>
    <definedName name="CompareOriginalIncomeOutputFICA">[3]Calc1!$N$54:$HF$54</definedName>
    <definedName name="CompareOriginalIncomeOutputHIXPTC" localSheetId="0">[1]Calc1!$N$462:$HF$462</definedName>
    <definedName name="CompareOriginalIncomeOutputHIXPTC">[3]Calc1!$N$444:$HF$444</definedName>
    <definedName name="CompareOriginalIncomeOutputInterval" localSheetId="0">[1]Calc1!$N$2:$HF$2</definedName>
    <definedName name="CompareOriginalIncomeOutputInterval">[3]Calc1!$N$2:$HF$2</definedName>
    <definedName name="CompareOriginalIncomeOutputLIHEAP" localSheetId="0">[1]Calc1!$N$711:$HF$711</definedName>
    <definedName name="CompareOriginalIncomeOutputLIHEAP">[3]Calc1!$N$653:$HF$653</definedName>
    <definedName name="CompareOriginalIncomeOutputMedicaid" localSheetId="0">[1]Calc1!$N$375:$HF$375</definedName>
    <definedName name="CompareOriginalIncomeOutputMedicaid">[3]Calc1!$N$357:$HF$357</definedName>
    <definedName name="CompareOriginalIncomeOutputMedicaidAndCHIP" localSheetId="0">SNAP!CompareOriginalIncomeOutputMedicaid + SNAP!CompareOriginalIncomeOutputCHIP</definedName>
    <definedName name="CompareOriginalIncomeOutputMedicaidAndCHIP">CompareOriginalIncomeOutputMedicaid + CompareOriginalIncomeOutputCHIP</definedName>
    <definedName name="CompareOriginalIncomeOutputMomHourlyWage" localSheetId="0">[1]Calc1!$N$10:$HF$10</definedName>
    <definedName name="CompareOriginalIncomeOutputMomHourlyWage">[3]Calc1!$N$10:$HF$10</definedName>
    <definedName name="CompareOriginalIncomeOutputMomWeeklyHours" localSheetId="0">[1]Calc1!$N$5:$HF$5</definedName>
    <definedName name="CompareOriginalIncomeOutputMomWeeklyHours">[3]Calc1!$N$5:$HF$5</definedName>
    <definedName name="CompareOriginalIncomeOutputSec8Entry" localSheetId="0">[1]Calc1!$N$685:$HF$685</definedName>
    <definedName name="CompareOriginalIncomeOutputSec8Entry">[3]Calc1!$N$632:$HF$632</definedName>
    <definedName name="CompareOriginalIncomeOutputSec8Extended" localSheetId="0">[1]Calc1!$N$690:$HF$690</definedName>
    <definedName name="CompareOriginalIncomeOutputSec8Extended">[3]Calc1!$N$637:$HF$637</definedName>
    <definedName name="CompareOriginalIncomeOutputSec8Final" localSheetId="0">[1]Calc1!$N$688:$HF$688</definedName>
    <definedName name="CompareOriginalIncomeOutputSec8Final">[3]Calc1!$N$635:$HF$635</definedName>
    <definedName name="CompareOriginalIncomeOutputSNAP" localSheetId="0">[1]Calc1!$N$313:$HF$313</definedName>
    <definedName name="CompareOriginalIncomeOutputSNAP">[3]Calc1!$N$295:$HF$295</definedName>
    <definedName name="CompareOriginalIncomeOutputSSI" localSheetId="0">[1]Calc1!$N$280:$HF$280</definedName>
    <definedName name="CompareOriginalIncomeOutputSSI">[3]Calc1!$N$262:$HF$262</definedName>
    <definedName name="CompareOriginalIncomeOutputStackPlusCashAssistance" localSheetId="0">SNAP!CompareOriginalIncomeOutputStackPlusRefundableTaxCredits + SNAP!CompareOriginalIncomeOutputComboCashAssistance</definedName>
    <definedName name="CompareOriginalIncomeOutputStackPlusCashAssistance">CompareOriginalIncomeOutputStackPlusRefundableTaxCredits + CompareOriginalIncomeOutputComboCashAssistance</definedName>
    <definedName name="CompareOriginalIncomeOutputStackPlusChildCareFinal" localSheetId="0">SNAP!CompareOriginalIncomeOutputStackPlusMedicalAssistance + SNAP!CompareOriginalIncomeOutputChildCareSubsidyFinal</definedName>
    <definedName name="CompareOriginalIncomeOutputStackPlusChildCareFinal">CompareOriginalIncomeOutputStackPlusMedicalAssistance + CompareOriginalIncomeOutputChildCareSubsidyFinal</definedName>
    <definedName name="CompareOriginalIncomeOutputStackPlusFoodAssistance" localSheetId="0">SNAP!CompareOriginalIncomeOutputStackPlusCashAssistance + SNAP!CompareOriginalIncomeOutputComboFoodAssistance</definedName>
    <definedName name="CompareOriginalIncomeOutputStackPlusFoodAssistance">CompareOriginalIncomeOutputStackPlusCashAssistance + CompareOriginalIncomeOutputComboFoodAssistance</definedName>
    <definedName name="CompareOriginalIncomeOutputStackPlusHIXPTC" localSheetId="0">SNAP!CompareOriginalIncomeOutputStackPlusMedicaidAndCHIP + SNAP!CompareOriginalIncomeOutputHIXPTC</definedName>
    <definedName name="CompareOriginalIncomeOutputStackPlusHIXPTC">CompareOriginalIncomeOutputStackPlusMedicaidAndCHIP + CompareOriginalIncomeOutputHIXPTC</definedName>
    <definedName name="CompareOriginalIncomeOutputStackPlusMedicaidAndCHIP" localSheetId="0">SNAP!CompareOriginalIncomeOutputStackPlusFoodAssistance + SNAP!CompareOriginalIncomeOutputMedicaid + SNAP!CompareOriginalIncomeOutputCHIP</definedName>
    <definedName name="CompareOriginalIncomeOutputStackPlusMedicaidAndCHIP">CompareOriginalIncomeOutputStackPlusFoodAssistance + CompareOriginalIncomeOutputMedicaid + CompareOriginalIncomeOutputCHIP</definedName>
    <definedName name="CompareOriginalIncomeOutputStackPlusMedicalAssistance" localSheetId="0">SNAP!CompareOriginalIncomeOutputStackPlusFoodAssistance + SNAP!CompareOriginalIncomeOutputComboMedicalAssistance</definedName>
    <definedName name="CompareOriginalIncomeOutputStackPlusMedicalAssistance">CompareOriginalIncomeOutputStackPlusFoodAssistance + CompareOriginalIncomeOutputComboMedicalAssistance</definedName>
    <definedName name="CompareOriginalIncomeOutputStackPlusRefundableTaxCredits" localSheetId="0">SNAP!CompareOriginalIncomeOutputComboNetEarnings+SNAP!CompareOriginalIncomeOutputComboRefundableTaxCredits</definedName>
    <definedName name="CompareOriginalIncomeOutputStackPlusRefundableTaxCredits">CompareOriginalIncomeOutputComboNetEarnings+CompareOriginalIncomeOutputComboRefundableTaxCredits</definedName>
    <definedName name="CompareOriginalIncomeOutputStackPlusSec8Entry" localSheetId="0">SNAP!CompareOriginalIncomeOutputStackPlusChildCareFinal + SNAP!CompareOriginalIncomeOutputSec8Entry</definedName>
    <definedName name="CompareOriginalIncomeOutputStackPlusSec8Entry">CompareOriginalIncomeOutputStackPlusChildCareFinal + CompareOriginalIncomeOutputSec8Entry</definedName>
    <definedName name="CompareOriginalIncomeOutputStackPlusSec8Entry_Graph" localSheetId="0">SNAP!CompareOriginalIncomeOutputStackPlusChildCareFinal + SNAP!CompareOriginalIncomeOutputSec8Final</definedName>
    <definedName name="CompareOriginalIncomeOutputStackPlusSec8Entry_Graph">CompareOriginalIncomeOutputStackPlusChildCareFinal + CompareOriginalIncomeOutputSec8Final</definedName>
    <definedName name="CompareOriginalIncomeOutputStackPlusSec8Extended" localSheetId="0">SNAP!CompareOriginalIncomeOutputStackPlusSec8Entry + SNAP!CompareOriginalIncomeOutputSec8Extended</definedName>
    <definedName name="CompareOriginalIncomeOutputStackPlusSec8Extended">CompareOriginalIncomeOutputStackPlusSec8Entry + CompareOriginalIncomeOutputSec8Extended</definedName>
    <definedName name="CompareOriginalIncomeOutputStateEITC" localSheetId="0">[1]Calc1!$N$221:$HF$221</definedName>
    <definedName name="CompareOriginalIncomeOutputStateEITC">[3]Calc1!$N$203:$HF$203</definedName>
    <definedName name="CompareOriginalIncomeOutputStateTax" localSheetId="0">[1]Calc1!$N$206:$HF$206</definedName>
    <definedName name="CompareOriginalIncomeOutputStateTax">[3]Calc1!$N$198:$HF$198</definedName>
    <definedName name="CompareOriginalIncomeOutputSubsidizedSchoolMeals" localSheetId="0">[1]Calc1!$N$346:$HF$346</definedName>
    <definedName name="CompareOriginalIncomeOutputSubsidizedSchoolMeals">[3]Calc1!$N$328:$HF$328</definedName>
    <definedName name="CompareOriginalIncomeOutputTANF" localSheetId="0">[1]Calc1!$N$267:$HF$267</definedName>
    <definedName name="CompareOriginalIncomeOutputTANF">[3]Calc1!$N$249:$HF$249</definedName>
    <definedName name="CompareOriginalIncomeOutputWIC" localSheetId="0">[1]Calc1!$N$335:$HF$335</definedName>
    <definedName name="CompareOriginalIncomeOutputWIC">[3]Calc1!$N$317:$HF$317</definedName>
    <definedName name="CompareProspectiveIncomeAdjusted_Gross_Income" localSheetId="0">[1]Calc1!$N$66:INDEX([1]Calc1!$N$66:$HH$66,COUNTIF([1]Calc1!$N$66:$HH$66,”&lt;&gt;”&amp;””))</definedName>
    <definedName name="CompareProspectiveIncomeAdjusted_Gross_Income">[3]Calc1!$N$66:INDEX([3]Calc1!$N$66:$HH$66,COUNTIF([3]Calc1!$N$66:$HH$66,”&lt;&gt;”&amp;””))</definedName>
    <definedName name="CompareProspectiveIncomeHousehold_Annual_Earned_Income" localSheetId="0">[1]Calc1!$N$46:INDEX([1]Calc1!$N$46:$HH$46,COUNTIF([1]Calc1!$N$46:$HH$46,”&lt;&gt;”&amp;””))</definedName>
    <definedName name="CompareProspectiveIncomeHousehold_Annual_Earned_Income">[3]Calc1!$N$46:INDEX([3]Calc1!$N$46:$HH$46,COUNTIF([3]Calc1!$N$46:$HH$46,”&lt;&gt;”&amp;””))</definedName>
    <definedName name="CompareProspectiveIncomeHousehold_Annual_Income" localSheetId="0">[1]Calc1!$N$50:INDEX([1]Calc1!$N$50:$HH$50,COUNTIF([1]Calc1!$N$50:$HH$50,”&lt;&gt;”&amp;””))</definedName>
    <definedName name="CompareProspectiveIncomeHousehold_Annual_Income">[3]Calc1!$N$50:INDEX([3]Calc1!$N$50:$HH$50,COUNTIF([3]Calc1!$N$50:$HH$50,”&lt;&gt;”&amp;””))</definedName>
    <definedName name="CompareProspectiveIncomeHousehold_Annual_Unearned_Income" localSheetId="0">[1]Calc1!$N$48:INDEX([1]Calc1!$N$48:$HH$48,COUNTIF([1]Calc1!$N$48:$HH$48,”&lt;&gt;”&amp;””))</definedName>
    <definedName name="CompareProspectiveIncomeHousehold_Annual_Unearned_Income">[3]Calc1!$N$48:INDEX([3]Calc1!$N$48:$HH$48,COUNTIF([3]Calc1!$N$48:$HH$48,”&lt;&gt;”&amp;””))</definedName>
    <definedName name="CompareProspectiveIncomeHousehold_Monthly_Earned_Income" localSheetId="0">[1]Calc1!$N$45:INDEX([1]Calc1!$N$45:$HH$45,COUNTIF([1]Calc1!$N$45:$HH$45,”&lt;&gt;”&amp;””))</definedName>
    <definedName name="CompareProspectiveIncomeHousehold_Monthly_Earned_Income">[3]Calc1!$N$45:INDEX([3]Calc1!$N$45:$HH$45,COUNTIF([3]Calc1!$N$45:$HH$45,”&lt;&gt;”&amp;””))</definedName>
    <definedName name="CompareProspectiveIncomeHousehold_Monthly_Income" localSheetId="0">[1]Calc1!$N$49:INDEX([1]Calc1!$N$49:$HH$49,COUNTIF([1]Calc1!$N$49:$HH$49,”&lt;&gt;”&amp;””))</definedName>
    <definedName name="CompareProspectiveIncomeHousehold_Monthly_Income">[3]Calc1!$N$49:INDEX([3]Calc1!$N$49:$HH$49,COUNTIF([3]Calc1!$N$49:$HH$49,”&lt;&gt;”&amp;””))</definedName>
    <definedName name="CompareProspectiveIncomeHousehold_Monthly_Unearned_Income" localSheetId="0">[1]Calc1!$N$47:INDEX([1]Calc1!$N$47:$HH$47,COUNTIF([1]Calc1!$N$47:$HH$47,”&lt;&gt;”&amp;””))</definedName>
    <definedName name="CompareProspectiveIncomeHousehold_Monthly_Unearned_Income">[3]Calc1!$N$47:INDEX([3]Calc1!$N$47:$HH$47,COUNTIF([3]Calc1!$N$47:$HH$47,”&lt;&gt;”&amp;””))</definedName>
    <definedName name="CompareProspectiveIncomeOutputACTC" localSheetId="0">[1]Calc1!$N$140:$HF$140</definedName>
    <definedName name="CompareProspectiveIncomeOutputACTC">[3]Calc1!$N$140:$HF$140</definedName>
    <definedName name="CompareProspectiveIncomeOutputChildCareSubsidyFinal" localSheetId="0">[1]Calc1!$N$588:$HF$588</definedName>
    <definedName name="CompareProspectiveIncomeOutputChildCareSubsidyFinal">[3]Calc1!$N$560:$HF$560</definedName>
    <definedName name="CompareProspectiveIncomeOutputCHIP" localSheetId="0">[1]Calc1!$N$419:$HF$419</definedName>
    <definedName name="CompareProspectiveIncomeOutputCHIP">[3]Calc1!$N$401:$HF$401</definedName>
    <definedName name="CompareProspectiveIncomeOutputComboCashAssistance" localSheetId="0">SNAP!CompareProspectiveIncomeOutputTANF + SNAP!CompareProspectiveIncomeOutputSSI + SNAP!CompareProspectiveIncomeOutputLIHEAP</definedName>
    <definedName name="CompareProspectiveIncomeOutputComboCashAssistance">CompareProspectiveIncomeOutputTANF + CompareProspectiveIncomeOutputSSI + CompareProspectiveIncomeOutputLIHEAP</definedName>
    <definedName name="CompareProspectiveIncomeOutputComboFoodAssistance" localSheetId="0">SNAP!CompareProspectiveIncomeOutputSNAP + SNAP!CompareProspectiveIncomeOutputWIC + SNAP!CompareProspectiveIncomeOutputSubsidizedSchoolMeals</definedName>
    <definedName name="CompareProspectiveIncomeOutputComboFoodAssistance">CompareProspectiveIncomeOutputSNAP + CompareProspectiveIncomeOutputWIC + CompareProspectiveIncomeOutputSubsidizedSchoolMeals</definedName>
    <definedName name="CompareProspectiveIncomeOutputComboMedicalAssistance" localSheetId="0">SNAP!CompareProspectiveIncomeOutputMedicaid + SNAP!CompareProspectiveIncomeOutputCHIP + SNAP!CompareProspectiveIncomeOutputHIXPTC</definedName>
    <definedName name="CompareProspectiveIncomeOutputComboMedicalAssistance">CompareProspectiveIncomeOutputMedicaid + CompareProspectiveIncomeOutputCHIP + CompareProspectiveIncomeOutputHIXPTC</definedName>
    <definedName name="CompareProspectiveIncomeOutputComboNetEarnings" localSheetId="0">SNAP!CompareProspectiveIncomeAdjusted_Gross_Income - SNAP!CompareProspectiveIncomeOutputFICA - SNAP!CompareProspectiveIncomeOutputFedTax - SNAP!CompareProspectiveIncomeOutputStateTax</definedName>
    <definedName name="CompareProspectiveIncomeOutputComboNetEarnings">CompareProspectiveIncomeAdjusted_Gross_Income - CompareProspectiveIncomeOutputFICA - CompareProspectiveIncomeOutputFedTax - CompareProspectiveIncomeOutputStateTax</definedName>
    <definedName name="CompareProspectiveIncomeOutputComboRefundableTaxCredits" localSheetId="0">SNAP!CompareProspectiveIncomeOutputEITC + SNAP!CompareProspectiveIncomeOutputACTC + SNAP!CompareProspectiveIncomeOutputStateEITC</definedName>
    <definedName name="CompareProspectiveIncomeOutputComboRefundableTaxCredits">CompareProspectiveIncomeOutputEITC + CompareProspectiveIncomeOutputACTC + CompareProspectiveIncomeOutputStateEITC</definedName>
    <definedName name="CompareProspectiveIncomeOutputCTC" localSheetId="0">[1]Calc1!$N$108:$HF$108</definedName>
    <definedName name="CompareProspectiveIncomeOutputCTC">[3]Calc1!$N$108:$HF$108</definedName>
    <definedName name="CompareProspectiveIncomeOutputEITC" localSheetId="0">[1]Calc1!$N$122:$HF$122</definedName>
    <definedName name="CompareProspectiveIncomeOutputEITC">[3]Calc1!$N$122:$HF$122</definedName>
    <definedName name="CompareProspectiveIncomeOutputFedTax" localSheetId="0">[1]Calc1!$N$102:$HF$102</definedName>
    <definedName name="CompareProspectiveIncomeOutputFedTax">[3]Calc1!$N$102:$HF$102</definedName>
    <definedName name="CompareProspectiveIncomeOutputFICA" localSheetId="0">[1]Calc1!$N$54:$HF$54</definedName>
    <definedName name="CompareProspectiveIncomeOutputFICA">[3]Calc1!$N$54:$HF$54</definedName>
    <definedName name="CompareProspectiveIncomeOutputHIXPTC" localSheetId="0">[1]Calc1!$N$462:$HF$462</definedName>
    <definedName name="CompareProspectiveIncomeOutputHIXPTC">[3]Calc1!$N$444:$HF$444</definedName>
    <definedName name="CompareProspectiveIncomeOutputInterval" localSheetId="0">[1]Calc1!$N$2:$HF$2</definedName>
    <definedName name="CompareProspectiveIncomeOutputInterval">[3]Calc1!$N$2:$HF$2</definedName>
    <definedName name="CompareProspectiveIncomeOutputLIHEAP" localSheetId="0">[1]Calc1!$N$711:$HF$711</definedName>
    <definedName name="CompareProspectiveIncomeOutputLIHEAP">[3]Calc1!$N$653:$HF$653</definedName>
    <definedName name="CompareProspectiveIncomeOutputMedicaid" localSheetId="0">[1]Calc1!$N$375:$HF$375</definedName>
    <definedName name="CompareProspectiveIncomeOutputMedicaid">[3]Calc1!$N$357:$HF$357</definedName>
    <definedName name="CompareProspectiveIncomeOutputMedicaidAndCHIP" localSheetId="0">SNAP!CompareProspectiveIncomeOutputMedicaid + SNAP!CompareProspectiveIncomeOutputCHIP</definedName>
    <definedName name="CompareProspectiveIncomeOutputMedicaidAndCHIP">CompareProspectiveIncomeOutputMedicaid + CompareProspectiveIncomeOutputCHIP</definedName>
    <definedName name="CompareProspectiveIncomeOutputMomHourlyWage" localSheetId="0">[1]Calc1!$N$10:$HF$10</definedName>
    <definedName name="CompareProspectiveIncomeOutputMomHourlyWage">[3]Calc1!$N$10:$HF$10</definedName>
    <definedName name="CompareProspectiveIncomeOutputMomWeeklyHours" localSheetId="0">[1]Calc1!$N$5:$HF$5</definedName>
    <definedName name="CompareProspectiveIncomeOutputMomWeeklyHours">[3]Calc1!$N$5:$HF$5</definedName>
    <definedName name="CompareProspectiveIncomeOutputSec8Entry" localSheetId="0">[1]Calc1!$N$685:$HF$685</definedName>
    <definedName name="CompareProspectiveIncomeOutputSec8Entry">[3]Calc1!$N$632:$HF$632</definedName>
    <definedName name="CompareProspectiveIncomeOutputSec8Extended" localSheetId="0">[1]Calc1!$N$690:$HF$690</definedName>
    <definedName name="CompareProspectiveIncomeOutputSec8Extended">[3]Calc1!$N$637:$HF$637</definedName>
    <definedName name="CompareProspectiveIncomeOutputSec8Final" localSheetId="0">[1]Calc1!$N$688:$HF$688</definedName>
    <definedName name="CompareProspectiveIncomeOutputSec8Final">[3]Calc1!$N$635:$HF$635</definedName>
    <definedName name="CompareProspectiveIncomeOutputSNAP" localSheetId="0">[1]Calc1!$N$313:$HF$313</definedName>
    <definedName name="CompareProspectiveIncomeOutputSNAP">[3]Calc1!$N$295:$HF$295</definedName>
    <definedName name="CompareProspectiveIncomeOutputSSI" localSheetId="0">[1]Calc1!$N$280:$HF$280</definedName>
    <definedName name="CompareProspectiveIncomeOutputSSI">[3]Calc1!$N$262:$HF$262</definedName>
    <definedName name="CompareProspectiveIncomeOutputStackPlusCashAssistance" localSheetId="0">SNAP!CompareProspectiveIncomeOutputStackPlusRefundableTaxCredits + SNAP!CompareProspectiveIncomeOutputComboCashAssistance</definedName>
    <definedName name="CompareProspectiveIncomeOutputStackPlusCashAssistance">CompareProspectiveIncomeOutputStackPlusRefundableTaxCredits + CompareProspectiveIncomeOutputComboCashAssistance</definedName>
    <definedName name="CompareProspectiveIncomeOutputStackPlusChildCareFinal" localSheetId="0">SNAP!CompareProspectiveIncomeOutputStackPlusMedicalAssistance + SNAP!CompareProspectiveIncomeOutputChildCareSubsidyFinal</definedName>
    <definedName name="CompareProspectiveIncomeOutputStackPlusChildCareFinal">CompareProspectiveIncomeOutputStackPlusMedicalAssistance + CompareProspectiveIncomeOutputChildCareSubsidyFinal</definedName>
    <definedName name="CompareProspectiveIncomeOutputStackPlusFoodAssistance" localSheetId="0">SNAP!CompareProspectiveIncomeOutputStackPlusCashAssistance + SNAP!CompareProspectiveIncomeOutputComboFoodAssistance</definedName>
    <definedName name="CompareProspectiveIncomeOutputStackPlusFoodAssistance">CompareProspectiveIncomeOutputStackPlusCashAssistance + CompareProspectiveIncomeOutputComboFoodAssistance</definedName>
    <definedName name="CompareProspectiveIncomeOutputStackPlusHIXPTC" localSheetId="0">SNAP!CompareProspectiveIncomeOutputStackPlusMedicaidAndCHIP + SNAP!CompareProspectiveIncomeOutputHIXPTC</definedName>
    <definedName name="CompareProspectiveIncomeOutputStackPlusHIXPTC">CompareProspectiveIncomeOutputStackPlusMedicaidAndCHIP + CompareProspectiveIncomeOutputHIXPTC</definedName>
    <definedName name="CompareProspectiveIncomeOutputStackPlusMedicaidAndCHIP" localSheetId="0">SNAP!CompareProspectiveIncomeOutputStackPlusFoodAssistance + SNAP!CompareProspectiveIncomeOutputMedicaid + SNAP!CompareProspectiveIncomeOutputCHIP</definedName>
    <definedName name="CompareProspectiveIncomeOutputStackPlusMedicaidAndCHIP">CompareProspectiveIncomeOutputStackPlusFoodAssistance + CompareProspectiveIncomeOutputMedicaid + CompareProspectiveIncomeOutputCHIP</definedName>
    <definedName name="CompareProspectiveIncomeOutputStackPlusMedicalAssistance" localSheetId="0">SNAP!CompareProspectiveIncomeOutputStackPlusFoodAssistance + SNAP!CompareProspectiveIncomeOutputComboMedicalAssistance</definedName>
    <definedName name="CompareProspectiveIncomeOutputStackPlusMedicalAssistance">CompareProspectiveIncomeOutputStackPlusFoodAssistance + CompareProspectiveIncomeOutputComboMedicalAssistance</definedName>
    <definedName name="CompareProspectiveIncomeOutputStackPlusRefundableTaxCredits" localSheetId="0">SNAP!CompareProspectiveIncomeOutputComboNetEarnings+SNAP!CompareProspectiveIncomeOutputComboRefundableTaxCredits</definedName>
    <definedName name="CompareProspectiveIncomeOutputStackPlusRefundableTaxCredits">CompareProspectiveIncomeOutputComboNetEarnings+CompareProspectiveIncomeOutputComboRefundableTaxCredits</definedName>
    <definedName name="CompareProspectiveIncomeOutputStackPlusSec8Entry" localSheetId="0">SNAP!CompareProspectiveIncomeOutputStackPlusChildCareFinal + SNAP!CompareProspectiveIncomeOutputSec8Entry</definedName>
    <definedName name="CompareProspectiveIncomeOutputStackPlusSec8Entry">CompareProspectiveIncomeOutputStackPlusChildCareFinal + CompareProspectiveIncomeOutputSec8Entry</definedName>
    <definedName name="CompareProspectiveIncomeOutputStackPlusSec8Entry_Graph" localSheetId="0">SNAP!CompareProspectiveIncomeOutputStackPlusChildCareFinal + SNAP!CompareProspectiveIncomeOutputSec8Final</definedName>
    <definedName name="CompareProspectiveIncomeOutputStackPlusSec8Entry_Graph">CompareProspectiveIncomeOutputStackPlusChildCareFinal + CompareProspectiveIncomeOutputSec8Final</definedName>
    <definedName name="CompareProspectiveIncomeOutputStackPlusSec8Extended" localSheetId="0">SNAP!CompareProspectiveIncomeOutputStackPlusSec8Entry + SNAP!CompareProspectiveIncomeOutputSec8Extended</definedName>
    <definedName name="CompareProspectiveIncomeOutputStackPlusSec8Extended">CompareProspectiveIncomeOutputStackPlusSec8Entry + CompareProspectiveIncomeOutputSec8Extended</definedName>
    <definedName name="CompareProspectiveIncomeOutputStateEITC" localSheetId="0">[1]Calc1!$N$221:$HF$221</definedName>
    <definedName name="CompareProspectiveIncomeOutputStateEITC">[3]Calc1!$N$203:$HF$203</definedName>
    <definedName name="CompareProspectiveIncomeOutputStateTax" localSheetId="0">[1]Calc1!$N$206:$HF$206</definedName>
    <definedName name="CompareProspectiveIncomeOutputStateTax">[3]Calc1!$N$198:$HF$198</definedName>
    <definedName name="CompareProspectiveIncomeOutputSubsidizedSchoolMeals" localSheetId="0">[1]Calc1!$N$346:$HF$346</definedName>
    <definedName name="CompareProspectiveIncomeOutputSubsidizedSchoolMeals">[3]Calc1!$N$328:$HF$328</definedName>
    <definedName name="CompareProspectiveIncomeOutputTANF" localSheetId="0">[1]Calc1!$N$267:$HF$267</definedName>
    <definedName name="CompareProspectiveIncomeOutputTANF">[3]Calc1!$N$249:$HF$249</definedName>
    <definedName name="CompareProspectiveIncomeOutputWIC" localSheetId="0">[1]Calc1!$N$335:$HF$335</definedName>
    <definedName name="CompareProspectiveIncomeOutputWIC">[3]Calc1!$N$317:$HF$317</definedName>
    <definedName name="CompareSouthCarolinaAdjusted_Gross_Income" localSheetId="0">[1]Calc1!$N$66:INDEX([1]Calc1!$N$66:$HH$66,COUNTIF([1]Calc1!$N$66:$HH$66,”&lt;&gt;”&amp;””))</definedName>
    <definedName name="CompareSouthCarolinaAdjusted_Gross_Income">[3]Calc1!$N$66:INDEX([3]Calc1!$N$66:$HH$66,COUNTIF([3]Calc1!$N$66:$HH$66,”&lt;&gt;”&amp;””))</definedName>
    <definedName name="CompareSouthCarolinaHousehold_Annual_Earned_Income" localSheetId="0">[1]Calc1!$N$46:INDEX([1]Calc1!$N$46:$HH$46,COUNTIF([1]Calc1!$N$46:$HH$46,”&lt;&gt;”&amp;””))</definedName>
    <definedName name="CompareSouthCarolinaHousehold_Annual_Earned_Income">[3]Calc1!$N$46:INDEX([3]Calc1!$N$46:$HH$46,COUNTIF([3]Calc1!$N$46:$HH$46,”&lt;&gt;”&amp;””))</definedName>
    <definedName name="CompareSouthCarolinaHousehold_Annual_Income" localSheetId="0">[1]Calc1!$N$50:INDEX([1]Calc1!$N$50:$HH$50,COUNTIF([1]Calc1!$N$50:$HH$50,”&lt;&gt;”&amp;””))</definedName>
    <definedName name="CompareSouthCarolinaHousehold_Annual_Income">[3]Calc1!$N$50:INDEX([3]Calc1!$N$50:$HH$50,COUNTIF([3]Calc1!$N$50:$HH$50,”&lt;&gt;”&amp;””))</definedName>
    <definedName name="CompareSouthCarolinaHousehold_Annual_Unearned_Income" localSheetId="0">[1]Calc1!$N$48:INDEX([1]Calc1!$N$48:$HH$48,COUNTIF([1]Calc1!$N$48:$HH$48,”&lt;&gt;”&amp;””))</definedName>
    <definedName name="CompareSouthCarolinaHousehold_Annual_Unearned_Income">[3]Calc1!$N$48:INDEX([3]Calc1!$N$48:$HH$48,COUNTIF([3]Calc1!$N$48:$HH$48,”&lt;&gt;”&amp;””))</definedName>
    <definedName name="CompareSouthCarolinaHousehold_Monthly_Earned_Income" localSheetId="0">[1]Calc1!$N$45:INDEX([1]Calc1!$N$45:$HH$45,COUNTIF([1]Calc1!$N$45:$HH$45,”&lt;&gt;”&amp;””))</definedName>
    <definedName name="CompareSouthCarolinaHousehold_Monthly_Earned_Income">[3]Calc1!$N$45:INDEX([3]Calc1!$N$45:$HH$45,COUNTIF([3]Calc1!$N$45:$HH$45,”&lt;&gt;”&amp;””))</definedName>
    <definedName name="CompareSouthCarolinaHousehold_Monthly_Income" localSheetId="0">[1]Calc1!$N$49:INDEX([1]Calc1!$N$49:$HH$49,COUNTIF([1]Calc1!$N$49:$HH$49,”&lt;&gt;”&amp;””))</definedName>
    <definedName name="CompareSouthCarolinaHousehold_Monthly_Income">[3]Calc1!$N$49:INDEX([3]Calc1!$N$49:$HH$49,COUNTIF([3]Calc1!$N$49:$HH$49,”&lt;&gt;”&amp;””))</definedName>
    <definedName name="CompareSouthCarolinaHousehold_Monthly_Unearned_Income" localSheetId="0">[1]Calc1!$N$47:INDEX([1]Calc1!$N$47:$HH$47,COUNTIF([1]Calc1!$N$47:$HH$47,”&lt;&gt;”&amp;””))</definedName>
    <definedName name="CompareSouthCarolinaHousehold_Monthly_Unearned_Income">[3]Calc1!$N$47:INDEX([3]Calc1!$N$47:$HH$47,COUNTIF([3]Calc1!$N$47:$HH$47,”&lt;&gt;”&amp;””))</definedName>
    <definedName name="CompareSouthCarolinaOutputACTC" localSheetId="0">[1]Calc1!$N$140:$HF$140</definedName>
    <definedName name="CompareSouthCarolinaOutputACTC">[3]Calc1!$N$140:$HF$140</definedName>
    <definedName name="CompareSouthCarolinaOutputChildCareSubsidyFinal" localSheetId="0">[1]Calc1!$N$588:$HF$588</definedName>
    <definedName name="CompareSouthCarolinaOutputChildCareSubsidyFinal">[3]Calc1!$N$560:$HF$560</definedName>
    <definedName name="CompareSouthCarolinaOutputCHIP" localSheetId="0">[1]Calc1!$N$419:$HF$419</definedName>
    <definedName name="CompareSouthCarolinaOutputCHIP">[3]Calc1!$N$401:$HF$401</definedName>
    <definedName name="CompareSouthCarolinaOutputComboCashAssistance" localSheetId="0">SNAP!CompareSouthCarolinaOutputTANF + SNAP!CompareSouthCarolinaOutputSSI + SNAP!CompareSouthCarolinaOutputLIHEAP</definedName>
    <definedName name="CompareSouthCarolinaOutputComboCashAssistance">CompareSouthCarolinaOutputTANF + CompareSouthCarolinaOutputSSI + CompareSouthCarolinaOutputLIHEAP</definedName>
    <definedName name="CompareSouthCarolinaOutputComboFoodAssistance" localSheetId="0">SNAP!CompareSouthCarolinaOutputSNAP + SNAP!CompareSouthCarolinaOutputWIC + SNAP!CompareSouthCarolinaOutputSubsidizedSchoolMeals</definedName>
    <definedName name="CompareSouthCarolinaOutputComboFoodAssistance">CompareSouthCarolinaOutputSNAP + CompareSouthCarolinaOutputWIC + CompareSouthCarolinaOutputSubsidizedSchoolMeals</definedName>
    <definedName name="CompareSouthCarolinaOutputComboMedicalAssistance" localSheetId="0">SNAP!CompareSouthCarolinaOutputMedicaid + SNAP!CompareSouthCarolinaOutputCHIP + SNAP!CompareSouthCarolinaOutputHIXPTC</definedName>
    <definedName name="CompareSouthCarolinaOutputComboMedicalAssistance">CompareSouthCarolinaOutputMedicaid + CompareSouthCarolinaOutputCHIP + CompareSouthCarolinaOutputHIXPTC</definedName>
    <definedName name="CompareSouthCarolinaOutputComboNetEarnings" localSheetId="0">SNAP!CompareSouthCarolinaAdjusted_Gross_Income - SNAP!CompareSouthCarolinaOutputFICA - SNAP!CompareSouthCarolinaOutputFedTax - SNAP!CompareSouthCarolinaOutputStateTax</definedName>
    <definedName name="CompareSouthCarolinaOutputComboNetEarnings">CompareSouthCarolinaAdjusted_Gross_Income - CompareSouthCarolinaOutputFICA - CompareSouthCarolinaOutputFedTax - CompareSouthCarolinaOutputStateTax</definedName>
    <definedName name="CompareSouthCarolinaOutputComboRefundableTaxCredits" localSheetId="0">SNAP!CompareSouthCarolinaOutputEITC + SNAP!CompareSouthCarolinaOutputACTC + SNAP!CompareSouthCarolinaOutputStateEITC + SNAP!CompareSouthCarolinaOutputCTC</definedName>
    <definedName name="CompareSouthCarolinaOutputComboRefundableTaxCredits">CompareSouthCarolinaOutputEITC + CompareSouthCarolinaOutputACTC + CompareSouthCarolinaOutputStateEITC + CompareSouthCarolinaOutputCTC</definedName>
    <definedName name="CompareSouthCarolinaOutputCTC" localSheetId="0">[1]Calc1!$N$108:$HF$108</definedName>
    <definedName name="CompareSouthCarolinaOutputCTC">[3]Calc1!$N$108:$HF$108</definedName>
    <definedName name="CompareSouthCarolinaOutputEITC" localSheetId="0">[1]Calc1!$N$122:$HF$122</definedName>
    <definedName name="CompareSouthCarolinaOutputEITC">[3]Calc1!$N$122:$HF$122</definedName>
    <definedName name="CompareSouthCarolinaOutputFedTax" localSheetId="0">[1]Calc1!$N$102:$HF$102</definedName>
    <definedName name="CompareSouthCarolinaOutputFedTax">[3]Calc1!$N$102:$HF$102</definedName>
    <definedName name="CompareSouthCarolinaOutputFICA" localSheetId="0">[1]Calc1!$N$54:$HF$54</definedName>
    <definedName name="CompareSouthCarolinaOutputFICA">[3]Calc1!$N$54:$HF$54</definedName>
    <definedName name="CompareSouthCarolinaOutputHIXPTC" localSheetId="0">[1]Calc1!$N$462:$HF$462</definedName>
    <definedName name="CompareSouthCarolinaOutputHIXPTC">[3]Calc1!$N$444:$HF$444</definedName>
    <definedName name="CompareSouthCarolinaOutputInterval" localSheetId="0">[1]Calc1!$N$2:$HF$2</definedName>
    <definedName name="CompareSouthCarolinaOutputInterval">[3]Calc1!$N$2:$HF$2</definedName>
    <definedName name="CompareSouthCarolinaOutputLIHEAP" localSheetId="0">[1]Calc1!$N$711:$HF$711</definedName>
    <definedName name="CompareSouthCarolinaOutputLIHEAP">[3]Calc1!$N$653:$HF$653</definedName>
    <definedName name="CompareSouthCarolinaOutputMedicaid" localSheetId="0">[1]Calc1!$N$375:$HF$375</definedName>
    <definedName name="CompareSouthCarolinaOutputMedicaid">[3]Calc1!$N$357:$HF$357</definedName>
    <definedName name="CompareSouthCarolinaOutputMedicaidAndCHIP" localSheetId="0">SNAP!CompareSouthCarolinaOutputMedicaid + SNAP!CompareSouthCarolinaOutputCHIP</definedName>
    <definedName name="CompareSouthCarolinaOutputMedicaidAndCHIP">CompareSouthCarolinaOutputMedicaid + CompareSouthCarolinaOutputCHIP</definedName>
    <definedName name="CompareSouthCarolinaOutputMomHourlyWage" localSheetId="0">[1]Calc1!$N$10:$HF$10</definedName>
    <definedName name="CompareSouthCarolinaOutputMomHourlyWage">[3]Calc1!$N$10:$HF$10</definedName>
    <definedName name="CompareSouthCarolinaOutputMomWeeklyHours" localSheetId="0">[1]Calc1!$N$5:$HF$5</definedName>
    <definedName name="CompareSouthCarolinaOutputMomWeeklyHours">[3]Calc1!$N$5:$HF$5</definedName>
    <definedName name="CompareSouthCarolinaOutputSec8Entry" localSheetId="0">[1]Calc1!$N$685:$HF$685</definedName>
    <definedName name="CompareSouthCarolinaOutputSec8Entry">[3]Calc1!$N$632:$HF$632</definedName>
    <definedName name="CompareSouthCarolinaOutputSec8Extended" localSheetId="0">[1]Calc1!$N$690:$HF$690</definedName>
    <definedName name="CompareSouthCarolinaOutputSec8Extended">[3]Calc1!$N$637:$HF$637</definedName>
    <definedName name="CompareSouthCarolinaOutputSec8Final" localSheetId="0">[1]Calc1!$N$688:$HF$688</definedName>
    <definedName name="CompareSouthCarolinaOutputSec8Final">[3]Calc1!$N$635:$HF$635</definedName>
    <definedName name="CompareSouthCarolinaOutputSNAP" localSheetId="0">[1]Calc1!$N$313:$HF$313</definedName>
    <definedName name="CompareSouthCarolinaOutputSNAP">[3]Calc1!$N$295:$HF$295</definedName>
    <definedName name="CompareSouthCarolinaOutputSSI" localSheetId="0">[1]Calc1!$N$280:$HF$280</definedName>
    <definedName name="CompareSouthCarolinaOutputSSI">[3]Calc1!$N$262:$HF$262</definedName>
    <definedName name="CompareSouthCarolinaOutputStackPlusCashAssistance" localSheetId="0">SNAP!CompareSouthCarolinaOutputStackPlusRefundableTaxCredits + SNAP!CompareSouthCarolinaOutputComboCashAssistance</definedName>
    <definedName name="CompareSouthCarolinaOutputStackPlusCashAssistance">CompareSouthCarolinaOutputStackPlusRefundableTaxCredits + CompareSouthCarolinaOutputComboCashAssistance</definedName>
    <definedName name="CompareSouthCarolinaOutputStackPlusChildCareFinal" localSheetId="0">SNAP!CompareSouthCarolinaOutputStackPlusMedicalAssistance + SNAP!CompareSouthCarolinaOutputChildCareSubsidyFinal</definedName>
    <definedName name="CompareSouthCarolinaOutputStackPlusChildCareFinal">CompareSouthCarolinaOutputStackPlusMedicalAssistance + CompareSouthCarolinaOutputChildCareSubsidyFinal</definedName>
    <definedName name="CompareSouthCarolinaOutputStackPlusFoodAssistance" localSheetId="0">SNAP!CompareSouthCarolinaOutputStackPlusCashAssistance + SNAP!CompareSouthCarolinaOutputComboFoodAssistance</definedName>
    <definedName name="CompareSouthCarolinaOutputStackPlusFoodAssistance">CompareSouthCarolinaOutputStackPlusCashAssistance + CompareSouthCarolinaOutputComboFoodAssistance</definedName>
    <definedName name="CompareSouthCarolinaOutputStackPlusHIXPTC" localSheetId="0">SNAP!CompareSouthCarolinaOutputStackPlusMedicaidAndCHIP + SNAP!CompareSouthCarolinaOutputHIXPTC</definedName>
    <definedName name="CompareSouthCarolinaOutputStackPlusHIXPTC">CompareSouthCarolinaOutputStackPlusMedicaidAndCHIP + CompareSouthCarolinaOutputHIXPTC</definedName>
    <definedName name="CompareSouthCarolinaOutputStackPlusMedicaidAndCHIP" localSheetId="0">SNAP!CompareSouthCarolinaOutputStackPlusFoodAssistance + SNAP!CompareSouthCarolinaOutputMedicaid + SNAP!CompareSouthCarolinaOutputCHIP</definedName>
    <definedName name="CompareSouthCarolinaOutputStackPlusMedicaidAndCHIP">CompareSouthCarolinaOutputStackPlusFoodAssistance + CompareSouthCarolinaOutputMedicaid + CompareSouthCarolinaOutputCHIP</definedName>
    <definedName name="CompareSouthCarolinaOutputStackPlusMedicalAssistance" localSheetId="0">SNAP!CompareSouthCarolinaOutputStackPlusFoodAssistance + SNAP!CompareSouthCarolinaOutputComboMedicalAssistance</definedName>
    <definedName name="CompareSouthCarolinaOutputStackPlusMedicalAssistance">CompareSouthCarolinaOutputStackPlusFoodAssistance + CompareSouthCarolinaOutputComboMedicalAssistance</definedName>
    <definedName name="CompareSouthCarolinaOutputStackPlusRefundableTaxCredits" localSheetId="0">SNAP!CompareSouthCarolinaOutputComboNetEarnings+SNAP!CompareSouthCarolinaOutputComboRefundableTaxCredits</definedName>
    <definedName name="CompareSouthCarolinaOutputStackPlusRefundableTaxCredits">CompareSouthCarolinaOutputComboNetEarnings+CompareSouthCarolinaOutputComboRefundableTaxCredits</definedName>
    <definedName name="CompareSouthCarolinaOutputStackPlusSec8Entry" localSheetId="0">SNAP!CompareSouthCarolinaOutputStackPlusChildCareFinal + SNAP!CompareSouthCarolinaOutputSec8Entry</definedName>
    <definedName name="CompareSouthCarolinaOutputStackPlusSec8Entry">CompareSouthCarolinaOutputStackPlusChildCareFinal + CompareSouthCarolinaOutputSec8Entry</definedName>
    <definedName name="CompareSouthCarolinaOutputStackPlusSec8Entry_Graph" localSheetId="0">SNAP!CompareSouthCarolinaOutputStackPlusChildCareFinal + SNAP!CompareSouthCarolinaOutputSec8Final</definedName>
    <definedName name="CompareSouthCarolinaOutputStackPlusSec8Entry_Graph">CompareSouthCarolinaOutputStackPlusChildCareFinal + CompareSouthCarolinaOutputSec8Final</definedName>
    <definedName name="CompareSouthCarolinaOutputStackPlusSec8Extended" localSheetId="0">SNAP!CompareSouthCarolinaOutputStackPlusSec8Entry + SNAP!CompareSouthCarolinaOutputSec8Extended</definedName>
    <definedName name="CompareSouthCarolinaOutputStackPlusSec8Extended">CompareSouthCarolinaOutputStackPlusSec8Entry + CompareSouthCarolinaOutputSec8Extended</definedName>
    <definedName name="CompareSouthCarolinaOutputStateEITC" localSheetId="0">[1]Calc1!$N$221:$HF$221</definedName>
    <definedName name="CompareSouthCarolinaOutputStateEITC">[3]Calc1!$N$203:$HF$203</definedName>
    <definedName name="CompareSouthCarolinaOutputStateTax" localSheetId="0">[1]Calc1!$N$206:$HF$206</definedName>
    <definedName name="CompareSouthCarolinaOutputStateTax">[3]Calc1!$N$198:$HF$198</definedName>
    <definedName name="CompareSouthCarolinaOutputSubsidizedSchoolMeals" localSheetId="0">[1]Calc1!$N$346:$HF$346</definedName>
    <definedName name="CompareSouthCarolinaOutputSubsidizedSchoolMeals">[3]Calc1!$N$328:$HF$328</definedName>
    <definedName name="CompareSouthCarolinaOutputTANF" localSheetId="0">[1]Calc1!$N$267:$HF$267</definedName>
    <definedName name="CompareSouthCarolinaOutputTANF">[3]Calc1!$N$249:$HF$249</definedName>
    <definedName name="CompareSouthCarolinaOutputWIC" localSheetId="0">[1]Calc1!$N$335:$HF$335</definedName>
    <definedName name="CompareSouthCarolinaOutputWIC">[3]Calc1!$N$317:$HF$317</definedName>
    <definedName name="CompareTennesseeAdjusted_Gross_Income" localSheetId="0">[1]Calc1!$N$66:INDEX([1]Calc1!$N$66:$HH$66,COUNTIF([1]Calc1!$N$66:$HH$66,”&lt;&gt;”&amp;””))</definedName>
    <definedName name="CompareTennesseeAdjusted_Gross_Income">[3]Calc1!$N$66:INDEX([3]Calc1!$N$66:$HH$66,COUNTIF([3]Calc1!$N$66:$HH$66,”&lt;&gt;”&amp;””))</definedName>
    <definedName name="CompareTennesseeHousehold_Annual_Earned_Income" localSheetId="0">[1]Calc1!$N$46:INDEX([1]Calc1!$N$46:$HH$46,COUNTIF([1]Calc1!$N$46:$HH$46,”&lt;&gt;”&amp;””))</definedName>
    <definedName name="CompareTennesseeHousehold_Annual_Earned_Income">[3]Calc1!$N$46:INDEX([3]Calc1!$N$46:$HH$46,COUNTIF([3]Calc1!$N$46:$HH$46,”&lt;&gt;”&amp;””))</definedName>
    <definedName name="CompareTennesseeHousehold_Annual_Income" localSheetId="0">[1]Calc1!$N$50:INDEX([1]Calc1!$N$50:$HH$50,COUNTIF([1]Calc1!$N$50:$HH$50,”&lt;&gt;”&amp;””))</definedName>
    <definedName name="CompareTennesseeHousehold_Annual_Income">[3]Calc1!$N$50:INDEX([3]Calc1!$N$50:$HH$50,COUNTIF([3]Calc1!$N$50:$HH$50,”&lt;&gt;”&amp;””))</definedName>
    <definedName name="CompareTennesseeHousehold_Annual_Unearned_Income" localSheetId="0">[1]Calc1!$N$48:INDEX([1]Calc1!$N$48:$HH$48,COUNTIF([1]Calc1!$N$48:$HH$48,”&lt;&gt;”&amp;””))</definedName>
    <definedName name="CompareTennesseeHousehold_Annual_Unearned_Income">[3]Calc1!$N$48:INDEX([3]Calc1!$N$48:$HH$48,COUNTIF([3]Calc1!$N$48:$HH$48,”&lt;&gt;”&amp;””))</definedName>
    <definedName name="CompareTennesseeHousehold_Monthly_Earned_Income" localSheetId="0">[1]Calc1!$N$45:INDEX([1]Calc1!$N$45:$HH$45,COUNTIF([1]Calc1!$N$45:$HH$45,”&lt;&gt;”&amp;””))</definedName>
    <definedName name="CompareTennesseeHousehold_Monthly_Earned_Income">[3]Calc1!$N$45:INDEX([3]Calc1!$N$45:$HH$45,COUNTIF([3]Calc1!$N$45:$HH$45,”&lt;&gt;”&amp;””))</definedName>
    <definedName name="CompareTennesseeHousehold_Monthly_Income" localSheetId="0">[1]Calc1!$N$49:INDEX([1]Calc1!$N$49:$HH$49,COUNTIF([1]Calc1!$N$49:$HH$49,”&lt;&gt;”&amp;””))</definedName>
    <definedName name="CompareTennesseeHousehold_Monthly_Income">[3]Calc1!$N$49:INDEX([3]Calc1!$N$49:$HH$49,COUNTIF([3]Calc1!$N$49:$HH$49,”&lt;&gt;”&amp;””))</definedName>
    <definedName name="CompareTennesseeHousehold_Monthly_Unearned_Income" localSheetId="0">[1]Calc1!$N$47:INDEX([1]Calc1!$N$47:$HH$47,COUNTIF([1]Calc1!$N$47:$HH$47,”&lt;&gt;”&amp;””))</definedName>
    <definedName name="CompareTennesseeHousehold_Monthly_Unearned_Income">[3]Calc1!$N$47:INDEX([3]Calc1!$N$47:$HH$47,COUNTIF([3]Calc1!$N$47:$HH$47,”&lt;&gt;”&amp;””))</definedName>
    <definedName name="CompareTennesseeOutputACTC" localSheetId="0">[1]Calc1!$N$140:$HF$140</definedName>
    <definedName name="CompareTennesseeOutputACTC">[3]Calc1!$N$140:$HF$140</definedName>
    <definedName name="CompareTennesseeOutputChildCareSubsidyFinal" localSheetId="0">[1]Calc1!$N$588:$HF$588</definedName>
    <definedName name="CompareTennesseeOutputChildCareSubsidyFinal">[3]Calc1!$N$560:$HF$560</definedName>
    <definedName name="CompareTennesseeOutputCHIP" localSheetId="0">[1]Calc1!$N$419:$HF$419</definedName>
    <definedName name="CompareTennesseeOutputCHIP">[3]Calc1!$N$401:$HF$401</definedName>
    <definedName name="CompareTennesseeOutputComboCashAssistance" localSheetId="0">SNAP!CompareTennesseeOutputTANF + SNAP!CompareTennesseeOutputSSI + SNAP!CompareTennesseeOutputLIHEAP</definedName>
    <definedName name="CompareTennesseeOutputComboCashAssistance">CompareTennesseeOutputTANF + CompareTennesseeOutputSSI + CompareTennesseeOutputLIHEAP</definedName>
    <definedName name="CompareTennesseeOutputComboFoodAssistance" localSheetId="0">SNAP!CompareTennesseeOutputSNAP + SNAP!CompareTennesseeOutputWIC + SNAP!CompareTennesseeOutputSubsidizedSchoolMeals</definedName>
    <definedName name="CompareTennesseeOutputComboFoodAssistance">CompareTennesseeOutputSNAP + CompareTennesseeOutputWIC + CompareTennesseeOutputSubsidizedSchoolMeals</definedName>
    <definedName name="CompareTennesseeOutputComboMedicalAssistance" localSheetId="0">SNAP!CompareTennesseeOutputMedicaid + SNAP!CompareTennesseeOutputCHIP + SNAP!CompareTennesseeOutputHIXPTC</definedName>
    <definedName name="CompareTennesseeOutputComboMedicalAssistance">CompareTennesseeOutputMedicaid + CompareTennesseeOutputCHIP + CompareTennesseeOutputHIXPTC</definedName>
    <definedName name="CompareTennesseeOutputComboNetEarnings" localSheetId="0">SNAP!CompareTennesseeAdjusted_Gross_Income - SNAP!CompareTennesseeOutputFICA - SNAP!CompareTennesseeOutputFedTax - SNAP!CompareTennesseeOutputStateTax</definedName>
    <definedName name="CompareTennesseeOutputComboNetEarnings">CompareTennesseeAdjusted_Gross_Income - CompareTennesseeOutputFICA - CompareTennesseeOutputFedTax - CompareTennesseeOutputStateTax</definedName>
    <definedName name="CompareTennesseeOutputComboRefundableTaxCredits" localSheetId="0">SNAP!CompareTennesseeOutputEITC + SNAP!CompareTennesseeOutputACTC + SNAP!CompareTennesseeOutputStateEITC + SNAP!CompareTennesseeOutputCTC</definedName>
    <definedName name="CompareTennesseeOutputComboRefundableTaxCredits">CompareTennesseeOutputEITC + CompareTennesseeOutputACTC + CompareTennesseeOutputStateEITC + CompareTennesseeOutputCTC</definedName>
    <definedName name="CompareTennesseeOutputCTC" localSheetId="0">[1]Calc1!$N$108:$HF$108</definedName>
    <definedName name="CompareTennesseeOutputCTC">[3]Calc1!$N$108:$HF$108</definedName>
    <definedName name="CompareTennesseeOutputEITC" localSheetId="0">[1]Calc1!$N$122:$HF$122</definedName>
    <definedName name="CompareTennesseeOutputEITC">[3]Calc1!$N$122:$HF$122</definedName>
    <definedName name="CompareTennesseeOutputFedTax" localSheetId="0">[1]Calc1!$N$102:$HF$102</definedName>
    <definedName name="CompareTennesseeOutputFedTax">[3]Calc1!$N$102:$HF$102</definedName>
    <definedName name="CompareTennesseeOutputFICA" localSheetId="0">[1]Calc1!$N$54:$HF$54</definedName>
    <definedName name="CompareTennesseeOutputFICA">[3]Calc1!$N$54:$HF$54</definedName>
    <definedName name="CompareTennesseeOutputHIXPTC" localSheetId="0">[1]Calc1!$N$462:$HF$462</definedName>
    <definedName name="CompareTennesseeOutputHIXPTC">[3]Calc1!$N$444:$HF$444</definedName>
    <definedName name="CompareTennesseeOutputInterval" localSheetId="0">[1]Calc1!$N$2:$HF$2</definedName>
    <definedName name="CompareTennesseeOutputInterval">[3]Calc1!$N$2:$HF$2</definedName>
    <definedName name="CompareTennesseeOutputLIHEAP" localSheetId="0">[1]Calc1!$N$711:$HF$711</definedName>
    <definedName name="CompareTennesseeOutputLIHEAP">[3]Calc1!$N$653:$HF$653</definedName>
    <definedName name="CompareTennesseeOutputMedicaid" localSheetId="0">[1]Calc1!$N$375:$HF$375</definedName>
    <definedName name="CompareTennesseeOutputMedicaid">[3]Calc1!$N$357:$HF$357</definedName>
    <definedName name="CompareTennesseeOutputMedicaidAndCHIP" localSheetId="0">SNAP!CompareTennesseeOutputMedicaid + SNAP!CompareTennesseeOutputCHIP</definedName>
    <definedName name="CompareTennesseeOutputMedicaidAndCHIP">CompareTennesseeOutputMedicaid + CompareTennesseeOutputCHIP</definedName>
    <definedName name="CompareTennesseeOutputMomHourlyWage" localSheetId="0">[1]Calc1!$N$10:$HF$10</definedName>
    <definedName name="CompareTennesseeOutputMomHourlyWage">[3]Calc1!$N$10:$HF$10</definedName>
    <definedName name="CompareTennesseeOutputMomWeeklyHours" localSheetId="0">[1]Calc1!$N$5:$HF$5</definedName>
    <definedName name="CompareTennesseeOutputMomWeeklyHours">[3]Calc1!$N$5:$HF$5</definedName>
    <definedName name="CompareTennesseeOutputSec8Entry" localSheetId="0">[1]Calc1!$N$685:$HF$685</definedName>
    <definedName name="CompareTennesseeOutputSec8Entry">[3]Calc1!$N$632:$HF$632</definedName>
    <definedName name="CompareTennesseeOutputSec8Extended" localSheetId="0">[1]Calc1!$N$690:$HF$690</definedName>
    <definedName name="CompareTennesseeOutputSec8Extended">[3]Calc1!$N$637:$HF$637</definedName>
    <definedName name="CompareTennesseeOutputSec8Final" localSheetId="0">[1]Calc1!$N$688:$HF$688</definedName>
    <definedName name="CompareTennesseeOutputSec8Final">[3]Calc1!$N$635:$HF$635</definedName>
    <definedName name="CompareTennesseeOutputSNAP" localSheetId="0">[1]Calc1!$N$313:$HF$313</definedName>
    <definedName name="CompareTennesseeOutputSNAP">[3]Calc1!$N$295:$HF$295</definedName>
    <definedName name="CompareTennesseeOutputSSI" localSheetId="0">[1]Calc1!$N$280:$HF$280</definedName>
    <definedName name="CompareTennesseeOutputSSI">[3]Calc1!$N$262:$HF$262</definedName>
    <definedName name="CompareTennesseeOutputStackPlusCashAssistance" localSheetId="0">SNAP!CompareTennesseeOutputStackPlusRefundableTaxCredits + SNAP!CompareTennesseeOutputComboCashAssistance</definedName>
    <definedName name="CompareTennesseeOutputStackPlusCashAssistance">CompareTennesseeOutputStackPlusRefundableTaxCredits + CompareTennesseeOutputComboCashAssistance</definedName>
    <definedName name="CompareTennesseeOutputStackPlusChildCareFinal" localSheetId="0">SNAP!CompareTennesseeOutputStackPlusMedicalAssistance + SNAP!CompareTennesseeOutputChildCareSubsidyFinal</definedName>
    <definedName name="CompareTennesseeOutputStackPlusChildCareFinal">CompareTennesseeOutputStackPlusMedicalAssistance + CompareTennesseeOutputChildCareSubsidyFinal</definedName>
    <definedName name="CompareTennesseeOutputStackPlusFoodAssistance" localSheetId="0">SNAP!CompareTennesseeOutputStackPlusCashAssistance + SNAP!CompareTennesseeOutputComboFoodAssistance</definedName>
    <definedName name="CompareTennesseeOutputStackPlusFoodAssistance">CompareTennesseeOutputStackPlusCashAssistance + CompareTennesseeOutputComboFoodAssistance</definedName>
    <definedName name="CompareTennesseeOutputStackPlusHIXPTC" localSheetId="0">SNAP!CompareTennesseeOutputStackPlusMedicaidAndCHIP + SNAP!CompareTennesseeOutputHIXPTC</definedName>
    <definedName name="CompareTennesseeOutputStackPlusHIXPTC">CompareTennesseeOutputStackPlusMedicaidAndCHIP + CompareTennesseeOutputHIXPTC</definedName>
    <definedName name="CompareTennesseeOutputStackPlusMedicaidAndCHIP" localSheetId="0">SNAP!CompareTennesseeOutputStackPlusFoodAssistance + SNAP!CompareTennesseeOutputMedicaid + SNAP!CompareTennesseeOutputCHIP</definedName>
    <definedName name="CompareTennesseeOutputStackPlusMedicaidAndCHIP">CompareTennesseeOutputStackPlusFoodAssistance + CompareTennesseeOutputMedicaid + CompareTennesseeOutputCHIP</definedName>
    <definedName name="CompareTennesseeOutputStackPlusMedicalAssistance" localSheetId="0">SNAP!CompareTennesseeOutputStackPlusFoodAssistance + SNAP!CompareTennesseeOutputComboMedicalAssistance</definedName>
    <definedName name="CompareTennesseeOutputStackPlusMedicalAssistance">CompareTennesseeOutputStackPlusFoodAssistance + CompareTennesseeOutputComboMedicalAssistance</definedName>
    <definedName name="CompareTennesseeOutputStackPlusRefundableTaxCredits" localSheetId="0">SNAP!CompareTennesseeOutputComboNetEarnings+SNAP!CompareTennesseeOutputComboRefundableTaxCredits</definedName>
    <definedName name="CompareTennesseeOutputStackPlusRefundableTaxCredits">CompareTennesseeOutputComboNetEarnings+CompareTennesseeOutputComboRefundableTaxCredits</definedName>
    <definedName name="CompareTennesseeOutputStackPlusSec8Entry" localSheetId="0">SNAP!CompareTennesseeOutputStackPlusChildCareFinal + SNAP!CompareTennesseeOutputSec8Entry</definedName>
    <definedName name="CompareTennesseeOutputStackPlusSec8Entry">CompareTennesseeOutputStackPlusChildCareFinal + CompareTennesseeOutputSec8Entry</definedName>
    <definedName name="CompareTennesseeOutputStackPlusSec8Entry_Graph" localSheetId="0">SNAP!CompareTennesseeOutputStackPlusChildCareFinal + SNAP!CompareTennesseeOutputSec8Final</definedName>
    <definedName name="CompareTennesseeOutputStackPlusSec8Entry_Graph">CompareTennesseeOutputStackPlusChildCareFinal + CompareTennesseeOutputSec8Final</definedName>
    <definedName name="CompareTennesseeOutputStackPlusSec8Extended" localSheetId="0">SNAP!CompareTennesseeOutputStackPlusSec8Entry + SNAP!CompareTennesseeOutputSec8Extended</definedName>
    <definedName name="CompareTennesseeOutputStackPlusSec8Extended">CompareTennesseeOutputStackPlusSec8Entry + CompareTennesseeOutputSec8Extended</definedName>
    <definedName name="CompareTennesseeOutputStateEITC" localSheetId="0">[1]Calc1!$N$221:$HF$221</definedName>
    <definedName name="CompareTennesseeOutputStateEITC">[3]Calc1!$N$203:$HF$203</definedName>
    <definedName name="CompareTennesseeOutputStateTax" localSheetId="0">[1]Calc1!$N$206:$HF$206</definedName>
    <definedName name="CompareTennesseeOutputStateTax">[3]Calc1!$N$198:$HF$198</definedName>
    <definedName name="CompareTennesseeOutputSubsidizedSchoolMeals" localSheetId="0">[1]Calc1!$N$346:$HF$346</definedName>
    <definedName name="CompareTennesseeOutputSubsidizedSchoolMeals">[3]Calc1!$N$328:$HF$328</definedName>
    <definedName name="CompareTennesseeOutputTANF" localSheetId="0">[1]Calc1!$N$267:$HF$267</definedName>
    <definedName name="CompareTennesseeOutputTANF">[3]Calc1!$N$249:$HF$249</definedName>
    <definedName name="CompareTennesseeOutputWIC" localSheetId="0">[1]Calc1!$N$335:$HF$335</definedName>
    <definedName name="CompareTennesseeOutputWIC">[3]Calc1!$N$317:$HF$317</definedName>
    <definedName name="CompareTexasAdjusted_Gross_Income" localSheetId="0">[1]Calc1!$N$66:INDEX([1]Calc1!$N$66:$HH$66,COUNTIF([1]Calc1!$N$66:$HH$66,”&lt;&gt;”&amp;””))</definedName>
    <definedName name="CompareTexasAdjusted_Gross_Income">[3]Calc1!$N$66:INDEX([3]Calc1!$N$66:$HH$66,COUNTIF([3]Calc1!$N$66:$HH$66,”&lt;&gt;”&amp;””))</definedName>
    <definedName name="CompareTexasHousehold_Annual_Earned_Income" localSheetId="0">[1]Calc1!$N$46:INDEX([1]Calc1!$N$46:$HH$46,COUNTIF([1]Calc1!$N$46:$HH$46,”&lt;&gt;”&amp;””))</definedName>
    <definedName name="CompareTexasHousehold_Annual_Earned_Income">[3]Calc1!$N$46:INDEX([3]Calc1!$N$46:$HH$46,COUNTIF([3]Calc1!$N$46:$HH$46,”&lt;&gt;”&amp;””))</definedName>
    <definedName name="CompareTexasHousehold_Annual_Income" localSheetId="0">[1]Calc1!$N$50:INDEX([1]Calc1!$N$50:$HH$50,COUNTIF([1]Calc1!$N$50:$HH$50,”&lt;&gt;”&amp;””))</definedName>
    <definedName name="CompareTexasHousehold_Annual_Income">[3]Calc1!$N$50:INDEX([3]Calc1!$N$50:$HH$50,COUNTIF([3]Calc1!$N$50:$HH$50,”&lt;&gt;”&amp;””))</definedName>
    <definedName name="CompareTexasHousehold_Annual_Unearned_Income" localSheetId="0">[1]Calc1!$N$48:INDEX([1]Calc1!$N$48:$HH$48,COUNTIF([1]Calc1!$N$48:$HH$48,”&lt;&gt;”&amp;””))</definedName>
    <definedName name="CompareTexasHousehold_Annual_Unearned_Income">[3]Calc1!$N$48:INDEX([3]Calc1!$N$48:$HH$48,COUNTIF([3]Calc1!$N$48:$HH$48,”&lt;&gt;”&amp;””))</definedName>
    <definedName name="CompareTexasHousehold_Monthly_Earned_Income" localSheetId="0">[1]Calc1!$N$45:INDEX([1]Calc1!$N$45:$HH$45,COUNTIF([1]Calc1!$N$45:$HH$45,”&lt;&gt;”&amp;””))</definedName>
    <definedName name="CompareTexasHousehold_Monthly_Earned_Income">[3]Calc1!$N$45:INDEX([3]Calc1!$N$45:$HH$45,COUNTIF([3]Calc1!$N$45:$HH$45,”&lt;&gt;”&amp;””))</definedName>
    <definedName name="CompareTexasHousehold_Monthly_Income" localSheetId="0">[1]Calc1!$N$49:INDEX([1]Calc1!$N$49:$HH$49,COUNTIF([1]Calc1!$N$49:$HH$49,”&lt;&gt;”&amp;””))</definedName>
    <definedName name="CompareTexasHousehold_Monthly_Income">[3]Calc1!$N$49:INDEX([3]Calc1!$N$49:$HH$49,COUNTIF([3]Calc1!$N$49:$HH$49,”&lt;&gt;”&amp;””))</definedName>
    <definedName name="CompareTexasHousehold_Monthly_Unearned_Income" localSheetId="0">[1]Calc1!$N$47:INDEX([1]Calc1!$N$47:$HH$47,COUNTIF([1]Calc1!$N$47:$HH$47,”&lt;&gt;”&amp;””))</definedName>
    <definedName name="CompareTexasHousehold_Monthly_Unearned_Income">[3]Calc1!$N$47:INDEX([3]Calc1!$N$47:$HH$47,COUNTIF([3]Calc1!$N$47:$HH$47,”&lt;&gt;”&amp;””))</definedName>
    <definedName name="CompareTexasOutputACTC" localSheetId="0">[1]Calc1!$N$140:$HF$140</definedName>
    <definedName name="CompareTexasOutputACTC">[3]Calc1!$N$140:$HF$140</definedName>
    <definedName name="CompareTexasOutputChildCareSubsidyFinal" localSheetId="0">[1]Calc1!$N$588:$HF$588</definedName>
    <definedName name="CompareTexasOutputChildCareSubsidyFinal">[3]Calc1!$N$560:$HF$560</definedName>
    <definedName name="CompareTexasOutputCHIP" localSheetId="0">[1]Calc1!$N$419:$HF$419</definedName>
    <definedName name="CompareTexasOutputCHIP">[3]Calc1!$N$401:$HF$401</definedName>
    <definedName name="CompareTexasOutputComboCashAssistance" localSheetId="0">SNAP!CompareTexasOutputTANF + SNAP!CompareTexasOutputSSI + SNAP!CompareTexasOutputLIHEAP</definedName>
    <definedName name="CompareTexasOutputComboCashAssistance">CompareTexasOutputTANF + CompareTexasOutputSSI + CompareTexasOutputLIHEAP</definedName>
    <definedName name="CompareTexasOutputComboFoodAssistance" localSheetId="0">SNAP!CompareTexasOutputSNAP + SNAP!CompareTexasOutputWIC + SNAP!CompareTexasOutputSubsidizedSchoolMeals</definedName>
    <definedName name="CompareTexasOutputComboFoodAssistance">CompareTexasOutputSNAP + CompareTexasOutputWIC + CompareTexasOutputSubsidizedSchoolMeals</definedName>
    <definedName name="CompareTexasOutputComboMedicalAssistance" localSheetId="0">SNAP!CompareTexasOutputMedicaid + SNAP!CompareTexasOutputCHIP + SNAP!CompareTexasOutputHIXPTC</definedName>
    <definedName name="CompareTexasOutputComboMedicalAssistance">CompareTexasOutputMedicaid + CompareTexasOutputCHIP + CompareTexasOutputHIXPTC</definedName>
    <definedName name="CompareTexasOutputComboNetEarnings" localSheetId="0">SNAP!CompareTexasAdjusted_Gross_Income - SNAP!CompareTexasOutputFICA - SNAP!CompareTexasOutputFedTax - SNAP!CompareTexasOutputStateTax</definedName>
    <definedName name="CompareTexasOutputComboNetEarnings">CompareTexasAdjusted_Gross_Income - CompareTexasOutputFICA - CompareTexasOutputFedTax - CompareTexasOutputStateTax</definedName>
    <definedName name="CompareTexasOutputComboRefundableTaxCredits" localSheetId="0">SNAP!CompareTexasOutputEITC + SNAP!CompareTexasOutputACTC + SNAP!CompareTexasOutputStateEITC + SNAP!CompareTexasOutputCTC</definedName>
    <definedName name="CompareTexasOutputComboRefundableTaxCredits">CompareTexasOutputEITC + CompareTexasOutputACTC + CompareTexasOutputStateEITC + CompareTexasOutputCTC</definedName>
    <definedName name="CompareTexasOutputCTC" localSheetId="0">[1]Calc1!$N$108:$HF$108</definedName>
    <definedName name="CompareTexasOutputCTC">[3]Calc1!$N$108:$HF$108</definedName>
    <definedName name="CompareTexasOutputEITC" localSheetId="0">[1]Calc1!$N$122:$HF$122</definedName>
    <definedName name="CompareTexasOutputEITC">[3]Calc1!$N$122:$HF$122</definedName>
    <definedName name="CompareTexasOutputFedTax" localSheetId="0">[1]Calc1!$N$102:$HF$102</definedName>
    <definedName name="CompareTexasOutputFedTax">[3]Calc1!$N$102:$HF$102</definedName>
    <definedName name="CompareTexasOutputFICA" localSheetId="0">[1]Calc1!$N$54:$HF$54</definedName>
    <definedName name="CompareTexasOutputFICA">[3]Calc1!$N$54:$HF$54</definedName>
    <definedName name="CompareTexasOutputHIXPTC" localSheetId="0">[1]Calc1!$N$462:$HF$462</definedName>
    <definedName name="CompareTexasOutputHIXPTC">[3]Calc1!$N$444:$HF$444</definedName>
    <definedName name="CompareTexasOutputInterval" localSheetId="0">[1]Calc1!$N$2:$HF$2</definedName>
    <definedName name="CompareTexasOutputInterval">[3]Calc1!$N$2:$HF$2</definedName>
    <definedName name="CompareTexasOutputLIHEAP" localSheetId="0">[1]Calc1!$N$711:$HF$711</definedName>
    <definedName name="CompareTexasOutputLIHEAP">[3]Calc1!$N$653:$HF$653</definedName>
    <definedName name="CompareTexasOutputMedicaid" localSheetId="0">[1]Calc1!$N$375:$HF$375</definedName>
    <definedName name="CompareTexasOutputMedicaid">[3]Calc1!$N$357:$HF$357</definedName>
    <definedName name="CompareTexasOutputMedicaidAndCHIP" localSheetId="0">SNAP!CompareTexasOutputMedicaid + SNAP!CompareTexasOutputCHIP</definedName>
    <definedName name="CompareTexasOutputMedicaidAndCHIP">CompareTexasOutputMedicaid + CompareTexasOutputCHIP</definedName>
    <definedName name="CompareTexasOutputMomHourlyWage" localSheetId="0">[1]Calc1!$N$10:$HF$10</definedName>
    <definedName name="CompareTexasOutputMomHourlyWage">[3]Calc1!$N$10:$HF$10</definedName>
    <definedName name="CompareTexasOutputMomWeeklyHours" localSheetId="0">[1]Calc1!$N$5:$HF$5</definedName>
    <definedName name="CompareTexasOutputMomWeeklyHours">[3]Calc1!$N$5:$HF$5</definedName>
    <definedName name="CompareTexasOutputSec8Entry" localSheetId="0">[1]Calc1!$N$685:$HF$685</definedName>
    <definedName name="CompareTexasOutputSec8Entry">[3]Calc1!$N$632:$HF$632</definedName>
    <definedName name="CompareTexasOutputSec8Extended" localSheetId="0">[1]Calc1!$N$690:$HF$690</definedName>
    <definedName name="CompareTexasOutputSec8Extended">[3]Calc1!$N$637:$HF$637</definedName>
    <definedName name="CompareTexasOutputSec8Final" localSheetId="0">[1]Calc1!$N$688:$HF$688</definedName>
    <definedName name="CompareTexasOutputSec8Final">[3]Calc1!$N$635:$HF$635</definedName>
    <definedName name="CompareTexasOutputSNAP" localSheetId="0">[1]Calc1!$N$313:$HF$313</definedName>
    <definedName name="CompareTexasOutputSNAP">[3]Calc1!$N$295:$HF$295</definedName>
    <definedName name="CompareTexasOutputSSI" localSheetId="0">[1]Calc1!$N$280:$HF$280</definedName>
    <definedName name="CompareTexasOutputSSI">[3]Calc1!$N$262:$HF$262</definedName>
    <definedName name="CompareTexasOutputStackPlusCashAssistance" localSheetId="0">SNAP!CompareTexasOutputStackPlusRefundableTaxCredits + SNAP!CompareTexasOutputComboCashAssistance</definedName>
    <definedName name="CompareTexasOutputStackPlusCashAssistance">CompareTexasOutputStackPlusRefundableTaxCredits + CompareTexasOutputComboCashAssistance</definedName>
    <definedName name="CompareTexasOutputStackPlusChildCareFinal" localSheetId="0">SNAP!CompareTexasOutputStackPlusMedicalAssistance + SNAP!CompareTexasOutputChildCareSubsidyFinal</definedName>
    <definedName name="CompareTexasOutputStackPlusChildCareFinal">CompareTexasOutputStackPlusMedicalAssistance + CompareTexasOutputChildCareSubsidyFinal</definedName>
    <definedName name="CompareTexasOutputStackPlusFoodAssistance" localSheetId="0">SNAP!CompareTexasOutputStackPlusCashAssistance + SNAP!CompareTexasOutputComboFoodAssistance</definedName>
    <definedName name="CompareTexasOutputStackPlusFoodAssistance">CompareTexasOutputStackPlusCashAssistance + CompareTexasOutputComboFoodAssistance</definedName>
    <definedName name="CompareTexasOutputStackPlusHIXPTC" localSheetId="0">SNAP!CompareTexasOutputStackPlusMedicaidAndCHIP + SNAP!CompareTexasOutputHIXPTC</definedName>
    <definedName name="CompareTexasOutputStackPlusHIXPTC">CompareTexasOutputStackPlusMedicaidAndCHIP + CompareTexasOutputHIXPTC</definedName>
    <definedName name="CompareTexasOutputStackPlusMedicaidAndCHIP" localSheetId="0">SNAP!CompareTexasOutputStackPlusFoodAssistance + SNAP!CompareTexasOutputMedicaid + SNAP!CompareTexasOutputCHIP</definedName>
    <definedName name="CompareTexasOutputStackPlusMedicaidAndCHIP">CompareTexasOutputStackPlusFoodAssistance + CompareTexasOutputMedicaid + CompareTexasOutputCHIP</definedName>
    <definedName name="CompareTexasOutputStackPlusMedicalAssistance" localSheetId="0">SNAP!CompareTexasOutputStackPlusFoodAssistance + SNAP!CompareTexasOutputComboMedicalAssistance</definedName>
    <definedName name="CompareTexasOutputStackPlusMedicalAssistance">CompareTexasOutputStackPlusFoodAssistance + CompareTexasOutputComboMedicalAssistance</definedName>
    <definedName name="CompareTexasOutputStackPlusRefundableTaxCredits" localSheetId="0">SNAP!CompareTexasOutputComboNetEarnings+SNAP!CompareTexasOutputComboRefundableTaxCredits</definedName>
    <definedName name="CompareTexasOutputStackPlusRefundableTaxCredits">CompareTexasOutputComboNetEarnings+CompareTexasOutputComboRefundableTaxCredits</definedName>
    <definedName name="CompareTexasOutputStackPlusSec8Entry" localSheetId="0">SNAP!CompareTexasOutputStackPlusChildCareFinal + SNAP!CompareTexasOutputSec8Entry</definedName>
    <definedName name="CompareTexasOutputStackPlusSec8Entry">CompareTexasOutputStackPlusChildCareFinal + CompareTexasOutputSec8Entry</definedName>
    <definedName name="CompareTexasOutputStackPlusSec8Entry_Graph" localSheetId="0">SNAP!CompareTexasOutputStackPlusChildCareFinal + SNAP!CompareTexasOutputSec8Final</definedName>
    <definedName name="CompareTexasOutputStackPlusSec8Entry_Graph">CompareTexasOutputStackPlusChildCareFinal + CompareTexasOutputSec8Final</definedName>
    <definedName name="CompareTexasOutputStackPlusSec8Extended" localSheetId="0">SNAP!CompareTexasOutputStackPlusSec8Entry + SNAP!CompareTexasOutputSec8Extended</definedName>
    <definedName name="CompareTexasOutputStackPlusSec8Extended">CompareTexasOutputStackPlusSec8Entry + CompareTexasOutputSec8Extended</definedName>
    <definedName name="CompareTexasOutputStateEITC" localSheetId="0">[1]Calc1!$N$221:$HF$221</definedName>
    <definedName name="CompareTexasOutputStateEITC">[3]Calc1!$N$203:$HF$203</definedName>
    <definedName name="CompareTexasOutputStateTax" localSheetId="0">[1]Calc1!$N$206:$HF$206</definedName>
    <definedName name="CompareTexasOutputStateTax">[3]Calc1!$N$198:$HF$198</definedName>
    <definedName name="CompareTexasOutputSubsidizedSchoolMeals" localSheetId="0">[1]Calc1!$N$346:$HF$346</definedName>
    <definedName name="CompareTexasOutputSubsidizedSchoolMeals">[3]Calc1!$N$328:$HF$328</definedName>
    <definedName name="CompareTexasOutputTANF" localSheetId="0">[1]Calc1!$N$267:$HF$267</definedName>
    <definedName name="CompareTexasOutputTANF">[3]Calc1!$N$249:$HF$249</definedName>
    <definedName name="CompareTexasOutputWIC" localSheetId="0">[1]Calc1!$N$335:$HF$335</definedName>
    <definedName name="CompareTexasOutputWIC">[3]Calc1!$N$317:$HF$317</definedName>
    <definedName name="FICAlist">[3]!FICAtbl[#Headers]</definedName>
    <definedName name="GeorgiaLowIncomeTaxCredit">[4]GAIncTax!$B$71:$J$76</definedName>
    <definedName name="Household_Annual_Earned_Income" localSheetId="0">[1]Calc1!$N$46:INDEX([1]Calc1!$N$46:$HH$46,COUNTIF([1]Calc1!$N$46:$HH$46,”&lt;&gt;”&amp;””))</definedName>
    <definedName name="Household_Annual_Earned_Income">[3]Calc1!$N$46:INDEX([3]Calc1!$N$46:$HH$46,COUNTIF([3]Calc1!$N$46:$HH$46,”&lt;&gt;”&amp;””))</definedName>
    <definedName name="Household_Annual_Income" localSheetId="0">[1]Calc1!$N$50:INDEX([1]Calc1!$N$50:$HH$50,COUNTIF([1]Calc1!$N$50:$HH$50,”&lt;&gt;”&amp;””))</definedName>
    <definedName name="Household_Annual_Income">[3]Calc1!$N$50:INDEX([3]Calc1!$N$50:$HH$50,COUNTIF([3]Calc1!$N$50:$HH$50,”&lt;&gt;”&amp;””))</definedName>
    <definedName name="Household_Annual_Unearned_Income" localSheetId="0">[1]Calc1!$N$48:INDEX([1]Calc1!$N$48:$HH$48,COUNTIF([1]Calc1!$N$48:$HH$48,”&lt;&gt;”&amp;””))</definedName>
    <definedName name="Household_Annual_Unearned_Income">[3]Calc1!$N$48:INDEX([3]Calc1!$N$48:$HH$48,COUNTIF([3]Calc1!$N$48:$HH$48,”&lt;&gt;”&amp;””))</definedName>
    <definedName name="Household_Monthly_Earned_Income" localSheetId="0">[1]Calc1!$N$45:INDEX([1]Calc1!$N$45:$HH$45,COUNTIF([1]Calc1!$N$45:$HH$45,”&lt;&gt;”&amp;””))</definedName>
    <definedName name="Household_Monthly_Earned_Income">[3]Calc1!$N$45:INDEX([3]Calc1!$N$45:$HH$45,COUNTIF([3]Calc1!$N$45:$HH$45,”&lt;&gt;”&amp;””))</definedName>
    <definedName name="Household_Monthly_Income" localSheetId="0">[1]Calc1!$N$49:INDEX([1]Calc1!$N$49:$HH$49,COUNTIF([1]Calc1!$N$49:$HH$49,”&lt;&gt;”&amp;””))</definedName>
    <definedName name="Household_Monthly_Income">[3]Calc1!$N$49:INDEX([3]Calc1!$N$49:$HH$49,COUNTIF([3]Calc1!$N$49:$HH$49,”&lt;&gt;”&amp;””))</definedName>
    <definedName name="Household_Monthly_Unearned_Income" localSheetId="0">[1]Calc1!$N$47:INDEX([1]Calc1!$N$47:$HH$47,COUNTIF([1]Calc1!$N$47:$HH$47,”&lt;&gt;”&amp;””))</definedName>
    <definedName name="Household_Monthly_Unearned_Income">[3]Calc1!$N$47:INDEX([3]Calc1!$N$47:$HH$47,COUNTIF([3]Calc1!$N$47:$HH$47,”&lt;&gt;”&amp;””))</definedName>
    <definedName name="HouseholdMember1AnnualIncome" localSheetId="0">[1]Calc1!$N$6:$HF$6</definedName>
    <definedName name="HouseholdMember1AnnualIncome">[3]Calc1!$N$6:$HF$6</definedName>
    <definedName name="HouseholdMember2AnnualIncome" localSheetId="0">[1]Calc1!$N$7:$HF$7</definedName>
    <definedName name="HouseholdMember2AnnualIncome">[3]Calc1!$N$7:$HF$7</definedName>
    <definedName name="Income_Exclusions">[3]!Table86[#All]</definedName>
    <definedName name="InputChild1Age">[2]Inputs!$D$16</definedName>
    <definedName name="InputChild1CCRateCat">[2]Inputs!$I$16</definedName>
    <definedName name="InputChild1CCSetting">[2]Inputs!$H$16</definedName>
    <definedName name="InputChild1Disabled">[2]Inputs!$F$16</definedName>
    <definedName name="InputChild1Include">[2]Inputs!$C$16</definedName>
    <definedName name="InputChild2Age">[2]Inputs!$D$17</definedName>
    <definedName name="InputChild2CCRateCat">[2]Inputs!$I$17</definedName>
    <definedName name="InputChild2CCSetting">[2]Inputs!$H$17</definedName>
    <definedName name="InputChild2Disabled">[2]Inputs!$F$17</definedName>
    <definedName name="InputChild2Include">[2]Inputs!$C$17</definedName>
    <definedName name="InputChild3Age">[2]Inputs!$D$18</definedName>
    <definedName name="InputChild3CCRateCat">[2]Inputs!$I$18</definedName>
    <definedName name="InputChild3CCSetting">[2]Inputs!$H$18</definedName>
    <definedName name="InputChild3Disabled">[2]Inputs!$F$18</definedName>
    <definedName name="InputChild3Include">[2]Inputs!$C$18</definedName>
    <definedName name="InputChild4Age">[2]Inputs!$D$19</definedName>
    <definedName name="InputChild4CCRateCat">[2]Inputs!$I$19</definedName>
    <definedName name="InputChild4CCSetting">[2]Inputs!$H$19</definedName>
    <definedName name="InputChild4Disabled">[2]Inputs!$F$19</definedName>
    <definedName name="InputChild4Include">[2]Inputs!$C$19</definedName>
    <definedName name="InputDad">[2]Inputs!$C$12</definedName>
    <definedName name="InputDadAge" localSheetId="0">[1]Inputs!$D$12</definedName>
    <definedName name="InputDadAge">[3]Inputs!$D$12</definedName>
    <definedName name="InputMarried" localSheetId="0">[1]Inputs!#REF!</definedName>
    <definedName name="InputMarried">[3]Inputs!#REF!</definedName>
    <definedName name="InputMom" localSheetId="0">[1]Inputs!$C$11</definedName>
    <definedName name="InputMom">[3]Inputs!$C$11</definedName>
    <definedName name="InputMomAge" localSheetId="0">[1]Inputs!$D$11</definedName>
    <definedName name="InputMomAge">[3]Inputs!$D$11</definedName>
    <definedName name="InputMomPregnant" localSheetId="0">[1]Inputs!$H$11:$H$14</definedName>
    <definedName name="InputMomPregnant">[3]Inputs!$H$11:$H$14</definedName>
    <definedName name="InputStateName" localSheetId="0">[1]Inputs!$C$6</definedName>
    <definedName name="InputStateName">[3]Inputs!$C$6</definedName>
    <definedName name="InputYear" localSheetId="0">[1]Inputs!$C$5</definedName>
    <definedName name="InputYear">[3]Inputs!$C$5</definedName>
    <definedName name="LIEAP_Fuel_Type">[3]!Table93[[#All],[LIEAP Fuel Type]]</definedName>
    <definedName name="OnACTC" localSheetId="0">[1]Inputs!$D$33</definedName>
    <definedName name="OnACTC">[3]Inputs!$D$33</definedName>
    <definedName name="OnCHIP" localSheetId="0">[1]Inputs!$D$40</definedName>
    <definedName name="OnCHIP">[3]Inputs!$D$40</definedName>
    <definedName name="OnCTC" localSheetId="0">[1]Inputs!$D$32</definedName>
    <definedName name="OnCTC">[3]Inputs!$D$32</definedName>
    <definedName name="OnEITC" localSheetId="0">[1]Inputs!$D$30</definedName>
    <definedName name="OnEITC">[3]Inputs!$D$30</definedName>
    <definedName name="OnFedTax" localSheetId="0">[1]Inputs!$D$28</definedName>
    <definedName name="OnFedTax">[3]Inputs!$D$28</definedName>
    <definedName name="OnFICA" localSheetId="0">[1]Inputs!$D$27</definedName>
    <definedName name="OnFICA">[3]Inputs!$D$27</definedName>
    <definedName name="OnHIX_PTC" localSheetId="0">[1]Inputs!$D$41</definedName>
    <definedName name="OnHIX_PTC">[3]Inputs!$D$41</definedName>
    <definedName name="OnLIHEAP" localSheetId="0">[1]Inputs!$D$44</definedName>
    <definedName name="OnLIHEAP">[3]Inputs!$D$44</definedName>
    <definedName name="OnMedicaid" localSheetId="0">[1]Inputs!$D$39</definedName>
    <definedName name="OnMedicaid">[3]Inputs!$D$39</definedName>
    <definedName name="OnPandemic" localSheetId="0">[1]Inputs!$D$26</definedName>
    <definedName name="OnPandemic">[3]Inputs!$D$26</definedName>
    <definedName name="OnSchoolMealsSubsidy" localSheetId="0">[1]Inputs!$D$37</definedName>
    <definedName name="OnSchoolMealsSubsidy">[3]Inputs!$D$37</definedName>
    <definedName name="OnSec8_Housing" localSheetId="0">[1]Inputs!$D$43</definedName>
    <definedName name="OnSec8_Housing">[3]Inputs!$D$43</definedName>
    <definedName name="OnSNAP" localSheetId="0">[1]Inputs!$D$36</definedName>
    <definedName name="OnSNAP">[3]Inputs!$D$36</definedName>
    <definedName name="OnSSI" localSheetId="0">[1]Inputs!$D$35</definedName>
    <definedName name="OnSSI">[3]Inputs!$D$35</definedName>
    <definedName name="OnstateEITC" localSheetId="0">[1]Inputs!$D$31</definedName>
    <definedName name="OnstateEITC">[3]Inputs!$D$31</definedName>
    <definedName name="OnStateTax" localSheetId="0">[1]Inputs!$D$29</definedName>
    <definedName name="OnStateTax">[3]Inputs!$D$29</definedName>
    <definedName name="OnSubsidizedChildcare" localSheetId="0">[1]Inputs!$D$42</definedName>
    <definedName name="OnSubsidizedChildcare">[3]Inputs!$D$42</definedName>
    <definedName name="OnTANF" localSheetId="0">[1]Inputs!$D$34</definedName>
    <definedName name="OnTANF">[3]Inputs!$D$34</definedName>
    <definedName name="OnWIC" localSheetId="0">[1]Inputs!$D$38</definedName>
    <definedName name="OnWIC">[3]Inputs!$D$38</definedName>
    <definedName name="OutputACTC" localSheetId="0">[1]Calc1!$N$140:$HF$140</definedName>
    <definedName name="OutputACTC">[3]Calc1!$N$140:$HF$140</definedName>
    <definedName name="OutputChildCareSubsidyFinal" localSheetId="0">[1]Calc1!$N$588:$HF$588</definedName>
    <definedName name="OutputChildCareSubsidyFinal">[3]Calc1!$N$560:$HF$560</definedName>
    <definedName name="OutputCHIP" localSheetId="0">[1]Calc1!$N$419:$HF$419</definedName>
    <definedName name="OutputCHIP">[3]Calc1!$N$401:$HF$401</definedName>
    <definedName name="OutputComboCashAssistance" localSheetId="0">SNAP!OutputTANF + SNAP!OutputSSI + SNAP!OutputLIHEAP</definedName>
    <definedName name="OutputComboCashAssistance">OutputTANF + OutputSSI + OutputLIHEAP</definedName>
    <definedName name="OutputComboFoodAssistance" localSheetId="0">SNAP!OutputSNAP + SNAP!OutputWIC + SNAP!OutputSubsidizedSchoolMeals</definedName>
    <definedName name="OutputComboFoodAssistance">OutputSNAP + OutputWIC + OutputSubsidizedSchoolMeals</definedName>
    <definedName name="OutputComboMedicalAssistance" localSheetId="0">SNAP!OutputMedicaid + SNAP!OutputCHIP + SNAP!OutputHIXPTC</definedName>
    <definedName name="OutputComboMedicalAssistance">OutputMedicaid + OutputCHIP + OutputHIXPTC</definedName>
    <definedName name="OutputComboNetEarnings" localSheetId="0">SNAP!Adjusted_Gross_Income - SNAP!OutputFICA - SNAP!OutputFedTax - SNAP!OutputStateTax</definedName>
    <definedName name="OutputComboNetEarnings">Adjusted_Gross_Income - OutputFICA - OutputFedTax - OutputStateTax</definedName>
    <definedName name="OutputComboRefundableTaxCredits" localSheetId="0">SNAP!OutputEITC + SNAP!OutputACTC + SNAP!OutputStateEITC + SNAP!OutputCTC</definedName>
    <definedName name="OutputComboRefundableTaxCredits">OutputEITC + OutputACTC + OutputStateEITC + OutputCTC</definedName>
    <definedName name="OutputCTC" localSheetId="0">[1]Calc1!$N$108:$HF$108</definedName>
    <definedName name="OutputCTC">[3]Calc1!$N$108:$HF$108</definedName>
    <definedName name="OutputEarnings" localSheetId="0">[1]Calc1!$N$46:$HF$46</definedName>
    <definedName name="OutputEarnings">[3]Calc1!$N$46:$HF$46</definedName>
    <definedName name="OutputEITC" localSheetId="0">[1]Calc1!$N$122:$HF$122</definedName>
    <definedName name="OutputEITC">[3]Calc1!$N$122:$HF$122</definedName>
    <definedName name="OutputFedTax" localSheetId="0">[1]Calc1!$N$102:$HF$102</definedName>
    <definedName name="OutputFedTax">[3]Calc1!$N$102:$HF$102</definedName>
    <definedName name="OutputFICA" localSheetId="0">[1]Calc1!$N$54:$HF$54</definedName>
    <definedName name="OutputFICA">[3]Calc1!$N$54:$HF$54</definedName>
    <definedName name="OutputHIXPTC" localSheetId="0">[1]Calc1!$N$462:$HF$462</definedName>
    <definedName name="OutputHIXPTC">[3]Calc1!$N$444:$HF$444</definedName>
    <definedName name="OutputInterval" localSheetId="0">[1]Calc1!$N$2:$HF$2</definedName>
    <definedName name="OutputInterval">[3]Calc1!$N$2:$HF$2</definedName>
    <definedName name="OutputLIHEAP" localSheetId="0">[1]Calc1!$N$711:$HF$711</definedName>
    <definedName name="OutputLIHEAP">[3]Calc1!$N$653:$HF$653</definedName>
    <definedName name="OutputMedicaid" localSheetId="0">[1]Calc1!$N$375:$HF$375</definedName>
    <definedName name="OutputMedicaid">[3]Calc1!$N$357:$HF$357</definedName>
    <definedName name="OutputMedicaidAndCHIP" localSheetId="0">SNAP!OutputMedicaid + SNAP!OutputCHIP</definedName>
    <definedName name="OutputMedicaidAndCHIP">OutputMedicaid + OutputCHIP</definedName>
    <definedName name="OutputMomHourlyWage" localSheetId="0">[1]Calc1!$N$10:$HF$10</definedName>
    <definedName name="OutputMomHourlyWage">[3]Calc1!$N$10:$HF$10</definedName>
    <definedName name="OutputMomWeeklyHours" localSheetId="0">[1]Calc1!$N$5:$HF$5</definedName>
    <definedName name="OutputMomWeeklyHours">[3]Calc1!$N$5:$HF$5</definedName>
    <definedName name="OutputSec8Entry" localSheetId="0">[1]Calc1!$N$685:$HF$685</definedName>
    <definedName name="OutputSec8Entry">[3]Calc1!$N$632:$HF$632</definedName>
    <definedName name="OutputSec8Extended" localSheetId="0">[1]Calc1!$N$690:$HF$690</definedName>
    <definedName name="OutputSec8Extended">[3]Calc1!$N$637:$HF$637</definedName>
    <definedName name="OutputSec8Final" localSheetId="0">[1]Calc1!$N$688:$HF$688</definedName>
    <definedName name="OutputSec8Final">[3]Calc1!$N$635:$HF$635</definedName>
    <definedName name="OutputSNAP" localSheetId="0">[1]Calc1!$N$313:$HF$313</definedName>
    <definedName name="OutputSNAP">[3]Calc1!$N$295:$HF$295</definedName>
    <definedName name="OutputSSI" localSheetId="0">[1]Calc1!$N$280:$HF$280</definedName>
    <definedName name="OutputSSI">[3]Calc1!$N$262:$HF$262</definedName>
    <definedName name="OutputStackPlusCashAssistance" localSheetId="0">SNAP!OutputStackPlusRefundableTaxCredits + SNAP!OutputComboCashAssistance</definedName>
    <definedName name="OutputStackPlusCashAssistance">OutputStackPlusRefundableTaxCredits + OutputComboCashAssistance</definedName>
    <definedName name="OutputStackPlusChildCareFinal" localSheetId="0">SNAP!OutputStackPlusMedicalAssistance + SNAP!OutputChildCareSubsidyFinal</definedName>
    <definedName name="OutputStackPlusChildCareFinal">OutputStackPlusMedicalAssistance + OutputChildCareSubsidyFinal</definedName>
    <definedName name="OutputStackPlusFoodAssistance" localSheetId="0">SNAP!OutputStackPlusCashAssistance + SNAP!OutputComboFoodAssistance</definedName>
    <definedName name="OutputStackPlusFoodAssistance">OutputStackPlusCashAssistance + OutputComboFoodAssistance</definedName>
    <definedName name="OutputStackPlusHIXPTC" localSheetId="0">SNAP!OutputStackPlusMedicaidAndCHIP + SNAP!OutputHIXPTC</definedName>
    <definedName name="OutputStackPlusHIXPTC">OutputStackPlusMedicaidAndCHIP + OutputHIXPTC</definedName>
    <definedName name="OutputStackPlusMedicaidAndCHIP" localSheetId="0">SNAP!OutputStackPlusFoodAssistance + SNAP!OutputMedicaid + SNAP!OutputCHIP</definedName>
    <definedName name="OutputStackPlusMedicaidAndCHIP">OutputStackPlusFoodAssistance + OutputMedicaid + OutputCHIP</definedName>
    <definedName name="OutputStackPlusMedicalAssistance" localSheetId="0">SNAP!OutputStackPlusFoodAssistance + SNAP!OutputComboMedicalAssistance</definedName>
    <definedName name="OutputStackPlusMedicalAssistance">OutputStackPlusFoodAssistance + OutputComboMedicalAssistance</definedName>
    <definedName name="OutputStackPlusRefundableTaxCredits" localSheetId="0">SNAP!OutputComboNetEarnings+SNAP!OutputComboRefundableTaxCredits</definedName>
    <definedName name="OutputStackPlusRefundableTaxCredits">OutputComboNetEarnings+OutputComboRefundableTaxCredits</definedName>
    <definedName name="OutputStackPlusSec8Entry" localSheetId="0">SNAP!OutputStackPlusChildCareFinal + SNAP!OutputSec8Entry</definedName>
    <definedName name="OutputStackPlusSec8Entry">OutputStackPlusChildCareFinal + OutputSec8Entry</definedName>
    <definedName name="OutputStackPlusSec8Entry_Graph" localSheetId="0">SNAP!OutputStackPlusChildCareFinal + SNAP!OutputSec8Final</definedName>
    <definedName name="OutputStackPlusSec8Entry_Graph">OutputStackPlusChildCareFinal + OutputSec8Final</definedName>
    <definedName name="OutputStackPlusSec8Extended" localSheetId="0">SNAP!OutputStackPlusSec8Entry + SNAP!OutputSec8Extended</definedName>
    <definedName name="OutputStackPlusSec8Extended">OutputStackPlusSec8Entry + OutputSec8Extended</definedName>
    <definedName name="OutputStateEITC" localSheetId="0">[1]Calc1!$N$221:$HF$221</definedName>
    <definedName name="OutputStateEITC">[3]Calc1!$N$203:$HF$203</definedName>
    <definedName name="OutputStateTax" localSheetId="0">[1]Calc1!$N$206:$HF$206</definedName>
    <definedName name="OutputStateTax">[3]Calc1!$N$198:$HF$198</definedName>
    <definedName name="OutputSubsidizedSchoolMeals" localSheetId="0">[1]Calc1!$N$346:$HF$346</definedName>
    <definedName name="OutputSubsidizedSchoolMeals">[3]Calc1!$N$328:$HF$328</definedName>
    <definedName name="OutputTANF" localSheetId="0">[1]Calc1!$N$267:$HF$267</definedName>
    <definedName name="OutputTANF">[3]Calc1!$N$249:$HF$249</definedName>
    <definedName name="OutputWIC" localSheetId="0">[1]Calc1!$N$335:$HF$335</definedName>
    <definedName name="OutputWIC">[3]Calc1!$N$317:$HF$317</definedName>
    <definedName name="Sex" localSheetId="0">[1]Lists!$D$15:$D$16</definedName>
    <definedName name="Sex">[3]Lists!$D$15:$D$16</definedName>
    <definedName name="Social_Security_Income_Deductions">[3]!Table89[#All]</definedName>
    <definedName name="State_List">[3]!StateAreasTbl[#Headers]</definedName>
    <definedName name="StateColNum" localSheetId="0">MATCH(SNAP!InputStateName,State_List,0)</definedName>
    <definedName name="StateColNum">MATCH(InputStateName,State_List,0)</definedName>
    <definedName name="StateEntireCol" localSheetId="0">INDEX([1]!StateAreasTbl[#Data],,SNAP!StateColNum)</definedName>
    <definedName name="StateEntireCol">INDEX([3]!StateAreasTbl[#Data],,StateColNum)</definedName>
    <definedName name="StateLookup">#N/A</definedName>
    <definedName name="StateLookup2" localSheetId="0">INDEX([1]!StateAreasTbl[#Data],1,SNAP!StateColNum):INDEX([1]!StateAreasTbl[#Data],COUNTA(SNAP!StateEntireCol),SNAP!StateColNum)</definedName>
    <definedName name="StateLookup2">INDEX([3]!StateAreasTbl[#Data],1,StateColNum):INDEX([3]!StateAreasTbl[#Data],COUNTA(StateEntireCol),StateColNum)</definedName>
    <definedName name="SubdivisionName" localSheetId="0">[1]Inputs!$C$7</definedName>
    <definedName name="SubdivisionName">[3]Inputs!$C$7</definedName>
    <definedName name="YesNo" localSheetId="0">[1]Lists!$D$10:$D$11</definedName>
    <definedName name="YesNo">[3]Lists!$D$10:$D$11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7" i="1" l="1" a="1"/>
  <c r="E437" i="1" s="1"/>
  <c r="G431" i="1"/>
  <c r="F415" i="1" s="1"/>
  <c r="F431" i="1"/>
  <c r="F405" i="1" s="1"/>
  <c r="E431" i="1"/>
  <c r="F393" i="1" s="1"/>
  <c r="D431" i="1"/>
  <c r="F381" i="1" s="1"/>
  <c r="F420" i="1"/>
  <c r="F419" i="1"/>
  <c r="F418" i="1"/>
  <c r="F417" i="1"/>
  <c r="F416" i="1"/>
  <c r="F414" i="1"/>
  <c r="F413" i="1"/>
  <c r="F412" i="1"/>
  <c r="F411" i="1"/>
  <c r="F410" i="1"/>
  <c r="F409" i="1"/>
  <c r="F408" i="1"/>
  <c r="F407" i="1"/>
  <c r="F406" i="1"/>
  <c r="F404" i="1"/>
  <c r="F401" i="1"/>
  <c r="F400" i="1"/>
  <c r="F399" i="1"/>
  <c r="F398" i="1"/>
  <c r="F397" i="1"/>
  <c r="F396" i="1"/>
  <c r="F395" i="1"/>
  <c r="F394" i="1"/>
  <c r="F386" i="1"/>
  <c r="F385" i="1"/>
  <c r="F384" i="1"/>
  <c r="F383" i="1"/>
  <c r="F382" i="1"/>
  <c r="F373" i="1"/>
  <c r="F372" i="1"/>
  <c r="J370" i="1" a="1"/>
  <c r="J370" i="1" s="1"/>
  <c r="I370" i="1" a="1"/>
  <c r="I370" i="1" s="1"/>
  <c r="I369" i="1"/>
  <c r="I368" i="1"/>
  <c r="I371" i="1" s="1" a="1"/>
  <c r="I371" i="1" s="1"/>
  <c r="E340" i="1" a="1"/>
  <c r="E340" i="1" s="1"/>
  <c r="J333" i="1"/>
  <c r="I333" i="1"/>
  <c r="H333" i="1"/>
  <c r="J332" i="1"/>
  <c r="I332" i="1"/>
  <c r="H332" i="1"/>
  <c r="J331" i="1"/>
  <c r="I331" i="1"/>
  <c r="H331" i="1"/>
  <c r="J330" i="1"/>
  <c r="I330" i="1"/>
  <c r="H330" i="1"/>
  <c r="J329" i="1"/>
  <c r="I329" i="1"/>
  <c r="H329" i="1"/>
  <c r="J328" i="1"/>
  <c r="I328" i="1"/>
  <c r="H328" i="1"/>
  <c r="L324" i="1" a="1"/>
  <c r="L324" i="1" s="1"/>
  <c r="H324" i="1" a="1"/>
  <c r="H324" i="1" s="1"/>
  <c r="E324" i="1" a="1"/>
  <c r="E324" i="1" s="1"/>
  <c r="M309" i="1"/>
  <c r="L309" i="1"/>
  <c r="K309" i="1"/>
  <c r="M308" i="1"/>
  <c r="L308" i="1"/>
  <c r="K308" i="1"/>
  <c r="M307" i="1"/>
  <c r="L307" i="1"/>
  <c r="K307" i="1"/>
  <c r="M306" i="1"/>
  <c r="L306" i="1"/>
  <c r="K306" i="1"/>
  <c r="M305" i="1"/>
  <c r="L305" i="1"/>
  <c r="K305" i="1"/>
  <c r="L304" i="1"/>
  <c r="K304" i="1"/>
  <c r="L303" i="1"/>
  <c r="K303" i="1"/>
  <c r="L302" i="1"/>
  <c r="K302" i="1"/>
  <c r="L301" i="1"/>
  <c r="K301" i="1"/>
  <c r="L300" i="1"/>
  <c r="K300" i="1"/>
  <c r="M299" i="1"/>
  <c r="L299" i="1"/>
  <c r="K299" i="1"/>
  <c r="M298" i="1"/>
  <c r="L298" i="1"/>
  <c r="K298" i="1"/>
  <c r="M297" i="1"/>
  <c r="L297" i="1"/>
  <c r="K297" i="1"/>
  <c r="M296" i="1"/>
  <c r="L296" i="1"/>
  <c r="K296" i="1"/>
  <c r="M295" i="1"/>
  <c r="L295" i="1"/>
  <c r="K295" i="1"/>
  <c r="L294" i="1"/>
  <c r="K294" i="1"/>
  <c r="L293" i="1"/>
  <c r="K293" i="1"/>
  <c r="L292" i="1"/>
  <c r="K292" i="1"/>
  <c r="L291" i="1"/>
  <c r="K291" i="1"/>
  <c r="L290" i="1"/>
  <c r="K290" i="1"/>
  <c r="M289" i="1"/>
  <c r="L289" i="1"/>
  <c r="K289" i="1"/>
  <c r="M288" i="1"/>
  <c r="L288" i="1"/>
  <c r="K288" i="1"/>
  <c r="M287" i="1"/>
  <c r="L287" i="1"/>
  <c r="K287" i="1"/>
  <c r="M286" i="1"/>
  <c r="L286" i="1"/>
  <c r="K286" i="1"/>
  <c r="M285" i="1"/>
  <c r="L285" i="1"/>
  <c r="K285" i="1"/>
  <c r="L284" i="1"/>
  <c r="K284" i="1"/>
  <c r="L283" i="1"/>
  <c r="K283" i="1"/>
  <c r="L282" i="1"/>
  <c r="K282" i="1"/>
  <c r="L281" i="1"/>
  <c r="K281" i="1"/>
  <c r="L280" i="1"/>
  <c r="K280" i="1"/>
  <c r="M279" i="1"/>
  <c r="L279" i="1"/>
  <c r="K279" i="1"/>
  <c r="M278" i="1"/>
  <c r="L278" i="1"/>
  <c r="K278" i="1"/>
  <c r="M277" i="1"/>
  <c r="L277" i="1"/>
  <c r="K277" i="1"/>
  <c r="M276" i="1"/>
  <c r="L276" i="1"/>
  <c r="K276" i="1"/>
  <c r="M275" i="1"/>
  <c r="L275" i="1"/>
  <c r="K275" i="1"/>
  <c r="L274" i="1"/>
  <c r="P273" i="1"/>
  <c r="P274" i="1" s="1"/>
  <c r="N273" i="1"/>
  <c r="N274" i="1" s="1"/>
  <c r="M273" i="1"/>
  <c r="M274" i="1" s="1"/>
  <c r="L273" i="1"/>
  <c r="M270" i="1"/>
  <c r="L270" i="1"/>
  <c r="K270" i="1"/>
  <c r="M269" i="1"/>
  <c r="L269" i="1"/>
  <c r="K269" i="1"/>
  <c r="M268" i="1"/>
  <c r="L268" i="1"/>
  <c r="K268" i="1"/>
  <c r="M267" i="1"/>
  <c r="L267" i="1"/>
  <c r="K267" i="1"/>
  <c r="M266" i="1"/>
  <c r="L266" i="1"/>
  <c r="K266" i="1"/>
  <c r="M265" i="1"/>
  <c r="L265" i="1"/>
  <c r="K265" i="1"/>
  <c r="N264" i="1"/>
  <c r="M264" i="1"/>
  <c r="L264" i="1"/>
  <c r="P263" i="1"/>
  <c r="P264" i="1" s="1"/>
  <c r="N263" i="1"/>
  <c r="M263" i="1"/>
  <c r="L263" i="1"/>
  <c r="M260" i="1"/>
  <c r="L260" i="1"/>
  <c r="K260" i="1"/>
  <c r="M259" i="1"/>
  <c r="L259" i="1"/>
  <c r="K259" i="1"/>
  <c r="M258" i="1"/>
  <c r="L258" i="1"/>
  <c r="K258" i="1"/>
  <c r="M257" i="1"/>
  <c r="L257" i="1"/>
  <c r="K257" i="1"/>
  <c r="M256" i="1"/>
  <c r="L256" i="1"/>
  <c r="K256" i="1"/>
  <c r="M255" i="1"/>
  <c r="L255" i="1"/>
  <c r="K255" i="1"/>
  <c r="P254" i="1"/>
  <c r="N254" i="1"/>
  <c r="M254" i="1"/>
  <c r="P253" i="1"/>
  <c r="N253" i="1"/>
  <c r="M253" i="1"/>
  <c r="L253" i="1"/>
  <c r="L254" i="1" s="1"/>
  <c r="M250" i="1"/>
  <c r="L250" i="1"/>
  <c r="K250" i="1"/>
  <c r="M249" i="1"/>
  <c r="L249" i="1"/>
  <c r="K249" i="1"/>
  <c r="M248" i="1"/>
  <c r="L248" i="1"/>
  <c r="K248" i="1"/>
  <c r="M247" i="1"/>
  <c r="L247" i="1"/>
  <c r="K247" i="1"/>
  <c r="M246" i="1"/>
  <c r="L246" i="1"/>
  <c r="K246" i="1"/>
  <c r="M245" i="1"/>
  <c r="L245" i="1"/>
  <c r="K245" i="1"/>
  <c r="P244" i="1"/>
  <c r="P243" i="1"/>
  <c r="N243" i="1"/>
  <c r="N244" i="1" s="1"/>
  <c r="M243" i="1"/>
  <c r="M244" i="1" s="1"/>
  <c r="L243" i="1"/>
  <c r="L244" i="1" s="1"/>
  <c r="M240" i="1"/>
  <c r="L240" i="1"/>
  <c r="K240" i="1"/>
  <c r="M239" i="1"/>
  <c r="L239" i="1"/>
  <c r="K239" i="1"/>
  <c r="M238" i="1"/>
  <c r="L238" i="1"/>
  <c r="K238" i="1"/>
  <c r="M237" i="1"/>
  <c r="L237" i="1"/>
  <c r="K237" i="1"/>
  <c r="M236" i="1"/>
  <c r="L236" i="1"/>
  <c r="K236" i="1"/>
  <c r="M235" i="1"/>
  <c r="L235" i="1"/>
  <c r="K235" i="1"/>
  <c r="P233" i="1"/>
  <c r="P234" i="1" s="1"/>
  <c r="N233" i="1"/>
  <c r="N234" i="1" s="1"/>
  <c r="M233" i="1"/>
  <c r="M234" i="1" s="1"/>
  <c r="L233" i="1"/>
  <c r="L234" i="1" s="1"/>
  <c r="M230" i="1"/>
  <c r="L230" i="1"/>
  <c r="K230" i="1"/>
  <c r="M229" i="1"/>
  <c r="L229" i="1"/>
  <c r="K229" i="1"/>
  <c r="M228" i="1"/>
  <c r="L228" i="1"/>
  <c r="K228" i="1"/>
  <c r="M227" i="1"/>
  <c r="L227" i="1"/>
  <c r="K227" i="1"/>
  <c r="M226" i="1"/>
  <c r="L226" i="1"/>
  <c r="K226" i="1"/>
  <c r="M225" i="1"/>
  <c r="L225" i="1"/>
  <c r="K225" i="1"/>
  <c r="M224" i="1"/>
  <c r="L224" i="1"/>
  <c r="K224" i="1"/>
  <c r="P223" i="1"/>
  <c r="P224" i="1" s="1"/>
  <c r="O223" i="1"/>
  <c r="O224" i="1" s="1"/>
  <c r="N223" i="1"/>
  <c r="N224" i="1" s="1"/>
  <c r="M223" i="1"/>
  <c r="L223" i="1"/>
  <c r="K223" i="1"/>
  <c r="M220" i="1"/>
  <c r="L220" i="1"/>
  <c r="M219" i="1"/>
  <c r="L219" i="1"/>
  <c r="M218" i="1"/>
  <c r="L218" i="1"/>
  <c r="M217" i="1"/>
  <c r="L217" i="1"/>
  <c r="M216" i="1"/>
  <c r="L216" i="1"/>
  <c r="M215" i="1"/>
  <c r="L215" i="1"/>
  <c r="M214" i="1"/>
  <c r="L214" i="1"/>
  <c r="K214" i="1"/>
  <c r="P213" i="1"/>
  <c r="P214" i="1" s="1"/>
  <c r="O213" i="1"/>
  <c r="O214" i="1" s="1"/>
  <c r="N213" i="1"/>
  <c r="N214" i="1" s="1"/>
  <c r="M213" i="1"/>
  <c r="L213" i="1"/>
  <c r="K213" i="1"/>
  <c r="M210" i="1"/>
  <c r="L210" i="1"/>
  <c r="M209" i="1"/>
  <c r="L209" i="1"/>
  <c r="M208" i="1"/>
  <c r="L208" i="1"/>
  <c r="M207" i="1"/>
  <c r="L207" i="1"/>
  <c r="M206" i="1"/>
  <c r="L206" i="1"/>
  <c r="M205" i="1"/>
  <c r="L205" i="1"/>
  <c r="K204" i="1"/>
  <c r="P203" i="1"/>
  <c r="P204" i="1" s="1"/>
  <c r="N203" i="1"/>
  <c r="N204" i="1" s="1"/>
  <c r="M203" i="1"/>
  <c r="M204" i="1" s="1"/>
  <c r="L203" i="1"/>
  <c r="L204" i="1" s="1"/>
  <c r="K203" i="1"/>
  <c r="M200" i="1"/>
  <c r="L200" i="1"/>
  <c r="M199" i="1"/>
  <c r="L199" i="1"/>
  <c r="M198" i="1"/>
  <c r="L198" i="1"/>
  <c r="M197" i="1"/>
  <c r="L197" i="1"/>
  <c r="M196" i="1"/>
  <c r="L196" i="1"/>
  <c r="M195" i="1"/>
  <c r="L195" i="1"/>
  <c r="N194" i="1"/>
  <c r="M194" i="1"/>
  <c r="L194" i="1"/>
  <c r="K194" i="1"/>
  <c r="J194" i="1"/>
  <c r="I194" i="1"/>
  <c r="H194" i="1"/>
  <c r="P193" i="1"/>
  <c r="P194" i="1" s="1"/>
  <c r="O193" i="1"/>
  <c r="O194" i="1" s="1"/>
  <c r="N193" i="1"/>
  <c r="M193" i="1"/>
  <c r="L193" i="1"/>
  <c r="K193" i="1"/>
  <c r="J193" i="1"/>
  <c r="I193" i="1"/>
  <c r="H193" i="1"/>
  <c r="P184" i="1"/>
  <c r="O184" i="1"/>
  <c r="N184" i="1"/>
  <c r="M184" i="1"/>
  <c r="L184" i="1"/>
  <c r="H184" i="1"/>
  <c r="P183" i="1"/>
  <c r="O183" i="1"/>
  <c r="N183" i="1"/>
  <c r="M183" i="1"/>
  <c r="L183" i="1"/>
  <c r="K183" i="1"/>
  <c r="K184" i="1" s="1"/>
  <c r="J183" i="1"/>
  <c r="J184" i="1" s="1"/>
  <c r="I183" i="1"/>
  <c r="I184" i="1" s="1"/>
  <c r="H183" i="1"/>
  <c r="N174" i="1"/>
  <c r="M174" i="1"/>
  <c r="L174" i="1"/>
  <c r="K174" i="1"/>
  <c r="J174" i="1"/>
  <c r="I174" i="1"/>
  <c r="H174" i="1"/>
  <c r="P173" i="1"/>
  <c r="P174" i="1" s="1"/>
  <c r="O173" i="1"/>
  <c r="O174" i="1" s="1"/>
  <c r="N173" i="1"/>
  <c r="M173" i="1"/>
  <c r="L173" i="1"/>
  <c r="K173" i="1"/>
  <c r="J173" i="1"/>
  <c r="I173" i="1"/>
  <c r="H173" i="1"/>
  <c r="P164" i="1"/>
  <c r="O164" i="1"/>
  <c r="M164" i="1"/>
  <c r="L164" i="1"/>
  <c r="K164" i="1"/>
  <c r="P163" i="1"/>
  <c r="O163" i="1"/>
  <c r="M163" i="1"/>
  <c r="L163" i="1"/>
  <c r="K163" i="1"/>
  <c r="M160" i="1"/>
  <c r="L160" i="1"/>
  <c r="K160" i="1"/>
  <c r="M159" i="1"/>
  <c r="L159" i="1"/>
  <c r="K159" i="1"/>
  <c r="M158" i="1"/>
  <c r="L158" i="1"/>
  <c r="K158" i="1"/>
  <c r="M157" i="1"/>
  <c r="L157" i="1"/>
  <c r="K157" i="1"/>
  <c r="M156" i="1"/>
  <c r="L156" i="1"/>
  <c r="K156" i="1"/>
  <c r="M155" i="1"/>
  <c r="L155" i="1"/>
  <c r="K155" i="1"/>
  <c r="P154" i="1"/>
  <c r="P153" i="1"/>
  <c r="O153" i="1"/>
  <c r="O154" i="1" s="1"/>
  <c r="M153" i="1"/>
  <c r="M154" i="1" s="1"/>
  <c r="L153" i="1"/>
  <c r="L154" i="1" s="1"/>
  <c r="K153" i="1"/>
  <c r="K154" i="1" s="1"/>
  <c r="M150" i="1"/>
  <c r="L150" i="1"/>
  <c r="K150" i="1"/>
  <c r="M149" i="1"/>
  <c r="L149" i="1"/>
  <c r="K149" i="1"/>
  <c r="M148" i="1"/>
  <c r="L148" i="1"/>
  <c r="K148" i="1"/>
  <c r="M147" i="1"/>
  <c r="L147" i="1"/>
  <c r="K147" i="1"/>
  <c r="M146" i="1"/>
  <c r="L146" i="1"/>
  <c r="K146" i="1"/>
  <c r="M145" i="1"/>
  <c r="L145" i="1"/>
  <c r="K145" i="1"/>
  <c r="P143" i="1"/>
  <c r="P144" i="1" s="1"/>
  <c r="M143" i="1"/>
  <c r="M144" i="1" s="1"/>
  <c r="L143" i="1"/>
  <c r="L144" i="1" s="1"/>
  <c r="K143" i="1"/>
  <c r="K144" i="1" s="1"/>
  <c r="M140" i="1"/>
  <c r="L140" i="1"/>
  <c r="K140" i="1"/>
  <c r="M139" i="1"/>
  <c r="L139" i="1"/>
  <c r="K139" i="1"/>
  <c r="M138" i="1"/>
  <c r="L138" i="1"/>
  <c r="K138" i="1"/>
  <c r="M137" i="1"/>
  <c r="L137" i="1"/>
  <c r="K137" i="1"/>
  <c r="M136" i="1"/>
  <c r="L136" i="1"/>
  <c r="K136" i="1"/>
  <c r="M135" i="1"/>
  <c r="L135" i="1"/>
  <c r="K135" i="1"/>
  <c r="F374" i="1" l="1"/>
  <c r="F375" i="1"/>
  <c r="F388" i="1"/>
  <c r="F378" i="1"/>
  <c r="F402" i="1"/>
  <c r="F379" i="1"/>
  <c r="F391" i="1"/>
  <c r="F403" i="1"/>
  <c r="F387" i="1"/>
  <c r="F370" i="1"/>
  <c r="F389" i="1"/>
  <c r="F369" i="1"/>
  <c r="F376" i="1"/>
  <c r="F377" i="1"/>
  <c r="F390" i="1"/>
  <c r="F380" i="1"/>
  <c r="F392" i="1"/>
  <c r="F371" i="1"/>
</calcChain>
</file>

<file path=xl/sharedStrings.xml><?xml version="1.0" encoding="utf-8"?>
<sst xmlns="http://schemas.openxmlformats.org/spreadsheetml/2006/main" count="858" uniqueCount="240">
  <si>
    <t>SNAP</t>
  </si>
  <si>
    <t>Supplemental Nutrition Assistance Program</t>
  </si>
  <si>
    <t>Statute</t>
  </si>
  <si>
    <t>7 U.S. Code Chapter 51  - Supplemental Nutrition Assistance Program</t>
  </si>
  <si>
    <t>https://www.law.cornell.edu/uscode/text/7/chapter-51</t>
  </si>
  <si>
    <t>Accessed February 13, 2020</t>
  </si>
  <si>
    <t>LII U.S. Code Title 7. AGRICULTURE Chapter 51. SUPPLEMENTAL NUTRITION ASSISTANCE PROGRAM</t>
  </si>
  <si>
    <t>7 U.S. Code § 2012.Definitions</t>
  </si>
  <si>
    <t>https://www.law.cornell.edu/uscode/text/7/2012</t>
  </si>
  <si>
    <t>…</t>
  </si>
  <si>
    <r>
      <t xml:space="preserve">(j)“Elderly or disabled member” means </t>
    </r>
    <r>
      <rPr>
        <sz val="11"/>
        <color rgb="FFFF0000"/>
        <rFont val="Calibri"/>
        <family val="2"/>
        <scheme val="minor"/>
      </rPr>
      <t>a member of a household</t>
    </r>
    <r>
      <rPr>
        <sz val="11"/>
        <color theme="1"/>
        <rFont val="Calibri"/>
        <family val="2"/>
        <scheme val="minor"/>
      </rPr>
      <t xml:space="preserve"> who—</t>
    </r>
  </si>
  <si>
    <r>
      <t xml:space="preserve">(1)is </t>
    </r>
    <r>
      <rPr>
        <sz val="11"/>
        <color rgb="FFFF0000"/>
        <rFont val="Calibri"/>
        <family val="2"/>
        <scheme val="minor"/>
      </rPr>
      <t>sixty years of age or olde</t>
    </r>
    <r>
      <rPr>
        <sz val="11"/>
        <color theme="1"/>
        <rFont val="Calibri"/>
        <family val="2"/>
        <scheme val="minor"/>
      </rPr>
      <t>r;</t>
    </r>
  </si>
  <si>
    <t>(2)</t>
  </si>
  <si>
    <r>
      <t>(A)</t>
    </r>
    <r>
      <rPr>
        <sz val="11"/>
        <color rgb="FFFF0000"/>
        <rFont val="Calibri"/>
        <family val="2"/>
        <scheme val="minor"/>
      </rPr>
      <t>receives supplemental security income benefits</t>
    </r>
    <r>
      <rPr>
        <sz val="11"/>
        <color theme="1"/>
        <rFont val="Calibri"/>
        <family val="2"/>
        <scheme val="minor"/>
      </rPr>
      <t xml:space="preserve"> under title XVI of the Social Security Act (42 U.S.C. 1381 et seq.), or Federally or State administered supplemental benefits of the type described in section 212(a) of Public Law 93–66 (42 U.S.C. 1382 note), or</t>
    </r>
  </si>
  <si>
    <t>(m)</t>
  </si>
  <si>
    <t>(1)“Household” means—</t>
  </si>
  <si>
    <t>(A)an individual who lives alone or who, while living with others, customarily purchases food and prepares meals for home consumption separate and apart from the others; or</t>
  </si>
  <si>
    <t>(B)a group of individuals who live together and customarily purchase food and prepare meals together for home consumptio</t>
  </si>
  <si>
    <t>(2)Spouses who live together, parents and their children 21 years of age or younger who live together, and children (excluding foster children) under 18 years of age who live with and are under the parental control of a person other than their parent together with the person exercising parental control shall be treated as a group of individuals who customarily purchase and prepare meals together for home consumption even if they do not do so.</t>
  </si>
  <si>
    <t>7 U.S. Code § 2014. Eligible households</t>
  </si>
  <si>
    <t>https://www.law.cornell.edu/uscode/text/7/2014</t>
  </si>
  <si>
    <t>(c)Gross income standardThe income standards of eligibility shall be adjusted each October 1 and shall provide that a household shall be ineligible to participate in the supplemental nutrition assistance program if—</t>
  </si>
  <si>
    <t>(1)the household’s income (after the exclusions and deductions provided for in subsections (d) and (e)) exceeds the poverty line, as defined in section 673(2) of the Community Services Block Grant Act (42 U.S.C. 9902(2)), for the forty-eight contiguous States and the District of Columbia, Alaska, Hawaii, the Virgin Islands of the United States, and Guam, respectively; and</t>
  </si>
  <si>
    <t>(2)in the case of a household that does not include an elderly or disabled member, the household’s income (after the exclusions provided for in subsection (d) but before the deductions provided for in subsection (e)) exceeds such poverty line by more than 30 per centum.</t>
  </si>
  <si>
    <t>In no event shall the standards of eligibility for the Virgin Islands of the United States or Guam exceed those in the forty-eight contiguous States.</t>
  </si>
  <si>
    <r>
      <t xml:space="preserve">(d) Exclusions from incomeHousehold income for purposes of the </t>
    </r>
    <r>
      <rPr>
        <sz val="11"/>
        <color rgb="FFFF0000"/>
        <rFont val="Calibri"/>
        <family val="2"/>
        <scheme val="minor"/>
      </rPr>
      <t>supplemental nutrition assistance program shall include all income from whatever source excluding only</t>
    </r>
    <r>
      <rPr>
        <sz val="11"/>
        <color theme="1"/>
        <rFont val="Calibri"/>
        <family val="2"/>
        <scheme val="minor"/>
      </rPr>
      <t>—</t>
    </r>
  </si>
  <si>
    <t>,,,</t>
  </si>
  <si>
    <t>(11)</t>
  </si>
  <si>
    <r>
      <t xml:space="preserve">(A)any payments or allowances made for the purpose of providing </t>
    </r>
    <r>
      <rPr>
        <sz val="11"/>
        <color rgb="FFFF0000"/>
        <rFont val="Calibri"/>
        <family val="2"/>
        <scheme val="minor"/>
      </rPr>
      <t>energy assistance</t>
    </r>
    <r>
      <rPr>
        <sz val="11"/>
        <color theme="1"/>
        <rFont val="Calibri"/>
        <family val="2"/>
        <scheme val="minor"/>
      </rPr>
      <t xml:space="preserve"> under any Federal law (other than part A of title IV of the Social Security Act (42 U.S.C. 601 et seq.)); or</t>
    </r>
  </si>
  <si>
    <r>
      <t xml:space="preserve">(B)a 1-time payment or allowance made under a Federal or State law for the costs of </t>
    </r>
    <r>
      <rPr>
        <sz val="11"/>
        <color rgb="FFFF0000"/>
        <rFont val="Calibri"/>
        <family val="2"/>
        <scheme val="minor"/>
      </rPr>
      <t>weatherizatio</t>
    </r>
    <r>
      <rPr>
        <sz val="11"/>
        <color theme="1"/>
        <rFont val="Calibri"/>
        <family val="2"/>
        <scheme val="minor"/>
      </rPr>
      <t>n or emergency repair or replacement of an unsafe or inoperative furnace or other heating or cooling device;</t>
    </r>
  </si>
  <si>
    <r>
      <t xml:space="preserve">(13)any payment made to the household under section 3507 1 of title 26 (relating to advance payment of </t>
    </r>
    <r>
      <rPr>
        <sz val="11"/>
        <color rgb="FFFF0000"/>
        <rFont val="Calibri"/>
        <family val="2"/>
        <scheme val="minor"/>
      </rPr>
      <t>earned income credit</t>
    </r>
    <r>
      <rPr>
        <sz val="11"/>
        <color theme="1"/>
        <rFont val="Calibri"/>
        <family val="2"/>
        <scheme val="minor"/>
      </rPr>
      <t>);</t>
    </r>
  </si>
  <si>
    <t>(e) Deductions from income</t>
  </si>
  <si>
    <t>(1)Standard deduction</t>
  </si>
  <si>
    <t>(A)In general</t>
  </si>
  <si>
    <t>(i)DeductionThe Secretary shall allow a standard deduction for each household in the 48 contiguous States and the District of Columbia, Alaska, Hawaii, and the Virgin Islands of the United States in an amount that is—</t>
  </si>
  <si>
    <t>(I)equal to 8.31 percent of the income standard of eligibility established under subsection (c)(1); but</t>
  </si>
  <si>
    <t>(II)not more than 8.31 percent of the income standard of eligibility established under subsection (c)(1) for a household of 6 members.</t>
  </si>
  <si>
    <t>(ii)Minimum amountNotwithstanding clause (i), the standard deduction for each household in the 48 contiguous States and the District of Columbia, Alaska, Hawaii, and the Virgin Islands of the United States shall be not less than—</t>
  </si>
  <si>
    <t>(I)for fiscal year 2009, $144, $246, $203, and $127, respectively; and</t>
  </si>
  <si>
    <t>(II)for fiscal year 2010 and each fiscal year thereafter, an amount that is equal to the amount from the previous fiscal year adjusted to the nearest lower dollar increment to reflect changes for the 12-month period ending on the preceding June 30 in the Consumer Price Index for All Urban Consumers published by the Bureau of Labor Statistics of the Department of Labor, for items other than food.</t>
  </si>
  <si>
    <t>(2)Earned income deduction</t>
  </si>
  <si>
    <t>(A)“Earned income” definedIn this paragraph, the term “earned income” does not include—</t>
  </si>
  <si>
    <t>(i)income excluded by subsection (d); or</t>
  </si>
  <si>
    <t>(ii)any portion of income earned under a work supplementation or support program, as defined under section 2025(b) of this title, that is attributable to public assistance.</t>
  </si>
  <si>
    <t>(B)Deduction</t>
  </si>
  <si>
    <r>
      <t xml:space="preserve">Except as provided in subparagraph (C), a household with earned income shall be allowed a deduction of </t>
    </r>
    <r>
      <rPr>
        <sz val="11"/>
        <color rgb="FFFF0000"/>
        <rFont val="Calibri"/>
        <family val="2"/>
        <scheme val="minor"/>
      </rPr>
      <t xml:space="preserve">20 percent of all earned income </t>
    </r>
    <r>
      <rPr>
        <sz val="11"/>
        <color theme="1"/>
        <rFont val="Calibri"/>
        <family val="2"/>
        <scheme val="minor"/>
      </rPr>
      <t>to compensate for taxes, other mandatory deductions from salary, and work expenses.</t>
    </r>
  </si>
  <si>
    <t>(C)Exception</t>
  </si>
  <si>
    <t>The deduction described in subparagraph (B) shall not be allowed with respect to determining an overissuance due to the failure of a household to report earned income in a timely manner.</t>
  </si>
  <si>
    <t>(3)Dependent care deduction</t>
  </si>
  <si>
    <r>
      <t>A household shall be entitled, with respect to expenses (other than excluded expenses described in subparagraph (B)) for dependent care, to a d</t>
    </r>
    <r>
      <rPr>
        <sz val="11"/>
        <color rgb="FFFF0000"/>
        <rFont val="Calibri"/>
        <family val="2"/>
        <scheme val="minor"/>
      </rPr>
      <t>ependent care deduction for the actual cost of payments necessary for the care of a dependent</t>
    </r>
    <r>
      <rPr>
        <sz val="11"/>
        <color theme="1"/>
        <rFont val="Calibri"/>
        <family val="2"/>
        <scheme val="minor"/>
      </rPr>
      <t xml:space="preserve"> if the care enables a household member to accept or continue employment, or training or education that is preparatory for employment.</t>
    </r>
  </si>
  <si>
    <t>(6)Excess shelter expense deduction</t>
  </si>
  <si>
    <t>A household shall be entitled, with respect to expenses other than expenses paid on behalf of the household by a third party, to an excess shelter expense deduction to the extent that the monthly amount expended by a household for shelter exceeds an amount equal to 50 percent of monthly household income after all other applicable deductions have been allowed.</t>
  </si>
  <si>
    <t>(B)Maximum amount of deductionIn the case of a household that does not contain an elderly or disabled individual, in the 48 contiguous States and the District of Columbia, Alaska, Hawaii, Guam, and the Virgin Islands of the United States, the excess shelter expense deduction shall not exceed—</t>
  </si>
  <si>
    <t>(vi)for fiscal year 2002 and each subsequent fiscal year, the applicable amount during the preceding fiscal year, as adjusted to reflect changes for the 12-month period ending the preceding November 30 in the Consumer Price Index for All Urban Consumers published by the Bureau of Labor Statistics of the Department of Labor.</t>
  </si>
  <si>
    <t>(C)Standard utility allowance</t>
  </si>
  <si>
    <t>(i)In general</t>
  </si>
  <si>
    <t>In computing the excess shelter expense deduction, a State agency may use a standard utility allowance in accordance with regulations promulgated by the Secretary, subject to clause (iv), except that a State agency may use an allowance that does not fluctuate within a year to reflect seasonal variations.</t>
  </si>
  <si>
    <t>(ii)Restrictions on heating and cooling expensesAn allowance for a heating or cooling expense may not be used in the case of a household that—</t>
  </si>
  <si>
    <t>(I)does not incur a heating or cooling expense, as the case may be;</t>
  </si>
  <si>
    <t>(II)does incur a heating or cooling expense but is located in a public housing unit that has central utility meters and charges households, with regard to the expense, only for excess utility costs; or</t>
  </si>
  <si>
    <t>(III)shares the expense with, and lives with, another individual not participating in the supplemental nutrition assistance program, another household participating in the supplemental nutrition assistance program, or both, unless the allowance is prorated between the household and the other individual, household, or both.</t>
  </si>
  <si>
    <t>(iii)Mandatory allowance</t>
  </si>
  <si>
    <t>(I)In generalA State agency may make the use of a standard utility allowance mandatory for all households with qualifying utility costs if—</t>
  </si>
  <si>
    <t xml:space="preserve">(aa)the State agency has developed 1 or more standards that include the cost of heating and cooling and 1 or more standards that do not include the cost of heating and cooling; and </t>
  </si>
  <si>
    <t>(bb)the Secretary finds (without regard to subclause (III)) that the standards will not result in an increased cost to the Secretary.</t>
  </si>
  <si>
    <t>(II)Household election</t>
  </si>
  <si>
    <t>A State agency that has not made the use of a standard utility allowance mandatory under subclause (I) shall allow a household to switch, at the end of a certification period, between the standard utility allowance and a deduction based on the actual utility costs of the household.</t>
  </si>
  <si>
    <t>(III)Inapplicability of certain restrictions</t>
  </si>
  <si>
    <t>Clauses (ii)(II) and (ii)(III) shall not apply in the case of a State agency that has made the use of a standard utility allowance mandatory under subclause (I).</t>
  </si>
  <si>
    <t>(iv)Availability of allowance to recipients of energy assistance</t>
  </si>
  <si>
    <t>(I)In general</t>
  </si>
  <si>
    <t>Subject to subclause (II), if a State agency elects to use a standard utility allowance that reflects heating and cooling costs, the standard utility allowance shall be made available to households that received a payment, or on behalf of which a payment was made, under the Low-Income Home Energy Assistance Act of 1981 (42 U.S.C. 8621 et seq.) or other similar energy assistance program, if in the current month or in the immediately preceding 12 months, the household either received such a payment, or such a payment was made on behalf of the household, that was greater than $20 annually, as determined by the Secretary.</t>
  </si>
  <si>
    <t>(II)Separate allowance</t>
  </si>
  <si>
    <t>A State agency may use a separate standard utility allowance for households on behalf of which a payment described in subclause (I) is made, but may not be required to do so.</t>
  </si>
  <si>
    <t>(III)States not electing to use separate allowance</t>
  </si>
  <si>
    <t>A State agency that does not elect to use a separate allowance but makes a single standard utility allowance available to households incurring heating or cooling expenses (other than a household described in subclause (I) or (II) of clause (ii)) may not be required to reduce the allowance due to the provision (directly or indirectly) of assistance under the Low-Income Home Energy Assistance Act of 1981 (42 U.S.C. 8621 et seq.).</t>
  </si>
  <si>
    <t>(IV)Proration of assistance</t>
  </si>
  <si>
    <t>For the purpose of the supplemental nutrition assistance program, assistance provided under the Low-Income Home Energy Assistance Act of 1981 (42 U.S.C. 8621 et seq.) shall be considered to be prorated over the entire heating or cooling season for which the assistance was provided.</t>
  </si>
  <si>
    <t>7 U.S. Code § 2017.Value of allotment</t>
  </si>
  <si>
    <t>https://www.law.cornell.edu/uscode/text/7/2017</t>
  </si>
  <si>
    <t>(a)Calculation</t>
  </si>
  <si>
    <r>
      <t xml:space="preserve">The value of the allotment which State agencies shall be authorized to issue to any households certified as eligible to participate in the supplemental nutrition assistance program shall be </t>
    </r>
    <r>
      <rPr>
        <sz val="11"/>
        <color rgb="FFFF0000"/>
        <rFont val="Calibri"/>
        <family val="2"/>
        <scheme val="minor"/>
      </rPr>
      <t>equal to the cost to such households of the thrifty food plan reduced by an amount equal to 30 per centum of the household’s income, as determined in accordance with section 2014(d) and (e) of this title</t>
    </r>
    <r>
      <rPr>
        <sz val="11"/>
        <color theme="1"/>
        <rFont val="Calibri"/>
        <family val="2"/>
        <scheme val="minor"/>
      </rPr>
      <t>, rounded to the nearest lower whole dollar: Provided, That for households of one and two persons the minimum allotment shall be 8 percent of the cost of the thrifty food plan for a household containing 1 member, as determined by the Secretary under section 2012 of this title, rounded to the nearest whole dollar increment.</t>
    </r>
  </si>
  <si>
    <t>Food and Nutrition Service, U.S. Department of Agriculture Webpages on SNAP (Last update: 08/14/2019)</t>
  </si>
  <si>
    <t>webage on eligibility: https://www.fns.usda.gov/snap/recipient/eligibility, accessed Mr 21, 2020</t>
  </si>
  <si>
    <t>What are the Snap income limits</t>
  </si>
  <si>
    <t>In most cases, your household must meet both the gross and net income limits described below or you are not eligible for SNAP and cannot receive benefits.</t>
  </si>
  <si>
    <r>
      <rPr>
        <b/>
        <sz val="11"/>
        <color theme="1"/>
        <rFont val="Calibri"/>
        <family val="2"/>
        <scheme val="minor"/>
      </rPr>
      <t>Gross income</t>
    </r>
    <r>
      <rPr>
        <sz val="11"/>
        <color theme="1"/>
        <rFont val="Calibri"/>
        <family val="2"/>
        <scheme val="minor"/>
      </rPr>
      <t xml:space="preserve"> means a household's total, non-excluded income, before any deductions have been made.</t>
    </r>
  </si>
  <si>
    <r>
      <rPr>
        <b/>
        <sz val="11"/>
        <color theme="1"/>
        <rFont val="Calibri"/>
        <family val="2"/>
        <scheme val="minor"/>
      </rPr>
      <t>Net income</t>
    </r>
    <r>
      <rPr>
        <sz val="11"/>
        <color theme="1"/>
        <rFont val="Calibri"/>
        <family val="2"/>
        <scheme val="minor"/>
      </rPr>
      <t xml:space="preserve"> means gross income minus allowable deductions.</t>
    </r>
  </si>
  <si>
    <r>
      <t xml:space="preserve">A </t>
    </r>
    <r>
      <rPr>
        <sz val="11"/>
        <color rgb="FFFF0000"/>
        <rFont val="Calibri"/>
        <family val="2"/>
        <scheme val="minor"/>
      </rPr>
      <t>household with an elderly or disabled person only has to meet the net income limit</t>
    </r>
    <r>
      <rPr>
        <sz val="11"/>
        <color theme="1"/>
        <rFont val="Calibri"/>
        <family val="2"/>
        <scheme val="minor"/>
      </rPr>
      <t>, as described on the elderly and disabled page.</t>
    </r>
  </si>
  <si>
    <r>
      <t>If all members of your household are receiving</t>
    </r>
    <r>
      <rPr>
        <sz val="11"/>
        <color rgb="FFFF0000"/>
        <rFont val="Calibri"/>
        <family val="2"/>
        <scheme val="minor"/>
      </rPr>
      <t xml:space="preserve"> Temporary Assistance for Needy Families (TANF), Supplemental Security Income (SSI), or in some places other general assistance, your household may be deemed “categorically eligible”</t>
    </r>
    <r>
      <rPr>
        <sz val="11"/>
        <color theme="1"/>
        <rFont val="Calibri"/>
        <family val="2"/>
        <scheme val="minor"/>
      </rPr>
      <t xml:space="preserve"> for SNAP because you have already been determined eligible for another means-tested program.</t>
    </r>
  </si>
  <si>
    <t>SNAP Excess Shelter Cost Deduction</t>
  </si>
  <si>
    <t>The shelter deduction is for shelter costs that are more than half of the household's income after other deductions.</t>
  </si>
  <si>
    <t>Allowable shelter costs include:</t>
  </si>
  <si>
    <r>
      <rPr>
        <sz val="11"/>
        <color theme="1"/>
        <rFont val="Calibri"/>
        <family val="2"/>
      </rPr>
      <t xml:space="preserve">• </t>
    </r>
    <r>
      <rPr>
        <sz val="11"/>
        <color theme="1"/>
        <rFont val="Calibri"/>
        <family val="2"/>
        <scheme val="minor"/>
      </rPr>
      <t>Fuel to heat and cook with.</t>
    </r>
  </si>
  <si>
    <r>
      <rPr>
        <sz val="11"/>
        <color theme="1"/>
        <rFont val="Calibri"/>
        <family val="2"/>
      </rPr>
      <t xml:space="preserve">• </t>
    </r>
    <r>
      <rPr>
        <sz val="11"/>
        <color theme="1"/>
        <rFont val="Calibri"/>
        <family val="2"/>
        <scheme val="minor"/>
      </rPr>
      <t>Electricity.</t>
    </r>
  </si>
  <si>
    <r>
      <rPr>
        <sz val="11"/>
        <color theme="1"/>
        <rFont val="Calibri"/>
        <family val="2"/>
      </rPr>
      <t xml:space="preserve">• </t>
    </r>
    <r>
      <rPr>
        <sz val="11"/>
        <color theme="1"/>
        <rFont val="Calibri"/>
        <family val="2"/>
        <scheme val="minor"/>
      </rPr>
      <t>Water.</t>
    </r>
  </si>
  <si>
    <r>
      <rPr>
        <sz val="11"/>
        <color theme="1"/>
        <rFont val="Calibri"/>
        <family val="2"/>
      </rPr>
      <t xml:space="preserve">• </t>
    </r>
    <r>
      <rPr>
        <sz val="11"/>
        <color theme="1"/>
        <rFont val="Calibri"/>
        <family val="2"/>
        <scheme val="minor"/>
      </rPr>
      <t>The basic fee for one telephone.</t>
    </r>
  </si>
  <si>
    <r>
      <rPr>
        <sz val="11"/>
        <color theme="1"/>
        <rFont val="Calibri"/>
        <family val="2"/>
      </rPr>
      <t xml:space="preserve">• </t>
    </r>
    <r>
      <rPr>
        <sz val="11"/>
        <color theme="1"/>
        <rFont val="Calibri"/>
        <family val="2"/>
        <scheme val="minor"/>
      </rPr>
      <t>Rent or mortgage payments and interest.</t>
    </r>
  </si>
  <si>
    <r>
      <rPr>
        <sz val="11"/>
        <color theme="1"/>
        <rFont val="Calibri"/>
        <family val="2"/>
      </rPr>
      <t xml:space="preserve">• </t>
    </r>
    <r>
      <rPr>
        <sz val="11"/>
        <color theme="1"/>
        <rFont val="Calibri"/>
        <family val="2"/>
        <scheme val="minor"/>
      </rPr>
      <t>Taxes on the home.</t>
    </r>
  </si>
  <si>
    <r>
      <t xml:space="preserve">The amount of the </t>
    </r>
    <r>
      <rPr>
        <sz val="11"/>
        <color rgb="FFFF0000"/>
        <rFont val="Calibri"/>
        <family val="2"/>
        <scheme val="minor"/>
      </rPr>
      <t>shelter deduction is capped</t>
    </r>
    <r>
      <rPr>
        <sz val="11"/>
        <color theme="1"/>
        <rFont val="Calibri"/>
        <family val="2"/>
        <scheme val="minor"/>
      </rPr>
      <t xml:space="preserve"> at (or limited to) $569 u</t>
    </r>
    <r>
      <rPr>
        <sz val="11"/>
        <color rgb="FFFF0000"/>
        <rFont val="Calibri"/>
        <family val="2"/>
        <scheme val="minor"/>
      </rPr>
      <t>nless one person in the household is elderly or disabled</t>
    </r>
    <r>
      <rPr>
        <sz val="11"/>
        <color theme="1"/>
        <rFont val="Calibri"/>
        <family val="2"/>
        <scheme val="minor"/>
      </rPr>
      <t>. The limit is higher in Alaska, Hawaii, and Guam. For a household with an elderly or disabled member all shelter costs over half of the household's income may be deducted.</t>
    </r>
  </si>
  <si>
    <t>Families First Coronavirus Response Act (Public Law 116-127, March 18, 2020</t>
  </si>
  <si>
    <t>https://www.congress.gov/bill/116th-congress/house-bill/6201</t>
  </si>
  <si>
    <t>USDA has granted waivers to the following states, allowing for the issuance of emergency allotments (supplements) based on a public health emergency declaration by the Secretary of Health and Human Services under section 319 of the Public Health Service Act related to an outbreak of COVID-19 when a state has also issued an emergency or disaster declaration.</t>
  </si>
  <si>
    <t>SEC. 2302. ADDITIONAL SNAP FLEXIBILITIES IN A PUBLIC HEALTH EMERGENCY</t>
  </si>
  <si>
    <t>… the Secretary of Agriculture--</t>
  </si>
  <si>
    <t>shall provide, at the request of a State agency (as defined in section 3 of the Food and Nutrition Act of 2008)</t>
  </si>
  <si>
    <t>that provides sufficient data (as determined by the Secretary through guidance) supporting such request, for emergency allotments</t>
  </si>
  <si>
    <t>to households participating in the supplemental nutrition assistance program under the Food and Nutrition Act of 2008</t>
  </si>
  <si>
    <t>to address temporary food needs not greater than the applicable maximum monthly allotment for the household size;</t>
  </si>
  <si>
    <t>Note based on issuance of emergency, and approved on a monthly basis</t>
  </si>
  <si>
    <t>Implementation:</t>
  </si>
  <si>
    <t>FNS guideance webpage with links to each state's requests and approvals: https://www.fns.usda.gov/snap/covid-19-emergency-allotments-guidance</t>
  </si>
  <si>
    <t>The guidance form for all states says: "to bring all households up to the maximum benefit ": https://fns-prod.azureedge.net/sites/default/files/resource-files/SNAP-COVID-EmergencyAllotmentsGuidance.pdf</t>
  </si>
  <si>
    <t>LookupTable: SNAPHHSizeFactors</t>
  </si>
  <si>
    <t>Name</t>
  </si>
  <si>
    <t>State</t>
  </si>
  <si>
    <t>Alaska Area</t>
  </si>
  <si>
    <t>Elderly-Disabled</t>
  </si>
  <si>
    <t>Household Size</t>
  </si>
  <si>
    <t>FFY 2018</t>
  </si>
  <si>
    <t>FFY 2019</t>
  </si>
  <si>
    <t>FFY 2020</t>
  </si>
  <si>
    <t>2018</t>
  </si>
  <si>
    <t>2019</t>
  </si>
  <si>
    <t>2020</t>
  </si>
  <si>
    <t>2021</t>
  </si>
  <si>
    <t>2022</t>
  </si>
  <si>
    <t>2023</t>
  </si>
  <si>
    <t>Gross Monthly Income</t>
  </si>
  <si>
    <t>48 States</t>
  </si>
  <si>
    <t>No</t>
  </si>
  <si>
    <t>Alaska</t>
  </si>
  <si>
    <t>Hawaii</t>
  </si>
  <si>
    <t>Yes</t>
  </si>
  <si>
    <t>Net Monthly Income</t>
  </si>
  <si>
    <t>Maximum Monthly Allotment</t>
  </si>
  <si>
    <t>Urban</t>
  </si>
  <si>
    <t>Rural 1</t>
  </si>
  <si>
    <t>Rural 2</t>
  </si>
  <si>
    <t>Monthly Standard Deduction</t>
  </si>
  <si>
    <t>Notes</t>
  </si>
  <si>
    <t>Formulae</t>
  </si>
  <si>
    <t>Minimum Monthly Allotment</t>
  </si>
  <si>
    <t>1-2</t>
  </si>
  <si>
    <t>LookupTable: SNAPFlatFactors</t>
  </si>
  <si>
    <t>Formula</t>
  </si>
  <si>
    <t>LookupTable: SNAPMaxAssetLimits</t>
  </si>
  <si>
    <t>Skipped Table 3 of Income Eligiblity Tables: Gross Monthly Income Limit Where Elderly/Disabled Members Are a Separate Household (165% of Federal Poverty Level)</t>
  </si>
  <si>
    <t>formula1=</t>
  </si>
  <si>
    <t>INDEX(SNAPHHSizeFactors,MATCH(1,(SNAPHHSizeFactors[State]=E125)*(SNAPHHSizeFactors[Name]=E127)*(SNAPHHSizeFactors[Household Size]=E128),0),MATCH(E129,VALUE(SNAPHHSizeFactors[#Headers]),0))</t>
  </si>
  <si>
    <t>formula2=</t>
  </si>
  <si>
    <t>INDEX(SNAPHHSizeFactors,MATCH(1,(SNAPHHSizeFactors[State]=H125)*(SNAPHHSizeFactors[Alaska Area]=IF(H125="Alaska",H126,""))*(SNAPHHSizeFactors[Name]=H127)*(SNAPHHSizeFactors[Household Size]=H128),0),MATCH(H129,VALUE(SNAPHHSizeFactors[#Headers]),0))</t>
  </si>
  <si>
    <t>formula3=</t>
  </si>
  <si>
    <t>INDEX(SNAPHHSizeFactors,MATCH(1,(SNAPHHSizeFactors[State]=L125)*(SNAPHHSizeFactors[Alaska Area]=L126)*(SNAPHHSizeFactors[Name]=L127),0),MATCH(L129,VALUE(SNAPHHSizeFactors[#Headers]),0))</t>
  </si>
  <si>
    <t>test formula=</t>
  </si>
  <si>
    <t>1: Monthly Income or Standard Deduction</t>
  </si>
  <si>
    <t>2: Maximum Monthly Allotment</t>
  </si>
  <si>
    <t>3: Minimum Monthly Allotment</t>
  </si>
  <si>
    <t>input: state =</t>
  </si>
  <si>
    <t>input: state  =</t>
  </si>
  <si>
    <t>Table Sources</t>
  </si>
  <si>
    <t>input: Alaska Area =</t>
  </si>
  <si>
    <t>input:name=</t>
  </si>
  <si>
    <t>name=</t>
  </si>
  <si>
    <t>Household Size =</t>
  </si>
  <si>
    <t>input: year</t>
  </si>
  <si>
    <t>test result =</t>
  </si>
  <si>
    <t>Maximum Shelter Deduction</t>
  </si>
  <si>
    <t>Homeless Shelter Deduction</t>
  </si>
  <si>
    <t>Emergency Allotments (Supplements) to SNAP Households</t>
  </si>
  <si>
    <t>formula=</t>
  </si>
  <si>
    <t>INDEX(SNAPFlatFactors,MATCH(1,(SNAPFlatFactors[State]=$E$138)*(SNAPFlatFactors[Name]=$E$139),0),MATCH($E$140,VALUE(SNAPFlatFactors[#Headers]),0))</t>
  </si>
  <si>
    <t>LookupTable: SNAPEmergencyAllotmentPercent</t>
  </si>
  <si>
    <t xml:space="preserve">input: state </t>
  </si>
  <si>
    <t>input:  name</t>
  </si>
  <si>
    <t>Excess Shelter Deduction = Actual sheter cost minus 1/2 Adjusted Income</t>
  </si>
  <si>
    <t>Description</t>
  </si>
  <si>
    <t>FFY 2021</t>
  </si>
  <si>
    <t>Maximum Asset Limits</t>
  </si>
  <si>
    <t>Elderly/Disabled</t>
  </si>
  <si>
    <t>Household with at least 1 member age 60+ or disabled</t>
  </si>
  <si>
    <t>Other</t>
  </si>
  <si>
    <t>All other households</t>
  </si>
  <si>
    <t>Maximum Asset Limits not available for FFY 2018</t>
  </si>
  <si>
    <t>Note: All factors above come from online Cost of Living Adjustment Information published by the Food and Nutrition Service of the USDA: https://www.fns.usda.gov/snap/allotment/COLA</t>
  </si>
  <si>
    <t>2018 Income Eligibility Standards</t>
  </si>
  <si>
    <t>https://www.fns.usda.gov/sites/default/files/snap/FY18-Income-Eligibility-Standards.pdf</t>
  </si>
  <si>
    <t>2019 Income Eligibility Standards</t>
  </si>
  <si>
    <t>https://www.fns.usda.gov/sites/default/files/media/file/FY19-Income-Eligibility-Standards.pdf</t>
  </si>
  <si>
    <t>2020 Income Eligibility Standards</t>
  </si>
  <si>
    <t>https://www.fns.usda.gov/sites/default/files/media/file/FY20-Income-Eligibility-Standards.pdf</t>
  </si>
  <si>
    <t>2018 Maximum Allotments and Deductions</t>
  </si>
  <si>
    <t>https://www.fns.usda.gov/sites/default/files/snap/FY18-Maximum-Allotments-Deductions.pdf</t>
  </si>
  <si>
    <t>2019 Maximum Allotments and Deductions</t>
  </si>
  <si>
    <t>https://www.fns.usda.gov/sites/default/files/media/file/FY19-Maximum-Allotments-Deductions.pdf</t>
  </si>
  <si>
    <t>2020 Maximum Allotments and Deductions</t>
  </si>
  <si>
    <t>https://www.fns.usda.gov/sites/default/files/media/file/FY20-Maximum-Allotments-Deductions.pdf</t>
  </si>
  <si>
    <t>2018 Maximum Allotments for Alaska, Hawaii</t>
  </si>
  <si>
    <t>https://www.fns.usda.gov/sites/default/files/snap/FY18-Allotments-AKHIGUVI-1.pdf</t>
  </si>
  <si>
    <t>2018 Minimum SNAP Allotment</t>
  </si>
  <si>
    <t>https://www.fns.usda.gov/sites/default/files/snap/FY18-Minimum-Allotments.pdf</t>
  </si>
  <si>
    <t>2019 Minimum SNAP Allotment</t>
  </si>
  <si>
    <t>https://www.fns.usda.gov/sites/default/files/media/file/FY19-Minimum-Allotments_0.pdf</t>
  </si>
  <si>
    <t>2020 Minimum SNAP Allotment</t>
  </si>
  <si>
    <t>https://www.fns.usda.gov/sites/default/files/media/file/FY20-Minimum-Allotments.pdf</t>
  </si>
  <si>
    <t>2021 Cost of Living Adjustments (All Factors)</t>
  </si>
  <si>
    <t>https://fns-prod.azureedge.net/sites/default/files/resource-files/COLAMemoFY2021.pdf</t>
  </si>
  <si>
    <t>Per Families First Coronavirus Response Act (see notations above)</t>
  </si>
  <si>
    <t>Source</t>
  </si>
  <si>
    <t>https://www.fns.usda.gov/snap/covid-19-emergency-allotments-guidance</t>
  </si>
  <si>
    <t>Year</t>
  </si>
  <si>
    <t>Waiver</t>
  </si>
  <si>
    <t>Waiver Percent</t>
  </si>
  <si>
    <t>Input State</t>
  </si>
  <si>
    <t>Alabama</t>
  </si>
  <si>
    <t>Input Year</t>
  </si>
  <si>
    <t>Arkansas</t>
  </si>
  <si>
    <t>Florida</t>
  </si>
  <si>
    <t>Georgia</t>
  </si>
  <si>
    <t>Louisiana</t>
  </si>
  <si>
    <t>Mississippi</t>
  </si>
  <si>
    <t>Missouri</t>
  </si>
  <si>
    <t>North Carolina</t>
  </si>
  <si>
    <t>South Carolina</t>
  </si>
  <si>
    <t>Tennessee</t>
  </si>
  <si>
    <t>Texas</t>
  </si>
  <si>
    <t>Utah</t>
  </si>
  <si>
    <t>West Virginia</t>
  </si>
  <si>
    <t>Calculation for Percentages</t>
  </si>
  <si>
    <t>Start month</t>
  </si>
  <si>
    <t>March</t>
  </si>
  <si>
    <t>January</t>
  </si>
  <si>
    <t>Assume End Month</t>
  </si>
  <si>
    <t>December</t>
  </si>
  <si>
    <t>February</t>
  </si>
  <si>
    <t>Count months</t>
  </si>
  <si>
    <t>Percent year</t>
  </si>
  <si>
    <t>INDEX(SNAPEmergencyAllotmentPercent,MATCH(InputStateName,SNAPEmergencyAllotmentPercent[State],0),MATCH($E$301,VALUE(SNAPEmergencyAllotmentPercent[#Headers]),0))</t>
  </si>
  <si>
    <t>revised for calc page</t>
  </si>
  <si>
    <t>INDEX(SNAPEmergencyAllotmentPercent,MATCH(InputStateName,SNAPEmergencyAllotmentPercent[State],0),MATCH(inputyear,VALUE(SNAPEmergencyAllotmentPercent[#Headers]),0))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</si>
</sst>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_);[Red]\(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theme="1"/>
      <name val="Calibri"/>
      <family val="2"/>
    </font>
    <font>
      <sz val="11"/>
      <color rgb="FF000000"/>
      <name val="Arial"/>
      <family val="2"/>
    </font>
    <font>
      <sz val="13"/>
      <color rgb="FF1B1B1B"/>
      <name val="Source Sans Pro"/>
      <family val="2"/>
    </font>
    <font>
      <sz val="10"/>
      <color rgb="FF000000"/>
      <name val="Times New Roman"/>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2" fillId="0" borderId="0" xfId="0" applyFont="1"/>
    <xf numFmtId="0" fontId="4" fillId="0" borderId="0" xfId="0" applyFont="1"/>
    <xf numFmtId="0" fontId="3" fillId="0" borderId="0" xfId="1"/>
    <xf numFmtId="0" fontId="0" fillId="0" borderId="0" xfId="0" applyAlignment="1">
      <alignment horizontal="left" indent="1"/>
    </xf>
    <xf numFmtId="0" fontId="0" fillId="0" borderId="0" xfId="0" quotePrefix="1" applyAlignment="1">
      <alignment horizontal="left" indent="1"/>
    </xf>
    <xf numFmtId="0" fontId="0" fillId="0" borderId="0" xfId="0" applyAlignment="1">
      <alignment horizontal="left" indent="2"/>
    </xf>
    <xf numFmtId="0" fontId="0" fillId="0" borderId="0" xfId="0" quotePrefix="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xf>
    <xf numFmtId="0" fontId="6" fillId="0" borderId="0" xfId="0" applyFont="1" applyAlignment="1">
      <alignment horizontal="left" vertical="center" indent="1"/>
    </xf>
    <xf numFmtId="0" fontId="7" fillId="0" borderId="0" xfId="0" applyFont="1"/>
    <xf numFmtId="0" fontId="0" fillId="0" borderId="0" xfId="0" applyAlignment="1">
      <alignment horizontal="center"/>
    </xf>
    <xf numFmtId="3" fontId="0" fillId="0" borderId="0" xfId="0" applyNumberFormat="1" applyAlignment="1">
      <alignment horizontal="center"/>
    </xf>
    <xf numFmtId="3" fontId="0" fillId="0" borderId="0" xfId="0" applyNumberFormat="1"/>
    <xf numFmtId="1" fontId="0" fillId="0" borderId="0" xfId="0" applyNumberFormat="1" applyAlignment="1">
      <alignment horizontal="center"/>
    </xf>
    <xf numFmtId="164" fontId="8" fillId="0" borderId="0" xfId="0" applyNumberFormat="1" applyFont="1" applyAlignment="1">
      <alignment vertical="top" wrapText="1"/>
    </xf>
    <xf numFmtId="165" fontId="0" fillId="0" borderId="0" xfId="0" applyNumberFormat="1" applyAlignment="1">
      <alignment horizontal="center"/>
    </xf>
    <xf numFmtId="0" fontId="0" fillId="0" borderId="1" xfId="0" applyBorder="1"/>
    <xf numFmtId="0" fontId="0" fillId="2" borderId="1" xfId="0" applyFill="1" applyBorder="1"/>
    <xf numFmtId="16" fontId="0" fillId="0" borderId="0" xfId="0" quotePrefix="1" applyNumberFormat="1" applyAlignment="1">
      <alignment horizontal="center"/>
    </xf>
    <xf numFmtId="0" fontId="0" fillId="0" borderId="0" xfId="0" applyAlignment="1">
      <alignment horizontal="right"/>
    </xf>
    <xf numFmtId="0" fontId="2" fillId="0" borderId="0" xfId="0" applyFont="1" applyAlignment="1">
      <alignment horizontal="right"/>
    </xf>
    <xf numFmtId="0" fontId="1" fillId="0" borderId="0" xfId="0" applyFont="1" applyAlignment="1">
      <alignment horizontal="right"/>
    </xf>
    <xf numFmtId="3" fontId="0" fillId="2" borderId="1" xfId="0" applyNumberFormat="1" applyFill="1" applyBorder="1" applyAlignment="1">
      <alignment horizontal="center"/>
    </xf>
    <xf numFmtId="0" fontId="0" fillId="2" borderId="2" xfId="0" applyFill="1" applyBorder="1"/>
    <xf numFmtId="0" fontId="1" fillId="0" borderId="0" xfId="0" applyFont="1"/>
    <xf numFmtId="0" fontId="0" fillId="0" borderId="2" xfId="0" applyBorder="1"/>
    <xf numFmtId="0" fontId="0" fillId="2" borderId="1" xfId="0" applyFill="1" applyBorder="1" applyAlignment="1">
      <alignment horizontal="center"/>
    </xf>
    <xf numFmtId="10" fontId="0" fillId="0" borderId="0" xfId="0" applyNumberFormat="1"/>
    <xf numFmtId="10" fontId="0" fillId="0" borderId="0" xfId="0" applyNumberFormat="1" applyAlignment="1">
      <alignment horizontal="center"/>
    </xf>
    <xf numFmtId="0" fontId="0" fillId="0" borderId="3" xfId="0" applyBorder="1"/>
  </cellXfs>
  <cellStyles count="2">
    <cellStyle name="Hyperlink" xfId="1" builtinId="8"/>
    <cellStyle name="Normal" xfId="0" builtinId="0"/>
  </cellStyles>
  <dxfs count="26">
    <dxf>
      <numFmt numFmtId="14" formatCode="0.00%"/>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fgColor indexed="64"/>
          <bgColor auto="1"/>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1" formatCode="d\-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wner\Documents\Just%20Saying%20That\Consulting\GCO\Cliff%20Dev%20Team\Cliff%20Model%20Working%20Group-v12.8w1.xlsm" TargetMode="External"/><Relationship Id="rId1" Type="http://schemas.openxmlformats.org/officeDocument/2006/relationships/externalLinkPath" Target="/Users/Owner/Documents/Just%20Saying%20That/Consulting/GCO/Cliff%20Dev%20Team/Cliff%20Model%20Working%20Group-v12.8w1.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Owner\Documents\Just%20Saying%20That\Consulting\GCO\Cliff%20Production\GCO%20Cliff%20Model%20PROD%20v12.6.xlsm" TargetMode="External"/><Relationship Id="rId1" Type="http://schemas.openxmlformats.org/officeDocument/2006/relationships/externalLinkPath" Target="/Users/Owner/Documents/Just%20Saying%20That/Consulting/GCO/Cliff%20Production/GCO%20Cliff%20Model%20PROD%20v12.6.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wner\Documents\Just%20Saying%20That\Consulting\GCO\Cliff%20Development\Cliff%20Model%20Working%20Group-v12.8t.1.xlsm" TargetMode="External"/><Relationship Id="rId1" Type="http://schemas.openxmlformats.org/officeDocument/2006/relationships/externalLinkPath" Target="/Users/Owner/Documents/Just%20Saying%20That/Consulting/GCO/Cliff%20Development/Cliff%20Model%20Working%20Group-v12.8t.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e05eebcf225b5e6d/Documents/1-Georgia%20Center%20for%20Opportunity/Project-Cliff%20Expansion/Cliff%20Model%20Georgia%20v3d%20Sou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phs"/>
      <sheetName val="Export"/>
      <sheetName val="Analysis"/>
      <sheetName val="Income Compare Graphs"/>
      <sheetName val="Output Income Compare"/>
      <sheetName val="Output Marriage Penalty"/>
      <sheetName val="State Compare Graphs"/>
      <sheetName val="Output State Compare"/>
      <sheetName val="Output"/>
      <sheetName val="Inputs"/>
      <sheetName val="Calc1"/>
      <sheetName val="FPIG"/>
      <sheetName val="FICA"/>
      <sheetName val="fTax"/>
      <sheetName val="CTC"/>
      <sheetName val="EITC"/>
      <sheetName val="TANF"/>
      <sheetName val="sTax"/>
      <sheetName val="sTax2"/>
      <sheetName val="sEITC"/>
      <sheetName val="HIX"/>
      <sheetName val="SSI"/>
      <sheetName val="sSSI"/>
      <sheetName val="SNAP"/>
      <sheetName val="WIC"/>
      <sheetName val="NSLP"/>
      <sheetName val="Mcaid"/>
      <sheetName val="CHIP"/>
      <sheetName val="CCare"/>
      <sheetName val="Sec8"/>
      <sheetName val="LIHEAP"/>
      <sheetName val="States"/>
      <sheetName val="Subdivisions"/>
      <sheetName val="Lists"/>
      <sheetName val="Codes"/>
      <sheetName val="Federal Sources"/>
      <sheetName val="State Sources"/>
      <sheetName val="Tables"/>
      <sheetName val="Defined Name Table"/>
      <sheetName val="Cliff Model Working Group-v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5">
          <cell r="C5">
            <v>2022</v>
          </cell>
        </row>
        <row r="6">
          <cell r="C6" t="str">
            <v>Missouri</v>
          </cell>
        </row>
        <row r="7">
          <cell r="C7" t="str">
            <v>Statewide Average</v>
          </cell>
        </row>
        <row r="11">
          <cell r="C11" t="str">
            <v>Yes</v>
          </cell>
          <cell r="D11">
            <v>28</v>
          </cell>
          <cell r="H11" t="str">
            <v>No</v>
          </cell>
        </row>
        <row r="26">
          <cell r="D26" t="b">
            <v>1</v>
          </cell>
        </row>
        <row r="27">
          <cell r="D27" t="b">
            <v>1</v>
          </cell>
        </row>
        <row r="28">
          <cell r="D28" t="b">
            <v>1</v>
          </cell>
        </row>
        <row r="29">
          <cell r="D29" t="b">
            <v>1</v>
          </cell>
        </row>
        <row r="30">
          <cell r="D30" t="b">
            <v>1</v>
          </cell>
        </row>
        <row r="31">
          <cell r="D31" t="b">
            <v>1</v>
          </cell>
        </row>
        <row r="32">
          <cell r="D32" t="b">
            <v>1</v>
          </cell>
        </row>
        <row r="33">
          <cell r="D33" t="b">
            <v>1</v>
          </cell>
        </row>
        <row r="34">
          <cell r="D34" t="b">
            <v>1</v>
          </cell>
        </row>
        <row r="35">
          <cell r="D35" t="b">
            <v>1</v>
          </cell>
        </row>
        <row r="36">
          <cell r="D36" t="b">
            <v>1</v>
          </cell>
        </row>
        <row r="37">
          <cell r="D37" t="b">
            <v>1</v>
          </cell>
        </row>
        <row r="38">
          <cell r="D38" t="b">
            <v>1</v>
          </cell>
        </row>
        <row r="39">
          <cell r="D39" t="b">
            <v>1</v>
          </cell>
        </row>
        <row r="40">
          <cell r="D40" t="b">
            <v>1</v>
          </cell>
        </row>
        <row r="41">
          <cell r="D41" t="b">
            <v>1</v>
          </cell>
        </row>
        <row r="42">
          <cell r="D42" t="b">
            <v>1</v>
          </cell>
        </row>
        <row r="43">
          <cell r="D43" t="b">
            <v>1</v>
          </cell>
        </row>
        <row r="44">
          <cell r="D44" t="b">
            <v>1</v>
          </cell>
        </row>
      </sheetData>
      <sheetData sheetId="10">
        <row r="2">
          <cell r="N2">
            <v>1</v>
          </cell>
          <cell r="O2">
            <v>2</v>
          </cell>
          <cell r="P2">
            <v>3</v>
          </cell>
          <cell r="Q2">
            <v>4</v>
          </cell>
          <cell r="R2">
            <v>5</v>
          </cell>
          <cell r="S2">
            <v>6</v>
          </cell>
          <cell r="T2">
            <v>7</v>
          </cell>
          <cell r="U2">
            <v>8</v>
          </cell>
          <cell r="V2">
            <v>9</v>
          </cell>
          <cell r="W2">
            <v>10</v>
          </cell>
          <cell r="X2">
            <v>11</v>
          </cell>
          <cell r="Y2">
            <v>12</v>
          </cell>
          <cell r="Z2">
            <v>13</v>
          </cell>
          <cell r="AA2">
            <v>14</v>
          </cell>
          <cell r="AB2">
            <v>15</v>
          </cell>
          <cell r="AC2">
            <v>16</v>
          </cell>
          <cell r="AD2">
            <v>17</v>
          </cell>
          <cell r="AE2">
            <v>18</v>
          </cell>
          <cell r="AF2">
            <v>19</v>
          </cell>
          <cell r="AG2">
            <v>20</v>
          </cell>
          <cell r="AH2">
            <v>21</v>
          </cell>
          <cell r="AI2">
            <v>22</v>
          </cell>
          <cell r="AJ2">
            <v>23</v>
          </cell>
          <cell r="AK2">
            <v>24</v>
          </cell>
          <cell r="AL2">
            <v>25</v>
          </cell>
          <cell r="AM2">
            <v>26</v>
          </cell>
          <cell r="AN2">
            <v>27</v>
          </cell>
          <cell r="AO2">
            <v>28</v>
          </cell>
          <cell r="AP2">
            <v>29</v>
          </cell>
          <cell r="AQ2">
            <v>30</v>
          </cell>
          <cell r="AR2">
            <v>31</v>
          </cell>
          <cell r="AS2">
            <v>32</v>
          </cell>
          <cell r="AT2">
            <v>33</v>
          </cell>
          <cell r="AU2">
            <v>34</v>
          </cell>
          <cell r="AV2">
            <v>35</v>
          </cell>
          <cell r="AW2">
            <v>36</v>
          </cell>
          <cell r="AX2">
            <v>37</v>
          </cell>
          <cell r="AY2">
            <v>38</v>
          </cell>
          <cell r="AZ2">
            <v>39</v>
          </cell>
          <cell r="BA2">
            <v>40</v>
          </cell>
          <cell r="BB2">
            <v>41</v>
          </cell>
          <cell r="BC2">
            <v>42</v>
          </cell>
          <cell r="BD2">
            <v>43</v>
          </cell>
          <cell r="BE2">
            <v>44</v>
          </cell>
          <cell r="BF2">
            <v>45</v>
          </cell>
          <cell r="BG2">
            <v>46</v>
          </cell>
          <cell r="BH2">
            <v>47</v>
          </cell>
          <cell r="BI2">
            <v>48</v>
          </cell>
          <cell r="BJ2">
            <v>49</v>
          </cell>
          <cell r="BK2">
            <v>50</v>
          </cell>
          <cell r="BL2">
            <v>51</v>
          </cell>
          <cell r="BM2">
            <v>52</v>
          </cell>
          <cell r="BN2">
            <v>53</v>
          </cell>
          <cell r="BO2">
            <v>54</v>
          </cell>
          <cell r="BP2">
            <v>55</v>
          </cell>
          <cell r="BQ2">
            <v>56</v>
          </cell>
          <cell r="BR2">
            <v>57</v>
          </cell>
          <cell r="BS2">
            <v>58</v>
          </cell>
          <cell r="BT2">
            <v>59</v>
          </cell>
          <cell r="BU2">
            <v>60</v>
          </cell>
          <cell r="BV2">
            <v>61</v>
          </cell>
          <cell r="BW2">
            <v>62</v>
          </cell>
          <cell r="BX2">
            <v>63</v>
          </cell>
          <cell r="BY2">
            <v>64</v>
          </cell>
          <cell r="BZ2">
            <v>65</v>
          </cell>
          <cell r="CA2">
            <v>66</v>
          </cell>
          <cell r="CB2">
            <v>67</v>
          </cell>
          <cell r="CC2">
            <v>68</v>
          </cell>
          <cell r="CD2">
            <v>69</v>
          </cell>
          <cell r="CE2">
            <v>70</v>
          </cell>
          <cell r="CF2">
            <v>71</v>
          </cell>
          <cell r="CG2">
            <v>72</v>
          </cell>
          <cell r="CH2">
            <v>73</v>
          </cell>
          <cell r="CI2">
            <v>74</v>
          </cell>
          <cell r="CJ2">
            <v>75</v>
          </cell>
          <cell r="CK2">
            <v>76</v>
          </cell>
          <cell r="CL2">
            <v>77</v>
          </cell>
          <cell r="CM2">
            <v>78</v>
          </cell>
          <cell r="CN2">
            <v>79</v>
          </cell>
          <cell r="CO2">
            <v>80</v>
          </cell>
          <cell r="CP2">
            <v>81</v>
          </cell>
          <cell r="CQ2">
            <v>82</v>
          </cell>
          <cell r="CR2">
            <v>83</v>
          </cell>
          <cell r="CS2">
            <v>84</v>
          </cell>
          <cell r="CT2">
            <v>85</v>
          </cell>
          <cell r="CU2">
            <v>86</v>
          </cell>
          <cell r="CV2">
            <v>87</v>
          </cell>
          <cell r="CW2">
            <v>88</v>
          </cell>
          <cell r="CX2">
            <v>89</v>
          </cell>
          <cell r="CY2">
            <v>90</v>
          </cell>
          <cell r="CZ2">
            <v>91</v>
          </cell>
          <cell r="DA2">
            <v>92</v>
          </cell>
          <cell r="DB2">
            <v>93</v>
          </cell>
          <cell r="DC2">
            <v>94</v>
          </cell>
          <cell r="DD2">
            <v>95</v>
          </cell>
          <cell r="DE2">
            <v>96</v>
          </cell>
          <cell r="DF2">
            <v>97</v>
          </cell>
          <cell r="DG2">
            <v>98</v>
          </cell>
          <cell r="DH2">
            <v>99</v>
          </cell>
          <cell r="DI2">
            <v>100</v>
          </cell>
          <cell r="DJ2">
            <v>101</v>
          </cell>
          <cell r="DK2">
            <v>102</v>
          </cell>
          <cell r="DL2">
            <v>103</v>
          </cell>
          <cell r="DM2">
            <v>104</v>
          </cell>
          <cell r="DN2">
            <v>105</v>
          </cell>
          <cell r="DO2">
            <v>106</v>
          </cell>
          <cell r="DP2">
            <v>107</v>
          </cell>
          <cell r="DQ2">
            <v>108</v>
          </cell>
          <cell r="DR2">
            <v>109</v>
          </cell>
          <cell r="DS2">
            <v>110</v>
          </cell>
          <cell r="DT2">
            <v>111</v>
          </cell>
          <cell r="DU2">
            <v>112</v>
          </cell>
          <cell r="DV2">
            <v>113</v>
          </cell>
          <cell r="DW2">
            <v>114</v>
          </cell>
          <cell r="DX2">
            <v>115</v>
          </cell>
          <cell r="DY2">
            <v>116</v>
          </cell>
          <cell r="DZ2">
            <v>117</v>
          </cell>
          <cell r="EA2">
            <v>118</v>
          </cell>
          <cell r="EB2">
            <v>119</v>
          </cell>
          <cell r="EC2">
            <v>120</v>
          </cell>
          <cell r="ED2">
            <v>121</v>
          </cell>
          <cell r="EE2">
            <v>122</v>
          </cell>
          <cell r="EF2">
            <v>123</v>
          </cell>
          <cell r="EG2">
            <v>124</v>
          </cell>
          <cell r="EH2">
            <v>125</v>
          </cell>
          <cell r="EI2">
            <v>126</v>
          </cell>
          <cell r="EJ2">
            <v>127</v>
          </cell>
          <cell r="EK2">
            <v>128</v>
          </cell>
          <cell r="EL2">
            <v>129</v>
          </cell>
          <cell r="EM2">
            <v>130</v>
          </cell>
          <cell r="EN2">
            <v>131</v>
          </cell>
          <cell r="EO2">
            <v>132</v>
          </cell>
          <cell r="EP2">
            <v>133</v>
          </cell>
          <cell r="EQ2">
            <v>134</v>
          </cell>
          <cell r="ER2">
            <v>135</v>
          </cell>
          <cell r="ES2">
            <v>136</v>
          </cell>
          <cell r="ET2">
            <v>137</v>
          </cell>
          <cell r="EU2">
            <v>138</v>
          </cell>
          <cell r="EV2">
            <v>139</v>
          </cell>
          <cell r="EW2">
            <v>140</v>
          </cell>
          <cell r="EX2">
            <v>141</v>
          </cell>
          <cell r="EY2">
            <v>142</v>
          </cell>
          <cell r="EZ2">
            <v>143</v>
          </cell>
          <cell r="FA2">
            <v>144</v>
          </cell>
          <cell r="FB2">
            <v>145</v>
          </cell>
          <cell r="FC2">
            <v>146</v>
          </cell>
          <cell r="FD2">
            <v>147</v>
          </cell>
          <cell r="FE2">
            <v>148</v>
          </cell>
          <cell r="FF2">
            <v>149</v>
          </cell>
          <cell r="FG2">
            <v>150</v>
          </cell>
          <cell r="FH2">
            <v>151</v>
          </cell>
          <cell r="FI2">
            <v>152</v>
          </cell>
          <cell r="FJ2">
            <v>153</v>
          </cell>
          <cell r="FK2">
            <v>154</v>
          </cell>
          <cell r="FL2">
            <v>155</v>
          </cell>
          <cell r="FM2">
            <v>156</v>
          </cell>
          <cell r="FN2">
            <v>157</v>
          </cell>
          <cell r="FO2">
            <v>158</v>
          </cell>
          <cell r="FP2">
            <v>159</v>
          </cell>
          <cell r="FQ2">
            <v>160</v>
          </cell>
          <cell r="FR2">
            <v>161</v>
          </cell>
          <cell r="FS2">
            <v>162</v>
          </cell>
          <cell r="FT2">
            <v>163</v>
          </cell>
          <cell r="FU2">
            <v>164</v>
          </cell>
          <cell r="FV2">
            <v>165</v>
          </cell>
          <cell r="FW2">
            <v>166</v>
          </cell>
          <cell r="FX2">
            <v>167</v>
          </cell>
          <cell r="FY2">
            <v>168</v>
          </cell>
          <cell r="FZ2">
            <v>169</v>
          </cell>
          <cell r="GA2">
            <v>170</v>
          </cell>
          <cell r="GB2">
            <v>171</v>
          </cell>
          <cell r="GC2">
            <v>172</v>
          </cell>
          <cell r="GD2">
            <v>173</v>
          </cell>
          <cell r="GE2">
            <v>174</v>
          </cell>
          <cell r="GF2">
            <v>175</v>
          </cell>
          <cell r="GG2">
            <v>176</v>
          </cell>
          <cell r="GH2">
            <v>177</v>
          </cell>
          <cell r="GI2">
            <v>178</v>
          </cell>
          <cell r="GJ2">
            <v>179</v>
          </cell>
          <cell r="GK2">
            <v>180</v>
          </cell>
          <cell r="GL2">
            <v>181</v>
          </cell>
          <cell r="GM2">
            <v>182</v>
          </cell>
          <cell r="GN2">
            <v>183</v>
          </cell>
          <cell r="GO2">
            <v>184</v>
          </cell>
          <cell r="GP2">
            <v>185</v>
          </cell>
          <cell r="GQ2">
            <v>186</v>
          </cell>
          <cell r="GR2">
            <v>187</v>
          </cell>
          <cell r="GS2">
            <v>188</v>
          </cell>
          <cell r="GT2">
            <v>189</v>
          </cell>
          <cell r="GU2">
            <v>190</v>
          </cell>
          <cell r="GV2">
            <v>191</v>
          </cell>
          <cell r="GW2">
            <v>192</v>
          </cell>
          <cell r="GX2">
            <v>193</v>
          </cell>
          <cell r="GY2">
            <v>194</v>
          </cell>
          <cell r="GZ2">
            <v>195</v>
          </cell>
          <cell r="HA2">
            <v>196</v>
          </cell>
          <cell r="HB2">
            <v>197</v>
          </cell>
          <cell r="HC2">
            <v>198</v>
          </cell>
          <cell r="HD2">
            <v>199</v>
          </cell>
          <cell r="HE2">
            <v>200</v>
          </cell>
          <cell r="HF2">
            <v>201</v>
          </cell>
        </row>
        <row r="5">
          <cell r="N5">
            <v>0</v>
          </cell>
          <cell r="O5">
            <v>0.85941504528810353</v>
          </cell>
          <cell r="P5">
            <v>1.7188300905762071</v>
          </cell>
          <cell r="Q5">
            <v>2.5782451358643104</v>
          </cell>
          <cell r="R5">
            <v>3.4376601811524141</v>
          </cell>
          <cell r="S5">
            <v>4.2970752264405174</v>
          </cell>
          <cell r="T5">
            <v>5.1564902717286207</v>
          </cell>
          <cell r="U5">
            <v>6.015905317016724</v>
          </cell>
          <cell r="V5">
            <v>6.8753203623048282</v>
          </cell>
          <cell r="W5">
            <v>7.7347354075929315</v>
          </cell>
          <cell r="X5">
            <v>8.5941504528810349</v>
          </cell>
          <cell r="Y5">
            <v>9.453565498169139</v>
          </cell>
          <cell r="Z5">
            <v>10.312980543457241</v>
          </cell>
          <cell r="AA5">
            <v>11.172395588745344</v>
          </cell>
          <cell r="AB5">
            <v>12.031810634033448</v>
          </cell>
          <cell r="AC5">
            <v>12.891225679321552</v>
          </cell>
          <cell r="AD5">
            <v>13.750640724609656</v>
          </cell>
          <cell r="AE5">
            <v>14.610055769897759</v>
          </cell>
          <cell r="AF5">
            <v>15.469470815185863</v>
          </cell>
          <cell r="AG5">
            <v>16.328885860473967</v>
          </cell>
          <cell r="AH5">
            <v>17.18830090576207</v>
          </cell>
          <cell r="AI5">
            <v>18.047715951050172</v>
          </cell>
          <cell r="AJ5">
            <v>18.907130996338278</v>
          </cell>
          <cell r="AK5">
            <v>19.766546041626377</v>
          </cell>
          <cell r="AL5">
            <v>20.625961086914483</v>
          </cell>
          <cell r="AM5">
            <v>21.485376132202585</v>
          </cell>
          <cell r="AN5">
            <v>22.344791177490688</v>
          </cell>
          <cell r="AO5">
            <v>23.204206222778794</v>
          </cell>
          <cell r="AP5">
            <v>24.063621268066896</v>
          </cell>
          <cell r="AQ5">
            <v>24.923036313355002</v>
          </cell>
          <cell r="AR5">
            <v>25.782451358643105</v>
          </cell>
          <cell r="AS5">
            <v>26.641866403931207</v>
          </cell>
          <cell r="AT5">
            <v>27.501281449219313</v>
          </cell>
          <cell r="AU5">
            <v>28.360696494507415</v>
          </cell>
          <cell r="AV5">
            <v>29.220111539795518</v>
          </cell>
          <cell r="AW5">
            <v>30.079526585083624</v>
          </cell>
          <cell r="AX5">
            <v>30.938941630371726</v>
          </cell>
          <cell r="AY5">
            <v>31.798356675659829</v>
          </cell>
          <cell r="AZ5">
            <v>32.657771720947935</v>
          </cell>
          <cell r="BA5">
            <v>33.517186766236037</v>
          </cell>
          <cell r="BB5">
            <v>34.376601811524139</v>
          </cell>
          <cell r="BC5">
            <v>35.236016856812242</v>
          </cell>
          <cell r="BD5">
            <v>36.095431902100344</v>
          </cell>
          <cell r="BE5">
            <v>36.954846947388454</v>
          </cell>
          <cell r="BF5">
            <v>37.814261992676556</v>
          </cell>
          <cell r="BG5">
            <v>38.673677037964659</v>
          </cell>
          <cell r="BH5">
            <v>39.533092083252754</v>
          </cell>
          <cell r="BI5">
            <v>40</v>
          </cell>
          <cell r="BJ5">
            <v>40</v>
          </cell>
          <cell r="BK5">
            <v>40</v>
          </cell>
          <cell r="BL5">
            <v>40</v>
          </cell>
          <cell r="BM5">
            <v>40</v>
          </cell>
          <cell r="BN5">
            <v>40</v>
          </cell>
          <cell r="BO5">
            <v>40</v>
          </cell>
          <cell r="BP5">
            <v>40</v>
          </cell>
          <cell r="BQ5">
            <v>40</v>
          </cell>
          <cell r="BR5">
            <v>40</v>
          </cell>
          <cell r="BS5">
            <v>40</v>
          </cell>
          <cell r="BT5">
            <v>40</v>
          </cell>
          <cell r="BU5">
            <v>40</v>
          </cell>
          <cell r="BV5">
            <v>40</v>
          </cell>
          <cell r="BW5">
            <v>40</v>
          </cell>
          <cell r="BX5">
            <v>40</v>
          </cell>
          <cell r="BY5">
            <v>40</v>
          </cell>
          <cell r="BZ5">
            <v>40</v>
          </cell>
          <cell r="CA5">
            <v>40</v>
          </cell>
          <cell r="CB5">
            <v>40</v>
          </cell>
          <cell r="CC5">
            <v>40</v>
          </cell>
          <cell r="CD5">
            <v>40</v>
          </cell>
          <cell r="CE5">
            <v>40</v>
          </cell>
          <cell r="CF5">
            <v>40</v>
          </cell>
          <cell r="CG5">
            <v>40</v>
          </cell>
          <cell r="CH5">
            <v>40</v>
          </cell>
          <cell r="CI5">
            <v>40</v>
          </cell>
          <cell r="CJ5">
            <v>40</v>
          </cell>
          <cell r="CK5">
            <v>40</v>
          </cell>
          <cell r="CL5">
            <v>40</v>
          </cell>
          <cell r="CM5">
            <v>40</v>
          </cell>
          <cell r="CN5">
            <v>40</v>
          </cell>
          <cell r="CO5">
            <v>40</v>
          </cell>
          <cell r="CP5">
            <v>40</v>
          </cell>
          <cell r="CQ5">
            <v>40</v>
          </cell>
          <cell r="CR5">
            <v>40</v>
          </cell>
          <cell r="CS5">
            <v>40</v>
          </cell>
          <cell r="CT5">
            <v>40</v>
          </cell>
          <cell r="CU5">
            <v>40</v>
          </cell>
          <cell r="CV5">
            <v>40</v>
          </cell>
          <cell r="CW5">
            <v>40</v>
          </cell>
          <cell r="CX5">
            <v>40</v>
          </cell>
          <cell r="CY5">
            <v>40</v>
          </cell>
          <cell r="CZ5">
            <v>40</v>
          </cell>
          <cell r="DA5">
            <v>40</v>
          </cell>
          <cell r="DB5">
            <v>40</v>
          </cell>
          <cell r="DC5">
            <v>40</v>
          </cell>
          <cell r="DD5">
            <v>40</v>
          </cell>
          <cell r="DE5">
            <v>40</v>
          </cell>
          <cell r="DF5">
            <v>40</v>
          </cell>
          <cell r="DG5">
            <v>40</v>
          </cell>
          <cell r="DH5">
            <v>40</v>
          </cell>
          <cell r="DI5">
            <v>40</v>
          </cell>
          <cell r="DJ5">
            <v>40</v>
          </cell>
          <cell r="DK5">
            <v>40</v>
          </cell>
          <cell r="DL5">
            <v>40</v>
          </cell>
          <cell r="DM5">
            <v>40</v>
          </cell>
          <cell r="DN5">
            <v>40</v>
          </cell>
          <cell r="DO5">
            <v>40</v>
          </cell>
          <cell r="DP5">
            <v>40</v>
          </cell>
          <cell r="DQ5">
            <v>40</v>
          </cell>
          <cell r="DR5">
            <v>40</v>
          </cell>
          <cell r="DS5">
            <v>40</v>
          </cell>
          <cell r="DT5">
            <v>40</v>
          </cell>
          <cell r="DU5">
            <v>40</v>
          </cell>
          <cell r="DV5">
            <v>40</v>
          </cell>
          <cell r="DW5">
            <v>40</v>
          </cell>
          <cell r="DX5">
            <v>40</v>
          </cell>
          <cell r="DY5">
            <v>40</v>
          </cell>
          <cell r="DZ5">
            <v>40</v>
          </cell>
          <cell r="EA5">
            <v>40</v>
          </cell>
          <cell r="EB5">
            <v>40</v>
          </cell>
          <cell r="EC5">
            <v>40</v>
          </cell>
          <cell r="ED5">
            <v>40</v>
          </cell>
          <cell r="EE5">
            <v>40</v>
          </cell>
          <cell r="EF5">
            <v>40</v>
          </cell>
          <cell r="EG5">
            <v>40</v>
          </cell>
          <cell r="EH5">
            <v>40</v>
          </cell>
          <cell r="EI5">
            <v>40</v>
          </cell>
          <cell r="EJ5">
            <v>40</v>
          </cell>
          <cell r="EK5">
            <v>40</v>
          </cell>
          <cell r="EL5">
            <v>40</v>
          </cell>
          <cell r="EM5">
            <v>40</v>
          </cell>
          <cell r="EN5">
            <v>40</v>
          </cell>
          <cell r="EO5">
            <v>40</v>
          </cell>
          <cell r="EP5">
            <v>40</v>
          </cell>
          <cell r="EQ5">
            <v>40</v>
          </cell>
          <cell r="ER5">
            <v>40</v>
          </cell>
          <cell r="ES5">
            <v>40</v>
          </cell>
          <cell r="ET5">
            <v>40</v>
          </cell>
          <cell r="EU5">
            <v>40</v>
          </cell>
          <cell r="EV5">
            <v>40</v>
          </cell>
          <cell r="EW5">
            <v>40</v>
          </cell>
          <cell r="EX5">
            <v>40</v>
          </cell>
          <cell r="EY5">
            <v>40</v>
          </cell>
          <cell r="EZ5">
            <v>40</v>
          </cell>
          <cell r="FA5">
            <v>40</v>
          </cell>
          <cell r="FB5">
            <v>40</v>
          </cell>
          <cell r="FC5">
            <v>40</v>
          </cell>
          <cell r="FD5">
            <v>40</v>
          </cell>
          <cell r="FE5">
            <v>40</v>
          </cell>
          <cell r="FF5">
            <v>40</v>
          </cell>
          <cell r="FG5">
            <v>40</v>
          </cell>
          <cell r="FH5">
            <v>40</v>
          </cell>
          <cell r="FI5">
            <v>40</v>
          </cell>
          <cell r="FJ5">
            <v>40</v>
          </cell>
          <cell r="FK5">
            <v>40</v>
          </cell>
          <cell r="FL5">
            <v>40</v>
          </cell>
          <cell r="FM5">
            <v>40</v>
          </cell>
          <cell r="FN5">
            <v>40</v>
          </cell>
          <cell r="FO5">
            <v>40</v>
          </cell>
          <cell r="FP5">
            <v>40</v>
          </cell>
          <cell r="FQ5">
            <v>40</v>
          </cell>
          <cell r="FR5">
            <v>40</v>
          </cell>
          <cell r="FS5">
            <v>40</v>
          </cell>
          <cell r="FT5">
            <v>40</v>
          </cell>
          <cell r="FU5">
            <v>40</v>
          </cell>
          <cell r="FV5">
            <v>40</v>
          </cell>
          <cell r="FW5">
            <v>40</v>
          </cell>
          <cell r="FX5">
            <v>40</v>
          </cell>
          <cell r="FY5">
            <v>40</v>
          </cell>
          <cell r="FZ5">
            <v>40</v>
          </cell>
          <cell r="GA5">
            <v>40</v>
          </cell>
          <cell r="GB5">
            <v>40</v>
          </cell>
          <cell r="GC5">
            <v>40</v>
          </cell>
          <cell r="GD5">
            <v>40</v>
          </cell>
          <cell r="GE5">
            <v>40</v>
          </cell>
          <cell r="GF5">
            <v>40</v>
          </cell>
          <cell r="GG5">
            <v>40</v>
          </cell>
          <cell r="GH5">
            <v>40</v>
          </cell>
          <cell r="GI5">
            <v>40</v>
          </cell>
          <cell r="GJ5">
            <v>40</v>
          </cell>
          <cell r="GK5">
            <v>40</v>
          </cell>
          <cell r="GL5">
            <v>40</v>
          </cell>
          <cell r="GM5">
            <v>40</v>
          </cell>
          <cell r="GN5">
            <v>40</v>
          </cell>
          <cell r="GO5">
            <v>40</v>
          </cell>
          <cell r="GP5">
            <v>40</v>
          </cell>
          <cell r="GQ5">
            <v>40</v>
          </cell>
          <cell r="GR5">
            <v>40</v>
          </cell>
          <cell r="GS5">
            <v>40</v>
          </cell>
          <cell r="GT5">
            <v>40</v>
          </cell>
          <cell r="GU5">
            <v>40</v>
          </cell>
          <cell r="GV5">
            <v>40</v>
          </cell>
          <cell r="GW5">
            <v>40</v>
          </cell>
          <cell r="GX5">
            <v>40</v>
          </cell>
          <cell r="GY5">
            <v>40</v>
          </cell>
          <cell r="GZ5">
            <v>40</v>
          </cell>
          <cell r="HA5">
            <v>40</v>
          </cell>
          <cell r="HB5">
            <v>40</v>
          </cell>
          <cell r="HC5">
            <v>40</v>
          </cell>
          <cell r="HD5">
            <v>40</v>
          </cell>
          <cell r="HE5">
            <v>40</v>
          </cell>
          <cell r="HF5">
            <v>40</v>
          </cell>
        </row>
        <row r="6">
          <cell r="N6">
            <v>0</v>
          </cell>
          <cell r="O6">
            <v>41.666666666666664</v>
          </cell>
          <cell r="P6">
            <v>83.333333333333329</v>
          </cell>
          <cell r="Q6">
            <v>125</v>
          </cell>
          <cell r="R6">
            <v>166.66666666666666</v>
          </cell>
          <cell r="S6">
            <v>208.33333333333331</v>
          </cell>
          <cell r="T6">
            <v>249.99999999999997</v>
          </cell>
          <cell r="U6">
            <v>291.66666666666663</v>
          </cell>
          <cell r="V6">
            <v>333.33333333333331</v>
          </cell>
          <cell r="W6">
            <v>375</v>
          </cell>
          <cell r="X6">
            <v>416.66666666666669</v>
          </cell>
          <cell r="Y6">
            <v>458.33333333333337</v>
          </cell>
          <cell r="Z6">
            <v>500.00000000000006</v>
          </cell>
          <cell r="AA6">
            <v>541.66666666666674</v>
          </cell>
          <cell r="AB6">
            <v>583.33333333333337</v>
          </cell>
          <cell r="AC6">
            <v>625</v>
          </cell>
          <cell r="AD6">
            <v>666.66666666666663</v>
          </cell>
          <cell r="AE6">
            <v>708.33333333333326</v>
          </cell>
          <cell r="AF6">
            <v>749.99999999999989</v>
          </cell>
          <cell r="AG6">
            <v>791.66666666666652</v>
          </cell>
          <cell r="AH6">
            <v>833.33333333333314</v>
          </cell>
          <cell r="AI6">
            <v>874.99999999999977</v>
          </cell>
          <cell r="AJ6">
            <v>916.6666666666664</v>
          </cell>
          <cell r="AK6">
            <v>958.33333333333303</v>
          </cell>
          <cell r="AL6">
            <v>999.99999999999966</v>
          </cell>
          <cell r="AM6">
            <v>1041.6666666666663</v>
          </cell>
          <cell r="AN6">
            <v>1083.333333333333</v>
          </cell>
          <cell r="AO6">
            <v>1124.9999999999998</v>
          </cell>
          <cell r="AP6">
            <v>1166.6666666666665</v>
          </cell>
          <cell r="AQ6">
            <v>1208.3333333333333</v>
          </cell>
          <cell r="AR6">
            <v>1250</v>
          </cell>
          <cell r="AS6">
            <v>1291.6666666666667</v>
          </cell>
          <cell r="AT6">
            <v>1333.3333333333335</v>
          </cell>
          <cell r="AU6">
            <v>1375.0000000000002</v>
          </cell>
          <cell r="AV6">
            <v>1416.666666666667</v>
          </cell>
          <cell r="AW6">
            <v>1458.3333333333337</v>
          </cell>
          <cell r="AX6">
            <v>1500.0000000000005</v>
          </cell>
          <cell r="AY6">
            <v>1541.6666666666672</v>
          </cell>
          <cell r="AZ6">
            <v>1583.3333333333339</v>
          </cell>
          <cell r="BA6">
            <v>1625.0000000000007</v>
          </cell>
          <cell r="BB6">
            <v>1666.6666666666674</v>
          </cell>
          <cell r="BC6">
            <v>1708.3333333333342</v>
          </cell>
          <cell r="BD6">
            <v>1750.0000000000009</v>
          </cell>
          <cell r="BE6">
            <v>1791.6666666666677</v>
          </cell>
          <cell r="BF6">
            <v>1833.3333333333344</v>
          </cell>
          <cell r="BG6">
            <v>1875.0000000000011</v>
          </cell>
          <cell r="BH6">
            <v>1916.6666666666679</v>
          </cell>
          <cell r="BI6">
            <v>1958.3333333333346</v>
          </cell>
          <cell r="BJ6">
            <v>2000.0000000000014</v>
          </cell>
          <cell r="BK6">
            <v>2041.6666666666681</v>
          </cell>
          <cell r="BL6">
            <v>2083.3333333333348</v>
          </cell>
          <cell r="BM6">
            <v>2125.0000000000014</v>
          </cell>
          <cell r="BN6">
            <v>2166.6666666666679</v>
          </cell>
          <cell r="BO6">
            <v>2208.3333333333344</v>
          </cell>
          <cell r="BP6">
            <v>2250.0000000000009</v>
          </cell>
          <cell r="BQ6">
            <v>2291.6666666666674</v>
          </cell>
          <cell r="BR6">
            <v>2333.3333333333339</v>
          </cell>
          <cell r="BS6">
            <v>2375.0000000000005</v>
          </cell>
          <cell r="BT6">
            <v>2416.666666666667</v>
          </cell>
          <cell r="BU6">
            <v>2458.3333333333335</v>
          </cell>
          <cell r="BV6">
            <v>2500</v>
          </cell>
          <cell r="BW6">
            <v>2541.6666666666665</v>
          </cell>
          <cell r="BX6">
            <v>2583.333333333333</v>
          </cell>
          <cell r="BY6">
            <v>2624.9999999999995</v>
          </cell>
          <cell r="BZ6">
            <v>2666.6666666666661</v>
          </cell>
          <cell r="CA6">
            <v>2708.3333333333326</v>
          </cell>
          <cell r="CB6">
            <v>2749.9999999999991</v>
          </cell>
          <cell r="CC6">
            <v>2791.6666666666656</v>
          </cell>
          <cell r="CD6">
            <v>2833.3333333333321</v>
          </cell>
          <cell r="CE6">
            <v>2874.9999999999986</v>
          </cell>
          <cell r="CF6">
            <v>2916.6666666666652</v>
          </cell>
          <cell r="CG6">
            <v>2958.3333333333317</v>
          </cell>
          <cell r="CH6">
            <v>2999.9999999999982</v>
          </cell>
          <cell r="CI6">
            <v>3041.6666666666647</v>
          </cell>
          <cell r="CJ6">
            <v>3083.3333333333312</v>
          </cell>
          <cell r="CK6">
            <v>3124.9999999999977</v>
          </cell>
          <cell r="CL6">
            <v>3166.6666666666642</v>
          </cell>
          <cell r="CM6">
            <v>3208.3333333333308</v>
          </cell>
          <cell r="CN6">
            <v>3249.9999999999973</v>
          </cell>
          <cell r="CO6">
            <v>3291.6666666666638</v>
          </cell>
          <cell r="CP6">
            <v>3333.3333333333303</v>
          </cell>
          <cell r="CQ6">
            <v>3374.9999999999968</v>
          </cell>
          <cell r="CR6">
            <v>3416.6666666666633</v>
          </cell>
          <cell r="CS6">
            <v>3458.3333333333298</v>
          </cell>
          <cell r="CT6">
            <v>3499.9999999999964</v>
          </cell>
          <cell r="CU6">
            <v>3541.6666666666629</v>
          </cell>
          <cell r="CV6">
            <v>3583.3333333333294</v>
          </cell>
          <cell r="CW6">
            <v>3624.9999999999959</v>
          </cell>
          <cell r="CX6">
            <v>3666.6666666666624</v>
          </cell>
          <cell r="CY6">
            <v>3708.3333333333289</v>
          </cell>
          <cell r="CZ6">
            <v>3749.9999999999955</v>
          </cell>
          <cell r="DA6">
            <v>3791.666666666662</v>
          </cell>
          <cell r="DB6">
            <v>3833.3333333333285</v>
          </cell>
          <cell r="DC6">
            <v>3874.999999999995</v>
          </cell>
          <cell r="DD6">
            <v>3916.6666666666615</v>
          </cell>
          <cell r="DE6">
            <v>3958.333333333328</v>
          </cell>
          <cell r="DF6">
            <v>3999.9999999999945</v>
          </cell>
          <cell r="DG6">
            <v>4041.6666666666611</v>
          </cell>
          <cell r="DH6">
            <v>4083.3333333333276</v>
          </cell>
          <cell r="DI6">
            <v>4124.9999999999945</v>
          </cell>
          <cell r="DJ6">
            <v>4166.6666666666615</v>
          </cell>
          <cell r="DK6">
            <v>4208.3333333333285</v>
          </cell>
          <cell r="DL6">
            <v>4249.9999999999955</v>
          </cell>
          <cell r="DM6">
            <v>4291.6666666666624</v>
          </cell>
          <cell r="DN6">
            <v>4333.3333333333294</v>
          </cell>
          <cell r="DO6">
            <v>4374.9999999999964</v>
          </cell>
          <cell r="DP6">
            <v>4416.6666666666633</v>
          </cell>
          <cell r="DQ6">
            <v>4458.3333333333303</v>
          </cell>
          <cell r="DR6">
            <v>4499.9999999999973</v>
          </cell>
          <cell r="DS6">
            <v>4541.6666666666642</v>
          </cell>
          <cell r="DT6">
            <v>4583.3333333333312</v>
          </cell>
          <cell r="DU6">
            <v>4624.9999999999982</v>
          </cell>
          <cell r="DV6">
            <v>4666.6666666666652</v>
          </cell>
          <cell r="DW6">
            <v>4708.3333333333321</v>
          </cell>
          <cell r="DX6">
            <v>4749.9999999999991</v>
          </cell>
          <cell r="DY6">
            <v>4791.6666666666661</v>
          </cell>
          <cell r="DZ6">
            <v>4833.333333333333</v>
          </cell>
          <cell r="EA6">
            <v>4875</v>
          </cell>
          <cell r="EB6">
            <v>4916.666666666667</v>
          </cell>
          <cell r="EC6">
            <v>4958.3333333333339</v>
          </cell>
          <cell r="ED6">
            <v>5000.0000000000009</v>
          </cell>
          <cell r="EE6">
            <v>5041.6666666666679</v>
          </cell>
          <cell r="EF6">
            <v>5083.3333333333348</v>
          </cell>
          <cell r="EG6">
            <v>5125.0000000000018</v>
          </cell>
          <cell r="EH6">
            <v>5166.6666666666688</v>
          </cell>
          <cell r="EI6">
            <v>5208.3333333333358</v>
          </cell>
          <cell r="EJ6">
            <v>5250.0000000000027</v>
          </cell>
          <cell r="EK6">
            <v>5291.6666666666697</v>
          </cell>
          <cell r="EL6">
            <v>5333.3333333333367</v>
          </cell>
          <cell r="EM6">
            <v>5375.0000000000036</v>
          </cell>
          <cell r="EN6">
            <v>5416.6666666666706</v>
          </cell>
          <cell r="EO6">
            <v>5458.3333333333376</v>
          </cell>
          <cell r="EP6">
            <v>5500.0000000000045</v>
          </cell>
          <cell r="EQ6">
            <v>5541.6666666666715</v>
          </cell>
          <cell r="ER6">
            <v>5583.3333333333385</v>
          </cell>
          <cell r="ES6">
            <v>5625.0000000000055</v>
          </cell>
          <cell r="ET6">
            <v>5666.6666666666724</v>
          </cell>
          <cell r="EU6">
            <v>5708.3333333333394</v>
          </cell>
          <cell r="EV6">
            <v>5750.0000000000064</v>
          </cell>
          <cell r="EW6">
            <v>5791.6666666666733</v>
          </cell>
          <cell r="EX6">
            <v>5833.3333333333403</v>
          </cell>
          <cell r="EY6">
            <v>5875.0000000000073</v>
          </cell>
          <cell r="EZ6">
            <v>5916.6666666666742</v>
          </cell>
          <cell r="FA6">
            <v>5958.3333333333412</v>
          </cell>
          <cell r="FB6">
            <v>6000.0000000000082</v>
          </cell>
          <cell r="FC6">
            <v>6041.6666666666752</v>
          </cell>
          <cell r="FD6">
            <v>6083.3333333333421</v>
          </cell>
          <cell r="FE6">
            <v>6125.0000000000091</v>
          </cell>
          <cell r="FF6">
            <v>6166.6666666666761</v>
          </cell>
          <cell r="FG6">
            <v>6208.333333333343</v>
          </cell>
          <cell r="FH6">
            <v>6250.00000000001</v>
          </cell>
          <cell r="FI6">
            <v>6291.666666666677</v>
          </cell>
          <cell r="FJ6">
            <v>6333.3333333333439</v>
          </cell>
          <cell r="FK6">
            <v>6375.0000000000109</v>
          </cell>
          <cell r="FL6">
            <v>6416.6666666666779</v>
          </cell>
          <cell r="FM6">
            <v>6458.3333333333449</v>
          </cell>
          <cell r="FN6">
            <v>6500.0000000000118</v>
          </cell>
          <cell r="FO6">
            <v>6541.6666666666788</v>
          </cell>
          <cell r="FP6">
            <v>6583.3333333333458</v>
          </cell>
          <cell r="FQ6">
            <v>6625.0000000000127</v>
          </cell>
          <cell r="FR6">
            <v>6666.6666666666797</v>
          </cell>
          <cell r="FS6">
            <v>6708.3333333333467</v>
          </cell>
          <cell r="FT6">
            <v>6750.0000000000136</v>
          </cell>
          <cell r="FU6">
            <v>6791.6666666666806</v>
          </cell>
          <cell r="FV6">
            <v>6833.3333333333476</v>
          </cell>
          <cell r="FW6">
            <v>6875.0000000000146</v>
          </cell>
          <cell r="FX6">
            <v>6916.6666666666815</v>
          </cell>
          <cell r="FY6">
            <v>6958.3333333333485</v>
          </cell>
          <cell r="FZ6">
            <v>7000.0000000000155</v>
          </cell>
          <cell r="GA6">
            <v>7041.6666666666824</v>
          </cell>
          <cell r="GB6">
            <v>7083.3333333333494</v>
          </cell>
          <cell r="GC6">
            <v>7125.0000000000164</v>
          </cell>
          <cell r="GD6">
            <v>7166.6666666666833</v>
          </cell>
          <cell r="GE6">
            <v>7208.3333333333503</v>
          </cell>
          <cell r="GF6">
            <v>7250.0000000000173</v>
          </cell>
          <cell r="GG6">
            <v>7291.6666666666843</v>
          </cell>
          <cell r="GH6">
            <v>7333.3333333333512</v>
          </cell>
          <cell r="GI6">
            <v>7375.0000000000182</v>
          </cell>
          <cell r="GJ6">
            <v>7416.6666666666852</v>
          </cell>
          <cell r="GK6">
            <v>7458.3333333333521</v>
          </cell>
          <cell r="GL6">
            <v>7500.0000000000191</v>
          </cell>
          <cell r="GM6">
            <v>7541.6666666666861</v>
          </cell>
          <cell r="GN6">
            <v>7583.333333333353</v>
          </cell>
          <cell r="GO6">
            <v>7625.00000000002</v>
          </cell>
          <cell r="GP6">
            <v>7666.666666666687</v>
          </cell>
          <cell r="GQ6">
            <v>7708.3333333333539</v>
          </cell>
          <cell r="GR6">
            <v>7750.0000000000209</v>
          </cell>
          <cell r="GS6">
            <v>7791.6666666666879</v>
          </cell>
          <cell r="GT6">
            <v>7833.3333333333549</v>
          </cell>
          <cell r="GU6">
            <v>7875.0000000000218</v>
          </cell>
          <cell r="GV6">
            <v>7916.6666666666888</v>
          </cell>
          <cell r="GW6">
            <v>7958.3333333333558</v>
          </cell>
          <cell r="GX6">
            <v>8000.0000000000227</v>
          </cell>
          <cell r="GY6">
            <v>8041.6666666666897</v>
          </cell>
          <cell r="GZ6">
            <v>8083.3333333333567</v>
          </cell>
          <cell r="HA6">
            <v>8125.0000000000236</v>
          </cell>
          <cell r="HB6">
            <v>8166.6666666666906</v>
          </cell>
          <cell r="HC6">
            <v>8208.3333333333576</v>
          </cell>
          <cell r="HD6">
            <v>8250.0000000000236</v>
          </cell>
          <cell r="HE6">
            <v>8291.6666666666897</v>
          </cell>
          <cell r="HF6">
            <v>8333.3333333333558</v>
          </cell>
        </row>
        <row r="7">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cell r="EB7">
            <v>0</v>
          </cell>
          <cell r="EC7">
            <v>0</v>
          </cell>
          <cell r="ED7">
            <v>0</v>
          </cell>
          <cell r="EE7">
            <v>0</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0</v>
          </cell>
          <cell r="FD7">
            <v>0</v>
          </cell>
          <cell r="FE7">
            <v>0</v>
          </cell>
          <cell r="FF7">
            <v>0</v>
          </cell>
          <cell r="FG7">
            <v>0</v>
          </cell>
          <cell r="FH7">
            <v>0</v>
          </cell>
          <cell r="FI7">
            <v>0</v>
          </cell>
          <cell r="FJ7">
            <v>0</v>
          </cell>
          <cell r="FK7">
            <v>0</v>
          </cell>
          <cell r="FL7">
            <v>0</v>
          </cell>
          <cell r="FM7">
            <v>0</v>
          </cell>
          <cell r="FN7">
            <v>0</v>
          </cell>
          <cell r="FO7">
            <v>0</v>
          </cell>
          <cell r="FP7">
            <v>0</v>
          </cell>
          <cell r="FQ7">
            <v>0</v>
          </cell>
          <cell r="FR7">
            <v>0</v>
          </cell>
          <cell r="FS7">
            <v>0</v>
          </cell>
          <cell r="FT7">
            <v>0</v>
          </cell>
          <cell r="FU7">
            <v>0</v>
          </cell>
          <cell r="FV7">
            <v>0</v>
          </cell>
          <cell r="FW7">
            <v>0</v>
          </cell>
          <cell r="FX7">
            <v>0</v>
          </cell>
          <cell r="FY7">
            <v>0</v>
          </cell>
          <cell r="FZ7">
            <v>0</v>
          </cell>
          <cell r="GA7">
            <v>0</v>
          </cell>
          <cell r="GB7">
            <v>0</v>
          </cell>
          <cell r="GC7">
            <v>0</v>
          </cell>
          <cell r="GD7">
            <v>0</v>
          </cell>
          <cell r="GE7">
            <v>0</v>
          </cell>
          <cell r="GF7">
            <v>0</v>
          </cell>
          <cell r="GG7">
            <v>0</v>
          </cell>
          <cell r="GH7">
            <v>0</v>
          </cell>
          <cell r="GI7">
            <v>0</v>
          </cell>
          <cell r="GJ7">
            <v>0</v>
          </cell>
          <cell r="GK7">
            <v>0</v>
          </cell>
          <cell r="GL7">
            <v>0</v>
          </cell>
          <cell r="GM7">
            <v>0</v>
          </cell>
          <cell r="GN7">
            <v>0</v>
          </cell>
          <cell r="GO7">
            <v>0</v>
          </cell>
          <cell r="GP7">
            <v>0</v>
          </cell>
          <cell r="GQ7">
            <v>0</v>
          </cell>
          <cell r="GR7">
            <v>0</v>
          </cell>
          <cell r="GS7">
            <v>0</v>
          </cell>
          <cell r="GT7">
            <v>0</v>
          </cell>
          <cell r="GU7">
            <v>0</v>
          </cell>
          <cell r="GV7">
            <v>0</v>
          </cell>
          <cell r="GW7">
            <v>0</v>
          </cell>
          <cell r="GX7">
            <v>0</v>
          </cell>
          <cell r="GY7">
            <v>0</v>
          </cell>
          <cell r="GZ7">
            <v>0</v>
          </cell>
          <cell r="HA7">
            <v>0</v>
          </cell>
          <cell r="HB7">
            <v>0</v>
          </cell>
          <cell r="HC7">
            <v>0</v>
          </cell>
          <cell r="HD7">
            <v>0</v>
          </cell>
          <cell r="HE7">
            <v>0</v>
          </cell>
          <cell r="HF7">
            <v>0</v>
          </cell>
        </row>
        <row r="10">
          <cell r="N10">
            <v>0</v>
          </cell>
          <cell r="O10">
            <v>11.15</v>
          </cell>
          <cell r="P10">
            <v>11.15</v>
          </cell>
          <cell r="Q10">
            <v>11.15</v>
          </cell>
          <cell r="R10">
            <v>11.15</v>
          </cell>
          <cell r="S10">
            <v>11.15</v>
          </cell>
          <cell r="T10">
            <v>11.15</v>
          </cell>
          <cell r="U10">
            <v>11.15</v>
          </cell>
          <cell r="V10">
            <v>11.15</v>
          </cell>
          <cell r="W10">
            <v>11.15</v>
          </cell>
          <cell r="X10">
            <v>11.15</v>
          </cell>
          <cell r="Y10">
            <v>11.15</v>
          </cell>
          <cell r="Z10">
            <v>11.15</v>
          </cell>
          <cell r="AA10">
            <v>11.15</v>
          </cell>
          <cell r="AB10">
            <v>11.15</v>
          </cell>
          <cell r="AC10">
            <v>11.15</v>
          </cell>
          <cell r="AD10">
            <v>11.15</v>
          </cell>
          <cell r="AE10">
            <v>11.15</v>
          </cell>
          <cell r="AF10">
            <v>11.15</v>
          </cell>
          <cell r="AG10">
            <v>11.15</v>
          </cell>
          <cell r="AH10">
            <v>11.15</v>
          </cell>
          <cell r="AI10">
            <v>11.15</v>
          </cell>
          <cell r="AJ10">
            <v>11.15</v>
          </cell>
          <cell r="AK10">
            <v>11.15</v>
          </cell>
          <cell r="AL10">
            <v>11.15</v>
          </cell>
          <cell r="AM10">
            <v>11.15</v>
          </cell>
          <cell r="AN10">
            <v>11.15</v>
          </cell>
          <cell r="AO10">
            <v>11.15</v>
          </cell>
          <cell r="AP10">
            <v>11.15</v>
          </cell>
          <cell r="AQ10">
            <v>11.15</v>
          </cell>
          <cell r="AR10">
            <v>11.15</v>
          </cell>
          <cell r="AS10">
            <v>11.15</v>
          </cell>
          <cell r="AT10">
            <v>11.15</v>
          </cell>
          <cell r="AU10">
            <v>11.15</v>
          </cell>
          <cell r="AV10">
            <v>11.15</v>
          </cell>
          <cell r="AW10">
            <v>11.15</v>
          </cell>
          <cell r="AX10">
            <v>11.15</v>
          </cell>
          <cell r="AY10">
            <v>11.15</v>
          </cell>
          <cell r="AZ10">
            <v>11.15</v>
          </cell>
          <cell r="BA10">
            <v>11.15</v>
          </cell>
          <cell r="BB10">
            <v>11.15</v>
          </cell>
          <cell r="BC10">
            <v>11.15</v>
          </cell>
          <cell r="BD10">
            <v>11.15</v>
          </cell>
          <cell r="BE10">
            <v>11.15</v>
          </cell>
          <cell r="BF10">
            <v>11.15</v>
          </cell>
          <cell r="BG10">
            <v>11.15</v>
          </cell>
          <cell r="BH10">
            <v>11.15</v>
          </cell>
          <cell r="BI10">
            <v>11.15</v>
          </cell>
          <cell r="BJ10">
            <v>11.498973305954825</v>
          </cell>
          <cell r="BK10">
            <v>11.738535249828884</v>
          </cell>
          <cell r="BL10">
            <v>11.978097193702943</v>
          </cell>
          <cell r="BM10">
            <v>12.217659137577002</v>
          </cell>
          <cell r="BN10">
            <v>12.45722108145106</v>
          </cell>
          <cell r="BO10">
            <v>12.69678302532512</v>
          </cell>
          <cell r="BP10">
            <v>12.936344969199178</v>
          </cell>
          <cell r="BQ10">
            <v>13.175906913073238</v>
          </cell>
          <cell r="BR10">
            <v>13.415468856947296</v>
          </cell>
          <cell r="BS10">
            <v>13.655030800821354</v>
          </cell>
          <cell r="BT10">
            <v>13.894592744695414</v>
          </cell>
          <cell r="BU10">
            <v>14.134154688569472</v>
          </cell>
          <cell r="BV10">
            <v>14.373716632443532</v>
          </cell>
          <cell r="BW10">
            <v>14.61327857631759</v>
          </cell>
          <cell r="BX10">
            <v>14.852840520191648</v>
          </cell>
          <cell r="BY10">
            <v>15.092402464065708</v>
          </cell>
          <cell r="BZ10">
            <v>15.331964407939767</v>
          </cell>
          <cell r="CA10">
            <v>15.571526351813825</v>
          </cell>
          <cell r="CB10">
            <v>15.811088295687885</v>
          </cell>
          <cell r="CC10">
            <v>16.050650239561943</v>
          </cell>
          <cell r="CD10">
            <v>16.290212183436001</v>
          </cell>
          <cell r="CE10">
            <v>16.529774127310063</v>
          </cell>
          <cell r="CF10">
            <v>16.769336071184121</v>
          </cell>
          <cell r="CG10">
            <v>17.008898015058179</v>
          </cell>
          <cell r="CH10">
            <v>17.248459958932237</v>
          </cell>
          <cell r="CI10">
            <v>17.488021902806295</v>
          </cell>
          <cell r="CJ10">
            <v>17.727583846680353</v>
          </cell>
          <cell r="CK10">
            <v>17.967145790554415</v>
          </cell>
          <cell r="CL10">
            <v>18.206707734428473</v>
          </cell>
          <cell r="CM10">
            <v>18.446269678302532</v>
          </cell>
          <cell r="CN10">
            <v>18.68583162217659</v>
          </cell>
          <cell r="CO10">
            <v>18.925393566050648</v>
          </cell>
          <cell r="CP10">
            <v>19.16495550992471</v>
          </cell>
          <cell r="CQ10">
            <v>19.404517453798768</v>
          </cell>
          <cell r="CR10">
            <v>19.644079397672826</v>
          </cell>
          <cell r="CS10">
            <v>19.883641341546884</v>
          </cell>
          <cell r="CT10">
            <v>20.123203285420942</v>
          </cell>
          <cell r="CU10">
            <v>20.362765229295004</v>
          </cell>
          <cell r="CV10">
            <v>20.602327173169062</v>
          </cell>
          <cell r="CW10">
            <v>20.84188911704312</v>
          </cell>
          <cell r="CX10">
            <v>21.081451060917178</v>
          </cell>
          <cell r="CY10">
            <v>21.321013004791237</v>
          </cell>
          <cell r="CZ10">
            <v>21.560574948665298</v>
          </cell>
          <cell r="DA10">
            <v>21.800136892539356</v>
          </cell>
          <cell r="DB10">
            <v>22.039698836413415</v>
          </cell>
          <cell r="DC10">
            <v>22.279260780287473</v>
          </cell>
          <cell r="DD10">
            <v>22.518822724161531</v>
          </cell>
          <cell r="DE10">
            <v>22.758384668035593</v>
          </cell>
          <cell r="DF10">
            <v>22.997946611909651</v>
          </cell>
          <cell r="DG10">
            <v>23.237508555783709</v>
          </cell>
          <cell r="DH10">
            <v>23.477070499657767</v>
          </cell>
          <cell r="DI10">
            <v>23.716632443531825</v>
          </cell>
          <cell r="DJ10">
            <v>23.956194387405887</v>
          </cell>
          <cell r="DK10">
            <v>24.195756331279945</v>
          </cell>
          <cell r="DL10">
            <v>24.435318275154003</v>
          </cell>
          <cell r="DM10">
            <v>24.674880219028061</v>
          </cell>
          <cell r="DN10">
            <v>24.91444216290212</v>
          </cell>
          <cell r="DO10">
            <v>25.154004106776181</v>
          </cell>
          <cell r="DP10">
            <v>25.393566050650239</v>
          </cell>
          <cell r="DQ10">
            <v>25.633127994524298</v>
          </cell>
          <cell r="DR10">
            <v>25.872689938398356</v>
          </cell>
          <cell r="DS10">
            <v>26.112251882272414</v>
          </cell>
          <cell r="DT10">
            <v>26.351813826146476</v>
          </cell>
          <cell r="DU10">
            <v>26.591375770020534</v>
          </cell>
          <cell r="DV10">
            <v>26.830937713894592</v>
          </cell>
          <cell r="DW10">
            <v>27.07049965776865</v>
          </cell>
          <cell r="DX10">
            <v>27.310061601642708</v>
          </cell>
          <cell r="DY10">
            <v>27.54962354551677</v>
          </cell>
          <cell r="DZ10">
            <v>27.789185489390828</v>
          </cell>
          <cell r="EA10">
            <v>28.028747433264886</v>
          </cell>
          <cell r="EB10">
            <v>28.268309377138944</v>
          </cell>
          <cell r="EC10">
            <v>28.507871321013003</v>
          </cell>
          <cell r="ED10">
            <v>28.747433264887064</v>
          </cell>
          <cell r="EE10">
            <v>28.986995208761122</v>
          </cell>
          <cell r="EF10">
            <v>29.226557152635181</v>
          </cell>
          <cell r="EG10">
            <v>29.466119096509239</v>
          </cell>
          <cell r="EH10">
            <v>29.705681040383297</v>
          </cell>
          <cell r="EI10">
            <v>29.945242984257355</v>
          </cell>
          <cell r="EJ10">
            <v>30.184804928131417</v>
          </cell>
          <cell r="EK10">
            <v>30.424366872005475</v>
          </cell>
          <cell r="EL10">
            <v>30.663928815879533</v>
          </cell>
          <cell r="EM10">
            <v>30.903490759753591</v>
          </cell>
          <cell r="EN10">
            <v>31.143052703627649</v>
          </cell>
          <cell r="EO10">
            <v>31.382614647501711</v>
          </cell>
          <cell r="EP10">
            <v>31.622176591375769</v>
          </cell>
          <cell r="EQ10">
            <v>31.861738535249827</v>
          </cell>
          <cell r="ER10">
            <v>32.101300479123886</v>
          </cell>
          <cell r="ES10">
            <v>32.340862422997944</v>
          </cell>
          <cell r="ET10">
            <v>32.580424366872002</v>
          </cell>
          <cell r="EU10">
            <v>32.81998631074606</v>
          </cell>
          <cell r="EV10">
            <v>33.059548254620125</v>
          </cell>
          <cell r="EW10">
            <v>33.299110198494184</v>
          </cell>
          <cell r="EX10">
            <v>33.538672142368242</v>
          </cell>
          <cell r="EY10">
            <v>33.7782340862423</v>
          </cell>
          <cell r="EZ10">
            <v>34.017796030116358</v>
          </cell>
          <cell r="FA10">
            <v>34.257357973990416</v>
          </cell>
          <cell r="FB10">
            <v>34.496919917864474</v>
          </cell>
          <cell r="FC10">
            <v>34.736481861738532</v>
          </cell>
          <cell r="FD10">
            <v>34.976043805612591</v>
          </cell>
          <cell r="FE10">
            <v>35.215605749486649</v>
          </cell>
          <cell r="FF10">
            <v>35.455167693360707</v>
          </cell>
          <cell r="FG10">
            <v>35.694729637234772</v>
          </cell>
          <cell r="FH10">
            <v>35.93429158110883</v>
          </cell>
          <cell r="FI10">
            <v>36.173853524982889</v>
          </cell>
          <cell r="FJ10">
            <v>36.413415468856947</v>
          </cell>
          <cell r="FK10">
            <v>36.652977412731005</v>
          </cell>
          <cell r="FL10">
            <v>36.892539356605063</v>
          </cell>
          <cell r="FM10">
            <v>37.132101300479121</v>
          </cell>
          <cell r="FN10">
            <v>37.371663244353179</v>
          </cell>
          <cell r="FO10">
            <v>37.611225188227237</v>
          </cell>
          <cell r="FP10">
            <v>37.850787132101296</v>
          </cell>
          <cell r="FQ10">
            <v>38.090349075975361</v>
          </cell>
          <cell r="FR10">
            <v>38.329911019849419</v>
          </cell>
          <cell r="FS10">
            <v>38.569472963723477</v>
          </cell>
          <cell r="FT10">
            <v>38.809034907597535</v>
          </cell>
          <cell r="FU10">
            <v>39.048596851471594</v>
          </cell>
          <cell r="FV10">
            <v>39.288158795345652</v>
          </cell>
          <cell r="FW10">
            <v>39.52772073921971</v>
          </cell>
          <cell r="FX10">
            <v>39.767282683093768</v>
          </cell>
          <cell r="FY10">
            <v>40.006844626967826</v>
          </cell>
          <cell r="FZ10">
            <v>40.246406570841884</v>
          </cell>
          <cell r="GA10">
            <v>40.48596851471595</v>
          </cell>
          <cell r="GB10">
            <v>40.725530458590008</v>
          </cell>
          <cell r="GC10">
            <v>40.965092402464066</v>
          </cell>
          <cell r="GD10">
            <v>41.204654346338124</v>
          </cell>
          <cell r="GE10">
            <v>41.444216290212182</v>
          </cell>
          <cell r="GF10">
            <v>41.68377823408624</v>
          </cell>
          <cell r="GG10">
            <v>41.923340177960299</v>
          </cell>
          <cell r="GH10">
            <v>42.162902121834357</v>
          </cell>
          <cell r="GI10">
            <v>42.402464065708415</v>
          </cell>
          <cell r="GJ10">
            <v>42.642026009582473</v>
          </cell>
          <cell r="GK10">
            <v>42.881587953456538</v>
          </cell>
          <cell r="GL10">
            <v>43.121149897330596</v>
          </cell>
          <cell r="GM10">
            <v>43.360711841204655</v>
          </cell>
          <cell r="GN10">
            <v>43.600273785078713</v>
          </cell>
          <cell r="GO10">
            <v>43.839835728952771</v>
          </cell>
          <cell r="GP10">
            <v>44.079397672826829</v>
          </cell>
          <cell r="GQ10">
            <v>44.318959616700887</v>
          </cell>
          <cell r="GR10">
            <v>44.558521560574945</v>
          </cell>
          <cell r="GS10">
            <v>44.798083504449004</v>
          </cell>
          <cell r="GT10">
            <v>45.037645448323062</v>
          </cell>
          <cell r="GU10">
            <v>45.277207392197127</v>
          </cell>
          <cell r="GV10">
            <v>45.516769336071185</v>
          </cell>
          <cell r="GW10">
            <v>45.756331279945243</v>
          </cell>
          <cell r="GX10">
            <v>45.995893223819301</v>
          </cell>
          <cell r="GY10">
            <v>46.23545516769336</v>
          </cell>
          <cell r="GZ10">
            <v>46.475017111567418</v>
          </cell>
          <cell r="HA10">
            <v>46.714579055441476</v>
          </cell>
          <cell r="HB10">
            <v>46.954140999315534</v>
          </cell>
          <cell r="HC10">
            <v>47.193702943189592</v>
          </cell>
          <cell r="HD10">
            <v>47.43326488706365</v>
          </cell>
          <cell r="HE10">
            <v>47.672826830937709</v>
          </cell>
          <cell r="HF10">
            <v>47.912388774811774</v>
          </cell>
        </row>
        <row r="45">
          <cell r="N45">
            <v>0</v>
          </cell>
          <cell r="O45">
            <v>41.666666666666664</v>
          </cell>
          <cell r="P45">
            <v>83.333333333333329</v>
          </cell>
          <cell r="Q45">
            <v>125</v>
          </cell>
          <cell r="R45">
            <v>166.66666666666666</v>
          </cell>
          <cell r="S45">
            <v>208.33333333333331</v>
          </cell>
          <cell r="T45">
            <v>249.99999999999997</v>
          </cell>
          <cell r="U45">
            <v>291.66666666666663</v>
          </cell>
          <cell r="V45">
            <v>333.33333333333331</v>
          </cell>
          <cell r="W45">
            <v>375</v>
          </cell>
          <cell r="X45">
            <v>416.66666666666669</v>
          </cell>
          <cell r="Y45">
            <v>458.33333333333337</v>
          </cell>
          <cell r="Z45">
            <v>500.00000000000006</v>
          </cell>
          <cell r="AA45">
            <v>541.66666666666674</v>
          </cell>
          <cell r="AB45">
            <v>583.33333333333337</v>
          </cell>
          <cell r="AC45">
            <v>625</v>
          </cell>
          <cell r="AD45">
            <v>666.66666666666663</v>
          </cell>
          <cell r="AE45">
            <v>708.33333333333326</v>
          </cell>
          <cell r="AF45">
            <v>749.99999999999989</v>
          </cell>
          <cell r="AG45">
            <v>791.66666666666652</v>
          </cell>
          <cell r="AH45">
            <v>833.33333333333314</v>
          </cell>
          <cell r="AI45">
            <v>874.99999999999977</v>
          </cell>
          <cell r="AJ45">
            <v>916.6666666666664</v>
          </cell>
          <cell r="AK45">
            <v>958.33333333333303</v>
          </cell>
          <cell r="AL45">
            <v>999.99999999999966</v>
          </cell>
          <cell r="AM45">
            <v>1041.6666666666663</v>
          </cell>
          <cell r="AN45">
            <v>1083.333333333333</v>
          </cell>
          <cell r="AO45">
            <v>1124.9999999999998</v>
          </cell>
          <cell r="AP45">
            <v>1166.6666666666665</v>
          </cell>
          <cell r="AQ45">
            <v>1208.3333333333333</v>
          </cell>
          <cell r="AR45">
            <v>1250</v>
          </cell>
          <cell r="AS45">
            <v>1291.6666666666667</v>
          </cell>
          <cell r="AT45">
            <v>1333.3333333333335</v>
          </cell>
          <cell r="AU45">
            <v>1375.0000000000002</v>
          </cell>
          <cell r="AV45">
            <v>1416.666666666667</v>
          </cell>
          <cell r="AW45">
            <v>1458.3333333333337</v>
          </cell>
          <cell r="AX45">
            <v>1500.0000000000005</v>
          </cell>
          <cell r="AY45">
            <v>1541.6666666666672</v>
          </cell>
          <cell r="AZ45">
            <v>1583.3333333333339</v>
          </cell>
          <cell r="BA45">
            <v>1625.0000000000007</v>
          </cell>
          <cell r="BB45">
            <v>1666.6666666666674</v>
          </cell>
          <cell r="BC45">
            <v>1708.3333333333342</v>
          </cell>
          <cell r="BD45">
            <v>1750.0000000000009</v>
          </cell>
          <cell r="BE45">
            <v>1791.6666666666677</v>
          </cell>
          <cell r="BF45">
            <v>1833.3333333333344</v>
          </cell>
          <cell r="BG45">
            <v>1875.0000000000011</v>
          </cell>
          <cell r="BH45">
            <v>1916.6666666666679</v>
          </cell>
          <cell r="BI45">
            <v>1958.3333333333346</v>
          </cell>
          <cell r="BJ45">
            <v>2000.0000000000014</v>
          </cell>
          <cell r="BK45">
            <v>2041.6666666666681</v>
          </cell>
          <cell r="BL45">
            <v>2083.3333333333348</v>
          </cell>
          <cell r="BM45">
            <v>2125.0000000000014</v>
          </cell>
          <cell r="BN45">
            <v>2166.6666666666679</v>
          </cell>
          <cell r="BO45">
            <v>2208.3333333333344</v>
          </cell>
          <cell r="BP45">
            <v>2250.0000000000009</v>
          </cell>
          <cell r="BQ45">
            <v>2291.6666666666674</v>
          </cell>
          <cell r="BR45">
            <v>2333.3333333333339</v>
          </cell>
          <cell r="BS45">
            <v>2375.0000000000005</v>
          </cell>
          <cell r="BT45">
            <v>2416.666666666667</v>
          </cell>
          <cell r="BU45">
            <v>2458.3333333333335</v>
          </cell>
          <cell r="BV45">
            <v>2500</v>
          </cell>
          <cell r="BW45">
            <v>2541.6666666666665</v>
          </cell>
          <cell r="BX45">
            <v>2583.333333333333</v>
          </cell>
          <cell r="BY45">
            <v>2624.9999999999995</v>
          </cell>
          <cell r="BZ45">
            <v>2666.6666666666661</v>
          </cell>
          <cell r="CA45">
            <v>2708.3333333333326</v>
          </cell>
          <cell r="CB45">
            <v>2749.9999999999991</v>
          </cell>
          <cell r="CC45">
            <v>2791.6666666666656</v>
          </cell>
          <cell r="CD45">
            <v>2833.3333333333321</v>
          </cell>
          <cell r="CE45">
            <v>2874.9999999999986</v>
          </cell>
          <cell r="CF45">
            <v>2916.6666666666652</v>
          </cell>
          <cell r="CG45">
            <v>2958.3333333333317</v>
          </cell>
          <cell r="CH45">
            <v>2999.9999999999982</v>
          </cell>
          <cell r="CI45">
            <v>3041.6666666666647</v>
          </cell>
          <cell r="CJ45">
            <v>3083.3333333333312</v>
          </cell>
          <cell r="CK45">
            <v>3124.9999999999977</v>
          </cell>
          <cell r="CL45">
            <v>3166.6666666666642</v>
          </cell>
          <cell r="CM45">
            <v>3208.3333333333308</v>
          </cell>
          <cell r="CN45">
            <v>3249.9999999999973</v>
          </cell>
          <cell r="CO45">
            <v>3291.6666666666638</v>
          </cell>
          <cell r="CP45">
            <v>3333.3333333333303</v>
          </cell>
          <cell r="CQ45">
            <v>3374.9999999999968</v>
          </cell>
          <cell r="CR45">
            <v>3416.6666666666633</v>
          </cell>
          <cell r="CS45">
            <v>3458.3333333333298</v>
          </cell>
          <cell r="CT45">
            <v>3499.9999999999964</v>
          </cell>
          <cell r="CU45">
            <v>3541.6666666666629</v>
          </cell>
          <cell r="CV45">
            <v>3583.3333333333294</v>
          </cell>
          <cell r="CW45">
            <v>3624.9999999999959</v>
          </cell>
          <cell r="CX45">
            <v>3666.6666666666624</v>
          </cell>
          <cell r="CY45">
            <v>3708.3333333333289</v>
          </cell>
          <cell r="CZ45">
            <v>3749.9999999999955</v>
          </cell>
          <cell r="DA45">
            <v>3791.666666666662</v>
          </cell>
          <cell r="DB45">
            <v>3833.3333333333285</v>
          </cell>
          <cell r="DC45">
            <v>3874.999999999995</v>
          </cell>
          <cell r="DD45">
            <v>3916.6666666666615</v>
          </cell>
          <cell r="DE45">
            <v>3958.333333333328</v>
          </cell>
          <cell r="DF45">
            <v>3999.9999999999945</v>
          </cell>
          <cell r="DG45">
            <v>4041.6666666666611</v>
          </cell>
          <cell r="DH45">
            <v>4083.3333333333276</v>
          </cell>
          <cell r="DI45">
            <v>4124.9999999999945</v>
          </cell>
          <cell r="DJ45">
            <v>4166.6666666666615</v>
          </cell>
          <cell r="DK45">
            <v>4208.3333333333285</v>
          </cell>
          <cell r="DL45">
            <v>4249.9999999999955</v>
          </cell>
          <cell r="DM45">
            <v>4291.6666666666624</v>
          </cell>
          <cell r="DN45">
            <v>4333.3333333333294</v>
          </cell>
          <cell r="DO45">
            <v>4374.9999999999964</v>
          </cell>
          <cell r="DP45">
            <v>4416.6666666666633</v>
          </cell>
          <cell r="DQ45">
            <v>4458.3333333333303</v>
          </cell>
          <cell r="DR45">
            <v>4499.9999999999973</v>
          </cell>
          <cell r="DS45">
            <v>4541.6666666666642</v>
          </cell>
          <cell r="DT45">
            <v>4583.3333333333312</v>
          </cell>
          <cell r="DU45">
            <v>4624.9999999999982</v>
          </cell>
          <cell r="DV45">
            <v>4666.6666666666652</v>
          </cell>
          <cell r="DW45">
            <v>4708.3333333333321</v>
          </cell>
          <cell r="DX45">
            <v>4749.9999999999991</v>
          </cell>
          <cell r="DY45">
            <v>4791.6666666666661</v>
          </cell>
          <cell r="DZ45">
            <v>4833.333333333333</v>
          </cell>
          <cell r="EA45">
            <v>4875</v>
          </cell>
          <cell r="EB45">
            <v>4916.666666666667</v>
          </cell>
          <cell r="EC45">
            <v>4958.3333333333339</v>
          </cell>
          <cell r="ED45">
            <v>5000.0000000000009</v>
          </cell>
          <cell r="EE45">
            <v>5041.6666666666679</v>
          </cell>
          <cell r="EF45">
            <v>5083.3333333333348</v>
          </cell>
          <cell r="EG45">
            <v>5125.0000000000018</v>
          </cell>
          <cell r="EH45">
            <v>5166.6666666666688</v>
          </cell>
          <cell r="EI45">
            <v>5208.3333333333358</v>
          </cell>
          <cell r="EJ45">
            <v>5250.0000000000027</v>
          </cell>
          <cell r="EK45">
            <v>5291.6666666666697</v>
          </cell>
          <cell r="EL45">
            <v>5333.3333333333367</v>
          </cell>
          <cell r="EM45">
            <v>5375.0000000000036</v>
          </cell>
          <cell r="EN45">
            <v>5416.6666666666706</v>
          </cell>
          <cell r="EO45">
            <v>5458.3333333333376</v>
          </cell>
          <cell r="EP45">
            <v>5500.0000000000045</v>
          </cell>
          <cell r="EQ45">
            <v>5541.6666666666715</v>
          </cell>
          <cell r="ER45">
            <v>5583.3333333333385</v>
          </cell>
          <cell r="ES45">
            <v>5625.0000000000055</v>
          </cell>
          <cell r="ET45">
            <v>5666.6666666666724</v>
          </cell>
          <cell r="EU45">
            <v>5708.3333333333394</v>
          </cell>
          <cell r="EV45">
            <v>5750.0000000000064</v>
          </cell>
          <cell r="EW45">
            <v>5791.6666666666733</v>
          </cell>
          <cell r="EX45">
            <v>5833.3333333333403</v>
          </cell>
          <cell r="EY45">
            <v>5875.0000000000073</v>
          </cell>
          <cell r="EZ45">
            <v>5916.6666666666742</v>
          </cell>
          <cell r="FA45">
            <v>5958.3333333333412</v>
          </cell>
          <cell r="FB45">
            <v>6000.0000000000082</v>
          </cell>
          <cell r="FC45">
            <v>6041.6666666666752</v>
          </cell>
          <cell r="FD45">
            <v>6083.3333333333421</v>
          </cell>
          <cell r="FE45">
            <v>6125.0000000000091</v>
          </cell>
          <cell r="FF45">
            <v>6166.6666666666761</v>
          </cell>
          <cell r="FG45">
            <v>6208.333333333343</v>
          </cell>
          <cell r="FH45">
            <v>6250.00000000001</v>
          </cell>
          <cell r="FI45">
            <v>6291.666666666677</v>
          </cell>
          <cell r="FJ45">
            <v>6333.3333333333439</v>
          </cell>
          <cell r="FK45">
            <v>6375.0000000000109</v>
          </cell>
          <cell r="FL45">
            <v>6416.6666666666779</v>
          </cell>
          <cell r="FM45">
            <v>6458.3333333333449</v>
          </cell>
          <cell r="FN45">
            <v>6500.0000000000118</v>
          </cell>
          <cell r="FO45">
            <v>6541.6666666666788</v>
          </cell>
          <cell r="FP45">
            <v>6583.3333333333458</v>
          </cell>
          <cell r="FQ45">
            <v>6625.0000000000127</v>
          </cell>
          <cell r="FR45">
            <v>6666.6666666666797</v>
          </cell>
          <cell r="FS45">
            <v>6708.3333333333467</v>
          </cell>
          <cell r="FT45">
            <v>6750.0000000000136</v>
          </cell>
          <cell r="FU45">
            <v>6791.6666666666806</v>
          </cell>
          <cell r="FV45">
            <v>6833.3333333333476</v>
          </cell>
          <cell r="FW45">
            <v>6875.0000000000146</v>
          </cell>
          <cell r="FX45">
            <v>6916.6666666666815</v>
          </cell>
          <cell r="FY45">
            <v>6958.3333333333485</v>
          </cell>
          <cell r="FZ45">
            <v>7000.0000000000155</v>
          </cell>
          <cell r="GA45">
            <v>7041.6666666666824</v>
          </cell>
          <cell r="GB45">
            <v>7083.3333333333494</v>
          </cell>
          <cell r="GC45">
            <v>7125.0000000000164</v>
          </cell>
          <cell r="GD45">
            <v>7166.6666666666833</v>
          </cell>
          <cell r="GE45">
            <v>7208.3333333333503</v>
          </cell>
          <cell r="GF45">
            <v>7250.0000000000173</v>
          </cell>
          <cell r="GG45">
            <v>7291.6666666666843</v>
          </cell>
          <cell r="GH45">
            <v>7333.3333333333512</v>
          </cell>
          <cell r="GI45">
            <v>7375.0000000000182</v>
          </cell>
          <cell r="GJ45">
            <v>7416.6666666666852</v>
          </cell>
          <cell r="GK45">
            <v>7458.3333333333521</v>
          </cell>
          <cell r="GL45">
            <v>7500.0000000000191</v>
          </cell>
          <cell r="GM45">
            <v>7541.6666666666861</v>
          </cell>
          <cell r="GN45">
            <v>7583.333333333353</v>
          </cell>
          <cell r="GO45">
            <v>7625.00000000002</v>
          </cell>
          <cell r="GP45">
            <v>7666.666666666687</v>
          </cell>
          <cell r="GQ45">
            <v>7708.3333333333539</v>
          </cell>
          <cell r="GR45">
            <v>7750.0000000000209</v>
          </cell>
          <cell r="GS45">
            <v>7791.6666666666879</v>
          </cell>
          <cell r="GT45">
            <v>7833.3333333333549</v>
          </cell>
          <cell r="GU45">
            <v>7875.0000000000218</v>
          </cell>
          <cell r="GV45">
            <v>7916.6666666666888</v>
          </cell>
          <cell r="GW45">
            <v>7958.3333333333558</v>
          </cell>
          <cell r="GX45">
            <v>8000.0000000000227</v>
          </cell>
          <cell r="GY45">
            <v>8041.6666666666897</v>
          </cell>
          <cell r="GZ45">
            <v>8083.3333333333567</v>
          </cell>
          <cell r="HA45">
            <v>8125.0000000000236</v>
          </cell>
          <cell r="HB45">
            <v>8166.6666666666906</v>
          </cell>
          <cell r="HC45">
            <v>8208.3333333333576</v>
          </cell>
          <cell r="HD45">
            <v>8250.0000000000236</v>
          </cell>
          <cell r="HE45">
            <v>8291.6666666666897</v>
          </cell>
          <cell r="HF45">
            <v>8333.3333333333558</v>
          </cell>
        </row>
        <row r="46">
          <cell r="N46">
            <v>0</v>
          </cell>
          <cell r="O46">
            <v>500</v>
          </cell>
          <cell r="P46">
            <v>1000</v>
          </cell>
          <cell r="Q46">
            <v>1500</v>
          </cell>
          <cell r="R46">
            <v>2000</v>
          </cell>
          <cell r="S46">
            <v>2500</v>
          </cell>
          <cell r="T46">
            <v>3000</v>
          </cell>
          <cell r="U46">
            <v>3500</v>
          </cell>
          <cell r="V46">
            <v>4000</v>
          </cell>
          <cell r="W46">
            <v>4500</v>
          </cell>
          <cell r="X46">
            <v>5000</v>
          </cell>
          <cell r="Y46">
            <v>5500</v>
          </cell>
          <cell r="Z46">
            <v>6000</v>
          </cell>
          <cell r="AA46">
            <v>6500</v>
          </cell>
          <cell r="AB46">
            <v>7000</v>
          </cell>
          <cell r="AC46">
            <v>7500</v>
          </cell>
          <cell r="AD46">
            <v>8000</v>
          </cell>
          <cell r="AE46">
            <v>8500</v>
          </cell>
          <cell r="AF46">
            <v>9000</v>
          </cell>
          <cell r="AG46">
            <v>9500</v>
          </cell>
          <cell r="AH46">
            <v>10000</v>
          </cell>
          <cell r="AI46">
            <v>10500</v>
          </cell>
          <cell r="AJ46">
            <v>11000</v>
          </cell>
          <cell r="AK46">
            <v>11500</v>
          </cell>
          <cell r="AL46">
            <v>12000</v>
          </cell>
          <cell r="AM46">
            <v>12500</v>
          </cell>
          <cell r="AN46">
            <v>13000</v>
          </cell>
          <cell r="AO46">
            <v>13500</v>
          </cell>
          <cell r="AP46">
            <v>14000</v>
          </cell>
          <cell r="AQ46">
            <v>14500</v>
          </cell>
          <cell r="AR46">
            <v>15000</v>
          </cell>
          <cell r="AS46">
            <v>15500</v>
          </cell>
          <cell r="AT46">
            <v>16000</v>
          </cell>
          <cell r="AU46">
            <v>16500</v>
          </cell>
          <cell r="AV46">
            <v>17000</v>
          </cell>
          <cell r="AW46">
            <v>17500</v>
          </cell>
          <cell r="AX46">
            <v>18000</v>
          </cell>
          <cell r="AY46">
            <v>18500</v>
          </cell>
          <cell r="AZ46">
            <v>19000</v>
          </cell>
          <cell r="BA46">
            <v>19500</v>
          </cell>
          <cell r="BB46">
            <v>20000</v>
          </cell>
          <cell r="BC46">
            <v>20500</v>
          </cell>
          <cell r="BD46">
            <v>21000</v>
          </cell>
          <cell r="BE46">
            <v>21500</v>
          </cell>
          <cell r="BF46">
            <v>22000</v>
          </cell>
          <cell r="BG46">
            <v>22500</v>
          </cell>
          <cell r="BH46">
            <v>23000</v>
          </cell>
          <cell r="BI46">
            <v>23500</v>
          </cell>
          <cell r="BJ46">
            <v>24000</v>
          </cell>
          <cell r="BK46">
            <v>24500</v>
          </cell>
          <cell r="BL46">
            <v>25000</v>
          </cell>
          <cell r="BM46">
            <v>25500</v>
          </cell>
          <cell r="BN46">
            <v>26000</v>
          </cell>
          <cell r="BO46">
            <v>26500</v>
          </cell>
          <cell r="BP46">
            <v>27000</v>
          </cell>
          <cell r="BQ46">
            <v>27500</v>
          </cell>
          <cell r="BR46">
            <v>28000</v>
          </cell>
          <cell r="BS46">
            <v>28500</v>
          </cell>
          <cell r="BT46">
            <v>29000</v>
          </cell>
          <cell r="BU46">
            <v>29500</v>
          </cell>
          <cell r="BV46">
            <v>30000</v>
          </cell>
          <cell r="BW46">
            <v>30500</v>
          </cell>
          <cell r="BX46">
            <v>31000</v>
          </cell>
          <cell r="BY46">
            <v>31500</v>
          </cell>
          <cell r="BZ46">
            <v>32000</v>
          </cell>
          <cell r="CA46">
            <v>32500</v>
          </cell>
          <cell r="CB46">
            <v>33000</v>
          </cell>
          <cell r="CC46">
            <v>33500</v>
          </cell>
          <cell r="CD46">
            <v>34000</v>
          </cell>
          <cell r="CE46">
            <v>34500</v>
          </cell>
          <cell r="CF46">
            <v>35000</v>
          </cell>
          <cell r="CG46">
            <v>35500</v>
          </cell>
          <cell r="CH46">
            <v>36000</v>
          </cell>
          <cell r="CI46">
            <v>36500</v>
          </cell>
          <cell r="CJ46">
            <v>37000</v>
          </cell>
          <cell r="CK46">
            <v>37500</v>
          </cell>
          <cell r="CL46">
            <v>38000</v>
          </cell>
          <cell r="CM46">
            <v>38500</v>
          </cell>
          <cell r="CN46">
            <v>39000</v>
          </cell>
          <cell r="CO46">
            <v>39500</v>
          </cell>
          <cell r="CP46">
            <v>40000</v>
          </cell>
          <cell r="CQ46">
            <v>40500</v>
          </cell>
          <cell r="CR46">
            <v>41000</v>
          </cell>
          <cell r="CS46">
            <v>41500</v>
          </cell>
          <cell r="CT46">
            <v>42000</v>
          </cell>
          <cell r="CU46">
            <v>42500</v>
          </cell>
          <cell r="CV46">
            <v>43000</v>
          </cell>
          <cell r="CW46">
            <v>43500</v>
          </cell>
          <cell r="CX46">
            <v>44000</v>
          </cell>
          <cell r="CY46">
            <v>44500</v>
          </cell>
          <cell r="CZ46">
            <v>45000</v>
          </cell>
          <cell r="DA46">
            <v>45500</v>
          </cell>
          <cell r="DB46">
            <v>46000</v>
          </cell>
          <cell r="DC46">
            <v>46500</v>
          </cell>
          <cell r="DD46">
            <v>47000</v>
          </cell>
          <cell r="DE46">
            <v>47500</v>
          </cell>
          <cell r="DF46">
            <v>48000</v>
          </cell>
          <cell r="DG46">
            <v>48500</v>
          </cell>
          <cell r="DH46">
            <v>49000</v>
          </cell>
          <cell r="DI46">
            <v>49500</v>
          </cell>
          <cell r="DJ46">
            <v>50000</v>
          </cell>
          <cell r="DK46">
            <v>50500</v>
          </cell>
          <cell r="DL46">
            <v>51000</v>
          </cell>
          <cell r="DM46">
            <v>51500</v>
          </cell>
          <cell r="DN46">
            <v>52000</v>
          </cell>
          <cell r="DO46">
            <v>52500</v>
          </cell>
          <cell r="DP46">
            <v>53000</v>
          </cell>
          <cell r="DQ46">
            <v>53500</v>
          </cell>
          <cell r="DR46">
            <v>54000</v>
          </cell>
          <cell r="DS46">
            <v>54500</v>
          </cell>
          <cell r="DT46">
            <v>55000</v>
          </cell>
          <cell r="DU46">
            <v>55500</v>
          </cell>
          <cell r="DV46">
            <v>56000</v>
          </cell>
          <cell r="DW46">
            <v>56500</v>
          </cell>
          <cell r="DX46">
            <v>57000</v>
          </cell>
          <cell r="DY46">
            <v>57500</v>
          </cell>
          <cell r="DZ46">
            <v>58000</v>
          </cell>
          <cell r="EA46">
            <v>58500</v>
          </cell>
          <cell r="EB46">
            <v>59000</v>
          </cell>
          <cell r="EC46">
            <v>59500</v>
          </cell>
          <cell r="ED46">
            <v>60000</v>
          </cell>
          <cell r="EE46">
            <v>60500</v>
          </cell>
          <cell r="EF46">
            <v>61000</v>
          </cell>
          <cell r="EG46">
            <v>61500</v>
          </cell>
          <cell r="EH46">
            <v>62000</v>
          </cell>
          <cell r="EI46">
            <v>62500</v>
          </cell>
          <cell r="EJ46">
            <v>63000</v>
          </cell>
          <cell r="EK46">
            <v>63500</v>
          </cell>
          <cell r="EL46">
            <v>64000</v>
          </cell>
          <cell r="EM46">
            <v>64500</v>
          </cell>
          <cell r="EN46">
            <v>65000</v>
          </cell>
          <cell r="EO46">
            <v>65500</v>
          </cell>
          <cell r="EP46">
            <v>66000</v>
          </cell>
          <cell r="EQ46">
            <v>66500</v>
          </cell>
          <cell r="ER46">
            <v>67000</v>
          </cell>
          <cell r="ES46">
            <v>67500</v>
          </cell>
          <cell r="ET46">
            <v>68000</v>
          </cell>
          <cell r="EU46">
            <v>68500</v>
          </cell>
          <cell r="EV46">
            <v>69000</v>
          </cell>
          <cell r="EW46">
            <v>69500</v>
          </cell>
          <cell r="EX46">
            <v>70000</v>
          </cell>
          <cell r="EY46">
            <v>70500</v>
          </cell>
          <cell r="EZ46">
            <v>71000</v>
          </cell>
          <cell r="FA46">
            <v>71500</v>
          </cell>
          <cell r="FB46">
            <v>72000</v>
          </cell>
          <cell r="FC46">
            <v>72500</v>
          </cell>
          <cell r="FD46">
            <v>73000</v>
          </cell>
          <cell r="FE46">
            <v>73500</v>
          </cell>
          <cell r="FF46">
            <v>74000</v>
          </cell>
          <cell r="FG46">
            <v>74500</v>
          </cell>
          <cell r="FH46">
            <v>75000</v>
          </cell>
          <cell r="FI46">
            <v>75500</v>
          </cell>
          <cell r="FJ46">
            <v>76000</v>
          </cell>
          <cell r="FK46">
            <v>76500</v>
          </cell>
          <cell r="FL46">
            <v>77000</v>
          </cell>
          <cell r="FM46">
            <v>77500</v>
          </cell>
          <cell r="FN46">
            <v>78000</v>
          </cell>
          <cell r="FO46">
            <v>78500</v>
          </cell>
          <cell r="FP46">
            <v>79000</v>
          </cell>
          <cell r="FQ46">
            <v>79500</v>
          </cell>
          <cell r="FR46">
            <v>80000</v>
          </cell>
          <cell r="FS46">
            <v>80500</v>
          </cell>
          <cell r="FT46">
            <v>81000</v>
          </cell>
          <cell r="FU46">
            <v>81500</v>
          </cell>
          <cell r="FV46">
            <v>82000</v>
          </cell>
          <cell r="FW46">
            <v>82500</v>
          </cell>
          <cell r="FX46">
            <v>83000</v>
          </cell>
          <cell r="FY46">
            <v>83500</v>
          </cell>
          <cell r="FZ46">
            <v>84000</v>
          </cell>
          <cell r="GA46">
            <v>84500</v>
          </cell>
          <cell r="GB46">
            <v>85000</v>
          </cell>
          <cell r="GC46">
            <v>85500</v>
          </cell>
          <cell r="GD46">
            <v>86000</v>
          </cell>
          <cell r="GE46">
            <v>86500</v>
          </cell>
          <cell r="GF46">
            <v>87000</v>
          </cell>
          <cell r="GG46">
            <v>87500</v>
          </cell>
          <cell r="GH46">
            <v>88000</v>
          </cell>
          <cell r="GI46">
            <v>88500</v>
          </cell>
          <cell r="GJ46">
            <v>89000</v>
          </cell>
          <cell r="GK46">
            <v>89500</v>
          </cell>
          <cell r="GL46">
            <v>90000</v>
          </cell>
          <cell r="GM46">
            <v>90500</v>
          </cell>
          <cell r="GN46">
            <v>91000</v>
          </cell>
          <cell r="GO46">
            <v>91500</v>
          </cell>
          <cell r="GP46">
            <v>92000</v>
          </cell>
          <cell r="GQ46">
            <v>92500</v>
          </cell>
          <cell r="GR46">
            <v>93000</v>
          </cell>
          <cell r="GS46">
            <v>93500</v>
          </cell>
          <cell r="GT46">
            <v>94000</v>
          </cell>
          <cell r="GU46">
            <v>94500</v>
          </cell>
          <cell r="GV46">
            <v>95000</v>
          </cell>
          <cell r="GW46">
            <v>95500</v>
          </cell>
          <cell r="GX46">
            <v>96000</v>
          </cell>
          <cell r="GY46">
            <v>96500</v>
          </cell>
          <cell r="GZ46">
            <v>97000</v>
          </cell>
          <cell r="HA46">
            <v>97500</v>
          </cell>
          <cell r="HB46">
            <v>98000</v>
          </cell>
          <cell r="HC46">
            <v>98500</v>
          </cell>
          <cell r="HD46">
            <v>99000</v>
          </cell>
          <cell r="HE46">
            <v>99500</v>
          </cell>
          <cell r="HF46">
            <v>100000</v>
          </cell>
        </row>
        <row r="47">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T47">
            <v>0</v>
          </cell>
          <cell r="GU47">
            <v>0</v>
          </cell>
          <cell r="GV47">
            <v>0</v>
          </cell>
          <cell r="GW47">
            <v>0</v>
          </cell>
          <cell r="GX47">
            <v>0</v>
          </cell>
          <cell r="GY47">
            <v>0</v>
          </cell>
          <cell r="GZ47">
            <v>0</v>
          </cell>
          <cell r="HA47">
            <v>0</v>
          </cell>
          <cell r="HB47">
            <v>0</v>
          </cell>
          <cell r="HC47">
            <v>0</v>
          </cell>
          <cell r="HD47">
            <v>0</v>
          </cell>
          <cell r="HE47">
            <v>0</v>
          </cell>
          <cell r="HF47">
            <v>0</v>
          </cell>
        </row>
        <row r="48">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cell r="ED48">
            <v>0</v>
          </cell>
          <cell r="EE48">
            <v>0</v>
          </cell>
          <cell r="EF48">
            <v>0</v>
          </cell>
          <cell r="EG48">
            <v>0</v>
          </cell>
          <cell r="EH48">
            <v>0</v>
          </cell>
          <cell r="EI48">
            <v>0</v>
          </cell>
          <cell r="EJ48">
            <v>0</v>
          </cell>
          <cell r="EK48">
            <v>0</v>
          </cell>
          <cell r="EL48">
            <v>0</v>
          </cell>
          <cell r="EM48">
            <v>0</v>
          </cell>
          <cell r="EN48">
            <v>0</v>
          </cell>
          <cell r="EO48">
            <v>0</v>
          </cell>
          <cell r="EP48">
            <v>0</v>
          </cell>
          <cell r="EQ48">
            <v>0</v>
          </cell>
          <cell r="ER48">
            <v>0</v>
          </cell>
          <cell r="ES48">
            <v>0</v>
          </cell>
          <cell r="ET48">
            <v>0</v>
          </cell>
          <cell r="EU48">
            <v>0</v>
          </cell>
          <cell r="EV48">
            <v>0</v>
          </cell>
          <cell r="EW48">
            <v>0</v>
          </cell>
          <cell r="EX48">
            <v>0</v>
          </cell>
          <cell r="EY48">
            <v>0</v>
          </cell>
          <cell r="EZ48">
            <v>0</v>
          </cell>
          <cell r="FA48">
            <v>0</v>
          </cell>
          <cell r="FB48">
            <v>0</v>
          </cell>
          <cell r="FC48">
            <v>0</v>
          </cell>
          <cell r="FD48">
            <v>0</v>
          </cell>
          <cell r="FE48">
            <v>0</v>
          </cell>
          <cell r="FF48">
            <v>0</v>
          </cell>
          <cell r="FG48">
            <v>0</v>
          </cell>
          <cell r="FH48">
            <v>0</v>
          </cell>
          <cell r="FI48">
            <v>0</v>
          </cell>
          <cell r="FJ48">
            <v>0</v>
          </cell>
          <cell r="FK48">
            <v>0</v>
          </cell>
          <cell r="FL48">
            <v>0</v>
          </cell>
          <cell r="FM48">
            <v>0</v>
          </cell>
          <cell r="FN48">
            <v>0</v>
          </cell>
          <cell r="FO48">
            <v>0</v>
          </cell>
          <cell r="FP48">
            <v>0</v>
          </cell>
          <cell r="FQ48">
            <v>0</v>
          </cell>
          <cell r="FR48">
            <v>0</v>
          </cell>
          <cell r="FS48">
            <v>0</v>
          </cell>
          <cell r="FT48">
            <v>0</v>
          </cell>
          <cell r="FU48">
            <v>0</v>
          </cell>
          <cell r="FV48">
            <v>0</v>
          </cell>
          <cell r="FW48">
            <v>0</v>
          </cell>
          <cell r="FX48">
            <v>0</v>
          </cell>
          <cell r="FY48">
            <v>0</v>
          </cell>
          <cell r="FZ48">
            <v>0</v>
          </cell>
          <cell r="GA48">
            <v>0</v>
          </cell>
          <cell r="GB48">
            <v>0</v>
          </cell>
          <cell r="GC48">
            <v>0</v>
          </cell>
          <cell r="GD48">
            <v>0</v>
          </cell>
          <cell r="GE48">
            <v>0</v>
          </cell>
          <cell r="GF48">
            <v>0</v>
          </cell>
          <cell r="GG48">
            <v>0</v>
          </cell>
          <cell r="GH48">
            <v>0</v>
          </cell>
          <cell r="GI48">
            <v>0</v>
          </cell>
          <cell r="GJ48">
            <v>0</v>
          </cell>
          <cell r="GK48">
            <v>0</v>
          </cell>
          <cell r="GL48">
            <v>0</v>
          </cell>
          <cell r="GM48">
            <v>0</v>
          </cell>
          <cell r="GN48">
            <v>0</v>
          </cell>
          <cell r="GO48">
            <v>0</v>
          </cell>
          <cell r="GP48">
            <v>0</v>
          </cell>
          <cell r="GQ48">
            <v>0</v>
          </cell>
          <cell r="GR48">
            <v>0</v>
          </cell>
          <cell r="GS48">
            <v>0</v>
          </cell>
          <cell r="GT48">
            <v>0</v>
          </cell>
          <cell r="GU48">
            <v>0</v>
          </cell>
          <cell r="GV48">
            <v>0</v>
          </cell>
          <cell r="GW48">
            <v>0</v>
          </cell>
          <cell r="GX48">
            <v>0</v>
          </cell>
          <cell r="GY48">
            <v>0</v>
          </cell>
          <cell r="GZ48">
            <v>0</v>
          </cell>
          <cell r="HA48">
            <v>0</v>
          </cell>
          <cell r="HB48">
            <v>0</v>
          </cell>
          <cell r="HC48">
            <v>0</v>
          </cell>
          <cell r="HD48">
            <v>0</v>
          </cell>
          <cell r="HE48">
            <v>0</v>
          </cell>
          <cell r="HF48">
            <v>0</v>
          </cell>
        </row>
        <row r="49">
          <cell r="N49">
            <v>0</v>
          </cell>
          <cell r="O49">
            <v>41.666666666666664</v>
          </cell>
          <cell r="P49">
            <v>83.333333333333329</v>
          </cell>
          <cell r="Q49">
            <v>125</v>
          </cell>
          <cell r="R49">
            <v>166.66666666666666</v>
          </cell>
          <cell r="S49">
            <v>208.33333333333331</v>
          </cell>
          <cell r="T49">
            <v>249.99999999999997</v>
          </cell>
          <cell r="U49">
            <v>291.66666666666663</v>
          </cell>
          <cell r="V49">
            <v>333.33333333333331</v>
          </cell>
          <cell r="W49">
            <v>375</v>
          </cell>
          <cell r="X49">
            <v>416.66666666666669</v>
          </cell>
          <cell r="Y49">
            <v>458.33333333333337</v>
          </cell>
          <cell r="Z49">
            <v>500.00000000000006</v>
          </cell>
          <cell r="AA49">
            <v>541.66666666666674</v>
          </cell>
          <cell r="AB49">
            <v>583.33333333333337</v>
          </cell>
          <cell r="AC49">
            <v>625</v>
          </cell>
          <cell r="AD49">
            <v>666.66666666666663</v>
          </cell>
          <cell r="AE49">
            <v>708.33333333333326</v>
          </cell>
          <cell r="AF49">
            <v>749.99999999999989</v>
          </cell>
          <cell r="AG49">
            <v>791.66666666666652</v>
          </cell>
          <cell r="AH49">
            <v>833.33333333333314</v>
          </cell>
          <cell r="AI49">
            <v>874.99999999999977</v>
          </cell>
          <cell r="AJ49">
            <v>916.6666666666664</v>
          </cell>
          <cell r="AK49">
            <v>958.33333333333303</v>
          </cell>
          <cell r="AL49">
            <v>999.99999999999966</v>
          </cell>
          <cell r="AM49">
            <v>1041.6666666666663</v>
          </cell>
          <cell r="AN49">
            <v>1083.333333333333</v>
          </cell>
          <cell r="AO49">
            <v>1124.9999999999998</v>
          </cell>
          <cell r="AP49">
            <v>1166.6666666666665</v>
          </cell>
          <cell r="AQ49">
            <v>1208.3333333333333</v>
          </cell>
          <cell r="AR49">
            <v>1250</v>
          </cell>
          <cell r="AS49">
            <v>1291.6666666666667</v>
          </cell>
          <cell r="AT49">
            <v>1333.3333333333335</v>
          </cell>
          <cell r="AU49">
            <v>1375.0000000000002</v>
          </cell>
          <cell r="AV49">
            <v>1416.666666666667</v>
          </cell>
          <cell r="AW49">
            <v>1458.3333333333337</v>
          </cell>
          <cell r="AX49">
            <v>1500.0000000000005</v>
          </cell>
          <cell r="AY49">
            <v>1541.6666666666672</v>
          </cell>
          <cell r="AZ49">
            <v>1583.3333333333339</v>
          </cell>
          <cell r="BA49">
            <v>1625.0000000000007</v>
          </cell>
          <cell r="BB49">
            <v>1666.6666666666674</v>
          </cell>
          <cell r="BC49">
            <v>1708.3333333333342</v>
          </cell>
          <cell r="BD49">
            <v>1750.0000000000009</v>
          </cell>
          <cell r="BE49">
            <v>1791.6666666666677</v>
          </cell>
          <cell r="BF49">
            <v>1833.3333333333344</v>
          </cell>
          <cell r="BG49">
            <v>1875.0000000000011</v>
          </cell>
          <cell r="BH49">
            <v>1916.6666666666679</v>
          </cell>
          <cell r="BI49">
            <v>1958.3333333333346</v>
          </cell>
          <cell r="BJ49">
            <v>2000.0000000000014</v>
          </cell>
          <cell r="BK49">
            <v>2041.6666666666681</v>
          </cell>
          <cell r="BL49">
            <v>2083.3333333333348</v>
          </cell>
          <cell r="BM49">
            <v>2125.0000000000014</v>
          </cell>
          <cell r="BN49">
            <v>2166.6666666666679</v>
          </cell>
          <cell r="BO49">
            <v>2208.3333333333344</v>
          </cell>
          <cell r="BP49">
            <v>2250.0000000000009</v>
          </cell>
          <cell r="BQ49">
            <v>2291.6666666666674</v>
          </cell>
          <cell r="BR49">
            <v>2333.3333333333339</v>
          </cell>
          <cell r="BS49">
            <v>2375.0000000000005</v>
          </cell>
          <cell r="BT49">
            <v>2416.666666666667</v>
          </cell>
          <cell r="BU49">
            <v>2458.3333333333335</v>
          </cell>
          <cell r="BV49">
            <v>2500</v>
          </cell>
          <cell r="BW49">
            <v>2541.6666666666665</v>
          </cell>
          <cell r="BX49">
            <v>2583.333333333333</v>
          </cell>
          <cell r="BY49">
            <v>2624.9999999999995</v>
          </cell>
          <cell r="BZ49">
            <v>2666.6666666666661</v>
          </cell>
          <cell r="CA49">
            <v>2708.3333333333326</v>
          </cell>
          <cell r="CB49">
            <v>2749.9999999999991</v>
          </cell>
          <cell r="CC49">
            <v>2791.6666666666656</v>
          </cell>
          <cell r="CD49">
            <v>2833.3333333333321</v>
          </cell>
          <cell r="CE49">
            <v>2874.9999999999986</v>
          </cell>
          <cell r="CF49">
            <v>2916.6666666666652</v>
          </cell>
          <cell r="CG49">
            <v>2958.3333333333317</v>
          </cell>
          <cell r="CH49">
            <v>2999.9999999999982</v>
          </cell>
          <cell r="CI49">
            <v>3041.6666666666647</v>
          </cell>
          <cell r="CJ49">
            <v>3083.3333333333312</v>
          </cell>
          <cell r="CK49">
            <v>3124.9999999999977</v>
          </cell>
          <cell r="CL49">
            <v>3166.6666666666642</v>
          </cell>
          <cell r="CM49">
            <v>3208.3333333333308</v>
          </cell>
          <cell r="CN49">
            <v>3249.9999999999973</v>
          </cell>
          <cell r="CO49">
            <v>3291.6666666666638</v>
          </cell>
          <cell r="CP49">
            <v>3333.3333333333303</v>
          </cell>
          <cell r="CQ49">
            <v>3374.9999999999968</v>
          </cell>
          <cell r="CR49">
            <v>3416.6666666666633</v>
          </cell>
          <cell r="CS49">
            <v>3458.3333333333298</v>
          </cell>
          <cell r="CT49">
            <v>3499.9999999999964</v>
          </cell>
          <cell r="CU49">
            <v>3541.6666666666629</v>
          </cell>
          <cell r="CV49">
            <v>3583.3333333333294</v>
          </cell>
          <cell r="CW49">
            <v>3624.9999999999959</v>
          </cell>
          <cell r="CX49">
            <v>3666.6666666666624</v>
          </cell>
          <cell r="CY49">
            <v>3708.3333333333289</v>
          </cell>
          <cell r="CZ49">
            <v>3749.9999999999955</v>
          </cell>
          <cell r="DA49">
            <v>3791.666666666662</v>
          </cell>
          <cell r="DB49">
            <v>3833.3333333333285</v>
          </cell>
          <cell r="DC49">
            <v>3874.999999999995</v>
          </cell>
          <cell r="DD49">
            <v>3916.6666666666615</v>
          </cell>
          <cell r="DE49">
            <v>3958.333333333328</v>
          </cell>
          <cell r="DF49">
            <v>3999.9999999999945</v>
          </cell>
          <cell r="DG49">
            <v>4041.6666666666611</v>
          </cell>
          <cell r="DH49">
            <v>4083.3333333333276</v>
          </cell>
          <cell r="DI49">
            <v>4124.9999999999945</v>
          </cell>
          <cell r="DJ49">
            <v>4166.6666666666615</v>
          </cell>
          <cell r="DK49">
            <v>4208.3333333333285</v>
          </cell>
          <cell r="DL49">
            <v>4249.9999999999955</v>
          </cell>
          <cell r="DM49">
            <v>4291.6666666666624</v>
          </cell>
          <cell r="DN49">
            <v>4333.3333333333294</v>
          </cell>
          <cell r="DO49">
            <v>4374.9999999999964</v>
          </cell>
          <cell r="DP49">
            <v>4416.6666666666633</v>
          </cell>
          <cell r="DQ49">
            <v>4458.3333333333303</v>
          </cell>
          <cell r="DR49">
            <v>4499.9999999999973</v>
          </cell>
          <cell r="DS49">
            <v>4541.6666666666642</v>
          </cell>
          <cell r="DT49">
            <v>4583.3333333333312</v>
          </cell>
          <cell r="DU49">
            <v>4624.9999999999982</v>
          </cell>
          <cell r="DV49">
            <v>4666.6666666666652</v>
          </cell>
          <cell r="DW49">
            <v>4708.3333333333321</v>
          </cell>
          <cell r="DX49">
            <v>4749.9999999999991</v>
          </cell>
          <cell r="DY49">
            <v>4791.6666666666661</v>
          </cell>
          <cell r="DZ49">
            <v>4833.333333333333</v>
          </cell>
          <cell r="EA49">
            <v>4875</v>
          </cell>
          <cell r="EB49">
            <v>4916.666666666667</v>
          </cell>
          <cell r="EC49">
            <v>4958.3333333333339</v>
          </cell>
          <cell r="ED49">
            <v>5000.0000000000009</v>
          </cell>
          <cell r="EE49">
            <v>5041.6666666666679</v>
          </cell>
          <cell r="EF49">
            <v>5083.3333333333348</v>
          </cell>
          <cell r="EG49">
            <v>5125.0000000000018</v>
          </cell>
          <cell r="EH49">
            <v>5166.6666666666688</v>
          </cell>
          <cell r="EI49">
            <v>5208.3333333333358</v>
          </cell>
          <cell r="EJ49">
            <v>5250.0000000000027</v>
          </cell>
          <cell r="EK49">
            <v>5291.6666666666697</v>
          </cell>
          <cell r="EL49">
            <v>5333.3333333333367</v>
          </cell>
          <cell r="EM49">
            <v>5375.0000000000036</v>
          </cell>
          <cell r="EN49">
            <v>5416.6666666666706</v>
          </cell>
          <cell r="EO49">
            <v>5458.3333333333376</v>
          </cell>
          <cell r="EP49">
            <v>5500.0000000000045</v>
          </cell>
          <cell r="EQ49">
            <v>5541.6666666666715</v>
          </cell>
          <cell r="ER49">
            <v>5583.3333333333385</v>
          </cell>
          <cell r="ES49">
            <v>5625.0000000000055</v>
          </cell>
          <cell r="ET49">
            <v>5666.6666666666724</v>
          </cell>
          <cell r="EU49">
            <v>5708.3333333333394</v>
          </cell>
          <cell r="EV49">
            <v>5750.0000000000064</v>
          </cell>
          <cell r="EW49">
            <v>5791.6666666666733</v>
          </cell>
          <cell r="EX49">
            <v>5833.3333333333403</v>
          </cell>
          <cell r="EY49">
            <v>5875.0000000000073</v>
          </cell>
          <cell r="EZ49">
            <v>5916.6666666666742</v>
          </cell>
          <cell r="FA49">
            <v>5958.3333333333412</v>
          </cell>
          <cell r="FB49">
            <v>6000.0000000000082</v>
          </cell>
          <cell r="FC49">
            <v>6041.6666666666752</v>
          </cell>
          <cell r="FD49">
            <v>6083.3333333333421</v>
          </cell>
          <cell r="FE49">
            <v>6125.0000000000091</v>
          </cell>
          <cell r="FF49">
            <v>6166.6666666666761</v>
          </cell>
          <cell r="FG49">
            <v>6208.333333333343</v>
          </cell>
          <cell r="FH49">
            <v>6250.00000000001</v>
          </cell>
          <cell r="FI49">
            <v>6291.666666666677</v>
          </cell>
          <cell r="FJ49">
            <v>6333.3333333333439</v>
          </cell>
          <cell r="FK49">
            <v>6375.0000000000109</v>
          </cell>
          <cell r="FL49">
            <v>6416.6666666666779</v>
          </cell>
          <cell r="FM49">
            <v>6458.3333333333449</v>
          </cell>
          <cell r="FN49">
            <v>6500.0000000000118</v>
          </cell>
          <cell r="FO49">
            <v>6541.6666666666788</v>
          </cell>
          <cell r="FP49">
            <v>6583.3333333333458</v>
          </cell>
          <cell r="FQ49">
            <v>6625.0000000000127</v>
          </cell>
          <cell r="FR49">
            <v>6666.6666666666797</v>
          </cell>
          <cell r="FS49">
            <v>6708.3333333333467</v>
          </cell>
          <cell r="FT49">
            <v>6750.0000000000136</v>
          </cell>
          <cell r="FU49">
            <v>6791.6666666666806</v>
          </cell>
          <cell r="FV49">
            <v>6833.3333333333476</v>
          </cell>
          <cell r="FW49">
            <v>6875.0000000000146</v>
          </cell>
          <cell r="FX49">
            <v>6916.6666666666815</v>
          </cell>
          <cell r="FY49">
            <v>6958.3333333333485</v>
          </cell>
          <cell r="FZ49">
            <v>7000.0000000000155</v>
          </cell>
          <cell r="GA49">
            <v>7041.6666666666824</v>
          </cell>
          <cell r="GB49">
            <v>7083.3333333333494</v>
          </cell>
          <cell r="GC49">
            <v>7125.0000000000164</v>
          </cell>
          <cell r="GD49">
            <v>7166.6666666666833</v>
          </cell>
          <cell r="GE49">
            <v>7208.3333333333503</v>
          </cell>
          <cell r="GF49">
            <v>7250.0000000000173</v>
          </cell>
          <cell r="GG49">
            <v>7291.6666666666843</v>
          </cell>
          <cell r="GH49">
            <v>7333.3333333333512</v>
          </cell>
          <cell r="GI49">
            <v>7375.0000000000182</v>
          </cell>
          <cell r="GJ49">
            <v>7416.6666666666852</v>
          </cell>
          <cell r="GK49">
            <v>7458.3333333333521</v>
          </cell>
          <cell r="GL49">
            <v>7500.0000000000191</v>
          </cell>
          <cell r="GM49">
            <v>7541.6666666666861</v>
          </cell>
          <cell r="GN49">
            <v>7583.333333333353</v>
          </cell>
          <cell r="GO49">
            <v>7625.00000000002</v>
          </cell>
          <cell r="GP49">
            <v>7666.666666666687</v>
          </cell>
          <cell r="GQ49">
            <v>7708.3333333333539</v>
          </cell>
          <cell r="GR49">
            <v>7750.0000000000209</v>
          </cell>
          <cell r="GS49">
            <v>7791.6666666666879</v>
          </cell>
          <cell r="GT49">
            <v>7833.3333333333549</v>
          </cell>
          <cell r="GU49">
            <v>7875.0000000000218</v>
          </cell>
          <cell r="GV49">
            <v>7916.6666666666888</v>
          </cell>
          <cell r="GW49">
            <v>7958.3333333333558</v>
          </cell>
          <cell r="GX49">
            <v>8000.0000000000227</v>
          </cell>
          <cell r="GY49">
            <v>8041.6666666666897</v>
          </cell>
          <cell r="GZ49">
            <v>8083.3333333333567</v>
          </cell>
          <cell r="HA49">
            <v>8125.0000000000236</v>
          </cell>
          <cell r="HB49">
            <v>8166.6666666666906</v>
          </cell>
          <cell r="HC49">
            <v>8208.3333333333576</v>
          </cell>
          <cell r="HD49">
            <v>8250.0000000000236</v>
          </cell>
          <cell r="HE49">
            <v>8291.6666666666897</v>
          </cell>
          <cell r="HF49">
            <v>8333.3333333333558</v>
          </cell>
        </row>
        <row r="50">
          <cell r="N50">
            <v>0</v>
          </cell>
          <cell r="O50">
            <v>500</v>
          </cell>
          <cell r="P50">
            <v>1000</v>
          </cell>
          <cell r="Q50">
            <v>1500</v>
          </cell>
          <cell r="R50">
            <v>2000</v>
          </cell>
          <cell r="S50">
            <v>2500</v>
          </cell>
          <cell r="T50">
            <v>3000</v>
          </cell>
          <cell r="U50">
            <v>3500</v>
          </cell>
          <cell r="V50">
            <v>4000</v>
          </cell>
          <cell r="W50">
            <v>4500</v>
          </cell>
          <cell r="X50">
            <v>5000</v>
          </cell>
          <cell r="Y50">
            <v>5500</v>
          </cell>
          <cell r="Z50">
            <v>6000</v>
          </cell>
          <cell r="AA50">
            <v>6500</v>
          </cell>
          <cell r="AB50">
            <v>7000</v>
          </cell>
          <cell r="AC50">
            <v>7500</v>
          </cell>
          <cell r="AD50">
            <v>8000</v>
          </cell>
          <cell r="AE50">
            <v>8500</v>
          </cell>
          <cell r="AF50">
            <v>9000</v>
          </cell>
          <cell r="AG50">
            <v>9500</v>
          </cell>
          <cell r="AH50">
            <v>10000</v>
          </cell>
          <cell r="AI50">
            <v>10500</v>
          </cell>
          <cell r="AJ50">
            <v>11000</v>
          </cell>
          <cell r="AK50">
            <v>11500</v>
          </cell>
          <cell r="AL50">
            <v>12000</v>
          </cell>
          <cell r="AM50">
            <v>12500</v>
          </cell>
          <cell r="AN50">
            <v>13000</v>
          </cell>
          <cell r="AO50">
            <v>13500</v>
          </cell>
          <cell r="AP50">
            <v>14000</v>
          </cell>
          <cell r="AQ50">
            <v>14500</v>
          </cell>
          <cell r="AR50">
            <v>15000</v>
          </cell>
          <cell r="AS50">
            <v>15500</v>
          </cell>
          <cell r="AT50">
            <v>16000</v>
          </cell>
          <cell r="AU50">
            <v>16500</v>
          </cell>
          <cell r="AV50">
            <v>17000</v>
          </cell>
          <cell r="AW50">
            <v>17500</v>
          </cell>
          <cell r="AX50">
            <v>18000</v>
          </cell>
          <cell r="AY50">
            <v>18500</v>
          </cell>
          <cell r="AZ50">
            <v>19000</v>
          </cell>
          <cell r="BA50">
            <v>19500</v>
          </cell>
          <cell r="BB50">
            <v>20000</v>
          </cell>
          <cell r="BC50">
            <v>20500</v>
          </cell>
          <cell r="BD50">
            <v>21000</v>
          </cell>
          <cell r="BE50">
            <v>21500</v>
          </cell>
          <cell r="BF50">
            <v>22000</v>
          </cell>
          <cell r="BG50">
            <v>22500</v>
          </cell>
          <cell r="BH50">
            <v>23000</v>
          </cell>
          <cell r="BI50">
            <v>23500</v>
          </cell>
          <cell r="BJ50">
            <v>24000</v>
          </cell>
          <cell r="BK50">
            <v>24500</v>
          </cell>
          <cell r="BL50">
            <v>25000</v>
          </cell>
          <cell r="BM50">
            <v>25500</v>
          </cell>
          <cell r="BN50">
            <v>26000</v>
          </cell>
          <cell r="BO50">
            <v>26500</v>
          </cell>
          <cell r="BP50">
            <v>27000</v>
          </cell>
          <cell r="BQ50">
            <v>27500</v>
          </cell>
          <cell r="BR50">
            <v>28000</v>
          </cell>
          <cell r="BS50">
            <v>28500</v>
          </cell>
          <cell r="BT50">
            <v>29000</v>
          </cell>
          <cell r="BU50">
            <v>29500</v>
          </cell>
          <cell r="BV50">
            <v>30000</v>
          </cell>
          <cell r="BW50">
            <v>30500</v>
          </cell>
          <cell r="BX50">
            <v>31000</v>
          </cell>
          <cell r="BY50">
            <v>31500</v>
          </cell>
          <cell r="BZ50">
            <v>32000</v>
          </cell>
          <cell r="CA50">
            <v>32500</v>
          </cell>
          <cell r="CB50">
            <v>33000</v>
          </cell>
          <cell r="CC50">
            <v>33500</v>
          </cell>
          <cell r="CD50">
            <v>34000</v>
          </cell>
          <cell r="CE50">
            <v>34500</v>
          </cell>
          <cell r="CF50">
            <v>35000</v>
          </cell>
          <cell r="CG50">
            <v>35500</v>
          </cell>
          <cell r="CH50">
            <v>36000</v>
          </cell>
          <cell r="CI50">
            <v>36500</v>
          </cell>
          <cell r="CJ50">
            <v>37000</v>
          </cell>
          <cell r="CK50">
            <v>37500</v>
          </cell>
          <cell r="CL50">
            <v>38000</v>
          </cell>
          <cell r="CM50">
            <v>38500</v>
          </cell>
          <cell r="CN50">
            <v>39000</v>
          </cell>
          <cell r="CO50">
            <v>39500</v>
          </cell>
          <cell r="CP50">
            <v>40000</v>
          </cell>
          <cell r="CQ50">
            <v>40500</v>
          </cell>
          <cell r="CR50">
            <v>41000</v>
          </cell>
          <cell r="CS50">
            <v>41500</v>
          </cell>
          <cell r="CT50">
            <v>42000</v>
          </cell>
          <cell r="CU50">
            <v>42500</v>
          </cell>
          <cell r="CV50">
            <v>43000</v>
          </cell>
          <cell r="CW50">
            <v>43500</v>
          </cell>
          <cell r="CX50">
            <v>44000</v>
          </cell>
          <cell r="CY50">
            <v>44500</v>
          </cell>
          <cell r="CZ50">
            <v>45000</v>
          </cell>
          <cell r="DA50">
            <v>45500</v>
          </cell>
          <cell r="DB50">
            <v>46000</v>
          </cell>
          <cell r="DC50">
            <v>46500</v>
          </cell>
          <cell r="DD50">
            <v>47000</v>
          </cell>
          <cell r="DE50">
            <v>47500</v>
          </cell>
          <cell r="DF50">
            <v>48000</v>
          </cell>
          <cell r="DG50">
            <v>48500</v>
          </cell>
          <cell r="DH50">
            <v>49000</v>
          </cell>
          <cell r="DI50">
            <v>49500</v>
          </cell>
          <cell r="DJ50">
            <v>50000</v>
          </cell>
          <cell r="DK50">
            <v>50500</v>
          </cell>
          <cell r="DL50">
            <v>51000</v>
          </cell>
          <cell r="DM50">
            <v>51500</v>
          </cell>
          <cell r="DN50">
            <v>52000</v>
          </cell>
          <cell r="DO50">
            <v>52500</v>
          </cell>
          <cell r="DP50">
            <v>53000</v>
          </cell>
          <cell r="DQ50">
            <v>53500</v>
          </cell>
          <cell r="DR50">
            <v>54000</v>
          </cell>
          <cell r="DS50">
            <v>54500</v>
          </cell>
          <cell r="DT50">
            <v>55000</v>
          </cell>
          <cell r="DU50">
            <v>55500</v>
          </cell>
          <cell r="DV50">
            <v>56000</v>
          </cell>
          <cell r="DW50">
            <v>56500</v>
          </cell>
          <cell r="DX50">
            <v>57000</v>
          </cell>
          <cell r="DY50">
            <v>57500</v>
          </cell>
          <cell r="DZ50">
            <v>58000</v>
          </cell>
          <cell r="EA50">
            <v>58500</v>
          </cell>
          <cell r="EB50">
            <v>59000</v>
          </cell>
          <cell r="EC50">
            <v>59500</v>
          </cell>
          <cell r="ED50">
            <v>60000</v>
          </cell>
          <cell r="EE50">
            <v>60500</v>
          </cell>
          <cell r="EF50">
            <v>61000</v>
          </cell>
          <cell r="EG50">
            <v>61500</v>
          </cell>
          <cell r="EH50">
            <v>62000</v>
          </cell>
          <cell r="EI50">
            <v>62500</v>
          </cell>
          <cell r="EJ50">
            <v>63000</v>
          </cell>
          <cell r="EK50">
            <v>63500</v>
          </cell>
          <cell r="EL50">
            <v>64000</v>
          </cell>
          <cell r="EM50">
            <v>64500</v>
          </cell>
          <cell r="EN50">
            <v>65000</v>
          </cell>
          <cell r="EO50">
            <v>65500</v>
          </cell>
          <cell r="EP50">
            <v>66000</v>
          </cell>
          <cell r="EQ50">
            <v>66500</v>
          </cell>
          <cell r="ER50">
            <v>67000</v>
          </cell>
          <cell r="ES50">
            <v>67500</v>
          </cell>
          <cell r="ET50">
            <v>68000</v>
          </cell>
          <cell r="EU50">
            <v>68500</v>
          </cell>
          <cell r="EV50">
            <v>69000</v>
          </cell>
          <cell r="EW50">
            <v>69500</v>
          </cell>
          <cell r="EX50">
            <v>70000</v>
          </cell>
          <cell r="EY50">
            <v>70500</v>
          </cell>
          <cell r="EZ50">
            <v>71000</v>
          </cell>
          <cell r="FA50">
            <v>71500</v>
          </cell>
          <cell r="FB50">
            <v>72000</v>
          </cell>
          <cell r="FC50">
            <v>72500</v>
          </cell>
          <cell r="FD50">
            <v>73000</v>
          </cell>
          <cell r="FE50">
            <v>73500</v>
          </cell>
          <cell r="FF50">
            <v>74000</v>
          </cell>
          <cell r="FG50">
            <v>74500</v>
          </cell>
          <cell r="FH50">
            <v>75000</v>
          </cell>
          <cell r="FI50">
            <v>75500</v>
          </cell>
          <cell r="FJ50">
            <v>76000</v>
          </cell>
          <cell r="FK50">
            <v>76500</v>
          </cell>
          <cell r="FL50">
            <v>77000</v>
          </cell>
          <cell r="FM50">
            <v>77500</v>
          </cell>
          <cell r="FN50">
            <v>78000</v>
          </cell>
          <cell r="FO50">
            <v>78500</v>
          </cell>
          <cell r="FP50">
            <v>79000</v>
          </cell>
          <cell r="FQ50">
            <v>79500</v>
          </cell>
          <cell r="FR50">
            <v>80000</v>
          </cell>
          <cell r="FS50">
            <v>80500</v>
          </cell>
          <cell r="FT50">
            <v>81000</v>
          </cell>
          <cell r="FU50">
            <v>81500</v>
          </cell>
          <cell r="FV50">
            <v>82000</v>
          </cell>
          <cell r="FW50">
            <v>82500</v>
          </cell>
          <cell r="FX50">
            <v>83000</v>
          </cell>
          <cell r="FY50">
            <v>83500</v>
          </cell>
          <cell r="FZ50">
            <v>84000</v>
          </cell>
          <cell r="GA50">
            <v>84500</v>
          </cell>
          <cell r="GB50">
            <v>85000</v>
          </cell>
          <cell r="GC50">
            <v>85500</v>
          </cell>
          <cell r="GD50">
            <v>86000</v>
          </cell>
          <cell r="GE50">
            <v>86500</v>
          </cell>
          <cell r="GF50">
            <v>87000</v>
          </cell>
          <cell r="GG50">
            <v>87500</v>
          </cell>
          <cell r="GH50">
            <v>88000</v>
          </cell>
          <cell r="GI50">
            <v>88500</v>
          </cell>
          <cell r="GJ50">
            <v>89000</v>
          </cell>
          <cell r="GK50">
            <v>89500</v>
          </cell>
          <cell r="GL50">
            <v>90000</v>
          </cell>
          <cell r="GM50">
            <v>90500</v>
          </cell>
          <cell r="GN50">
            <v>91000</v>
          </cell>
          <cell r="GO50">
            <v>91500</v>
          </cell>
          <cell r="GP50">
            <v>92000</v>
          </cell>
          <cell r="GQ50">
            <v>92500</v>
          </cell>
          <cell r="GR50">
            <v>93000</v>
          </cell>
          <cell r="GS50">
            <v>93500</v>
          </cell>
          <cell r="GT50">
            <v>94000</v>
          </cell>
          <cell r="GU50">
            <v>94500</v>
          </cell>
          <cell r="GV50">
            <v>95000</v>
          </cell>
          <cell r="GW50">
            <v>95500</v>
          </cell>
          <cell r="GX50">
            <v>96000</v>
          </cell>
          <cell r="GY50">
            <v>96500</v>
          </cell>
          <cell r="GZ50">
            <v>97000</v>
          </cell>
          <cell r="HA50">
            <v>97500</v>
          </cell>
          <cell r="HB50">
            <v>98000</v>
          </cell>
          <cell r="HC50">
            <v>98500</v>
          </cell>
          <cell r="HD50">
            <v>99000</v>
          </cell>
          <cell r="HE50">
            <v>99500</v>
          </cell>
          <cell r="HF50">
            <v>100000</v>
          </cell>
        </row>
        <row r="54">
          <cell r="N54">
            <v>0</v>
          </cell>
          <cell r="O54">
            <v>38</v>
          </cell>
          <cell r="P54">
            <v>77</v>
          </cell>
          <cell r="Q54">
            <v>115</v>
          </cell>
          <cell r="R54">
            <v>153</v>
          </cell>
          <cell r="S54">
            <v>191</v>
          </cell>
          <cell r="T54">
            <v>230</v>
          </cell>
          <cell r="U54">
            <v>268</v>
          </cell>
          <cell r="V54">
            <v>306</v>
          </cell>
          <cell r="W54">
            <v>344</v>
          </cell>
          <cell r="X54">
            <v>383</v>
          </cell>
          <cell r="Y54">
            <v>421</v>
          </cell>
          <cell r="Z54">
            <v>459</v>
          </cell>
          <cell r="AA54">
            <v>497</v>
          </cell>
          <cell r="AB54">
            <v>536</v>
          </cell>
          <cell r="AC54">
            <v>574</v>
          </cell>
          <cell r="AD54">
            <v>612</v>
          </cell>
          <cell r="AE54">
            <v>650</v>
          </cell>
          <cell r="AF54">
            <v>689</v>
          </cell>
          <cell r="AG54">
            <v>727</v>
          </cell>
          <cell r="AH54">
            <v>765</v>
          </cell>
          <cell r="AI54">
            <v>803</v>
          </cell>
          <cell r="AJ54">
            <v>842</v>
          </cell>
          <cell r="AK54">
            <v>880</v>
          </cell>
          <cell r="AL54">
            <v>918</v>
          </cell>
          <cell r="AM54">
            <v>956</v>
          </cell>
          <cell r="AN54">
            <v>995</v>
          </cell>
          <cell r="AO54">
            <v>1033</v>
          </cell>
          <cell r="AP54">
            <v>1071</v>
          </cell>
          <cell r="AQ54">
            <v>1109</v>
          </cell>
          <cell r="AR54">
            <v>1148</v>
          </cell>
          <cell r="AS54">
            <v>1186</v>
          </cell>
          <cell r="AT54">
            <v>1224</v>
          </cell>
          <cell r="AU54">
            <v>1262</v>
          </cell>
          <cell r="AV54">
            <v>1301</v>
          </cell>
          <cell r="AW54">
            <v>1339</v>
          </cell>
          <cell r="AX54">
            <v>1377</v>
          </cell>
          <cell r="AY54">
            <v>1415</v>
          </cell>
          <cell r="AZ54">
            <v>1454</v>
          </cell>
          <cell r="BA54">
            <v>1492</v>
          </cell>
          <cell r="BB54">
            <v>1530</v>
          </cell>
          <cell r="BC54">
            <v>1568</v>
          </cell>
          <cell r="BD54">
            <v>1607</v>
          </cell>
          <cell r="BE54">
            <v>1645</v>
          </cell>
          <cell r="BF54">
            <v>1683</v>
          </cell>
          <cell r="BG54">
            <v>1721</v>
          </cell>
          <cell r="BH54">
            <v>1760</v>
          </cell>
          <cell r="BI54">
            <v>1798</v>
          </cell>
          <cell r="BJ54">
            <v>1836</v>
          </cell>
          <cell r="BK54">
            <v>1874</v>
          </cell>
          <cell r="BL54">
            <v>1913</v>
          </cell>
          <cell r="BM54">
            <v>1951</v>
          </cell>
          <cell r="BN54">
            <v>1989</v>
          </cell>
          <cell r="BO54">
            <v>2027</v>
          </cell>
          <cell r="BP54">
            <v>2066</v>
          </cell>
          <cell r="BQ54">
            <v>2104</v>
          </cell>
          <cell r="BR54">
            <v>2142</v>
          </cell>
          <cell r="BS54">
            <v>2180</v>
          </cell>
          <cell r="BT54">
            <v>2219</v>
          </cell>
          <cell r="BU54">
            <v>2257</v>
          </cell>
          <cell r="BV54">
            <v>2295</v>
          </cell>
          <cell r="BW54">
            <v>2333</v>
          </cell>
          <cell r="BX54">
            <v>2372</v>
          </cell>
          <cell r="BY54">
            <v>2410</v>
          </cell>
          <cell r="BZ54">
            <v>2448</v>
          </cell>
          <cell r="CA54">
            <v>2486</v>
          </cell>
          <cell r="CB54">
            <v>2525</v>
          </cell>
          <cell r="CC54">
            <v>2563</v>
          </cell>
          <cell r="CD54">
            <v>2601</v>
          </cell>
          <cell r="CE54">
            <v>2639</v>
          </cell>
          <cell r="CF54">
            <v>2678</v>
          </cell>
          <cell r="CG54">
            <v>2716</v>
          </cell>
          <cell r="CH54">
            <v>2754</v>
          </cell>
          <cell r="CI54">
            <v>2792</v>
          </cell>
          <cell r="CJ54">
            <v>2831</v>
          </cell>
          <cell r="CK54">
            <v>2869</v>
          </cell>
          <cell r="CL54">
            <v>2907</v>
          </cell>
          <cell r="CM54">
            <v>2945</v>
          </cell>
          <cell r="CN54">
            <v>2984</v>
          </cell>
          <cell r="CO54">
            <v>3022</v>
          </cell>
          <cell r="CP54">
            <v>3060</v>
          </cell>
          <cell r="CQ54">
            <v>3098</v>
          </cell>
          <cell r="CR54">
            <v>3137</v>
          </cell>
          <cell r="CS54">
            <v>3175</v>
          </cell>
          <cell r="CT54">
            <v>3213</v>
          </cell>
          <cell r="CU54">
            <v>3251</v>
          </cell>
          <cell r="CV54">
            <v>3290</v>
          </cell>
          <cell r="CW54">
            <v>3328</v>
          </cell>
          <cell r="CX54">
            <v>3366</v>
          </cell>
          <cell r="CY54">
            <v>3404</v>
          </cell>
          <cell r="CZ54">
            <v>3443</v>
          </cell>
          <cell r="DA54">
            <v>3481</v>
          </cell>
          <cell r="DB54">
            <v>3519</v>
          </cell>
          <cell r="DC54">
            <v>3557</v>
          </cell>
          <cell r="DD54">
            <v>3596</v>
          </cell>
          <cell r="DE54">
            <v>3634</v>
          </cell>
          <cell r="DF54">
            <v>3672</v>
          </cell>
          <cell r="DG54">
            <v>3710</v>
          </cell>
          <cell r="DH54">
            <v>3749</v>
          </cell>
          <cell r="DI54">
            <v>3787</v>
          </cell>
          <cell r="DJ54">
            <v>3825</v>
          </cell>
          <cell r="DK54">
            <v>3863</v>
          </cell>
          <cell r="DL54">
            <v>3902</v>
          </cell>
          <cell r="DM54">
            <v>3940</v>
          </cell>
          <cell r="DN54">
            <v>3978</v>
          </cell>
          <cell r="DO54">
            <v>4016</v>
          </cell>
          <cell r="DP54">
            <v>4055</v>
          </cell>
          <cell r="DQ54">
            <v>4093</v>
          </cell>
          <cell r="DR54">
            <v>4131</v>
          </cell>
          <cell r="DS54">
            <v>4169</v>
          </cell>
          <cell r="DT54">
            <v>4208</v>
          </cell>
          <cell r="DU54">
            <v>4246</v>
          </cell>
          <cell r="DV54">
            <v>4284</v>
          </cell>
          <cell r="DW54">
            <v>4322</v>
          </cell>
          <cell r="DX54">
            <v>4361</v>
          </cell>
          <cell r="DY54">
            <v>4399</v>
          </cell>
          <cell r="DZ54">
            <v>4437</v>
          </cell>
          <cell r="EA54">
            <v>4475</v>
          </cell>
          <cell r="EB54">
            <v>4514</v>
          </cell>
          <cell r="EC54">
            <v>4552</v>
          </cell>
          <cell r="ED54">
            <v>4590</v>
          </cell>
          <cell r="EE54">
            <v>4628</v>
          </cell>
          <cell r="EF54">
            <v>4667</v>
          </cell>
          <cell r="EG54">
            <v>4705</v>
          </cell>
          <cell r="EH54">
            <v>4743</v>
          </cell>
          <cell r="EI54">
            <v>4781</v>
          </cell>
          <cell r="EJ54">
            <v>4820</v>
          </cell>
          <cell r="EK54">
            <v>4858</v>
          </cell>
          <cell r="EL54">
            <v>4896</v>
          </cell>
          <cell r="EM54">
            <v>4934</v>
          </cell>
          <cell r="EN54">
            <v>4973</v>
          </cell>
          <cell r="EO54">
            <v>5011</v>
          </cell>
          <cell r="EP54">
            <v>5049</v>
          </cell>
          <cell r="EQ54">
            <v>5087</v>
          </cell>
          <cell r="ER54">
            <v>5126</v>
          </cell>
          <cell r="ES54">
            <v>5164</v>
          </cell>
          <cell r="ET54">
            <v>5202</v>
          </cell>
          <cell r="EU54">
            <v>5240</v>
          </cell>
          <cell r="EV54">
            <v>5279</v>
          </cell>
          <cell r="EW54">
            <v>5317</v>
          </cell>
          <cell r="EX54">
            <v>5355</v>
          </cell>
          <cell r="EY54">
            <v>5393</v>
          </cell>
          <cell r="EZ54">
            <v>5432</v>
          </cell>
          <cell r="FA54">
            <v>5470</v>
          </cell>
          <cell r="FB54">
            <v>5508</v>
          </cell>
          <cell r="FC54">
            <v>5546</v>
          </cell>
          <cell r="FD54">
            <v>5585</v>
          </cell>
          <cell r="FE54">
            <v>5623</v>
          </cell>
          <cell r="FF54">
            <v>5661</v>
          </cell>
          <cell r="FG54">
            <v>5699</v>
          </cell>
          <cell r="FH54">
            <v>5738</v>
          </cell>
          <cell r="FI54">
            <v>5776</v>
          </cell>
          <cell r="FJ54">
            <v>5814</v>
          </cell>
          <cell r="FK54">
            <v>5852</v>
          </cell>
          <cell r="FL54">
            <v>5891</v>
          </cell>
          <cell r="FM54">
            <v>5929</v>
          </cell>
          <cell r="FN54">
            <v>5967</v>
          </cell>
          <cell r="FO54">
            <v>6005</v>
          </cell>
          <cell r="FP54">
            <v>6044</v>
          </cell>
          <cell r="FQ54">
            <v>6082</v>
          </cell>
          <cell r="FR54">
            <v>6120</v>
          </cell>
          <cell r="FS54">
            <v>6158</v>
          </cell>
          <cell r="FT54">
            <v>6197</v>
          </cell>
          <cell r="FU54">
            <v>6235</v>
          </cell>
          <cell r="FV54">
            <v>6273</v>
          </cell>
          <cell r="FW54">
            <v>6311</v>
          </cell>
          <cell r="FX54">
            <v>6350</v>
          </cell>
          <cell r="FY54">
            <v>6388</v>
          </cell>
          <cell r="FZ54">
            <v>6426</v>
          </cell>
          <cell r="GA54">
            <v>6464</v>
          </cell>
          <cell r="GB54">
            <v>6503</v>
          </cell>
          <cell r="GC54">
            <v>6541</v>
          </cell>
          <cell r="GD54">
            <v>6579</v>
          </cell>
          <cell r="GE54">
            <v>6617</v>
          </cell>
          <cell r="GF54">
            <v>6656</v>
          </cell>
          <cell r="GG54">
            <v>6694</v>
          </cell>
          <cell r="GH54">
            <v>6732</v>
          </cell>
          <cell r="GI54">
            <v>6770</v>
          </cell>
          <cell r="GJ54">
            <v>6809</v>
          </cell>
          <cell r="GK54">
            <v>6847</v>
          </cell>
          <cell r="GL54">
            <v>6885</v>
          </cell>
          <cell r="GM54">
            <v>6923</v>
          </cell>
          <cell r="GN54">
            <v>6962</v>
          </cell>
          <cell r="GO54">
            <v>7000</v>
          </cell>
          <cell r="GP54">
            <v>7038</v>
          </cell>
          <cell r="GQ54">
            <v>7076</v>
          </cell>
          <cell r="GR54">
            <v>7115</v>
          </cell>
          <cell r="GS54">
            <v>7153</v>
          </cell>
          <cell r="GT54">
            <v>7191</v>
          </cell>
          <cell r="GU54">
            <v>7229</v>
          </cell>
          <cell r="GV54">
            <v>7268</v>
          </cell>
          <cell r="GW54">
            <v>7306</v>
          </cell>
          <cell r="GX54">
            <v>7344</v>
          </cell>
          <cell r="GY54">
            <v>7382</v>
          </cell>
          <cell r="GZ54">
            <v>7421</v>
          </cell>
          <cell r="HA54">
            <v>7459</v>
          </cell>
          <cell r="HB54">
            <v>7497</v>
          </cell>
          <cell r="HC54">
            <v>7535</v>
          </cell>
          <cell r="HD54">
            <v>7574</v>
          </cell>
          <cell r="HE54">
            <v>7612</v>
          </cell>
          <cell r="HF54">
            <v>7650</v>
          </cell>
        </row>
        <row r="66">
          <cell r="N66">
            <v>0</v>
          </cell>
          <cell r="O66">
            <v>500</v>
          </cell>
          <cell r="P66">
            <v>1000</v>
          </cell>
          <cell r="Q66">
            <v>1500</v>
          </cell>
          <cell r="R66">
            <v>2000</v>
          </cell>
          <cell r="S66">
            <v>2500</v>
          </cell>
          <cell r="T66">
            <v>3000</v>
          </cell>
          <cell r="U66">
            <v>3500</v>
          </cell>
          <cell r="V66">
            <v>4000</v>
          </cell>
          <cell r="W66">
            <v>4500</v>
          </cell>
          <cell r="X66">
            <v>5000</v>
          </cell>
          <cell r="Y66">
            <v>5500</v>
          </cell>
          <cell r="Z66">
            <v>6000</v>
          </cell>
          <cell r="AA66">
            <v>6500</v>
          </cell>
          <cell r="AB66">
            <v>7000</v>
          </cell>
          <cell r="AC66">
            <v>7500</v>
          </cell>
          <cell r="AD66">
            <v>8000</v>
          </cell>
          <cell r="AE66">
            <v>8500</v>
          </cell>
          <cell r="AF66">
            <v>9000</v>
          </cell>
          <cell r="AG66">
            <v>9500</v>
          </cell>
          <cell r="AH66">
            <v>10000</v>
          </cell>
          <cell r="AI66">
            <v>10500</v>
          </cell>
          <cell r="AJ66">
            <v>11000</v>
          </cell>
          <cell r="AK66">
            <v>11500</v>
          </cell>
          <cell r="AL66">
            <v>12000</v>
          </cell>
          <cell r="AM66">
            <v>12500</v>
          </cell>
          <cell r="AN66">
            <v>13000</v>
          </cell>
          <cell r="AO66">
            <v>13500</v>
          </cell>
          <cell r="AP66">
            <v>14000</v>
          </cell>
          <cell r="AQ66">
            <v>14500</v>
          </cell>
          <cell r="AR66">
            <v>15000</v>
          </cell>
          <cell r="AS66">
            <v>15500</v>
          </cell>
          <cell r="AT66">
            <v>16000</v>
          </cell>
          <cell r="AU66">
            <v>16500</v>
          </cell>
          <cell r="AV66">
            <v>17000</v>
          </cell>
          <cell r="AW66">
            <v>17500</v>
          </cell>
          <cell r="AX66">
            <v>18000</v>
          </cell>
          <cell r="AY66">
            <v>18500</v>
          </cell>
          <cell r="AZ66">
            <v>19000</v>
          </cell>
          <cell r="BA66">
            <v>19500</v>
          </cell>
          <cell r="BB66">
            <v>20000</v>
          </cell>
          <cell r="BC66">
            <v>20500</v>
          </cell>
          <cell r="BD66">
            <v>21000</v>
          </cell>
          <cell r="BE66">
            <v>21500</v>
          </cell>
          <cell r="BF66">
            <v>22000</v>
          </cell>
          <cell r="BG66">
            <v>22500</v>
          </cell>
          <cell r="BH66">
            <v>23000</v>
          </cell>
          <cell r="BI66">
            <v>23500</v>
          </cell>
          <cell r="BJ66">
            <v>24000</v>
          </cell>
          <cell r="BK66">
            <v>24500</v>
          </cell>
          <cell r="BL66">
            <v>25000</v>
          </cell>
          <cell r="BM66">
            <v>25500</v>
          </cell>
          <cell r="BN66">
            <v>26000</v>
          </cell>
          <cell r="BO66">
            <v>26500</v>
          </cell>
          <cell r="BP66">
            <v>27000</v>
          </cell>
          <cell r="BQ66">
            <v>27500</v>
          </cell>
          <cell r="BR66">
            <v>28000</v>
          </cell>
          <cell r="BS66">
            <v>28500</v>
          </cell>
          <cell r="BT66">
            <v>29000</v>
          </cell>
          <cell r="BU66">
            <v>29500</v>
          </cell>
          <cell r="BV66">
            <v>30000</v>
          </cell>
          <cell r="BW66">
            <v>30500</v>
          </cell>
          <cell r="BX66">
            <v>31000</v>
          </cell>
          <cell r="BY66">
            <v>31500</v>
          </cell>
          <cell r="BZ66">
            <v>32000</v>
          </cell>
          <cell r="CA66">
            <v>32500</v>
          </cell>
          <cell r="CB66">
            <v>33000</v>
          </cell>
          <cell r="CC66">
            <v>33500</v>
          </cell>
          <cell r="CD66">
            <v>34000</v>
          </cell>
          <cell r="CE66">
            <v>34500</v>
          </cell>
          <cell r="CF66">
            <v>35000</v>
          </cell>
          <cell r="CG66">
            <v>35500</v>
          </cell>
          <cell r="CH66">
            <v>36000</v>
          </cell>
          <cell r="CI66">
            <v>36500</v>
          </cell>
          <cell r="CJ66">
            <v>37000</v>
          </cell>
          <cell r="CK66">
            <v>37500</v>
          </cell>
          <cell r="CL66">
            <v>38000</v>
          </cell>
          <cell r="CM66">
            <v>38500</v>
          </cell>
          <cell r="CN66">
            <v>39000</v>
          </cell>
          <cell r="CO66">
            <v>39500</v>
          </cell>
          <cell r="CP66">
            <v>40000</v>
          </cell>
          <cell r="CQ66">
            <v>40500</v>
          </cell>
          <cell r="CR66">
            <v>41000</v>
          </cell>
          <cell r="CS66">
            <v>41500</v>
          </cell>
          <cell r="CT66">
            <v>42000</v>
          </cell>
          <cell r="CU66">
            <v>42500</v>
          </cell>
          <cell r="CV66">
            <v>43000</v>
          </cell>
          <cell r="CW66">
            <v>43500</v>
          </cell>
          <cell r="CX66">
            <v>44000</v>
          </cell>
          <cell r="CY66">
            <v>44500</v>
          </cell>
          <cell r="CZ66">
            <v>45000</v>
          </cell>
          <cell r="DA66">
            <v>45500</v>
          </cell>
          <cell r="DB66">
            <v>46000</v>
          </cell>
          <cell r="DC66">
            <v>46500</v>
          </cell>
          <cell r="DD66">
            <v>47000</v>
          </cell>
          <cell r="DE66">
            <v>47500</v>
          </cell>
          <cell r="DF66">
            <v>48000</v>
          </cell>
          <cell r="DG66">
            <v>48500</v>
          </cell>
          <cell r="DH66">
            <v>49000</v>
          </cell>
          <cell r="DI66">
            <v>49500</v>
          </cell>
          <cell r="DJ66">
            <v>50000</v>
          </cell>
          <cell r="DK66">
            <v>50500</v>
          </cell>
          <cell r="DL66">
            <v>51000</v>
          </cell>
          <cell r="DM66">
            <v>51500</v>
          </cell>
          <cell r="DN66">
            <v>52000</v>
          </cell>
          <cell r="DO66">
            <v>52500</v>
          </cell>
          <cell r="DP66">
            <v>53000</v>
          </cell>
          <cell r="DQ66">
            <v>53500</v>
          </cell>
          <cell r="DR66">
            <v>54000</v>
          </cell>
          <cell r="DS66">
            <v>54500</v>
          </cell>
          <cell r="DT66">
            <v>55000</v>
          </cell>
          <cell r="DU66">
            <v>55500</v>
          </cell>
          <cell r="DV66">
            <v>56000</v>
          </cell>
          <cell r="DW66">
            <v>56500</v>
          </cell>
          <cell r="DX66">
            <v>57000</v>
          </cell>
          <cell r="DY66">
            <v>57500</v>
          </cell>
          <cell r="DZ66">
            <v>58000</v>
          </cell>
          <cell r="EA66">
            <v>58500</v>
          </cell>
          <cell r="EB66">
            <v>59000</v>
          </cell>
          <cell r="EC66">
            <v>59500</v>
          </cell>
          <cell r="ED66">
            <v>60000</v>
          </cell>
          <cell r="EE66">
            <v>60500</v>
          </cell>
          <cell r="EF66">
            <v>61000</v>
          </cell>
          <cell r="EG66">
            <v>61500</v>
          </cell>
          <cell r="EH66">
            <v>62000</v>
          </cell>
          <cell r="EI66">
            <v>62500</v>
          </cell>
          <cell r="EJ66">
            <v>63000</v>
          </cell>
          <cell r="EK66">
            <v>63500</v>
          </cell>
          <cell r="EL66">
            <v>64000</v>
          </cell>
          <cell r="EM66">
            <v>64500</v>
          </cell>
          <cell r="EN66">
            <v>65000</v>
          </cell>
          <cell r="EO66">
            <v>65500</v>
          </cell>
          <cell r="EP66">
            <v>66000</v>
          </cell>
          <cell r="EQ66">
            <v>66500</v>
          </cell>
          <cell r="ER66">
            <v>67000</v>
          </cell>
          <cell r="ES66">
            <v>67500</v>
          </cell>
          <cell r="ET66">
            <v>68000</v>
          </cell>
          <cell r="EU66">
            <v>68500</v>
          </cell>
          <cell r="EV66">
            <v>69000</v>
          </cell>
          <cell r="EW66">
            <v>69500</v>
          </cell>
          <cell r="EX66">
            <v>70000</v>
          </cell>
          <cell r="EY66">
            <v>70500</v>
          </cell>
          <cell r="EZ66">
            <v>71000</v>
          </cell>
          <cell r="FA66">
            <v>71500</v>
          </cell>
          <cell r="FB66">
            <v>72000</v>
          </cell>
          <cell r="FC66">
            <v>72500</v>
          </cell>
          <cell r="FD66">
            <v>73000</v>
          </cell>
          <cell r="FE66">
            <v>73500</v>
          </cell>
          <cell r="FF66">
            <v>74000</v>
          </cell>
          <cell r="FG66">
            <v>74500</v>
          </cell>
          <cell r="FH66">
            <v>75000</v>
          </cell>
          <cell r="FI66">
            <v>75500</v>
          </cell>
          <cell r="FJ66">
            <v>76000</v>
          </cell>
          <cell r="FK66">
            <v>76500</v>
          </cell>
          <cell r="FL66">
            <v>77000</v>
          </cell>
          <cell r="FM66">
            <v>77500</v>
          </cell>
          <cell r="FN66">
            <v>78000</v>
          </cell>
          <cell r="FO66">
            <v>78500</v>
          </cell>
          <cell r="FP66">
            <v>79000</v>
          </cell>
          <cell r="FQ66">
            <v>79500</v>
          </cell>
          <cell r="FR66">
            <v>80000</v>
          </cell>
          <cell r="FS66">
            <v>80500</v>
          </cell>
          <cell r="FT66">
            <v>81000</v>
          </cell>
          <cell r="FU66">
            <v>81500</v>
          </cell>
          <cell r="FV66">
            <v>82000</v>
          </cell>
          <cell r="FW66">
            <v>82500</v>
          </cell>
          <cell r="FX66">
            <v>83000</v>
          </cell>
          <cell r="FY66">
            <v>83500</v>
          </cell>
          <cell r="FZ66">
            <v>84000</v>
          </cell>
          <cell r="GA66">
            <v>84500</v>
          </cell>
          <cell r="GB66">
            <v>85000</v>
          </cell>
          <cell r="GC66">
            <v>85500</v>
          </cell>
          <cell r="GD66">
            <v>86000</v>
          </cell>
          <cell r="GE66">
            <v>86500</v>
          </cell>
          <cell r="GF66">
            <v>87000</v>
          </cell>
          <cell r="GG66">
            <v>87500</v>
          </cell>
          <cell r="GH66">
            <v>88000</v>
          </cell>
          <cell r="GI66">
            <v>88500</v>
          </cell>
          <cell r="GJ66">
            <v>89000</v>
          </cell>
          <cell r="GK66">
            <v>89500</v>
          </cell>
          <cell r="GL66">
            <v>90000</v>
          </cell>
          <cell r="GM66">
            <v>90500</v>
          </cell>
          <cell r="GN66">
            <v>91000</v>
          </cell>
          <cell r="GO66">
            <v>91500</v>
          </cell>
          <cell r="GP66">
            <v>92000</v>
          </cell>
          <cell r="GQ66">
            <v>92500</v>
          </cell>
          <cell r="GR66">
            <v>93000</v>
          </cell>
          <cell r="GS66">
            <v>93500</v>
          </cell>
          <cell r="GT66">
            <v>94000</v>
          </cell>
          <cell r="GU66">
            <v>94500</v>
          </cell>
          <cell r="GV66">
            <v>95000</v>
          </cell>
          <cell r="GW66">
            <v>95500</v>
          </cell>
          <cell r="GX66">
            <v>96000</v>
          </cell>
          <cell r="GY66">
            <v>96500</v>
          </cell>
          <cell r="GZ66">
            <v>97000</v>
          </cell>
          <cell r="HA66">
            <v>97500</v>
          </cell>
          <cell r="HB66">
            <v>98000</v>
          </cell>
          <cell r="HC66">
            <v>98500</v>
          </cell>
          <cell r="HD66">
            <v>99000</v>
          </cell>
          <cell r="HE66">
            <v>99500</v>
          </cell>
          <cell r="HF66">
            <v>100000</v>
          </cell>
        </row>
        <row r="102">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6.8</v>
          </cell>
          <cell r="BB102">
            <v>40.799999999999997</v>
          </cell>
          <cell r="BC102">
            <v>74.8</v>
          </cell>
          <cell r="BD102">
            <v>108.8</v>
          </cell>
          <cell r="BE102">
            <v>144.9</v>
          </cell>
          <cell r="BF102">
            <v>179.4</v>
          </cell>
          <cell r="BG102">
            <v>213.9</v>
          </cell>
          <cell r="BH102">
            <v>248.4</v>
          </cell>
          <cell r="BI102">
            <v>287</v>
          </cell>
          <cell r="BJ102">
            <v>322</v>
          </cell>
          <cell r="BK102">
            <v>357</v>
          </cell>
          <cell r="BL102">
            <v>392</v>
          </cell>
          <cell r="BM102">
            <v>433.1</v>
          </cell>
          <cell r="BN102">
            <v>468.6</v>
          </cell>
          <cell r="BO102">
            <v>504.1</v>
          </cell>
          <cell r="BP102">
            <v>539.6</v>
          </cell>
          <cell r="BQ102">
            <v>583.20000000000005</v>
          </cell>
          <cell r="BR102">
            <v>619.20000000000005</v>
          </cell>
          <cell r="BS102">
            <v>655.20000000000005</v>
          </cell>
          <cell r="BT102">
            <v>691.2</v>
          </cell>
          <cell r="BU102">
            <v>737.3</v>
          </cell>
          <cell r="BV102">
            <v>773.8</v>
          </cell>
          <cell r="BW102">
            <v>810.3</v>
          </cell>
          <cell r="BX102">
            <v>846.8</v>
          </cell>
          <cell r="BY102">
            <v>895.4</v>
          </cell>
          <cell r="BZ102">
            <v>932.4</v>
          </cell>
          <cell r="CA102">
            <v>969.4</v>
          </cell>
          <cell r="CB102">
            <v>1006.4</v>
          </cell>
          <cell r="CC102">
            <v>1057.5</v>
          </cell>
          <cell r="CD102">
            <v>1095</v>
          </cell>
          <cell r="CE102">
            <v>1139.25</v>
          </cell>
          <cell r="CF102">
            <v>1184.25</v>
          </cell>
          <cell r="CG102">
            <v>1245.6399999999985</v>
          </cell>
          <cell r="CH102">
            <v>1291.2399999999984</v>
          </cell>
          <cell r="CI102">
            <v>1336.8399999999983</v>
          </cell>
          <cell r="CJ102">
            <v>1382.4399999999982</v>
          </cell>
          <cell r="CK102">
            <v>1446.8299999999981</v>
          </cell>
          <cell r="CL102">
            <v>1493.0299999999979</v>
          </cell>
          <cell r="CM102">
            <v>1539.229999999998</v>
          </cell>
          <cell r="CN102">
            <v>1585.429999999998</v>
          </cell>
          <cell r="CO102">
            <v>1652.8199999999979</v>
          </cell>
          <cell r="CP102">
            <v>1699.6199999999978</v>
          </cell>
          <cell r="CQ102">
            <v>1746.4199999999978</v>
          </cell>
          <cell r="CR102">
            <v>1793.2199999999978</v>
          </cell>
          <cell r="CS102">
            <v>1863.6099999999976</v>
          </cell>
          <cell r="CT102">
            <v>1911.0099999999975</v>
          </cell>
          <cell r="CU102">
            <v>1958.4099999999976</v>
          </cell>
          <cell r="CV102">
            <v>2005.8099999999974</v>
          </cell>
          <cell r="CW102">
            <v>2079.1999999999975</v>
          </cell>
          <cell r="CX102">
            <v>2127.1999999999971</v>
          </cell>
          <cell r="CY102">
            <v>2175.1999999999971</v>
          </cell>
          <cell r="CZ102">
            <v>2223.1999999999971</v>
          </cell>
          <cell r="DA102">
            <v>2271.1999999999971</v>
          </cell>
          <cell r="DB102">
            <v>2319.1999999999971</v>
          </cell>
          <cell r="DC102">
            <v>2367.1999999999971</v>
          </cell>
          <cell r="DD102">
            <v>2415.1999999999971</v>
          </cell>
          <cell r="DE102">
            <v>2463.1999999999971</v>
          </cell>
          <cell r="DF102">
            <v>2511.1999999999971</v>
          </cell>
          <cell r="DG102">
            <v>2559.1999999999966</v>
          </cell>
          <cell r="DH102">
            <v>2607.1999999999966</v>
          </cell>
          <cell r="DI102">
            <v>2655.1999999999966</v>
          </cell>
          <cell r="DJ102">
            <v>2703.1999999999966</v>
          </cell>
          <cell r="DK102">
            <v>2751.1999999999966</v>
          </cell>
          <cell r="DL102">
            <v>2799.1999999999966</v>
          </cell>
          <cell r="DM102">
            <v>2847.1999999999962</v>
          </cell>
          <cell r="DN102">
            <v>2895.1999999999962</v>
          </cell>
          <cell r="DO102">
            <v>2943.1999999999962</v>
          </cell>
          <cell r="DP102">
            <v>2991.1999999999962</v>
          </cell>
          <cell r="DQ102">
            <v>3039.1999999999962</v>
          </cell>
          <cell r="DR102">
            <v>3087.1999999999962</v>
          </cell>
          <cell r="DS102">
            <v>3135.1999999999962</v>
          </cell>
          <cell r="DT102">
            <v>3183.1999999999962</v>
          </cell>
          <cell r="DU102">
            <v>3231.1999999999962</v>
          </cell>
          <cell r="DV102">
            <v>3279.1999999999957</v>
          </cell>
          <cell r="DW102">
            <v>3327.1999999999957</v>
          </cell>
          <cell r="DX102">
            <v>3375.1999999999957</v>
          </cell>
          <cell r="DY102">
            <v>3423.1999999999957</v>
          </cell>
          <cell r="DZ102">
            <v>3471.1999999999957</v>
          </cell>
          <cell r="EA102">
            <v>3519.1999999999957</v>
          </cell>
          <cell r="EB102">
            <v>3567.1999999999953</v>
          </cell>
          <cell r="EC102">
            <v>3615.1999999999953</v>
          </cell>
          <cell r="ED102">
            <v>3663.1999999999953</v>
          </cell>
          <cell r="EE102">
            <v>3711.1999999999953</v>
          </cell>
          <cell r="EF102">
            <v>3759.1999999999953</v>
          </cell>
          <cell r="EG102">
            <v>3807.1999999999953</v>
          </cell>
          <cell r="EH102">
            <v>3855.1999999999953</v>
          </cell>
          <cell r="EI102">
            <v>3903.1999999999953</v>
          </cell>
          <cell r="EJ102">
            <v>3951.1999999999953</v>
          </cell>
          <cell r="EK102">
            <v>3999.1999999999948</v>
          </cell>
          <cell r="EL102">
            <v>4047.1999999999948</v>
          </cell>
          <cell r="EM102">
            <v>4095.1999999999948</v>
          </cell>
          <cell r="EN102">
            <v>4143.1999999999953</v>
          </cell>
          <cell r="EO102">
            <v>4191.1999999999953</v>
          </cell>
          <cell r="EP102">
            <v>4239.1999999999944</v>
          </cell>
          <cell r="EQ102">
            <v>4287.1999999999944</v>
          </cell>
          <cell r="ER102">
            <v>4335.1999999999944</v>
          </cell>
          <cell r="ES102">
            <v>4383.1999999999944</v>
          </cell>
          <cell r="ET102">
            <v>4431.1999999999944</v>
          </cell>
          <cell r="EU102">
            <v>4479.1999999999944</v>
          </cell>
          <cell r="EV102">
            <v>4527.1999999999944</v>
          </cell>
          <cell r="EW102">
            <v>4575.1999999999944</v>
          </cell>
          <cell r="EX102">
            <v>4623.1999999999944</v>
          </cell>
          <cell r="EY102">
            <v>4671.1999999999944</v>
          </cell>
          <cell r="EZ102">
            <v>4719.1999999999944</v>
          </cell>
          <cell r="FA102">
            <v>4767.1999999999935</v>
          </cell>
          <cell r="FB102">
            <v>4815.1999999999935</v>
          </cell>
          <cell r="FC102">
            <v>4863.1999999999935</v>
          </cell>
          <cell r="FD102">
            <v>4911.1999999999935</v>
          </cell>
          <cell r="FE102">
            <v>4959.1999999999935</v>
          </cell>
          <cell r="FF102">
            <v>5007.1999999999935</v>
          </cell>
          <cell r="FG102">
            <v>5055.1999999999935</v>
          </cell>
          <cell r="FH102">
            <v>5103.1999999999935</v>
          </cell>
          <cell r="FI102">
            <v>5167.1999999999935</v>
          </cell>
          <cell r="FJ102">
            <v>5255.1999999999935</v>
          </cell>
          <cell r="FK102">
            <v>5343.1999999999935</v>
          </cell>
          <cell r="FL102">
            <v>5431.1999999999935</v>
          </cell>
          <cell r="FM102">
            <v>5519.1999999999935</v>
          </cell>
          <cell r="FN102">
            <v>5607.1999999999935</v>
          </cell>
          <cell r="FO102">
            <v>5695.1999999999925</v>
          </cell>
          <cell r="FP102">
            <v>5783.1999999999925</v>
          </cell>
          <cell r="FQ102">
            <v>5871.1999999999925</v>
          </cell>
          <cell r="FR102">
            <v>5959.1999999999925</v>
          </cell>
          <cell r="FS102">
            <v>6047.1999999999925</v>
          </cell>
          <cell r="FT102">
            <v>6135.1999999999925</v>
          </cell>
          <cell r="FU102">
            <v>6223.1999999999916</v>
          </cell>
          <cell r="FV102">
            <v>6311.1999999999916</v>
          </cell>
          <cell r="FW102">
            <v>6399.1999999999916</v>
          </cell>
          <cell r="FX102">
            <v>6487.1999999999916</v>
          </cell>
          <cell r="FY102">
            <v>6575.1999999999916</v>
          </cell>
          <cell r="FZ102">
            <v>6663.1999999999916</v>
          </cell>
          <cell r="GA102">
            <v>6751.1999999999916</v>
          </cell>
          <cell r="GB102">
            <v>6839.1999999999916</v>
          </cell>
          <cell r="GC102">
            <v>6927.1999999999916</v>
          </cell>
          <cell r="GD102">
            <v>7015.1999999999916</v>
          </cell>
          <cell r="GE102">
            <v>7103.1999999999907</v>
          </cell>
          <cell r="GF102">
            <v>7191.1999999999907</v>
          </cell>
          <cell r="GG102">
            <v>7279.1999999999907</v>
          </cell>
          <cell r="GH102">
            <v>7367.1999999999907</v>
          </cell>
          <cell r="GI102">
            <v>7455.1999999999907</v>
          </cell>
          <cell r="GJ102">
            <v>7543.1999999999907</v>
          </cell>
          <cell r="GK102">
            <v>7631.1999999999898</v>
          </cell>
          <cell r="GL102">
            <v>7719.1999999999898</v>
          </cell>
          <cell r="GM102">
            <v>7807.1999999999898</v>
          </cell>
          <cell r="GN102">
            <v>7895.1999999999898</v>
          </cell>
          <cell r="GO102">
            <v>7983.1999999999898</v>
          </cell>
          <cell r="GP102">
            <v>8071.1999999999898</v>
          </cell>
          <cell r="GQ102">
            <v>8159.1999999999898</v>
          </cell>
          <cell r="GR102">
            <v>8247.1999999999898</v>
          </cell>
          <cell r="GS102">
            <v>8335.1999999999898</v>
          </cell>
          <cell r="GT102">
            <v>8423.1999999999898</v>
          </cell>
          <cell r="GU102">
            <v>8511.1999999999898</v>
          </cell>
          <cell r="GV102">
            <v>8599.1999999999898</v>
          </cell>
          <cell r="GW102">
            <v>8687.1999999999898</v>
          </cell>
          <cell r="GX102">
            <v>8775.1999999999898</v>
          </cell>
          <cell r="GY102">
            <v>8863.1999999999898</v>
          </cell>
          <cell r="GZ102">
            <v>8951.1999999999898</v>
          </cell>
          <cell r="HA102">
            <v>9039.199999999988</v>
          </cell>
          <cell r="HB102">
            <v>9127.199999999988</v>
          </cell>
          <cell r="HC102">
            <v>9215.199999999988</v>
          </cell>
          <cell r="HD102">
            <v>9303.199999999988</v>
          </cell>
          <cell r="HE102">
            <v>9391.199999999988</v>
          </cell>
          <cell r="HF102">
            <v>9479.199999999988</v>
          </cell>
        </row>
        <row r="108">
          <cell r="N108">
            <v>3000</v>
          </cell>
          <cell r="O108">
            <v>3000</v>
          </cell>
          <cell r="P108">
            <v>3000</v>
          </cell>
          <cell r="Q108">
            <v>3000</v>
          </cell>
          <cell r="R108">
            <v>3000</v>
          </cell>
          <cell r="S108">
            <v>3000</v>
          </cell>
          <cell r="T108">
            <v>3000</v>
          </cell>
          <cell r="U108">
            <v>3000</v>
          </cell>
          <cell r="V108">
            <v>3000</v>
          </cell>
          <cell r="W108">
            <v>3000</v>
          </cell>
          <cell r="X108">
            <v>3000</v>
          </cell>
          <cell r="Y108">
            <v>3000</v>
          </cell>
          <cell r="Z108">
            <v>3000</v>
          </cell>
          <cell r="AA108">
            <v>3000</v>
          </cell>
          <cell r="AB108">
            <v>3000</v>
          </cell>
          <cell r="AC108">
            <v>3000</v>
          </cell>
          <cell r="AD108">
            <v>3000</v>
          </cell>
          <cell r="AE108">
            <v>3000</v>
          </cell>
          <cell r="AF108">
            <v>3000</v>
          </cell>
          <cell r="AG108">
            <v>3000</v>
          </cell>
          <cell r="AH108">
            <v>3000</v>
          </cell>
          <cell r="AI108">
            <v>3000</v>
          </cell>
          <cell r="AJ108">
            <v>3000</v>
          </cell>
          <cell r="AK108">
            <v>3000</v>
          </cell>
          <cell r="AL108">
            <v>3000</v>
          </cell>
          <cell r="AM108">
            <v>3000</v>
          </cell>
          <cell r="AN108">
            <v>3000</v>
          </cell>
          <cell r="AO108">
            <v>3000</v>
          </cell>
          <cell r="AP108">
            <v>3000</v>
          </cell>
          <cell r="AQ108">
            <v>3000</v>
          </cell>
          <cell r="AR108">
            <v>3000</v>
          </cell>
          <cell r="AS108">
            <v>3000</v>
          </cell>
          <cell r="AT108">
            <v>3000</v>
          </cell>
          <cell r="AU108">
            <v>3000</v>
          </cell>
          <cell r="AV108">
            <v>3000</v>
          </cell>
          <cell r="AW108">
            <v>3000</v>
          </cell>
          <cell r="AX108">
            <v>3000</v>
          </cell>
          <cell r="AY108">
            <v>3000</v>
          </cell>
          <cell r="AZ108">
            <v>3000</v>
          </cell>
          <cell r="BA108">
            <v>3000</v>
          </cell>
          <cell r="BB108">
            <v>3000</v>
          </cell>
          <cell r="BC108">
            <v>3000</v>
          </cell>
          <cell r="BD108">
            <v>3000</v>
          </cell>
          <cell r="BE108">
            <v>3000</v>
          </cell>
          <cell r="BF108">
            <v>3000</v>
          </cell>
          <cell r="BG108">
            <v>3000</v>
          </cell>
          <cell r="BH108">
            <v>3000</v>
          </cell>
          <cell r="BI108">
            <v>3000</v>
          </cell>
          <cell r="BJ108">
            <v>3000</v>
          </cell>
          <cell r="BK108">
            <v>3000</v>
          </cell>
          <cell r="BL108">
            <v>3000</v>
          </cell>
          <cell r="BM108">
            <v>3000</v>
          </cell>
          <cell r="BN108">
            <v>3000</v>
          </cell>
          <cell r="BO108">
            <v>3000</v>
          </cell>
          <cell r="BP108">
            <v>3000</v>
          </cell>
          <cell r="BQ108">
            <v>3000</v>
          </cell>
          <cell r="BR108">
            <v>3000</v>
          </cell>
          <cell r="BS108">
            <v>3000</v>
          </cell>
          <cell r="BT108">
            <v>3000</v>
          </cell>
          <cell r="BU108">
            <v>3000</v>
          </cell>
          <cell r="BV108">
            <v>3000</v>
          </cell>
          <cell r="BW108">
            <v>3000</v>
          </cell>
          <cell r="BX108">
            <v>3000</v>
          </cell>
          <cell r="BY108">
            <v>3000</v>
          </cell>
          <cell r="BZ108">
            <v>3000</v>
          </cell>
          <cell r="CA108">
            <v>3000</v>
          </cell>
          <cell r="CB108">
            <v>3000</v>
          </cell>
          <cell r="CC108">
            <v>3000</v>
          </cell>
          <cell r="CD108">
            <v>3000</v>
          </cell>
          <cell r="CE108">
            <v>3000</v>
          </cell>
          <cell r="CF108">
            <v>3000</v>
          </cell>
          <cell r="CG108">
            <v>3000</v>
          </cell>
          <cell r="CH108">
            <v>3000</v>
          </cell>
          <cell r="CI108">
            <v>3000</v>
          </cell>
          <cell r="CJ108">
            <v>3000</v>
          </cell>
          <cell r="CK108">
            <v>3000</v>
          </cell>
          <cell r="CL108">
            <v>3000</v>
          </cell>
          <cell r="CM108">
            <v>3000</v>
          </cell>
          <cell r="CN108">
            <v>3000</v>
          </cell>
          <cell r="CO108">
            <v>3000</v>
          </cell>
          <cell r="CP108">
            <v>3000</v>
          </cell>
          <cell r="CQ108">
            <v>3000</v>
          </cell>
          <cell r="CR108">
            <v>3000</v>
          </cell>
          <cell r="CS108">
            <v>3000</v>
          </cell>
          <cell r="CT108">
            <v>3000</v>
          </cell>
          <cell r="CU108">
            <v>3000</v>
          </cell>
          <cell r="CV108">
            <v>3000</v>
          </cell>
          <cell r="CW108">
            <v>3000</v>
          </cell>
          <cell r="CX108">
            <v>3000</v>
          </cell>
          <cell r="CY108">
            <v>3000</v>
          </cell>
          <cell r="CZ108">
            <v>3000</v>
          </cell>
          <cell r="DA108">
            <v>3000</v>
          </cell>
          <cell r="DB108">
            <v>3000</v>
          </cell>
          <cell r="DC108">
            <v>3000</v>
          </cell>
          <cell r="DD108">
            <v>3000</v>
          </cell>
          <cell r="DE108">
            <v>3000</v>
          </cell>
          <cell r="DF108">
            <v>3000</v>
          </cell>
          <cell r="DG108">
            <v>3000</v>
          </cell>
          <cell r="DH108">
            <v>3000</v>
          </cell>
          <cell r="DI108">
            <v>3000</v>
          </cell>
          <cell r="DJ108">
            <v>3000</v>
          </cell>
          <cell r="DK108">
            <v>3000</v>
          </cell>
          <cell r="DL108">
            <v>3000</v>
          </cell>
          <cell r="DM108">
            <v>3000</v>
          </cell>
          <cell r="DN108">
            <v>3000</v>
          </cell>
          <cell r="DO108">
            <v>3000</v>
          </cell>
          <cell r="DP108">
            <v>3000</v>
          </cell>
          <cell r="DQ108">
            <v>3000</v>
          </cell>
          <cell r="DR108">
            <v>3000</v>
          </cell>
          <cell r="DS108">
            <v>3000</v>
          </cell>
          <cell r="DT108">
            <v>3000</v>
          </cell>
          <cell r="DU108">
            <v>3000</v>
          </cell>
          <cell r="DV108">
            <v>3000</v>
          </cell>
          <cell r="DW108">
            <v>3000</v>
          </cell>
          <cell r="DX108">
            <v>3000</v>
          </cell>
          <cell r="DY108">
            <v>3000</v>
          </cell>
          <cell r="DZ108">
            <v>3000</v>
          </cell>
          <cell r="EA108">
            <v>3000</v>
          </cell>
          <cell r="EB108">
            <v>3000</v>
          </cell>
          <cell r="EC108">
            <v>3000</v>
          </cell>
          <cell r="ED108">
            <v>3000</v>
          </cell>
          <cell r="EE108">
            <v>3000</v>
          </cell>
          <cell r="EF108">
            <v>3000</v>
          </cell>
          <cell r="EG108">
            <v>3000</v>
          </cell>
          <cell r="EH108">
            <v>3000</v>
          </cell>
          <cell r="EI108">
            <v>3000</v>
          </cell>
          <cell r="EJ108">
            <v>3000</v>
          </cell>
          <cell r="EK108">
            <v>3000</v>
          </cell>
          <cell r="EL108">
            <v>3000</v>
          </cell>
          <cell r="EM108">
            <v>3000</v>
          </cell>
          <cell r="EN108">
            <v>3000</v>
          </cell>
          <cell r="EO108">
            <v>3000</v>
          </cell>
          <cell r="EP108">
            <v>3000</v>
          </cell>
          <cell r="EQ108">
            <v>3000</v>
          </cell>
          <cell r="ER108">
            <v>3000</v>
          </cell>
          <cell r="ES108">
            <v>3000</v>
          </cell>
          <cell r="ET108">
            <v>3000</v>
          </cell>
          <cell r="EU108">
            <v>3000</v>
          </cell>
          <cell r="EV108">
            <v>3000</v>
          </cell>
          <cell r="EW108">
            <v>3000</v>
          </cell>
          <cell r="EX108">
            <v>3000</v>
          </cell>
          <cell r="EY108">
            <v>3000</v>
          </cell>
          <cell r="EZ108">
            <v>3000</v>
          </cell>
          <cell r="FA108">
            <v>3000</v>
          </cell>
          <cell r="FB108">
            <v>3000</v>
          </cell>
          <cell r="FC108">
            <v>3000</v>
          </cell>
          <cell r="FD108">
            <v>3000</v>
          </cell>
          <cell r="FE108">
            <v>3000</v>
          </cell>
          <cell r="FF108">
            <v>3000</v>
          </cell>
          <cell r="FG108">
            <v>3000</v>
          </cell>
          <cell r="FH108">
            <v>3000</v>
          </cell>
          <cell r="FI108">
            <v>3000</v>
          </cell>
          <cell r="FJ108">
            <v>3000</v>
          </cell>
          <cell r="FK108">
            <v>3000</v>
          </cell>
          <cell r="FL108">
            <v>3000</v>
          </cell>
          <cell r="FM108">
            <v>3000</v>
          </cell>
          <cell r="FN108">
            <v>3000</v>
          </cell>
          <cell r="FO108">
            <v>3000</v>
          </cell>
          <cell r="FP108">
            <v>3000</v>
          </cell>
          <cell r="FQ108">
            <v>3000</v>
          </cell>
          <cell r="FR108">
            <v>3000</v>
          </cell>
          <cell r="FS108">
            <v>3000</v>
          </cell>
          <cell r="FT108">
            <v>3000</v>
          </cell>
          <cell r="FU108">
            <v>3000</v>
          </cell>
          <cell r="FV108">
            <v>3000</v>
          </cell>
          <cell r="FW108">
            <v>3000</v>
          </cell>
          <cell r="FX108">
            <v>3000</v>
          </cell>
          <cell r="FY108">
            <v>3000</v>
          </cell>
          <cell r="FZ108">
            <v>3000</v>
          </cell>
          <cell r="GA108">
            <v>3000</v>
          </cell>
          <cell r="GB108">
            <v>3000</v>
          </cell>
          <cell r="GC108">
            <v>3000</v>
          </cell>
          <cell r="GD108">
            <v>3000</v>
          </cell>
          <cell r="GE108">
            <v>3000</v>
          </cell>
          <cell r="GF108">
            <v>3000</v>
          </cell>
          <cell r="GG108">
            <v>3000</v>
          </cell>
          <cell r="GH108">
            <v>3000</v>
          </cell>
          <cell r="GI108">
            <v>3000</v>
          </cell>
          <cell r="GJ108">
            <v>3000</v>
          </cell>
          <cell r="GK108">
            <v>3000</v>
          </cell>
          <cell r="GL108">
            <v>3000</v>
          </cell>
          <cell r="GM108">
            <v>3000</v>
          </cell>
          <cell r="GN108">
            <v>3000</v>
          </cell>
          <cell r="GO108">
            <v>3000</v>
          </cell>
          <cell r="GP108">
            <v>3000</v>
          </cell>
          <cell r="GQ108">
            <v>3000</v>
          </cell>
          <cell r="GR108">
            <v>3000</v>
          </cell>
          <cell r="GS108">
            <v>3000</v>
          </cell>
          <cell r="GT108">
            <v>3000</v>
          </cell>
          <cell r="GU108">
            <v>3000</v>
          </cell>
          <cell r="GV108">
            <v>3000</v>
          </cell>
          <cell r="GW108">
            <v>3000</v>
          </cell>
          <cell r="GX108">
            <v>3000</v>
          </cell>
          <cell r="GY108">
            <v>3000</v>
          </cell>
          <cell r="GZ108">
            <v>3000</v>
          </cell>
          <cell r="HA108">
            <v>3000</v>
          </cell>
          <cell r="HB108">
            <v>3000</v>
          </cell>
          <cell r="HC108">
            <v>3000</v>
          </cell>
          <cell r="HD108">
            <v>3000</v>
          </cell>
          <cell r="HE108">
            <v>3000</v>
          </cell>
          <cell r="HF108">
            <v>3000</v>
          </cell>
        </row>
        <row r="122">
          <cell r="N122">
            <v>0</v>
          </cell>
          <cell r="O122">
            <v>210</v>
          </cell>
          <cell r="P122">
            <v>410</v>
          </cell>
          <cell r="Q122">
            <v>610</v>
          </cell>
          <cell r="R122">
            <v>810</v>
          </cell>
          <cell r="S122">
            <v>1010</v>
          </cell>
          <cell r="T122">
            <v>1210</v>
          </cell>
          <cell r="U122">
            <v>1410</v>
          </cell>
          <cell r="V122">
            <v>1610</v>
          </cell>
          <cell r="W122">
            <v>1810</v>
          </cell>
          <cell r="X122">
            <v>2010</v>
          </cell>
          <cell r="Y122">
            <v>2210</v>
          </cell>
          <cell r="Z122">
            <v>2410</v>
          </cell>
          <cell r="AA122">
            <v>2610</v>
          </cell>
          <cell r="AB122">
            <v>2810</v>
          </cell>
          <cell r="AC122">
            <v>3010</v>
          </cell>
          <cell r="AD122">
            <v>3210</v>
          </cell>
          <cell r="AE122">
            <v>3410</v>
          </cell>
          <cell r="AF122">
            <v>3610</v>
          </cell>
          <cell r="AG122">
            <v>3810</v>
          </cell>
          <cell r="AH122">
            <v>4010</v>
          </cell>
          <cell r="AI122">
            <v>4210</v>
          </cell>
          <cell r="AJ122">
            <v>4410</v>
          </cell>
          <cell r="AK122">
            <v>4610</v>
          </cell>
          <cell r="AL122">
            <v>4810</v>
          </cell>
          <cell r="AM122">
            <v>5010</v>
          </cell>
          <cell r="AN122">
            <v>5210</v>
          </cell>
          <cell r="AO122">
            <v>5410</v>
          </cell>
          <cell r="AP122">
            <v>5610</v>
          </cell>
          <cell r="AQ122">
            <v>5810</v>
          </cell>
          <cell r="AR122">
            <v>6010</v>
          </cell>
          <cell r="AS122">
            <v>6164</v>
          </cell>
          <cell r="AT122">
            <v>6164</v>
          </cell>
          <cell r="AU122">
            <v>6164</v>
          </cell>
          <cell r="AV122">
            <v>6164</v>
          </cell>
          <cell r="AW122">
            <v>6164</v>
          </cell>
          <cell r="AX122">
            <v>6164</v>
          </cell>
          <cell r="AY122">
            <v>6164</v>
          </cell>
          <cell r="AZ122">
            <v>6164</v>
          </cell>
          <cell r="BA122">
            <v>6164</v>
          </cell>
          <cell r="BB122">
            <v>6164</v>
          </cell>
          <cell r="BC122">
            <v>6081</v>
          </cell>
          <cell r="BD122">
            <v>5976</v>
          </cell>
          <cell r="BE122">
            <v>5870</v>
          </cell>
          <cell r="BF122">
            <v>5765</v>
          </cell>
          <cell r="BG122">
            <v>5660</v>
          </cell>
          <cell r="BH122">
            <v>5554</v>
          </cell>
          <cell r="BI122">
            <v>5449</v>
          </cell>
          <cell r="BJ122">
            <v>5344</v>
          </cell>
          <cell r="BK122">
            <v>5238</v>
          </cell>
          <cell r="BL122">
            <v>5133</v>
          </cell>
          <cell r="BM122">
            <v>5028</v>
          </cell>
          <cell r="BN122">
            <v>4923</v>
          </cell>
          <cell r="BO122">
            <v>4817</v>
          </cell>
          <cell r="BP122">
            <v>4712</v>
          </cell>
          <cell r="BQ122">
            <v>4607</v>
          </cell>
          <cell r="BR122">
            <v>4501</v>
          </cell>
          <cell r="BS122">
            <v>4396</v>
          </cell>
          <cell r="BT122">
            <v>4291</v>
          </cell>
          <cell r="BU122">
            <v>4185</v>
          </cell>
          <cell r="BV122">
            <v>4080</v>
          </cell>
          <cell r="BW122">
            <v>3975</v>
          </cell>
          <cell r="BX122">
            <v>3870</v>
          </cell>
          <cell r="BY122">
            <v>3764</v>
          </cell>
          <cell r="BZ122">
            <v>3659</v>
          </cell>
          <cell r="CA122">
            <v>3554</v>
          </cell>
          <cell r="CB122">
            <v>3448</v>
          </cell>
          <cell r="CC122">
            <v>3343</v>
          </cell>
          <cell r="CD122">
            <v>3238</v>
          </cell>
          <cell r="CE122">
            <v>3132</v>
          </cell>
          <cell r="CF122">
            <v>3027</v>
          </cell>
          <cell r="CG122">
            <v>2922</v>
          </cell>
          <cell r="CH122">
            <v>2817</v>
          </cell>
          <cell r="CI122">
            <v>2711</v>
          </cell>
          <cell r="CJ122">
            <v>2606</v>
          </cell>
          <cell r="CK122">
            <v>2501</v>
          </cell>
          <cell r="CL122">
            <v>2395</v>
          </cell>
          <cell r="CM122">
            <v>2290</v>
          </cell>
          <cell r="CN122">
            <v>2185</v>
          </cell>
          <cell r="CO122">
            <v>2079</v>
          </cell>
          <cell r="CP122">
            <v>1974</v>
          </cell>
          <cell r="CQ122">
            <v>1869</v>
          </cell>
          <cell r="CR122">
            <v>1764</v>
          </cell>
          <cell r="CS122">
            <v>1658</v>
          </cell>
          <cell r="CT122">
            <v>1553</v>
          </cell>
          <cell r="CU122">
            <v>1448</v>
          </cell>
          <cell r="CV122">
            <v>1342</v>
          </cell>
          <cell r="CW122">
            <v>1237</v>
          </cell>
          <cell r="CX122">
            <v>1132</v>
          </cell>
          <cell r="CY122">
            <v>1026</v>
          </cell>
          <cell r="CZ122">
            <v>921</v>
          </cell>
          <cell r="DA122">
            <v>816</v>
          </cell>
          <cell r="DB122">
            <v>711</v>
          </cell>
          <cell r="DC122">
            <v>605</v>
          </cell>
          <cell r="DD122">
            <v>500</v>
          </cell>
          <cell r="DE122">
            <v>395</v>
          </cell>
          <cell r="DF122">
            <v>289</v>
          </cell>
          <cell r="DG122">
            <v>184</v>
          </cell>
          <cell r="DH122">
            <v>79</v>
          </cell>
          <cell r="DI122">
            <v>0</v>
          </cell>
          <cell r="DJ122">
            <v>0</v>
          </cell>
          <cell r="DK122">
            <v>0</v>
          </cell>
          <cell r="DL122">
            <v>0</v>
          </cell>
          <cell r="DM122">
            <v>0</v>
          </cell>
          <cell r="DN122">
            <v>0</v>
          </cell>
          <cell r="DO122">
            <v>0</v>
          </cell>
          <cell r="DP122">
            <v>0</v>
          </cell>
          <cell r="DQ122">
            <v>0</v>
          </cell>
          <cell r="DR122">
            <v>0</v>
          </cell>
          <cell r="DS122">
            <v>0</v>
          </cell>
          <cell r="DT122">
            <v>0</v>
          </cell>
          <cell r="DU122">
            <v>0</v>
          </cell>
          <cell r="DV122">
            <v>0</v>
          </cell>
          <cell r="DW122">
            <v>0</v>
          </cell>
          <cell r="DX122">
            <v>0</v>
          </cell>
          <cell r="DY122">
            <v>0</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0</v>
          </cell>
          <cell r="EW122">
            <v>0</v>
          </cell>
          <cell r="EX122">
            <v>0</v>
          </cell>
          <cell r="EY122">
            <v>0</v>
          </cell>
          <cell r="EZ122">
            <v>0</v>
          </cell>
          <cell r="FA122">
            <v>0</v>
          </cell>
          <cell r="FB122">
            <v>0</v>
          </cell>
          <cell r="FC122">
            <v>0</v>
          </cell>
          <cell r="FD122">
            <v>0</v>
          </cell>
          <cell r="FE122">
            <v>0</v>
          </cell>
          <cell r="FF122">
            <v>0</v>
          </cell>
          <cell r="FG122">
            <v>0</v>
          </cell>
          <cell r="FH122">
            <v>0</v>
          </cell>
          <cell r="FI122">
            <v>0</v>
          </cell>
          <cell r="FJ122">
            <v>0</v>
          </cell>
          <cell r="FK122">
            <v>0</v>
          </cell>
          <cell r="FL122">
            <v>0</v>
          </cell>
          <cell r="FM122">
            <v>0</v>
          </cell>
          <cell r="FN122">
            <v>0</v>
          </cell>
          <cell r="FO122">
            <v>0</v>
          </cell>
          <cell r="FP122">
            <v>0</v>
          </cell>
          <cell r="FQ122">
            <v>0</v>
          </cell>
          <cell r="FR122">
            <v>0</v>
          </cell>
          <cell r="FS122">
            <v>0</v>
          </cell>
          <cell r="FT122">
            <v>0</v>
          </cell>
          <cell r="FU122">
            <v>0</v>
          </cell>
          <cell r="FV122">
            <v>0</v>
          </cell>
          <cell r="FW122">
            <v>0</v>
          </cell>
          <cell r="FX122">
            <v>0</v>
          </cell>
          <cell r="FY122">
            <v>0</v>
          </cell>
          <cell r="FZ122">
            <v>0</v>
          </cell>
          <cell r="GA122">
            <v>0</v>
          </cell>
          <cell r="GB122">
            <v>0</v>
          </cell>
          <cell r="GC122">
            <v>0</v>
          </cell>
          <cell r="GD122">
            <v>0</v>
          </cell>
          <cell r="GE122">
            <v>0</v>
          </cell>
          <cell r="GF122">
            <v>0</v>
          </cell>
          <cell r="GG122">
            <v>0</v>
          </cell>
          <cell r="GH122">
            <v>0</v>
          </cell>
          <cell r="GI122">
            <v>0</v>
          </cell>
          <cell r="GJ122">
            <v>0</v>
          </cell>
          <cell r="GK122">
            <v>0</v>
          </cell>
          <cell r="GL122">
            <v>0</v>
          </cell>
          <cell r="GM122">
            <v>0</v>
          </cell>
          <cell r="GN122">
            <v>0</v>
          </cell>
          <cell r="GO122">
            <v>0</v>
          </cell>
          <cell r="GP122">
            <v>0</v>
          </cell>
          <cell r="GQ122">
            <v>0</v>
          </cell>
          <cell r="GR122">
            <v>0</v>
          </cell>
          <cell r="GS122">
            <v>0</v>
          </cell>
          <cell r="GT122">
            <v>0</v>
          </cell>
          <cell r="GU122">
            <v>0</v>
          </cell>
          <cell r="GV122">
            <v>0</v>
          </cell>
          <cell r="GW122">
            <v>0</v>
          </cell>
          <cell r="GX122">
            <v>0</v>
          </cell>
          <cell r="GY122">
            <v>0</v>
          </cell>
          <cell r="GZ122">
            <v>0</v>
          </cell>
          <cell r="HA122">
            <v>0</v>
          </cell>
          <cell r="HB122">
            <v>0</v>
          </cell>
          <cell r="HC122">
            <v>0</v>
          </cell>
          <cell r="HD122">
            <v>0</v>
          </cell>
          <cell r="HE122">
            <v>0</v>
          </cell>
          <cell r="HF122">
            <v>0</v>
          </cell>
        </row>
        <row r="140">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0</v>
          </cell>
          <cell r="EW140">
            <v>0</v>
          </cell>
          <cell r="EX140">
            <v>0</v>
          </cell>
          <cell r="EY140">
            <v>0</v>
          </cell>
          <cell r="EZ140">
            <v>0</v>
          </cell>
          <cell r="FA140">
            <v>0</v>
          </cell>
          <cell r="FB140">
            <v>0</v>
          </cell>
          <cell r="FC140">
            <v>0</v>
          </cell>
          <cell r="FD140">
            <v>0</v>
          </cell>
          <cell r="FE140">
            <v>0</v>
          </cell>
          <cell r="FF140">
            <v>0</v>
          </cell>
          <cell r="FG140">
            <v>0</v>
          </cell>
          <cell r="FH140">
            <v>0</v>
          </cell>
          <cell r="FI140">
            <v>0</v>
          </cell>
          <cell r="FJ140">
            <v>0</v>
          </cell>
          <cell r="FK140">
            <v>0</v>
          </cell>
          <cell r="FL140">
            <v>0</v>
          </cell>
          <cell r="FM140">
            <v>0</v>
          </cell>
          <cell r="FN140">
            <v>0</v>
          </cell>
          <cell r="FO140">
            <v>0</v>
          </cell>
          <cell r="FP140">
            <v>0</v>
          </cell>
          <cell r="FQ140">
            <v>0</v>
          </cell>
          <cell r="FR140">
            <v>0</v>
          </cell>
          <cell r="FS140">
            <v>0</v>
          </cell>
          <cell r="FT140">
            <v>0</v>
          </cell>
          <cell r="FU140">
            <v>0</v>
          </cell>
          <cell r="FV140">
            <v>0</v>
          </cell>
          <cell r="FW140">
            <v>0</v>
          </cell>
          <cell r="FX140">
            <v>0</v>
          </cell>
          <cell r="FY140">
            <v>0</v>
          </cell>
          <cell r="FZ140">
            <v>0</v>
          </cell>
          <cell r="GA140">
            <v>0</v>
          </cell>
          <cell r="GB140">
            <v>0</v>
          </cell>
          <cell r="GC140">
            <v>0</v>
          </cell>
          <cell r="GD140">
            <v>0</v>
          </cell>
          <cell r="GE140">
            <v>0</v>
          </cell>
          <cell r="GF140">
            <v>0</v>
          </cell>
          <cell r="GG140">
            <v>0</v>
          </cell>
          <cell r="GH140">
            <v>0</v>
          </cell>
          <cell r="GI140">
            <v>0</v>
          </cell>
          <cell r="GJ140">
            <v>0</v>
          </cell>
          <cell r="GK140">
            <v>0</v>
          </cell>
          <cell r="GL140">
            <v>0</v>
          </cell>
          <cell r="GM140">
            <v>0</v>
          </cell>
          <cell r="GN140">
            <v>0</v>
          </cell>
          <cell r="GO140">
            <v>0</v>
          </cell>
          <cell r="GP140">
            <v>0</v>
          </cell>
          <cell r="GQ140">
            <v>0</v>
          </cell>
          <cell r="GR140">
            <v>0</v>
          </cell>
          <cell r="GS140">
            <v>0</v>
          </cell>
          <cell r="GT140">
            <v>0</v>
          </cell>
          <cell r="GU140">
            <v>0</v>
          </cell>
          <cell r="GV140">
            <v>0</v>
          </cell>
          <cell r="GW140">
            <v>0</v>
          </cell>
          <cell r="GX140">
            <v>0</v>
          </cell>
          <cell r="GY140">
            <v>0</v>
          </cell>
          <cell r="GZ140">
            <v>0</v>
          </cell>
          <cell r="HA140">
            <v>0</v>
          </cell>
          <cell r="HB140">
            <v>0</v>
          </cell>
          <cell r="HC140">
            <v>0</v>
          </cell>
          <cell r="HD140">
            <v>0</v>
          </cell>
          <cell r="HE140">
            <v>0</v>
          </cell>
          <cell r="HF140">
            <v>0</v>
          </cell>
        </row>
        <row r="206">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7</v>
          </cell>
          <cell r="BC206">
            <v>14</v>
          </cell>
          <cell r="BD206">
            <v>26</v>
          </cell>
          <cell r="BE206">
            <v>36</v>
          </cell>
          <cell r="BF206">
            <v>46</v>
          </cell>
          <cell r="BG206">
            <v>59</v>
          </cell>
          <cell r="BH206">
            <v>72</v>
          </cell>
          <cell r="BI206">
            <v>86</v>
          </cell>
          <cell r="BJ206">
            <v>101</v>
          </cell>
          <cell r="BK206">
            <v>118</v>
          </cell>
          <cell r="BL206">
            <v>135</v>
          </cell>
          <cell r="BM206">
            <v>155</v>
          </cell>
          <cell r="BN206">
            <v>175</v>
          </cell>
          <cell r="BO206">
            <v>196</v>
          </cell>
          <cell r="BP206">
            <v>218</v>
          </cell>
          <cell r="BQ206">
            <v>240</v>
          </cell>
          <cell r="BR206">
            <v>265</v>
          </cell>
          <cell r="BS206">
            <v>289</v>
          </cell>
          <cell r="BT206">
            <v>315</v>
          </cell>
          <cell r="BU206">
            <v>341</v>
          </cell>
          <cell r="BV206">
            <v>367</v>
          </cell>
          <cell r="BW206">
            <v>393</v>
          </cell>
          <cell r="BX206">
            <v>419</v>
          </cell>
          <cell r="BY206">
            <v>445</v>
          </cell>
          <cell r="BZ206">
            <v>471</v>
          </cell>
          <cell r="CA206">
            <v>497</v>
          </cell>
          <cell r="CB206">
            <v>523</v>
          </cell>
          <cell r="CC206">
            <v>549</v>
          </cell>
          <cell r="CD206">
            <v>575</v>
          </cell>
          <cell r="CE206">
            <v>601</v>
          </cell>
          <cell r="CF206">
            <v>627</v>
          </cell>
          <cell r="CG206">
            <v>652</v>
          </cell>
          <cell r="CH206">
            <v>678</v>
          </cell>
          <cell r="CI206">
            <v>704</v>
          </cell>
          <cell r="CJ206">
            <v>730</v>
          </cell>
          <cell r="CK206">
            <v>756</v>
          </cell>
          <cell r="CL206">
            <v>782</v>
          </cell>
          <cell r="CM206">
            <v>808</v>
          </cell>
          <cell r="CN206">
            <v>833</v>
          </cell>
          <cell r="CO206">
            <v>859</v>
          </cell>
          <cell r="CP206">
            <v>885</v>
          </cell>
          <cell r="CQ206">
            <v>911</v>
          </cell>
          <cell r="CR206">
            <v>937</v>
          </cell>
          <cell r="CS206">
            <v>962</v>
          </cell>
          <cell r="CT206">
            <v>988</v>
          </cell>
          <cell r="CU206">
            <v>1014</v>
          </cell>
          <cell r="CV206">
            <v>1040</v>
          </cell>
          <cell r="CW206">
            <v>1065</v>
          </cell>
          <cell r="CX206">
            <v>1091</v>
          </cell>
          <cell r="CY206">
            <v>1117</v>
          </cell>
          <cell r="CZ206">
            <v>1143</v>
          </cell>
          <cell r="DA206">
            <v>1169</v>
          </cell>
          <cell r="DB206">
            <v>1195</v>
          </cell>
          <cell r="DC206">
            <v>1221</v>
          </cell>
          <cell r="DD206">
            <v>1246</v>
          </cell>
          <cell r="DE206">
            <v>1272</v>
          </cell>
          <cell r="DF206">
            <v>1298</v>
          </cell>
          <cell r="DG206">
            <v>1324</v>
          </cell>
          <cell r="DH206">
            <v>1350</v>
          </cell>
          <cell r="DI206">
            <v>1376</v>
          </cell>
          <cell r="DJ206">
            <v>1402</v>
          </cell>
          <cell r="DK206">
            <v>1442</v>
          </cell>
          <cell r="DL206">
            <v>1468</v>
          </cell>
          <cell r="DM206">
            <v>1494</v>
          </cell>
          <cell r="DN206">
            <v>1520</v>
          </cell>
          <cell r="DO206">
            <v>1547</v>
          </cell>
          <cell r="DP206">
            <v>1573</v>
          </cell>
          <cell r="DQ206">
            <v>1599</v>
          </cell>
          <cell r="DR206">
            <v>1625</v>
          </cell>
          <cell r="DS206">
            <v>1651</v>
          </cell>
          <cell r="DT206">
            <v>1677</v>
          </cell>
          <cell r="DU206">
            <v>1703</v>
          </cell>
          <cell r="DV206">
            <v>1729</v>
          </cell>
          <cell r="DW206">
            <v>1756</v>
          </cell>
          <cell r="DX206">
            <v>1782</v>
          </cell>
          <cell r="DY206">
            <v>1808</v>
          </cell>
          <cell r="DZ206">
            <v>1834</v>
          </cell>
          <cell r="EA206">
            <v>1860</v>
          </cell>
          <cell r="EB206">
            <v>1886</v>
          </cell>
          <cell r="EC206">
            <v>1912</v>
          </cell>
          <cell r="ED206">
            <v>1938</v>
          </cell>
          <cell r="EE206">
            <v>1964</v>
          </cell>
          <cell r="EF206">
            <v>1991</v>
          </cell>
          <cell r="EG206">
            <v>2017</v>
          </cell>
          <cell r="EH206">
            <v>2043</v>
          </cell>
          <cell r="EI206">
            <v>2069</v>
          </cell>
          <cell r="EJ206">
            <v>2095</v>
          </cell>
          <cell r="EK206">
            <v>2121</v>
          </cell>
          <cell r="EL206">
            <v>2147</v>
          </cell>
          <cell r="EM206">
            <v>2173</v>
          </cell>
          <cell r="EN206">
            <v>2200</v>
          </cell>
          <cell r="EO206">
            <v>2226</v>
          </cell>
          <cell r="EP206">
            <v>2252</v>
          </cell>
          <cell r="EQ206">
            <v>2278</v>
          </cell>
          <cell r="ER206">
            <v>2304</v>
          </cell>
          <cell r="ES206">
            <v>2330</v>
          </cell>
          <cell r="ET206">
            <v>2356</v>
          </cell>
          <cell r="EU206">
            <v>2382</v>
          </cell>
          <cell r="EV206">
            <v>2409</v>
          </cell>
          <cell r="EW206">
            <v>2435</v>
          </cell>
          <cell r="EX206">
            <v>2461</v>
          </cell>
          <cell r="EY206">
            <v>2487</v>
          </cell>
          <cell r="EZ206">
            <v>2513</v>
          </cell>
          <cell r="FA206">
            <v>2539</v>
          </cell>
          <cell r="FB206">
            <v>2565</v>
          </cell>
          <cell r="FC206">
            <v>2591</v>
          </cell>
          <cell r="FD206">
            <v>2617</v>
          </cell>
          <cell r="FE206">
            <v>2644</v>
          </cell>
          <cell r="FF206">
            <v>2670</v>
          </cell>
          <cell r="FG206">
            <v>2696</v>
          </cell>
          <cell r="FH206">
            <v>2722</v>
          </cell>
          <cell r="FI206">
            <v>2748</v>
          </cell>
          <cell r="FJ206">
            <v>2774</v>
          </cell>
          <cell r="FK206">
            <v>2800</v>
          </cell>
          <cell r="FL206">
            <v>2825</v>
          </cell>
          <cell r="FM206">
            <v>2851</v>
          </cell>
          <cell r="FN206">
            <v>2877</v>
          </cell>
          <cell r="FO206">
            <v>2903</v>
          </cell>
          <cell r="FP206">
            <v>2929</v>
          </cell>
          <cell r="FQ206">
            <v>2954</v>
          </cell>
          <cell r="FR206">
            <v>2980</v>
          </cell>
          <cell r="FS206">
            <v>3006</v>
          </cell>
          <cell r="FT206">
            <v>3032</v>
          </cell>
          <cell r="FU206">
            <v>3058</v>
          </cell>
          <cell r="FV206">
            <v>3083</v>
          </cell>
          <cell r="FW206">
            <v>3109</v>
          </cell>
          <cell r="FX206">
            <v>3135</v>
          </cell>
          <cell r="FY206">
            <v>3161</v>
          </cell>
          <cell r="FZ206">
            <v>3187</v>
          </cell>
          <cell r="GA206">
            <v>3212</v>
          </cell>
          <cell r="GB206">
            <v>3238</v>
          </cell>
          <cell r="GC206">
            <v>3264</v>
          </cell>
          <cell r="GD206">
            <v>3290</v>
          </cell>
          <cell r="GE206">
            <v>3316</v>
          </cell>
          <cell r="GF206">
            <v>3341</v>
          </cell>
          <cell r="GG206">
            <v>3367</v>
          </cell>
          <cell r="GH206">
            <v>3393</v>
          </cell>
          <cell r="GI206">
            <v>3419</v>
          </cell>
          <cell r="GJ206">
            <v>3445</v>
          </cell>
          <cell r="GK206">
            <v>3470</v>
          </cell>
          <cell r="GL206">
            <v>3496</v>
          </cell>
          <cell r="GM206">
            <v>3522</v>
          </cell>
          <cell r="GN206">
            <v>3548</v>
          </cell>
          <cell r="GO206">
            <v>3574</v>
          </cell>
          <cell r="GP206">
            <v>3599</v>
          </cell>
          <cell r="GQ206">
            <v>3625</v>
          </cell>
          <cell r="GR206">
            <v>3651</v>
          </cell>
          <cell r="GS206">
            <v>3677</v>
          </cell>
          <cell r="GT206">
            <v>3703</v>
          </cell>
          <cell r="GU206">
            <v>3728</v>
          </cell>
          <cell r="GV206">
            <v>3754</v>
          </cell>
          <cell r="GW206">
            <v>3780</v>
          </cell>
          <cell r="GX206">
            <v>3806</v>
          </cell>
          <cell r="GY206">
            <v>3832</v>
          </cell>
          <cell r="GZ206">
            <v>3857</v>
          </cell>
          <cell r="HA206">
            <v>3883</v>
          </cell>
          <cell r="HB206">
            <v>3909</v>
          </cell>
          <cell r="HC206">
            <v>3935</v>
          </cell>
          <cell r="HD206">
            <v>3961</v>
          </cell>
          <cell r="HE206">
            <v>3986</v>
          </cell>
          <cell r="HF206">
            <v>4012</v>
          </cell>
        </row>
        <row r="221">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cell r="EZ221">
            <v>0</v>
          </cell>
          <cell r="FA221">
            <v>0</v>
          </cell>
          <cell r="FB221">
            <v>0</v>
          </cell>
          <cell r="FC221">
            <v>0</v>
          </cell>
          <cell r="FD221">
            <v>0</v>
          </cell>
          <cell r="FE221">
            <v>0</v>
          </cell>
          <cell r="FF221">
            <v>0</v>
          </cell>
          <cell r="FG221">
            <v>0</v>
          </cell>
          <cell r="FH221">
            <v>0</v>
          </cell>
          <cell r="FI221">
            <v>0</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cell r="GC221">
            <v>0</v>
          </cell>
          <cell r="GD221">
            <v>0</v>
          </cell>
          <cell r="GE221">
            <v>0</v>
          </cell>
          <cell r="GF221">
            <v>0</v>
          </cell>
          <cell r="GG221">
            <v>0</v>
          </cell>
          <cell r="GH221">
            <v>0</v>
          </cell>
          <cell r="GI221">
            <v>0</v>
          </cell>
          <cell r="GJ221">
            <v>0</v>
          </cell>
          <cell r="GK221">
            <v>0</v>
          </cell>
          <cell r="GL221">
            <v>0</v>
          </cell>
          <cell r="GM221">
            <v>0</v>
          </cell>
          <cell r="GN221">
            <v>0</v>
          </cell>
          <cell r="GO221">
            <v>0</v>
          </cell>
          <cell r="GP221">
            <v>0</v>
          </cell>
          <cell r="GQ221">
            <v>0</v>
          </cell>
          <cell r="GR221">
            <v>0</v>
          </cell>
          <cell r="GS221">
            <v>0</v>
          </cell>
          <cell r="GT221">
            <v>0</v>
          </cell>
          <cell r="GU221">
            <v>0</v>
          </cell>
          <cell r="GV221">
            <v>0</v>
          </cell>
          <cell r="GW221">
            <v>0</v>
          </cell>
          <cell r="GX221">
            <v>0</v>
          </cell>
          <cell r="GY221">
            <v>0</v>
          </cell>
          <cell r="GZ221">
            <v>0</v>
          </cell>
          <cell r="HA221">
            <v>0</v>
          </cell>
          <cell r="HB221">
            <v>0</v>
          </cell>
          <cell r="HC221">
            <v>0</v>
          </cell>
          <cell r="HD221">
            <v>0</v>
          </cell>
          <cell r="HE221">
            <v>0</v>
          </cell>
          <cell r="HF221">
            <v>0</v>
          </cell>
        </row>
        <row r="267">
          <cell r="N267">
            <v>3504</v>
          </cell>
          <cell r="O267">
            <v>3504</v>
          </cell>
          <cell r="P267">
            <v>3504</v>
          </cell>
          <cell r="Q267">
            <v>3491</v>
          </cell>
          <cell r="R267">
            <v>3380</v>
          </cell>
          <cell r="S267">
            <v>3269</v>
          </cell>
          <cell r="T267">
            <v>3158</v>
          </cell>
          <cell r="U267">
            <v>3046</v>
          </cell>
          <cell r="V267">
            <v>2935</v>
          </cell>
          <cell r="W267">
            <v>2824</v>
          </cell>
          <cell r="X267">
            <v>2713</v>
          </cell>
          <cell r="Y267">
            <v>2602</v>
          </cell>
          <cell r="Z267">
            <v>2491</v>
          </cell>
          <cell r="AA267">
            <v>2380</v>
          </cell>
          <cell r="AB267">
            <v>2269</v>
          </cell>
          <cell r="AC267">
            <v>2158</v>
          </cell>
          <cell r="AD267">
            <v>2047</v>
          </cell>
          <cell r="AE267">
            <v>1936</v>
          </cell>
          <cell r="AF267">
            <v>1825</v>
          </cell>
          <cell r="AG267">
            <v>1714</v>
          </cell>
          <cell r="AH267">
            <v>1603</v>
          </cell>
          <cell r="AI267">
            <v>1492</v>
          </cell>
          <cell r="AJ267">
            <v>1381</v>
          </cell>
          <cell r="AK267">
            <v>1270</v>
          </cell>
          <cell r="AL267">
            <v>1159</v>
          </cell>
          <cell r="AM267">
            <v>1047</v>
          </cell>
          <cell r="AN267">
            <v>936</v>
          </cell>
          <cell r="AO267">
            <v>825</v>
          </cell>
          <cell r="AP267">
            <v>714</v>
          </cell>
          <cell r="AQ267">
            <v>603</v>
          </cell>
          <cell r="AR267">
            <v>492</v>
          </cell>
          <cell r="AS267">
            <v>381</v>
          </cell>
          <cell r="AT267">
            <v>270</v>
          </cell>
          <cell r="AU267">
            <v>159</v>
          </cell>
          <cell r="AV267">
            <v>48</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cell r="GC267">
            <v>0</v>
          </cell>
          <cell r="GD267">
            <v>0</v>
          </cell>
          <cell r="GE267">
            <v>0</v>
          </cell>
          <cell r="GF267">
            <v>0</v>
          </cell>
          <cell r="GG267">
            <v>0</v>
          </cell>
          <cell r="GH267">
            <v>0</v>
          </cell>
          <cell r="GI267">
            <v>0</v>
          </cell>
          <cell r="GJ267">
            <v>0</v>
          </cell>
          <cell r="GK267">
            <v>0</v>
          </cell>
          <cell r="GL267">
            <v>0</v>
          </cell>
          <cell r="GM267">
            <v>0</v>
          </cell>
          <cell r="GN267">
            <v>0</v>
          </cell>
          <cell r="GO267">
            <v>0</v>
          </cell>
          <cell r="GP267">
            <v>0</v>
          </cell>
          <cell r="GQ267">
            <v>0</v>
          </cell>
          <cell r="GR267">
            <v>0</v>
          </cell>
          <cell r="GS267">
            <v>0</v>
          </cell>
          <cell r="GT267">
            <v>0</v>
          </cell>
          <cell r="GU267">
            <v>0</v>
          </cell>
          <cell r="GV267">
            <v>0</v>
          </cell>
          <cell r="GW267">
            <v>0</v>
          </cell>
          <cell r="GX267">
            <v>0</v>
          </cell>
          <cell r="GY267">
            <v>0</v>
          </cell>
          <cell r="GZ267">
            <v>0</v>
          </cell>
          <cell r="HA267">
            <v>0</v>
          </cell>
          <cell r="HB267">
            <v>0</v>
          </cell>
          <cell r="HC267">
            <v>0</v>
          </cell>
          <cell r="HD267">
            <v>0</v>
          </cell>
          <cell r="HE267">
            <v>0</v>
          </cell>
          <cell r="HF267">
            <v>0</v>
          </cell>
        </row>
        <row r="280">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0</v>
          </cell>
          <cell r="EW280">
            <v>0</v>
          </cell>
          <cell r="EX280">
            <v>0</v>
          </cell>
          <cell r="EY280">
            <v>0</v>
          </cell>
          <cell r="EZ280">
            <v>0</v>
          </cell>
          <cell r="FA280">
            <v>0</v>
          </cell>
          <cell r="FB280">
            <v>0</v>
          </cell>
          <cell r="FC280">
            <v>0</v>
          </cell>
          <cell r="FD280">
            <v>0</v>
          </cell>
          <cell r="FE280">
            <v>0</v>
          </cell>
          <cell r="FF280">
            <v>0</v>
          </cell>
          <cell r="FG280">
            <v>0</v>
          </cell>
          <cell r="FH280">
            <v>0</v>
          </cell>
          <cell r="FI280">
            <v>0</v>
          </cell>
          <cell r="FJ280">
            <v>0</v>
          </cell>
          <cell r="FK280">
            <v>0</v>
          </cell>
          <cell r="FL280">
            <v>0</v>
          </cell>
          <cell r="FM280">
            <v>0</v>
          </cell>
          <cell r="FN280">
            <v>0</v>
          </cell>
          <cell r="FO280">
            <v>0</v>
          </cell>
          <cell r="FP280">
            <v>0</v>
          </cell>
          <cell r="FQ280">
            <v>0</v>
          </cell>
          <cell r="FR280">
            <v>0</v>
          </cell>
          <cell r="FS280">
            <v>0</v>
          </cell>
          <cell r="FT280">
            <v>0</v>
          </cell>
          <cell r="FU280">
            <v>0</v>
          </cell>
          <cell r="FV280">
            <v>0</v>
          </cell>
          <cell r="FW280">
            <v>0</v>
          </cell>
          <cell r="FX280">
            <v>0</v>
          </cell>
          <cell r="FY280">
            <v>0</v>
          </cell>
          <cell r="FZ280">
            <v>0</v>
          </cell>
          <cell r="GA280">
            <v>0</v>
          </cell>
          <cell r="GB280">
            <v>0</v>
          </cell>
          <cell r="GC280">
            <v>0</v>
          </cell>
          <cell r="GD280">
            <v>0</v>
          </cell>
          <cell r="GE280">
            <v>0</v>
          </cell>
          <cell r="GF280">
            <v>0</v>
          </cell>
          <cell r="GG280">
            <v>0</v>
          </cell>
          <cell r="GH280">
            <v>0</v>
          </cell>
          <cell r="GI280">
            <v>0</v>
          </cell>
          <cell r="GJ280">
            <v>0</v>
          </cell>
          <cell r="GK280">
            <v>0</v>
          </cell>
          <cell r="GL280">
            <v>0</v>
          </cell>
          <cell r="GM280">
            <v>0</v>
          </cell>
          <cell r="GN280">
            <v>0</v>
          </cell>
          <cell r="GO280">
            <v>0</v>
          </cell>
          <cell r="GP280">
            <v>0</v>
          </cell>
          <cell r="GQ280">
            <v>0</v>
          </cell>
          <cell r="GR280">
            <v>0</v>
          </cell>
          <cell r="GS280">
            <v>0</v>
          </cell>
          <cell r="GT280">
            <v>0</v>
          </cell>
          <cell r="GU280">
            <v>0</v>
          </cell>
          <cell r="GV280">
            <v>0</v>
          </cell>
          <cell r="GW280">
            <v>0</v>
          </cell>
          <cell r="GX280">
            <v>0</v>
          </cell>
          <cell r="GY280">
            <v>0</v>
          </cell>
          <cell r="GZ280">
            <v>0</v>
          </cell>
          <cell r="HA280">
            <v>0</v>
          </cell>
          <cell r="HB280">
            <v>0</v>
          </cell>
          <cell r="HC280">
            <v>0</v>
          </cell>
          <cell r="HD280">
            <v>0</v>
          </cell>
          <cell r="HE280">
            <v>0</v>
          </cell>
          <cell r="HF280">
            <v>0</v>
          </cell>
        </row>
        <row r="313">
          <cell r="N313">
            <v>7504</v>
          </cell>
          <cell r="O313">
            <v>7369</v>
          </cell>
          <cell r="P313">
            <v>7242</v>
          </cell>
          <cell r="Q313">
            <v>7127</v>
          </cell>
          <cell r="R313">
            <v>7040</v>
          </cell>
          <cell r="S313">
            <v>6953</v>
          </cell>
          <cell r="T313">
            <v>6866</v>
          </cell>
          <cell r="U313">
            <v>6780</v>
          </cell>
          <cell r="V313">
            <v>6693</v>
          </cell>
          <cell r="W313">
            <v>6607</v>
          </cell>
          <cell r="X313">
            <v>6520</v>
          </cell>
          <cell r="Y313">
            <v>6472</v>
          </cell>
          <cell r="Z313">
            <v>6385</v>
          </cell>
          <cell r="AA313">
            <v>6298</v>
          </cell>
          <cell r="AB313">
            <v>6212</v>
          </cell>
          <cell r="AC313">
            <v>6125</v>
          </cell>
          <cell r="AD313">
            <v>6054</v>
          </cell>
          <cell r="AE313">
            <v>5967</v>
          </cell>
          <cell r="AF313">
            <v>5904</v>
          </cell>
          <cell r="AG313">
            <v>5817</v>
          </cell>
          <cell r="AH313">
            <v>5754</v>
          </cell>
          <cell r="AI313">
            <v>5667</v>
          </cell>
          <cell r="AJ313">
            <v>5580</v>
          </cell>
          <cell r="AK313">
            <v>5494</v>
          </cell>
          <cell r="AL313">
            <v>5509</v>
          </cell>
          <cell r="AM313">
            <v>5423</v>
          </cell>
          <cell r="AN313">
            <v>5336</v>
          </cell>
          <cell r="AO313">
            <v>5249</v>
          </cell>
          <cell r="AP313">
            <v>5264</v>
          </cell>
          <cell r="AQ313">
            <v>5177</v>
          </cell>
          <cell r="AR313">
            <v>5255</v>
          </cell>
          <cell r="AS313">
            <v>5168</v>
          </cell>
          <cell r="AT313">
            <v>5238</v>
          </cell>
          <cell r="AU313">
            <v>5151</v>
          </cell>
          <cell r="AV313">
            <v>5065</v>
          </cell>
          <cell r="AW313">
            <v>4959</v>
          </cell>
          <cell r="AX313">
            <v>4996</v>
          </cell>
          <cell r="AY313">
            <v>4876</v>
          </cell>
          <cell r="AZ313">
            <v>4756</v>
          </cell>
          <cell r="BA313">
            <v>4636</v>
          </cell>
          <cell r="BB313">
            <v>4516</v>
          </cell>
          <cell r="BC313">
            <v>4396</v>
          </cell>
          <cell r="BD313">
            <v>4276</v>
          </cell>
          <cell r="BE313">
            <v>4156</v>
          </cell>
          <cell r="BF313">
            <v>4036</v>
          </cell>
          <cell r="BG313">
            <v>3916</v>
          </cell>
          <cell r="BH313">
            <v>3796</v>
          </cell>
          <cell r="BI313">
            <v>3676</v>
          </cell>
          <cell r="BJ313">
            <v>3556</v>
          </cell>
          <cell r="BK313">
            <v>3436</v>
          </cell>
          <cell r="BL313">
            <v>3316</v>
          </cell>
          <cell r="BM313">
            <v>3196</v>
          </cell>
          <cell r="BN313">
            <v>3076</v>
          </cell>
          <cell r="BO313">
            <v>2956</v>
          </cell>
          <cell r="BP313">
            <v>2836</v>
          </cell>
          <cell r="BQ313">
            <v>2716</v>
          </cell>
          <cell r="BR313">
            <v>2596</v>
          </cell>
          <cell r="BS313">
            <v>2476</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cell r="GW313">
            <v>0</v>
          </cell>
          <cell r="GX313">
            <v>0</v>
          </cell>
          <cell r="GY313">
            <v>0</v>
          </cell>
          <cell r="GZ313">
            <v>0</v>
          </cell>
          <cell r="HA313">
            <v>0</v>
          </cell>
          <cell r="HB313">
            <v>0</v>
          </cell>
          <cell r="HC313">
            <v>0</v>
          </cell>
          <cell r="HD313">
            <v>0</v>
          </cell>
          <cell r="HE313">
            <v>0</v>
          </cell>
          <cell r="HF313">
            <v>0</v>
          </cell>
        </row>
        <row r="335">
          <cell r="N335">
            <v>460</v>
          </cell>
          <cell r="O335">
            <v>460</v>
          </cell>
          <cell r="P335">
            <v>460</v>
          </cell>
          <cell r="Q335">
            <v>460</v>
          </cell>
          <cell r="R335">
            <v>460</v>
          </cell>
          <cell r="S335">
            <v>460</v>
          </cell>
          <cell r="T335">
            <v>460</v>
          </cell>
          <cell r="U335">
            <v>460</v>
          </cell>
          <cell r="V335">
            <v>460</v>
          </cell>
          <cell r="W335">
            <v>460</v>
          </cell>
          <cell r="X335">
            <v>460</v>
          </cell>
          <cell r="Y335">
            <v>460</v>
          </cell>
          <cell r="Z335">
            <v>460</v>
          </cell>
          <cell r="AA335">
            <v>460</v>
          </cell>
          <cell r="AB335">
            <v>460</v>
          </cell>
          <cell r="AC335">
            <v>460</v>
          </cell>
          <cell r="AD335">
            <v>460</v>
          </cell>
          <cell r="AE335">
            <v>460</v>
          </cell>
          <cell r="AF335">
            <v>460</v>
          </cell>
          <cell r="AG335">
            <v>460</v>
          </cell>
          <cell r="AH335">
            <v>460</v>
          </cell>
          <cell r="AI335">
            <v>460</v>
          </cell>
          <cell r="AJ335">
            <v>460</v>
          </cell>
          <cell r="AK335">
            <v>460</v>
          </cell>
          <cell r="AL335">
            <v>460</v>
          </cell>
          <cell r="AM335">
            <v>460</v>
          </cell>
          <cell r="AN335">
            <v>460</v>
          </cell>
          <cell r="AO335">
            <v>460</v>
          </cell>
          <cell r="AP335">
            <v>460</v>
          </cell>
          <cell r="AQ335">
            <v>460</v>
          </cell>
          <cell r="AR335">
            <v>460</v>
          </cell>
          <cell r="AS335">
            <v>460</v>
          </cell>
          <cell r="AT335">
            <v>460</v>
          </cell>
          <cell r="AU335">
            <v>460</v>
          </cell>
          <cell r="AV335">
            <v>460</v>
          </cell>
          <cell r="AW335">
            <v>460</v>
          </cell>
          <cell r="AX335">
            <v>460</v>
          </cell>
          <cell r="AY335">
            <v>460</v>
          </cell>
          <cell r="AZ335">
            <v>460</v>
          </cell>
          <cell r="BA335">
            <v>460</v>
          </cell>
          <cell r="BB335">
            <v>460</v>
          </cell>
          <cell r="BC335">
            <v>460</v>
          </cell>
          <cell r="BD335">
            <v>460</v>
          </cell>
          <cell r="BE335">
            <v>460</v>
          </cell>
          <cell r="BF335">
            <v>460</v>
          </cell>
          <cell r="BG335">
            <v>460</v>
          </cell>
          <cell r="BH335">
            <v>460</v>
          </cell>
          <cell r="BI335">
            <v>460</v>
          </cell>
          <cell r="BJ335">
            <v>460</v>
          </cell>
          <cell r="BK335">
            <v>460</v>
          </cell>
          <cell r="BL335">
            <v>460</v>
          </cell>
          <cell r="BM335">
            <v>460</v>
          </cell>
          <cell r="BN335">
            <v>460</v>
          </cell>
          <cell r="BO335">
            <v>460</v>
          </cell>
          <cell r="BP335">
            <v>460</v>
          </cell>
          <cell r="BQ335">
            <v>460</v>
          </cell>
          <cell r="BR335">
            <v>460</v>
          </cell>
          <cell r="BS335">
            <v>460</v>
          </cell>
          <cell r="BT335">
            <v>460</v>
          </cell>
          <cell r="BU335">
            <v>460</v>
          </cell>
          <cell r="BV335">
            <v>460</v>
          </cell>
          <cell r="BW335">
            <v>460</v>
          </cell>
          <cell r="BX335">
            <v>460</v>
          </cell>
          <cell r="BY335">
            <v>460</v>
          </cell>
          <cell r="BZ335">
            <v>460</v>
          </cell>
          <cell r="CA335">
            <v>460</v>
          </cell>
          <cell r="CB335">
            <v>460</v>
          </cell>
          <cell r="CC335">
            <v>460</v>
          </cell>
          <cell r="CD335">
            <v>460</v>
          </cell>
          <cell r="CE335">
            <v>460</v>
          </cell>
          <cell r="CF335">
            <v>460</v>
          </cell>
          <cell r="CG335">
            <v>460</v>
          </cell>
          <cell r="CH335">
            <v>460</v>
          </cell>
          <cell r="CI335">
            <v>460</v>
          </cell>
          <cell r="CJ335">
            <v>460</v>
          </cell>
          <cell r="CK335">
            <v>460</v>
          </cell>
          <cell r="CL335">
            <v>460</v>
          </cell>
          <cell r="CM335">
            <v>460</v>
          </cell>
          <cell r="CN335">
            <v>460</v>
          </cell>
          <cell r="CO335">
            <v>460</v>
          </cell>
          <cell r="CP335">
            <v>460</v>
          </cell>
          <cell r="CQ335">
            <v>460</v>
          </cell>
          <cell r="CR335">
            <v>460</v>
          </cell>
          <cell r="CS335">
            <v>460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0</v>
          </cell>
          <cell r="EW335">
            <v>0</v>
          </cell>
          <cell r="EX335">
            <v>0</v>
          </cell>
          <cell r="EY335">
            <v>0</v>
          </cell>
          <cell r="EZ335">
            <v>0</v>
          </cell>
          <cell r="FA335">
            <v>0</v>
          </cell>
          <cell r="FB335">
            <v>0</v>
          </cell>
          <cell r="FC335">
            <v>0</v>
          </cell>
          <cell r="FD335">
            <v>0</v>
          </cell>
          <cell r="FE335">
            <v>0</v>
          </cell>
          <cell r="FF335">
            <v>0</v>
          </cell>
          <cell r="FG335">
            <v>0</v>
          </cell>
          <cell r="FH335">
            <v>0</v>
          </cell>
          <cell r="FI335">
            <v>0</v>
          </cell>
          <cell r="FJ335">
            <v>0</v>
          </cell>
          <cell r="FK335">
            <v>0</v>
          </cell>
          <cell r="FL335">
            <v>0</v>
          </cell>
          <cell r="FM335">
            <v>0</v>
          </cell>
          <cell r="FN335">
            <v>0</v>
          </cell>
          <cell r="FO335">
            <v>0</v>
          </cell>
          <cell r="FP335">
            <v>0</v>
          </cell>
          <cell r="FQ335">
            <v>0</v>
          </cell>
          <cell r="FR335">
            <v>0</v>
          </cell>
          <cell r="FS335">
            <v>0</v>
          </cell>
          <cell r="FT335">
            <v>0</v>
          </cell>
          <cell r="FU335">
            <v>0</v>
          </cell>
          <cell r="FV335">
            <v>0</v>
          </cell>
          <cell r="FW335">
            <v>0</v>
          </cell>
          <cell r="FX335">
            <v>0</v>
          </cell>
          <cell r="FY335">
            <v>0</v>
          </cell>
          <cell r="FZ335">
            <v>0</v>
          </cell>
          <cell r="GA335">
            <v>0</v>
          </cell>
          <cell r="GB335">
            <v>0</v>
          </cell>
          <cell r="GC335">
            <v>0</v>
          </cell>
          <cell r="GD335">
            <v>0</v>
          </cell>
          <cell r="GE335">
            <v>0</v>
          </cell>
          <cell r="GF335">
            <v>0</v>
          </cell>
          <cell r="GG335">
            <v>0</v>
          </cell>
          <cell r="GH335">
            <v>0</v>
          </cell>
          <cell r="GI335">
            <v>0</v>
          </cell>
          <cell r="GJ335">
            <v>0</v>
          </cell>
          <cell r="GK335">
            <v>0</v>
          </cell>
          <cell r="GL335">
            <v>0</v>
          </cell>
          <cell r="GM335">
            <v>0</v>
          </cell>
          <cell r="GN335">
            <v>0</v>
          </cell>
          <cell r="GO335">
            <v>0</v>
          </cell>
          <cell r="GP335">
            <v>0</v>
          </cell>
          <cell r="GQ335">
            <v>0</v>
          </cell>
          <cell r="GR335">
            <v>0</v>
          </cell>
          <cell r="GS335">
            <v>0</v>
          </cell>
          <cell r="GT335">
            <v>0</v>
          </cell>
          <cell r="GU335">
            <v>0</v>
          </cell>
          <cell r="GV335">
            <v>0</v>
          </cell>
          <cell r="GW335">
            <v>0</v>
          </cell>
          <cell r="GX335">
            <v>0</v>
          </cell>
          <cell r="GY335">
            <v>0</v>
          </cell>
          <cell r="GZ335">
            <v>0</v>
          </cell>
          <cell r="HA335">
            <v>0</v>
          </cell>
          <cell r="HB335">
            <v>0</v>
          </cell>
          <cell r="HC335">
            <v>0</v>
          </cell>
          <cell r="HD335">
            <v>0</v>
          </cell>
          <cell r="HE335">
            <v>0</v>
          </cell>
          <cell r="HF335">
            <v>0</v>
          </cell>
        </row>
        <row r="346">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0</v>
          </cell>
          <cell r="EW346">
            <v>0</v>
          </cell>
          <cell r="EX346">
            <v>0</v>
          </cell>
          <cell r="EY346">
            <v>0</v>
          </cell>
          <cell r="EZ346">
            <v>0</v>
          </cell>
          <cell r="FA346">
            <v>0</v>
          </cell>
          <cell r="FB346">
            <v>0</v>
          </cell>
          <cell r="FC346">
            <v>0</v>
          </cell>
          <cell r="FD346">
            <v>0</v>
          </cell>
          <cell r="FE346">
            <v>0</v>
          </cell>
          <cell r="FF346">
            <v>0</v>
          </cell>
          <cell r="FG346">
            <v>0</v>
          </cell>
          <cell r="FH346">
            <v>0</v>
          </cell>
          <cell r="FI346">
            <v>0</v>
          </cell>
          <cell r="FJ346">
            <v>0</v>
          </cell>
          <cell r="FK346">
            <v>0</v>
          </cell>
          <cell r="FL346">
            <v>0</v>
          </cell>
          <cell r="FM346">
            <v>0</v>
          </cell>
          <cell r="FN346">
            <v>0</v>
          </cell>
          <cell r="FO346">
            <v>0</v>
          </cell>
          <cell r="FP346">
            <v>0</v>
          </cell>
          <cell r="FQ346">
            <v>0</v>
          </cell>
          <cell r="FR346">
            <v>0</v>
          </cell>
          <cell r="FS346">
            <v>0</v>
          </cell>
          <cell r="FT346">
            <v>0</v>
          </cell>
          <cell r="FU346">
            <v>0</v>
          </cell>
          <cell r="FV346">
            <v>0</v>
          </cell>
          <cell r="FW346">
            <v>0</v>
          </cell>
          <cell r="FX346">
            <v>0</v>
          </cell>
          <cell r="FY346">
            <v>0</v>
          </cell>
          <cell r="FZ346">
            <v>0</v>
          </cell>
          <cell r="GA346">
            <v>0</v>
          </cell>
          <cell r="GB346">
            <v>0</v>
          </cell>
          <cell r="GC346">
            <v>0</v>
          </cell>
          <cell r="GD346">
            <v>0</v>
          </cell>
          <cell r="GE346">
            <v>0</v>
          </cell>
          <cell r="GF346">
            <v>0</v>
          </cell>
          <cell r="GG346">
            <v>0</v>
          </cell>
          <cell r="GH346">
            <v>0</v>
          </cell>
          <cell r="GI346">
            <v>0</v>
          </cell>
          <cell r="GJ346">
            <v>0</v>
          </cell>
          <cell r="GK346">
            <v>0</v>
          </cell>
          <cell r="GL346">
            <v>0</v>
          </cell>
          <cell r="GM346">
            <v>0</v>
          </cell>
          <cell r="GN346">
            <v>0</v>
          </cell>
          <cell r="GO346">
            <v>0</v>
          </cell>
          <cell r="GP346">
            <v>0</v>
          </cell>
          <cell r="GQ346">
            <v>0</v>
          </cell>
          <cell r="GR346">
            <v>0</v>
          </cell>
          <cell r="GS346">
            <v>0</v>
          </cell>
          <cell r="GT346">
            <v>0</v>
          </cell>
          <cell r="GU346">
            <v>0</v>
          </cell>
          <cell r="GV346">
            <v>0</v>
          </cell>
          <cell r="GW346">
            <v>0</v>
          </cell>
          <cell r="GX346">
            <v>0</v>
          </cell>
          <cell r="GY346">
            <v>0</v>
          </cell>
          <cell r="GZ346">
            <v>0</v>
          </cell>
          <cell r="HA346">
            <v>0</v>
          </cell>
          <cell r="HB346">
            <v>0</v>
          </cell>
          <cell r="HC346">
            <v>0</v>
          </cell>
          <cell r="HD346">
            <v>0</v>
          </cell>
          <cell r="HE346">
            <v>0</v>
          </cell>
          <cell r="HF346">
            <v>0</v>
          </cell>
        </row>
        <row r="375">
          <cell r="N375">
            <v>17884</v>
          </cell>
          <cell r="O375">
            <v>17884</v>
          </cell>
          <cell r="P375">
            <v>17884</v>
          </cell>
          <cell r="Q375">
            <v>17884</v>
          </cell>
          <cell r="R375">
            <v>17884</v>
          </cell>
          <cell r="S375">
            <v>17884</v>
          </cell>
          <cell r="T375">
            <v>17884</v>
          </cell>
          <cell r="U375">
            <v>17884</v>
          </cell>
          <cell r="V375">
            <v>17884</v>
          </cell>
          <cell r="W375">
            <v>17884</v>
          </cell>
          <cell r="X375">
            <v>17884</v>
          </cell>
          <cell r="Y375">
            <v>17884</v>
          </cell>
          <cell r="Z375">
            <v>17884</v>
          </cell>
          <cell r="AA375">
            <v>17884</v>
          </cell>
          <cell r="AB375">
            <v>17884</v>
          </cell>
          <cell r="AC375">
            <v>17884</v>
          </cell>
          <cell r="AD375">
            <v>17884</v>
          </cell>
          <cell r="AE375">
            <v>17884</v>
          </cell>
          <cell r="AF375">
            <v>17884</v>
          </cell>
          <cell r="AG375">
            <v>17884</v>
          </cell>
          <cell r="AH375">
            <v>17884</v>
          </cell>
          <cell r="AI375">
            <v>17884</v>
          </cell>
          <cell r="AJ375">
            <v>17884</v>
          </cell>
          <cell r="AK375">
            <v>17884</v>
          </cell>
          <cell r="AL375">
            <v>17884</v>
          </cell>
          <cell r="AM375">
            <v>17884</v>
          </cell>
          <cell r="AN375">
            <v>17884</v>
          </cell>
          <cell r="AO375">
            <v>17884</v>
          </cell>
          <cell r="AP375">
            <v>17884</v>
          </cell>
          <cell r="AQ375">
            <v>17884</v>
          </cell>
          <cell r="AR375">
            <v>17884</v>
          </cell>
          <cell r="AS375">
            <v>17884</v>
          </cell>
          <cell r="AT375">
            <v>17884</v>
          </cell>
          <cell r="AU375">
            <v>17884</v>
          </cell>
          <cell r="AV375">
            <v>17884</v>
          </cell>
          <cell r="AW375">
            <v>17884</v>
          </cell>
          <cell r="AX375">
            <v>17884</v>
          </cell>
          <cell r="AY375">
            <v>17884</v>
          </cell>
          <cell r="AZ375">
            <v>17884</v>
          </cell>
          <cell r="BA375">
            <v>17884</v>
          </cell>
          <cell r="BB375">
            <v>17884</v>
          </cell>
          <cell r="BC375">
            <v>17884</v>
          </cell>
          <cell r="BD375">
            <v>17884</v>
          </cell>
          <cell r="BE375">
            <v>17884</v>
          </cell>
          <cell r="BF375">
            <v>17884</v>
          </cell>
          <cell r="BG375">
            <v>17884</v>
          </cell>
          <cell r="BH375">
            <v>17884</v>
          </cell>
          <cell r="BI375">
            <v>17884</v>
          </cell>
          <cell r="BJ375">
            <v>17884</v>
          </cell>
          <cell r="BK375">
            <v>17884</v>
          </cell>
          <cell r="BL375">
            <v>17884</v>
          </cell>
          <cell r="BM375">
            <v>17884</v>
          </cell>
          <cell r="BN375">
            <v>17884</v>
          </cell>
          <cell r="BO375">
            <v>17884</v>
          </cell>
          <cell r="BP375">
            <v>17884</v>
          </cell>
          <cell r="BQ375">
            <v>17884</v>
          </cell>
          <cell r="BR375">
            <v>17884</v>
          </cell>
          <cell r="BS375">
            <v>17884</v>
          </cell>
          <cell r="BT375">
            <v>17884</v>
          </cell>
          <cell r="BU375">
            <v>17884</v>
          </cell>
          <cell r="BV375">
            <v>17884</v>
          </cell>
          <cell r="BW375">
            <v>17884</v>
          </cell>
          <cell r="BX375">
            <v>17884</v>
          </cell>
          <cell r="BY375">
            <v>17884</v>
          </cell>
          <cell r="BZ375">
            <v>10390</v>
          </cell>
          <cell r="CA375">
            <v>10390</v>
          </cell>
          <cell r="CB375">
            <v>10390</v>
          </cell>
          <cell r="CC375">
            <v>10390</v>
          </cell>
          <cell r="CD375">
            <v>10390</v>
          </cell>
          <cell r="CE375">
            <v>10390</v>
          </cell>
          <cell r="CF375">
            <v>10390</v>
          </cell>
          <cell r="CG375">
            <v>10390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cell r="GW375">
            <v>0</v>
          </cell>
          <cell r="GX375">
            <v>0</v>
          </cell>
          <cell r="GY375">
            <v>0</v>
          </cell>
          <cell r="GZ375">
            <v>0</v>
          </cell>
          <cell r="HA375">
            <v>0</v>
          </cell>
          <cell r="HB375">
            <v>0</v>
          </cell>
          <cell r="HC375">
            <v>0</v>
          </cell>
          <cell r="HD375">
            <v>0</v>
          </cell>
          <cell r="HE375">
            <v>0</v>
          </cell>
          <cell r="HF375">
            <v>0</v>
          </cell>
        </row>
        <row r="384">
          <cell r="D384" t="str">
            <v>Group 1</v>
          </cell>
          <cell r="G384">
            <v>-1</v>
          </cell>
        </row>
        <row r="385">
          <cell r="C385" t="str">
            <v>Group 1</v>
          </cell>
          <cell r="D385" t="str">
            <v>Group 2</v>
          </cell>
          <cell r="E385">
            <v>1.5</v>
          </cell>
          <cell r="F385">
            <v>1.55</v>
          </cell>
          <cell r="G385">
            <v>35696.5</v>
          </cell>
        </row>
        <row r="386">
          <cell r="C386" t="str">
            <v>Group 2</v>
          </cell>
          <cell r="D386" t="str">
            <v>Group 3</v>
          </cell>
          <cell r="E386">
            <v>1.85</v>
          </cell>
          <cell r="F386">
            <v>1.9000000000000001</v>
          </cell>
          <cell r="G386">
            <v>43757</v>
          </cell>
        </row>
        <row r="387">
          <cell r="C387" t="str">
            <v>Group 3</v>
          </cell>
          <cell r="D387" t="str">
            <v>ineligible</v>
          </cell>
          <cell r="E387">
            <v>2.25</v>
          </cell>
          <cell r="F387">
            <v>2.2999999999999998</v>
          </cell>
          <cell r="G387">
            <v>52968.999999999993</v>
          </cell>
        </row>
        <row r="388">
          <cell r="C388" t="str">
            <v>Group 4</v>
          </cell>
          <cell r="D388" t="str">
            <v>ineligible</v>
          </cell>
          <cell r="E388" t="e">
            <v>#N/A</v>
          </cell>
          <cell r="F388" t="e">
            <v>#N/A</v>
          </cell>
          <cell r="G388" t="e">
            <v>#N/A</v>
          </cell>
        </row>
        <row r="389">
          <cell r="C389" t="str">
            <v>Group 5</v>
          </cell>
          <cell r="D389" t="str">
            <v>ineligible</v>
          </cell>
          <cell r="E389" t="e">
            <v>#N/A</v>
          </cell>
          <cell r="F389" t="e">
            <v>#N/A</v>
          </cell>
          <cell r="G389" t="e">
            <v>#N/A</v>
          </cell>
        </row>
        <row r="390">
          <cell r="C390" t="str">
            <v>Group 6</v>
          </cell>
          <cell r="D390" t="str">
            <v>ineligible</v>
          </cell>
          <cell r="E390" t="e">
            <v>#N/A</v>
          </cell>
          <cell r="F390" t="e">
            <v>#N/A</v>
          </cell>
          <cell r="G390" t="e">
            <v>#N/A</v>
          </cell>
        </row>
        <row r="391">
          <cell r="E391" t="e">
            <v>#N/A</v>
          </cell>
          <cell r="F391" t="e">
            <v>#N/A</v>
          </cell>
          <cell r="G391" t="e">
            <v>#N/A</v>
          </cell>
        </row>
        <row r="419">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0</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9814</v>
          </cell>
          <cell r="CI419">
            <v>9814</v>
          </cell>
          <cell r="CJ419">
            <v>9814</v>
          </cell>
          <cell r="CK419">
            <v>9814</v>
          </cell>
          <cell r="CL419">
            <v>9814</v>
          </cell>
          <cell r="CM419">
            <v>9814</v>
          </cell>
          <cell r="CN419">
            <v>9814</v>
          </cell>
          <cell r="CO419">
            <v>9814</v>
          </cell>
          <cell r="CP419">
            <v>9814</v>
          </cell>
          <cell r="CQ419">
            <v>9814</v>
          </cell>
          <cell r="CR419">
            <v>9814</v>
          </cell>
          <cell r="CS419">
            <v>9814</v>
          </cell>
          <cell r="CT419">
            <v>9814</v>
          </cell>
          <cell r="CU419">
            <v>9814</v>
          </cell>
          <cell r="CV419">
            <v>9814</v>
          </cell>
          <cell r="CW419">
            <v>9814</v>
          </cell>
          <cell r="CX419">
            <v>8986</v>
          </cell>
          <cell r="CY419">
            <v>8986</v>
          </cell>
          <cell r="CZ419">
            <v>8986</v>
          </cell>
          <cell r="DA419">
            <v>8986</v>
          </cell>
          <cell r="DB419">
            <v>8986</v>
          </cell>
          <cell r="DC419">
            <v>8986</v>
          </cell>
          <cell r="DD419">
            <v>8986</v>
          </cell>
          <cell r="DE419">
            <v>8986</v>
          </cell>
          <cell r="DF419">
            <v>8986</v>
          </cell>
          <cell r="DG419">
            <v>8986</v>
          </cell>
          <cell r="DH419">
            <v>8986</v>
          </cell>
          <cell r="DI419">
            <v>8986</v>
          </cell>
          <cell r="DJ419">
            <v>8986</v>
          </cell>
          <cell r="DK419">
            <v>8986</v>
          </cell>
          <cell r="DL419">
            <v>8986</v>
          </cell>
          <cell r="DM419">
            <v>8986</v>
          </cell>
          <cell r="DN419">
            <v>8986</v>
          </cell>
          <cell r="DO419">
            <v>8986</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v>0</v>
          </cell>
          <cell r="EX419">
            <v>0</v>
          </cell>
          <cell r="EY419">
            <v>0</v>
          </cell>
          <cell r="EZ419">
            <v>0</v>
          </cell>
          <cell r="FA419">
            <v>0</v>
          </cell>
          <cell r="FB419">
            <v>0</v>
          </cell>
          <cell r="FC419">
            <v>0</v>
          </cell>
          <cell r="FD419">
            <v>0</v>
          </cell>
          <cell r="FE419">
            <v>0</v>
          </cell>
          <cell r="FF419">
            <v>0</v>
          </cell>
          <cell r="FG419">
            <v>0</v>
          </cell>
          <cell r="FH419">
            <v>0</v>
          </cell>
          <cell r="FI419">
            <v>0</v>
          </cell>
          <cell r="FJ419">
            <v>0</v>
          </cell>
          <cell r="FK419">
            <v>0</v>
          </cell>
          <cell r="FL419">
            <v>0</v>
          </cell>
          <cell r="FM419">
            <v>0</v>
          </cell>
          <cell r="FN419">
            <v>0</v>
          </cell>
          <cell r="FO419">
            <v>0</v>
          </cell>
          <cell r="FP419">
            <v>0</v>
          </cell>
          <cell r="FQ419">
            <v>0</v>
          </cell>
          <cell r="FR419">
            <v>0</v>
          </cell>
          <cell r="FS419">
            <v>0</v>
          </cell>
          <cell r="FT419">
            <v>0</v>
          </cell>
          <cell r="FU419">
            <v>0</v>
          </cell>
          <cell r="FV419">
            <v>0</v>
          </cell>
          <cell r="FW419">
            <v>0</v>
          </cell>
          <cell r="FX419">
            <v>0</v>
          </cell>
          <cell r="FY419">
            <v>0</v>
          </cell>
          <cell r="FZ419">
            <v>0</v>
          </cell>
          <cell r="GA419">
            <v>0</v>
          </cell>
          <cell r="GB419">
            <v>0</v>
          </cell>
          <cell r="GC419">
            <v>0</v>
          </cell>
          <cell r="GD419">
            <v>0</v>
          </cell>
          <cell r="GE419">
            <v>0</v>
          </cell>
          <cell r="GF419">
            <v>0</v>
          </cell>
          <cell r="GG419">
            <v>0</v>
          </cell>
          <cell r="GH419">
            <v>0</v>
          </cell>
          <cell r="GI419">
            <v>0</v>
          </cell>
          <cell r="GJ419">
            <v>0</v>
          </cell>
          <cell r="GK419">
            <v>0</v>
          </cell>
          <cell r="GL419">
            <v>0</v>
          </cell>
          <cell r="GM419">
            <v>0</v>
          </cell>
          <cell r="GN419">
            <v>0</v>
          </cell>
          <cell r="GO419">
            <v>0</v>
          </cell>
          <cell r="GP419">
            <v>0</v>
          </cell>
          <cell r="GQ419">
            <v>0</v>
          </cell>
          <cell r="GR419">
            <v>0</v>
          </cell>
          <cell r="GS419">
            <v>0</v>
          </cell>
          <cell r="GT419">
            <v>0</v>
          </cell>
          <cell r="GU419">
            <v>0</v>
          </cell>
          <cell r="GV419">
            <v>0</v>
          </cell>
          <cell r="GW419">
            <v>0</v>
          </cell>
          <cell r="GX419">
            <v>0</v>
          </cell>
          <cell r="GY419">
            <v>0</v>
          </cell>
          <cell r="GZ419">
            <v>0</v>
          </cell>
          <cell r="HA419">
            <v>0</v>
          </cell>
          <cell r="HB419">
            <v>0</v>
          </cell>
          <cell r="HC419">
            <v>0</v>
          </cell>
          <cell r="HD419">
            <v>0</v>
          </cell>
          <cell r="HE419">
            <v>0</v>
          </cell>
          <cell r="HF419">
            <v>0</v>
          </cell>
        </row>
        <row r="462">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4627</v>
          </cell>
          <cell r="CA462">
            <v>4627</v>
          </cell>
          <cell r="CB462">
            <v>4627</v>
          </cell>
          <cell r="CC462">
            <v>4587</v>
          </cell>
          <cell r="CD462">
            <v>4559</v>
          </cell>
          <cell r="CE462">
            <v>4530</v>
          </cell>
          <cell r="CF462">
            <v>4501</v>
          </cell>
          <cell r="CG462">
            <v>4457</v>
          </cell>
          <cell r="CH462">
            <v>4425</v>
          </cell>
          <cell r="CI462">
            <v>4393</v>
          </cell>
          <cell r="CJ462">
            <v>4361</v>
          </cell>
          <cell r="CK462">
            <v>4312</v>
          </cell>
          <cell r="CL462">
            <v>4277</v>
          </cell>
          <cell r="CM462">
            <v>4242</v>
          </cell>
          <cell r="CN462">
            <v>4190</v>
          </cell>
          <cell r="CO462">
            <v>4153</v>
          </cell>
          <cell r="CP462">
            <v>4115</v>
          </cell>
          <cell r="CQ462">
            <v>4076</v>
          </cell>
          <cell r="CR462">
            <v>4020</v>
          </cell>
          <cell r="CS462">
            <v>3980</v>
          </cell>
          <cell r="CT462">
            <v>3938</v>
          </cell>
          <cell r="CU462">
            <v>3879</v>
          </cell>
          <cell r="CV462">
            <v>3836</v>
          </cell>
          <cell r="CW462">
            <v>3792</v>
          </cell>
          <cell r="CX462">
            <v>3747</v>
          </cell>
          <cell r="CY462">
            <v>3684</v>
          </cell>
          <cell r="CZ462">
            <v>3637</v>
          </cell>
          <cell r="DA462">
            <v>3590</v>
          </cell>
          <cell r="DB462">
            <v>3541</v>
          </cell>
          <cell r="DC462">
            <v>3474</v>
          </cell>
          <cell r="DD462">
            <v>3424</v>
          </cell>
          <cell r="DE462">
            <v>3373</v>
          </cell>
          <cell r="DF462">
            <v>3302</v>
          </cell>
          <cell r="DG462">
            <v>3250</v>
          </cell>
          <cell r="DH462">
            <v>3196</v>
          </cell>
          <cell r="DI462">
            <v>3142</v>
          </cell>
          <cell r="DJ462">
            <v>3067</v>
          </cell>
          <cell r="DK462">
            <v>3011</v>
          </cell>
          <cell r="DL462">
            <v>2954</v>
          </cell>
          <cell r="DM462">
            <v>2876</v>
          </cell>
          <cell r="DN462">
            <v>2817</v>
          </cell>
          <cell r="DO462">
            <v>2758</v>
          </cell>
          <cell r="DP462">
            <v>9211</v>
          </cell>
          <cell r="DQ462">
            <v>9128</v>
          </cell>
          <cell r="DR462">
            <v>9066</v>
          </cell>
          <cell r="DS462">
            <v>9004</v>
          </cell>
          <cell r="DT462">
            <v>8940</v>
          </cell>
          <cell r="DU462">
            <v>8853</v>
          </cell>
          <cell r="DV462">
            <v>8788</v>
          </cell>
          <cell r="DW462">
            <v>8722</v>
          </cell>
          <cell r="DX462">
            <v>8632</v>
          </cell>
          <cell r="DY462">
            <v>8564</v>
          </cell>
          <cell r="DZ462">
            <v>8495</v>
          </cell>
          <cell r="EA462">
            <v>8426</v>
          </cell>
          <cell r="EB462">
            <v>8332</v>
          </cell>
          <cell r="EC462">
            <v>8260</v>
          </cell>
          <cell r="ED462">
            <v>8188</v>
          </cell>
          <cell r="EE462">
            <v>8091</v>
          </cell>
          <cell r="EF462">
            <v>8017</v>
          </cell>
          <cell r="EG462">
            <v>7942</v>
          </cell>
          <cell r="EH462">
            <v>7866</v>
          </cell>
          <cell r="EI462">
            <v>7765</v>
          </cell>
          <cell r="EJ462">
            <v>7688</v>
          </cell>
          <cell r="EK462">
            <v>7609</v>
          </cell>
          <cell r="EL462">
            <v>7530</v>
          </cell>
          <cell r="EM462">
            <v>7425</v>
          </cell>
          <cell r="EN462">
            <v>7344</v>
          </cell>
          <cell r="EO462">
            <v>7262</v>
          </cell>
          <cell r="EP462">
            <v>7160</v>
          </cell>
          <cell r="EQ462">
            <v>7097</v>
          </cell>
          <cell r="ER462">
            <v>7033</v>
          </cell>
          <cell r="ES462">
            <v>6968</v>
          </cell>
          <cell r="ET462">
            <v>6890</v>
          </cell>
          <cell r="EU462">
            <v>6824</v>
          </cell>
          <cell r="EV462">
            <v>6758</v>
          </cell>
          <cell r="EW462">
            <v>6692</v>
          </cell>
          <cell r="EX462">
            <v>6604</v>
          </cell>
          <cell r="EY462">
            <v>6536</v>
          </cell>
          <cell r="EZ462">
            <v>6468</v>
          </cell>
          <cell r="FA462">
            <v>6385</v>
          </cell>
          <cell r="FB462">
            <v>6316</v>
          </cell>
          <cell r="FC462">
            <v>6246</v>
          </cell>
          <cell r="FD462">
            <v>6176</v>
          </cell>
          <cell r="FE462">
            <v>6083</v>
          </cell>
          <cell r="FF462">
            <v>6012</v>
          </cell>
          <cell r="FG462">
            <v>5940</v>
          </cell>
          <cell r="FH462">
            <v>5852</v>
          </cell>
          <cell r="FI462">
            <v>5779</v>
          </cell>
          <cell r="FJ462">
            <v>5706</v>
          </cell>
          <cell r="FK462">
            <v>5632</v>
          </cell>
          <cell r="FL462">
            <v>5534</v>
          </cell>
          <cell r="FM462">
            <v>5459</v>
          </cell>
          <cell r="FN462">
            <v>5384</v>
          </cell>
          <cell r="FO462">
            <v>5307</v>
          </cell>
          <cell r="FP462">
            <v>5215</v>
          </cell>
          <cell r="FQ462">
            <v>5138</v>
          </cell>
          <cell r="FR462">
            <v>5060</v>
          </cell>
          <cell r="FS462">
            <v>4958</v>
          </cell>
          <cell r="FT462">
            <v>4879</v>
          </cell>
          <cell r="FU462">
            <v>4799</v>
          </cell>
          <cell r="FV462">
            <v>4719</v>
          </cell>
          <cell r="FW462">
            <v>4622</v>
          </cell>
          <cell r="FX462">
            <v>4541</v>
          </cell>
          <cell r="FY462">
            <v>4460</v>
          </cell>
          <cell r="FZ462">
            <v>4353</v>
          </cell>
          <cell r="GA462">
            <v>4270</v>
          </cell>
          <cell r="GB462">
            <v>4187</v>
          </cell>
          <cell r="GC462">
            <v>4103</v>
          </cell>
          <cell r="GD462">
            <v>4002</v>
          </cell>
          <cell r="GE462">
            <v>3917</v>
          </cell>
          <cell r="GF462">
            <v>3832</v>
          </cell>
          <cell r="GG462">
            <v>3746</v>
          </cell>
          <cell r="GH462">
            <v>3660</v>
          </cell>
          <cell r="GI462">
            <v>3617</v>
          </cell>
          <cell r="GJ462">
            <v>3575</v>
          </cell>
          <cell r="GK462">
            <v>3532</v>
          </cell>
          <cell r="GL462">
            <v>3490</v>
          </cell>
          <cell r="GM462">
            <v>3447</v>
          </cell>
          <cell r="GN462">
            <v>3405</v>
          </cell>
          <cell r="GO462">
            <v>3362</v>
          </cell>
          <cell r="GP462">
            <v>3320</v>
          </cell>
          <cell r="GQ462">
            <v>3277</v>
          </cell>
          <cell r="GR462">
            <v>3235</v>
          </cell>
          <cell r="GS462">
            <v>3192</v>
          </cell>
          <cell r="GT462">
            <v>3150</v>
          </cell>
          <cell r="GU462">
            <v>3107</v>
          </cell>
          <cell r="GV462">
            <v>3065</v>
          </cell>
          <cell r="GW462">
            <v>3022</v>
          </cell>
          <cell r="GX462">
            <v>2980</v>
          </cell>
          <cell r="GY462">
            <v>2937</v>
          </cell>
          <cell r="GZ462">
            <v>2895</v>
          </cell>
          <cell r="HA462">
            <v>2852</v>
          </cell>
          <cell r="HB462">
            <v>2810</v>
          </cell>
          <cell r="HC462">
            <v>2767</v>
          </cell>
          <cell r="HD462">
            <v>2725</v>
          </cell>
          <cell r="HE462">
            <v>2682</v>
          </cell>
          <cell r="HF462">
            <v>2640</v>
          </cell>
        </row>
        <row r="588">
          <cell r="N588">
            <v>0</v>
          </cell>
          <cell r="O588">
            <v>0</v>
          </cell>
          <cell r="P588">
            <v>0</v>
          </cell>
          <cell r="Q588">
            <v>8860</v>
          </cell>
          <cell r="R588">
            <v>8860</v>
          </cell>
          <cell r="S588">
            <v>8860</v>
          </cell>
          <cell r="T588">
            <v>8860</v>
          </cell>
          <cell r="U588">
            <v>8860</v>
          </cell>
          <cell r="V588">
            <v>8860</v>
          </cell>
          <cell r="W588">
            <v>8860</v>
          </cell>
          <cell r="X588">
            <v>8860</v>
          </cell>
          <cell r="Y588">
            <v>8732</v>
          </cell>
          <cell r="Z588">
            <v>8732</v>
          </cell>
          <cell r="AA588">
            <v>8732</v>
          </cell>
          <cell r="AB588">
            <v>8732</v>
          </cell>
          <cell r="AC588">
            <v>8732</v>
          </cell>
          <cell r="AD588">
            <v>8680</v>
          </cell>
          <cell r="AE588">
            <v>8680</v>
          </cell>
          <cell r="AF588">
            <v>11556</v>
          </cell>
          <cell r="AG588">
            <v>11556</v>
          </cell>
          <cell r="AH588">
            <v>11478</v>
          </cell>
          <cell r="AI588">
            <v>11478</v>
          </cell>
          <cell r="AJ588">
            <v>11478</v>
          </cell>
          <cell r="AK588">
            <v>11478</v>
          </cell>
          <cell r="AL588">
            <v>11138</v>
          </cell>
          <cell r="AM588">
            <v>11138</v>
          </cell>
          <cell r="AN588">
            <v>11138</v>
          </cell>
          <cell r="AO588">
            <v>11138</v>
          </cell>
          <cell r="AP588">
            <v>10800</v>
          </cell>
          <cell r="AQ588">
            <v>10800</v>
          </cell>
          <cell r="AR588">
            <v>13206</v>
          </cell>
          <cell r="AS588">
            <v>13206</v>
          </cell>
          <cell r="AT588">
            <v>12684</v>
          </cell>
          <cell r="AU588">
            <v>12684</v>
          </cell>
          <cell r="AV588">
            <v>12684</v>
          </cell>
          <cell r="AW588">
            <v>12684</v>
          </cell>
          <cell r="AX588">
            <v>12162</v>
          </cell>
          <cell r="AY588">
            <v>12162</v>
          </cell>
          <cell r="AZ588">
            <v>12162</v>
          </cell>
          <cell r="BA588">
            <v>12162</v>
          </cell>
          <cell r="BB588">
            <v>12162</v>
          </cell>
          <cell r="BC588">
            <v>12162</v>
          </cell>
          <cell r="BD588">
            <v>12162</v>
          </cell>
          <cell r="BE588">
            <v>12162</v>
          </cell>
          <cell r="BF588">
            <v>12162</v>
          </cell>
          <cell r="BG588">
            <v>12162</v>
          </cell>
          <cell r="BH588">
            <v>12162</v>
          </cell>
          <cell r="BI588">
            <v>12162</v>
          </cell>
          <cell r="BJ588">
            <v>12162</v>
          </cell>
          <cell r="BK588">
            <v>12162</v>
          </cell>
          <cell r="BL588">
            <v>12162</v>
          </cell>
          <cell r="BM588">
            <v>12162</v>
          </cell>
          <cell r="BN588">
            <v>12162</v>
          </cell>
          <cell r="BO588">
            <v>12162</v>
          </cell>
          <cell r="BP588">
            <v>12162</v>
          </cell>
          <cell r="BQ588">
            <v>12162</v>
          </cell>
          <cell r="BR588">
            <v>12162</v>
          </cell>
          <cell r="BS588">
            <v>12162</v>
          </cell>
          <cell r="BT588">
            <v>12162</v>
          </cell>
          <cell r="BU588">
            <v>12162</v>
          </cell>
          <cell r="BV588">
            <v>12162</v>
          </cell>
          <cell r="BW588">
            <v>12162</v>
          </cell>
          <cell r="BX588">
            <v>12162</v>
          </cell>
          <cell r="BY588">
            <v>12162</v>
          </cell>
          <cell r="BZ588">
            <v>12162</v>
          </cell>
          <cell r="CA588">
            <v>12162</v>
          </cell>
          <cell r="CB588">
            <v>12162</v>
          </cell>
          <cell r="CC588">
            <v>12162</v>
          </cell>
          <cell r="CD588">
            <v>12162</v>
          </cell>
          <cell r="CE588">
            <v>12162</v>
          </cell>
          <cell r="CF588">
            <v>9208</v>
          </cell>
          <cell r="CG588">
            <v>9208</v>
          </cell>
          <cell r="CH588">
            <v>9208</v>
          </cell>
          <cell r="CI588">
            <v>9208</v>
          </cell>
          <cell r="CJ588">
            <v>9208</v>
          </cell>
          <cell r="CK588">
            <v>9208</v>
          </cell>
          <cell r="CL588">
            <v>9208</v>
          </cell>
          <cell r="CM588">
            <v>9208</v>
          </cell>
          <cell r="CN588">
            <v>9208</v>
          </cell>
          <cell r="CO588">
            <v>9208</v>
          </cell>
          <cell r="CP588">
            <v>9208</v>
          </cell>
          <cell r="CQ588">
            <v>9208</v>
          </cell>
          <cell r="CR588">
            <v>9208</v>
          </cell>
          <cell r="CS588">
            <v>9208</v>
          </cell>
          <cell r="CT588">
            <v>9208</v>
          </cell>
          <cell r="CU588">
            <v>9208</v>
          </cell>
          <cell r="CV588">
            <v>6254</v>
          </cell>
          <cell r="CW588">
            <v>6254</v>
          </cell>
          <cell r="CX588">
            <v>6254</v>
          </cell>
          <cell r="CY588">
            <v>6254</v>
          </cell>
          <cell r="CZ588">
            <v>6254</v>
          </cell>
          <cell r="DA588">
            <v>6254</v>
          </cell>
          <cell r="DB588">
            <v>6254</v>
          </cell>
          <cell r="DC588">
            <v>6254</v>
          </cell>
          <cell r="DD588">
            <v>6254</v>
          </cell>
          <cell r="DE588">
            <v>6254</v>
          </cell>
          <cell r="DF588">
            <v>6254</v>
          </cell>
          <cell r="DG588">
            <v>6254</v>
          </cell>
          <cell r="DH588">
            <v>6254</v>
          </cell>
          <cell r="DI588">
            <v>6254</v>
          </cell>
          <cell r="DJ588">
            <v>4777</v>
          </cell>
          <cell r="DK588">
            <v>4777</v>
          </cell>
          <cell r="DL588">
            <v>4777</v>
          </cell>
          <cell r="DM588">
            <v>4777</v>
          </cell>
          <cell r="DN588">
            <v>4777</v>
          </cell>
          <cell r="DO588">
            <v>4777</v>
          </cell>
          <cell r="DP588">
            <v>4777</v>
          </cell>
          <cell r="DQ588">
            <v>4777</v>
          </cell>
          <cell r="DR588">
            <v>4777</v>
          </cell>
          <cell r="DS588">
            <v>4777</v>
          </cell>
          <cell r="DT588">
            <v>4777</v>
          </cell>
          <cell r="DU588">
            <v>4777</v>
          </cell>
          <cell r="DV588">
            <v>4777</v>
          </cell>
          <cell r="DW588">
            <v>4777</v>
          </cell>
          <cell r="DX588">
            <v>4777</v>
          </cell>
          <cell r="DY588">
            <v>4777</v>
          </cell>
          <cell r="DZ588">
            <v>4777</v>
          </cell>
          <cell r="EA588">
            <v>4777</v>
          </cell>
          <cell r="EB588">
            <v>4777</v>
          </cell>
          <cell r="EC588">
            <v>4777</v>
          </cell>
          <cell r="ED588">
            <v>4777</v>
          </cell>
          <cell r="EE588">
            <v>4777</v>
          </cell>
          <cell r="EF588">
            <v>4777</v>
          </cell>
          <cell r="EG588">
            <v>4777</v>
          </cell>
          <cell r="EH588">
            <v>4777</v>
          </cell>
          <cell r="EI588">
            <v>4777</v>
          </cell>
          <cell r="EJ588">
            <v>4777</v>
          </cell>
          <cell r="EK588">
            <v>0</v>
          </cell>
          <cell r="EL588">
            <v>0</v>
          </cell>
          <cell r="EM588">
            <v>0</v>
          </cell>
          <cell r="EN588">
            <v>0</v>
          </cell>
          <cell r="EO588">
            <v>0</v>
          </cell>
          <cell r="EP588">
            <v>0</v>
          </cell>
          <cell r="EQ588">
            <v>0</v>
          </cell>
          <cell r="ER588">
            <v>0</v>
          </cell>
          <cell r="ES588">
            <v>0</v>
          </cell>
          <cell r="ET588">
            <v>0</v>
          </cell>
          <cell r="EU588">
            <v>0</v>
          </cell>
          <cell r="EV588">
            <v>0</v>
          </cell>
          <cell r="EW588">
            <v>0</v>
          </cell>
          <cell r="EX588">
            <v>0</v>
          </cell>
          <cell r="EY588">
            <v>0</v>
          </cell>
          <cell r="EZ588">
            <v>0</v>
          </cell>
          <cell r="FA588">
            <v>0</v>
          </cell>
          <cell r="FB588">
            <v>0</v>
          </cell>
          <cell r="FC588">
            <v>0</v>
          </cell>
          <cell r="FD588">
            <v>0</v>
          </cell>
          <cell r="FE588">
            <v>0</v>
          </cell>
          <cell r="FF588">
            <v>0</v>
          </cell>
          <cell r="FG588">
            <v>0</v>
          </cell>
          <cell r="FH588">
            <v>0</v>
          </cell>
          <cell r="FI588">
            <v>0</v>
          </cell>
          <cell r="FJ588">
            <v>0</v>
          </cell>
          <cell r="FK588">
            <v>0</v>
          </cell>
          <cell r="FL588">
            <v>0</v>
          </cell>
          <cell r="FM588">
            <v>0</v>
          </cell>
          <cell r="FN588">
            <v>0</v>
          </cell>
          <cell r="FO588">
            <v>0</v>
          </cell>
          <cell r="FP588">
            <v>0</v>
          </cell>
          <cell r="FQ588">
            <v>0</v>
          </cell>
          <cell r="FR588">
            <v>0</v>
          </cell>
          <cell r="FS588">
            <v>0</v>
          </cell>
          <cell r="FT588">
            <v>0</v>
          </cell>
          <cell r="FU588">
            <v>0</v>
          </cell>
          <cell r="FV588">
            <v>0</v>
          </cell>
          <cell r="FW588">
            <v>0</v>
          </cell>
          <cell r="FX588">
            <v>0</v>
          </cell>
          <cell r="FY588">
            <v>0</v>
          </cell>
          <cell r="FZ588">
            <v>0</v>
          </cell>
          <cell r="GA588">
            <v>0</v>
          </cell>
          <cell r="GB588">
            <v>0</v>
          </cell>
          <cell r="GC588">
            <v>0</v>
          </cell>
          <cell r="GD588">
            <v>0</v>
          </cell>
          <cell r="GE588">
            <v>0</v>
          </cell>
          <cell r="GF588">
            <v>0</v>
          </cell>
          <cell r="GG588">
            <v>0</v>
          </cell>
          <cell r="GH588">
            <v>0</v>
          </cell>
          <cell r="GI588">
            <v>0</v>
          </cell>
          <cell r="GJ588">
            <v>0</v>
          </cell>
          <cell r="GK588">
            <v>0</v>
          </cell>
          <cell r="GL588">
            <v>0</v>
          </cell>
          <cell r="GM588">
            <v>0</v>
          </cell>
          <cell r="GN588">
            <v>0</v>
          </cell>
          <cell r="GO588">
            <v>0</v>
          </cell>
          <cell r="GP588">
            <v>0</v>
          </cell>
          <cell r="GQ588">
            <v>0</v>
          </cell>
          <cell r="GR588">
            <v>0</v>
          </cell>
          <cell r="GS588">
            <v>0</v>
          </cell>
          <cell r="GT588">
            <v>0</v>
          </cell>
          <cell r="GU588">
            <v>0</v>
          </cell>
          <cell r="GV588">
            <v>0</v>
          </cell>
          <cell r="GW588">
            <v>0</v>
          </cell>
          <cell r="GX588">
            <v>0</v>
          </cell>
          <cell r="GY588">
            <v>0</v>
          </cell>
          <cell r="GZ588">
            <v>0</v>
          </cell>
          <cell r="HA588">
            <v>0</v>
          </cell>
          <cell r="HB588">
            <v>0</v>
          </cell>
          <cell r="HC588">
            <v>0</v>
          </cell>
          <cell r="HD588">
            <v>0</v>
          </cell>
          <cell r="HE588">
            <v>0</v>
          </cell>
          <cell r="HF588">
            <v>0</v>
          </cell>
        </row>
        <row r="685">
          <cell r="N685">
            <v>9689</v>
          </cell>
          <cell r="O685">
            <v>9539</v>
          </cell>
          <cell r="P685">
            <v>9389</v>
          </cell>
          <cell r="Q685">
            <v>9243</v>
          </cell>
          <cell r="R685">
            <v>9127</v>
          </cell>
          <cell r="S685">
            <v>9010</v>
          </cell>
          <cell r="T685">
            <v>8893</v>
          </cell>
          <cell r="U685">
            <v>8777</v>
          </cell>
          <cell r="V685">
            <v>8660</v>
          </cell>
          <cell r="W685">
            <v>8543</v>
          </cell>
          <cell r="X685">
            <v>8427</v>
          </cell>
          <cell r="Y685">
            <v>8348</v>
          </cell>
          <cell r="Z685">
            <v>8232</v>
          </cell>
          <cell r="AA685">
            <v>8115</v>
          </cell>
          <cell r="AB685">
            <v>7998</v>
          </cell>
          <cell r="AC685">
            <v>7882</v>
          </cell>
          <cell r="AD685">
            <v>7781</v>
          </cell>
          <cell r="AE685">
            <v>7664</v>
          </cell>
          <cell r="AF685">
            <v>7571</v>
          </cell>
          <cell r="AG685">
            <v>7454</v>
          </cell>
          <cell r="AH685">
            <v>7361</v>
          </cell>
          <cell r="AI685">
            <v>7244</v>
          </cell>
          <cell r="AJ685">
            <v>7127</v>
          </cell>
          <cell r="AK685">
            <v>7010</v>
          </cell>
          <cell r="AL685">
            <v>6996</v>
          </cell>
          <cell r="AM685">
            <v>6879</v>
          </cell>
          <cell r="AN685">
            <v>6763</v>
          </cell>
          <cell r="AO685">
            <v>6646</v>
          </cell>
          <cell r="AP685">
            <v>6631</v>
          </cell>
          <cell r="AQ685">
            <v>6514</v>
          </cell>
          <cell r="AR685">
            <v>6562</v>
          </cell>
          <cell r="AS685">
            <v>6445</v>
          </cell>
          <cell r="AT685">
            <v>6485</v>
          </cell>
          <cell r="AU685">
            <v>6368</v>
          </cell>
          <cell r="AV685">
            <v>6251</v>
          </cell>
          <cell r="AW685">
            <v>6116</v>
          </cell>
          <cell r="AX685">
            <v>6122</v>
          </cell>
          <cell r="AY685">
            <v>5972</v>
          </cell>
          <cell r="AZ685">
            <v>5822</v>
          </cell>
          <cell r="BA685">
            <v>5672</v>
          </cell>
          <cell r="BB685">
            <v>5522</v>
          </cell>
          <cell r="BC685">
            <v>5372</v>
          </cell>
          <cell r="BD685">
            <v>5222</v>
          </cell>
          <cell r="BE685">
            <v>5072</v>
          </cell>
          <cell r="BF685">
            <v>4922</v>
          </cell>
          <cell r="BG685">
            <v>4772</v>
          </cell>
          <cell r="BH685">
            <v>4622</v>
          </cell>
          <cell r="BI685">
            <v>4472</v>
          </cell>
          <cell r="BJ685">
            <v>4322</v>
          </cell>
          <cell r="BK685">
            <v>4172</v>
          </cell>
          <cell r="BL685">
            <v>4022</v>
          </cell>
          <cell r="BM685">
            <v>3872</v>
          </cell>
          <cell r="BN685">
            <v>3722</v>
          </cell>
          <cell r="BO685">
            <v>3572</v>
          </cell>
          <cell r="BP685">
            <v>3422</v>
          </cell>
          <cell r="BQ685">
            <v>3272</v>
          </cell>
          <cell r="BR685">
            <v>3122</v>
          </cell>
          <cell r="BS685">
            <v>2972</v>
          </cell>
          <cell r="BT685">
            <v>2822</v>
          </cell>
          <cell r="BU685">
            <v>2672</v>
          </cell>
          <cell r="BV685">
            <v>2522</v>
          </cell>
          <cell r="BW685">
            <v>2372</v>
          </cell>
          <cell r="BX685">
            <v>2222</v>
          </cell>
          <cell r="BY685">
            <v>2072</v>
          </cell>
          <cell r="BZ685">
            <v>1922</v>
          </cell>
          <cell r="CA685">
            <v>1772</v>
          </cell>
          <cell r="CB685">
            <v>1622</v>
          </cell>
          <cell r="CC685">
            <v>1472</v>
          </cell>
          <cell r="CD685">
            <v>1322</v>
          </cell>
          <cell r="CE685">
            <v>1172</v>
          </cell>
          <cell r="CF685">
            <v>1022</v>
          </cell>
          <cell r="CG685">
            <v>872</v>
          </cell>
          <cell r="CH685">
            <v>722</v>
          </cell>
          <cell r="CI685">
            <v>572</v>
          </cell>
          <cell r="CJ685">
            <v>422</v>
          </cell>
          <cell r="CK685">
            <v>272</v>
          </cell>
          <cell r="CL685">
            <v>0</v>
          </cell>
          <cell r="CM685">
            <v>0</v>
          </cell>
          <cell r="CN685">
            <v>0</v>
          </cell>
          <cell r="CO685">
            <v>0</v>
          </cell>
          <cell r="CP685">
            <v>0</v>
          </cell>
          <cell r="CQ685">
            <v>0</v>
          </cell>
          <cell r="CR685">
            <v>0</v>
          </cell>
          <cell r="CS685">
            <v>0</v>
          </cell>
          <cell r="CT685">
            <v>0</v>
          </cell>
          <cell r="CU685">
            <v>0</v>
          </cell>
          <cell r="CV685">
            <v>0</v>
          </cell>
          <cell r="CW685">
            <v>0</v>
          </cell>
          <cell r="CX685">
            <v>0</v>
          </cell>
          <cell r="CY685">
            <v>0</v>
          </cell>
          <cell r="CZ685">
            <v>0</v>
          </cell>
          <cell r="DA685">
            <v>0</v>
          </cell>
          <cell r="DB685">
            <v>0</v>
          </cell>
          <cell r="DC685">
            <v>0</v>
          </cell>
          <cell r="DD685">
            <v>0</v>
          </cell>
          <cell r="DE685">
            <v>0</v>
          </cell>
          <cell r="DF685">
            <v>0</v>
          </cell>
          <cell r="DG685">
            <v>0</v>
          </cell>
          <cell r="DH685">
            <v>0</v>
          </cell>
          <cell r="DI685">
            <v>0</v>
          </cell>
          <cell r="DJ685">
            <v>0</v>
          </cell>
          <cell r="DK685">
            <v>0</v>
          </cell>
          <cell r="DL685">
            <v>0</v>
          </cell>
          <cell r="DM685">
            <v>0</v>
          </cell>
          <cell r="DN685">
            <v>0</v>
          </cell>
          <cell r="DO685">
            <v>0</v>
          </cell>
          <cell r="DP685">
            <v>0</v>
          </cell>
          <cell r="DQ685">
            <v>0</v>
          </cell>
          <cell r="DR685">
            <v>0</v>
          </cell>
          <cell r="DS685">
            <v>0</v>
          </cell>
          <cell r="DT685">
            <v>0</v>
          </cell>
          <cell r="DU685">
            <v>0</v>
          </cell>
          <cell r="DV685">
            <v>0</v>
          </cell>
          <cell r="DW685">
            <v>0</v>
          </cell>
          <cell r="DX685">
            <v>0</v>
          </cell>
          <cell r="DY685">
            <v>0</v>
          </cell>
          <cell r="DZ685">
            <v>0</v>
          </cell>
          <cell r="EA685">
            <v>0</v>
          </cell>
          <cell r="EB685">
            <v>0</v>
          </cell>
          <cell r="EC685">
            <v>0</v>
          </cell>
          <cell r="ED685">
            <v>0</v>
          </cell>
          <cell r="EE685">
            <v>0</v>
          </cell>
          <cell r="EF685">
            <v>0</v>
          </cell>
          <cell r="EG685">
            <v>0</v>
          </cell>
          <cell r="EH685">
            <v>0</v>
          </cell>
          <cell r="EI685">
            <v>0</v>
          </cell>
          <cell r="EJ685">
            <v>0</v>
          </cell>
          <cell r="EK685">
            <v>0</v>
          </cell>
          <cell r="EL685">
            <v>0</v>
          </cell>
          <cell r="EM685">
            <v>0</v>
          </cell>
          <cell r="EN685">
            <v>0</v>
          </cell>
          <cell r="EO685">
            <v>0</v>
          </cell>
          <cell r="EP685">
            <v>0</v>
          </cell>
          <cell r="EQ685">
            <v>0</v>
          </cell>
          <cell r="ER685">
            <v>0</v>
          </cell>
          <cell r="ES685">
            <v>0</v>
          </cell>
          <cell r="ET685">
            <v>0</v>
          </cell>
          <cell r="EU685">
            <v>0</v>
          </cell>
          <cell r="EV685">
            <v>0</v>
          </cell>
          <cell r="EW685">
            <v>0</v>
          </cell>
          <cell r="EX685">
            <v>0</v>
          </cell>
          <cell r="EY685">
            <v>0</v>
          </cell>
          <cell r="EZ685">
            <v>0</v>
          </cell>
          <cell r="FA685">
            <v>0</v>
          </cell>
          <cell r="FB685">
            <v>0</v>
          </cell>
          <cell r="FC685">
            <v>0</v>
          </cell>
          <cell r="FD685">
            <v>0</v>
          </cell>
          <cell r="FE685">
            <v>0</v>
          </cell>
          <cell r="FF685">
            <v>0</v>
          </cell>
          <cell r="FG685">
            <v>0</v>
          </cell>
          <cell r="FH685">
            <v>0</v>
          </cell>
          <cell r="FI685">
            <v>0</v>
          </cell>
          <cell r="FJ685">
            <v>0</v>
          </cell>
          <cell r="FK685">
            <v>0</v>
          </cell>
          <cell r="FL685">
            <v>0</v>
          </cell>
          <cell r="FM685">
            <v>0</v>
          </cell>
          <cell r="FN685">
            <v>0</v>
          </cell>
          <cell r="FO685">
            <v>0</v>
          </cell>
          <cell r="FP685">
            <v>0</v>
          </cell>
          <cell r="FQ685">
            <v>0</v>
          </cell>
          <cell r="FR685">
            <v>0</v>
          </cell>
          <cell r="FS685">
            <v>0</v>
          </cell>
          <cell r="FT685">
            <v>0</v>
          </cell>
          <cell r="FU685">
            <v>0</v>
          </cell>
          <cell r="FV685">
            <v>0</v>
          </cell>
          <cell r="FW685">
            <v>0</v>
          </cell>
          <cell r="FX685">
            <v>0</v>
          </cell>
          <cell r="FY685">
            <v>0</v>
          </cell>
          <cell r="FZ685">
            <v>0</v>
          </cell>
          <cell r="GA685">
            <v>0</v>
          </cell>
          <cell r="GB685">
            <v>0</v>
          </cell>
          <cell r="GC685">
            <v>0</v>
          </cell>
          <cell r="GD685">
            <v>0</v>
          </cell>
          <cell r="GE685">
            <v>0</v>
          </cell>
          <cell r="GF685">
            <v>0</v>
          </cell>
          <cell r="GG685">
            <v>0</v>
          </cell>
          <cell r="GH685">
            <v>0</v>
          </cell>
          <cell r="GI685">
            <v>0</v>
          </cell>
          <cell r="GJ685">
            <v>0</v>
          </cell>
          <cell r="GK685">
            <v>0</v>
          </cell>
          <cell r="GL685">
            <v>0</v>
          </cell>
          <cell r="GM685">
            <v>0</v>
          </cell>
          <cell r="GN685">
            <v>0</v>
          </cell>
          <cell r="GO685">
            <v>0</v>
          </cell>
          <cell r="GP685">
            <v>0</v>
          </cell>
          <cell r="GQ685">
            <v>0</v>
          </cell>
          <cell r="GR685">
            <v>0</v>
          </cell>
          <cell r="GS685">
            <v>0</v>
          </cell>
          <cell r="GT685">
            <v>0</v>
          </cell>
          <cell r="GU685">
            <v>0</v>
          </cell>
          <cell r="GV685">
            <v>0</v>
          </cell>
          <cell r="GW685">
            <v>0</v>
          </cell>
          <cell r="GX685">
            <v>0</v>
          </cell>
          <cell r="GY685">
            <v>0</v>
          </cell>
          <cell r="GZ685">
            <v>0</v>
          </cell>
          <cell r="HA685">
            <v>0</v>
          </cell>
          <cell r="HB685">
            <v>0</v>
          </cell>
          <cell r="HC685">
            <v>0</v>
          </cell>
          <cell r="HD685">
            <v>0</v>
          </cell>
          <cell r="HE685">
            <v>0</v>
          </cell>
          <cell r="HF685">
            <v>0</v>
          </cell>
        </row>
        <row r="688">
          <cell r="N688">
            <v>9689</v>
          </cell>
          <cell r="O688">
            <v>9539</v>
          </cell>
          <cell r="P688">
            <v>9389</v>
          </cell>
          <cell r="Q688">
            <v>9243</v>
          </cell>
          <cell r="R688">
            <v>9127</v>
          </cell>
          <cell r="S688">
            <v>9010</v>
          </cell>
          <cell r="T688">
            <v>8893</v>
          </cell>
          <cell r="U688">
            <v>8777</v>
          </cell>
          <cell r="V688">
            <v>8660</v>
          </cell>
          <cell r="W688">
            <v>8543</v>
          </cell>
          <cell r="X688">
            <v>8427</v>
          </cell>
          <cell r="Y688">
            <v>8348</v>
          </cell>
          <cell r="Z688">
            <v>8232</v>
          </cell>
          <cell r="AA688">
            <v>8115</v>
          </cell>
          <cell r="AB688">
            <v>7998</v>
          </cell>
          <cell r="AC688">
            <v>7882</v>
          </cell>
          <cell r="AD688">
            <v>7781</v>
          </cell>
          <cell r="AE688">
            <v>7664</v>
          </cell>
          <cell r="AF688">
            <v>7571</v>
          </cell>
          <cell r="AG688">
            <v>7454</v>
          </cell>
          <cell r="AH688">
            <v>7361</v>
          </cell>
          <cell r="AI688">
            <v>7244</v>
          </cell>
          <cell r="AJ688">
            <v>7127</v>
          </cell>
          <cell r="AK688">
            <v>7010</v>
          </cell>
          <cell r="AL688">
            <v>6996</v>
          </cell>
          <cell r="AM688">
            <v>6879</v>
          </cell>
          <cell r="AN688">
            <v>6763</v>
          </cell>
          <cell r="AO688">
            <v>6646</v>
          </cell>
          <cell r="AP688">
            <v>6631</v>
          </cell>
          <cell r="AQ688">
            <v>6514</v>
          </cell>
          <cell r="AR688">
            <v>6562</v>
          </cell>
          <cell r="AS688">
            <v>6445</v>
          </cell>
          <cell r="AT688">
            <v>6485</v>
          </cell>
          <cell r="AU688">
            <v>6368</v>
          </cell>
          <cell r="AV688">
            <v>6251</v>
          </cell>
          <cell r="AW688">
            <v>6116</v>
          </cell>
          <cell r="AX688">
            <v>6122</v>
          </cell>
          <cell r="AY688">
            <v>5972</v>
          </cell>
          <cell r="AZ688">
            <v>5822</v>
          </cell>
          <cell r="BA688">
            <v>5672</v>
          </cell>
          <cell r="BB688">
            <v>5522</v>
          </cell>
          <cell r="BC688">
            <v>5372</v>
          </cell>
          <cell r="BD688">
            <v>5222</v>
          </cell>
          <cell r="BE688">
            <v>5072</v>
          </cell>
          <cell r="BF688">
            <v>4922</v>
          </cell>
          <cell r="BG688">
            <v>4772</v>
          </cell>
          <cell r="BH688">
            <v>4622</v>
          </cell>
          <cell r="BI688">
            <v>4472</v>
          </cell>
          <cell r="BJ688">
            <v>4322</v>
          </cell>
          <cell r="BK688">
            <v>4172</v>
          </cell>
          <cell r="BL688">
            <v>4022</v>
          </cell>
          <cell r="BM688">
            <v>3872</v>
          </cell>
          <cell r="BN688">
            <v>3722</v>
          </cell>
          <cell r="BO688">
            <v>3572</v>
          </cell>
          <cell r="BP688">
            <v>3422</v>
          </cell>
          <cell r="BQ688">
            <v>3272</v>
          </cell>
          <cell r="BR688">
            <v>3122</v>
          </cell>
          <cell r="BS688">
            <v>2972</v>
          </cell>
          <cell r="BT688">
            <v>2822</v>
          </cell>
          <cell r="BU688">
            <v>2672</v>
          </cell>
          <cell r="BV688">
            <v>2522</v>
          </cell>
          <cell r="BW688">
            <v>2372</v>
          </cell>
          <cell r="BX688">
            <v>2222</v>
          </cell>
          <cell r="BY688">
            <v>2072</v>
          </cell>
          <cell r="BZ688">
            <v>1922</v>
          </cell>
          <cell r="CA688">
            <v>1772</v>
          </cell>
          <cell r="CB688">
            <v>1622</v>
          </cell>
          <cell r="CC688">
            <v>1472</v>
          </cell>
          <cell r="CD688">
            <v>1322</v>
          </cell>
          <cell r="CE688">
            <v>1172</v>
          </cell>
          <cell r="CF688">
            <v>1022</v>
          </cell>
          <cell r="CG688">
            <v>872</v>
          </cell>
          <cell r="CH688">
            <v>722</v>
          </cell>
          <cell r="CI688">
            <v>572</v>
          </cell>
          <cell r="CJ688">
            <v>422</v>
          </cell>
          <cell r="CK688">
            <v>272</v>
          </cell>
          <cell r="CL688">
            <v>122</v>
          </cell>
          <cell r="CM688">
            <v>0</v>
          </cell>
          <cell r="CN688">
            <v>0</v>
          </cell>
          <cell r="CO688">
            <v>0</v>
          </cell>
          <cell r="CP688">
            <v>0</v>
          </cell>
          <cell r="CQ688">
            <v>0</v>
          </cell>
          <cell r="CR688">
            <v>0</v>
          </cell>
          <cell r="CS688">
            <v>0</v>
          </cell>
          <cell r="CT688">
            <v>0</v>
          </cell>
          <cell r="CU688">
            <v>0</v>
          </cell>
          <cell r="CV688">
            <v>0</v>
          </cell>
          <cell r="CW688">
            <v>0</v>
          </cell>
          <cell r="CX688">
            <v>0</v>
          </cell>
          <cell r="CY688">
            <v>0</v>
          </cell>
          <cell r="CZ688">
            <v>0</v>
          </cell>
          <cell r="DA688">
            <v>0</v>
          </cell>
          <cell r="DB688">
            <v>0</v>
          </cell>
          <cell r="DC688">
            <v>0</v>
          </cell>
          <cell r="DD688">
            <v>0</v>
          </cell>
          <cell r="DE688">
            <v>0</v>
          </cell>
          <cell r="DF688">
            <v>0</v>
          </cell>
          <cell r="DG688">
            <v>0</v>
          </cell>
          <cell r="DH688">
            <v>0</v>
          </cell>
          <cell r="DI688">
            <v>0</v>
          </cell>
          <cell r="DJ688">
            <v>0</v>
          </cell>
          <cell r="DK688">
            <v>0</v>
          </cell>
          <cell r="DL688">
            <v>0</v>
          </cell>
          <cell r="DM688">
            <v>0</v>
          </cell>
          <cell r="DN688">
            <v>0</v>
          </cell>
          <cell r="DO688">
            <v>0</v>
          </cell>
          <cell r="DP688">
            <v>0</v>
          </cell>
          <cell r="DQ688">
            <v>0</v>
          </cell>
          <cell r="DR688">
            <v>0</v>
          </cell>
          <cell r="DS688">
            <v>0</v>
          </cell>
          <cell r="DT688">
            <v>0</v>
          </cell>
          <cell r="DU688">
            <v>0</v>
          </cell>
          <cell r="DV688">
            <v>0</v>
          </cell>
          <cell r="DW688">
            <v>0</v>
          </cell>
          <cell r="DX688">
            <v>0</v>
          </cell>
          <cell r="DY688">
            <v>0</v>
          </cell>
          <cell r="DZ688">
            <v>0</v>
          </cell>
          <cell r="EA688">
            <v>0</v>
          </cell>
          <cell r="EB688">
            <v>0</v>
          </cell>
          <cell r="EC688">
            <v>0</v>
          </cell>
          <cell r="ED688">
            <v>0</v>
          </cell>
          <cell r="EE688">
            <v>0</v>
          </cell>
          <cell r="EF688">
            <v>0</v>
          </cell>
          <cell r="EG688">
            <v>0</v>
          </cell>
          <cell r="EH688">
            <v>0</v>
          </cell>
          <cell r="EI688">
            <v>0</v>
          </cell>
          <cell r="EJ688">
            <v>0</v>
          </cell>
          <cell r="EK688">
            <v>0</v>
          </cell>
          <cell r="EL688">
            <v>0</v>
          </cell>
          <cell r="EM688">
            <v>0</v>
          </cell>
          <cell r="EN688">
            <v>0</v>
          </cell>
          <cell r="EO688">
            <v>0</v>
          </cell>
          <cell r="EP688">
            <v>0</v>
          </cell>
          <cell r="EQ688">
            <v>0</v>
          </cell>
          <cell r="ER688">
            <v>0</v>
          </cell>
          <cell r="ES688">
            <v>0</v>
          </cell>
          <cell r="ET688">
            <v>0</v>
          </cell>
          <cell r="EU688">
            <v>0</v>
          </cell>
          <cell r="EV688">
            <v>0</v>
          </cell>
          <cell r="EW688">
            <v>0</v>
          </cell>
          <cell r="EX688">
            <v>0</v>
          </cell>
          <cell r="EY688">
            <v>0</v>
          </cell>
          <cell r="EZ688">
            <v>0</v>
          </cell>
          <cell r="FA688">
            <v>0</v>
          </cell>
          <cell r="FB688">
            <v>0</v>
          </cell>
          <cell r="FC688">
            <v>0</v>
          </cell>
          <cell r="FD688">
            <v>0</v>
          </cell>
          <cell r="FE688">
            <v>0</v>
          </cell>
          <cell r="FF688">
            <v>0</v>
          </cell>
          <cell r="FG688">
            <v>0</v>
          </cell>
          <cell r="FH688">
            <v>0</v>
          </cell>
          <cell r="FI688">
            <v>0</v>
          </cell>
          <cell r="FJ688">
            <v>0</v>
          </cell>
          <cell r="FK688">
            <v>0</v>
          </cell>
          <cell r="FL688">
            <v>0</v>
          </cell>
          <cell r="FM688">
            <v>0</v>
          </cell>
          <cell r="FN688">
            <v>0</v>
          </cell>
          <cell r="FO688">
            <v>0</v>
          </cell>
          <cell r="FP688">
            <v>0</v>
          </cell>
          <cell r="FQ688">
            <v>0</v>
          </cell>
          <cell r="FR688">
            <v>0</v>
          </cell>
          <cell r="FS688">
            <v>0</v>
          </cell>
          <cell r="FT688">
            <v>0</v>
          </cell>
          <cell r="FU688">
            <v>0</v>
          </cell>
          <cell r="FV688">
            <v>0</v>
          </cell>
          <cell r="FW688">
            <v>0</v>
          </cell>
          <cell r="FX688">
            <v>0</v>
          </cell>
          <cell r="FY688">
            <v>0</v>
          </cell>
          <cell r="FZ688">
            <v>0</v>
          </cell>
          <cell r="GA688">
            <v>0</v>
          </cell>
          <cell r="GB688">
            <v>0</v>
          </cell>
          <cell r="GC688">
            <v>0</v>
          </cell>
          <cell r="GD688">
            <v>0</v>
          </cell>
          <cell r="GE688">
            <v>0</v>
          </cell>
          <cell r="GF688">
            <v>0</v>
          </cell>
          <cell r="GG688">
            <v>0</v>
          </cell>
          <cell r="GH688">
            <v>0</v>
          </cell>
          <cell r="GI688">
            <v>0</v>
          </cell>
          <cell r="GJ688">
            <v>0</v>
          </cell>
          <cell r="GK688">
            <v>0</v>
          </cell>
          <cell r="GL688">
            <v>0</v>
          </cell>
          <cell r="GM688">
            <v>0</v>
          </cell>
          <cell r="GN688">
            <v>0</v>
          </cell>
          <cell r="GO688">
            <v>0</v>
          </cell>
          <cell r="GP688">
            <v>0</v>
          </cell>
          <cell r="GQ688">
            <v>0</v>
          </cell>
          <cell r="GR688">
            <v>0</v>
          </cell>
          <cell r="GS688">
            <v>0</v>
          </cell>
          <cell r="GT688">
            <v>0</v>
          </cell>
          <cell r="GU688">
            <v>0</v>
          </cell>
          <cell r="GV688">
            <v>0</v>
          </cell>
          <cell r="GW688">
            <v>0</v>
          </cell>
          <cell r="GX688">
            <v>0</v>
          </cell>
          <cell r="GY688">
            <v>0</v>
          </cell>
          <cell r="GZ688">
            <v>0</v>
          </cell>
          <cell r="HA688">
            <v>0</v>
          </cell>
          <cell r="HB688">
            <v>0</v>
          </cell>
          <cell r="HC688">
            <v>0</v>
          </cell>
          <cell r="HD688">
            <v>0</v>
          </cell>
          <cell r="HE688">
            <v>0</v>
          </cell>
          <cell r="HF688">
            <v>0</v>
          </cell>
        </row>
        <row r="690">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cell r="BH690">
            <v>0</v>
          </cell>
          <cell r="BI690">
            <v>0</v>
          </cell>
          <cell r="BJ690">
            <v>0</v>
          </cell>
          <cell r="BK690">
            <v>0</v>
          </cell>
          <cell r="BL690">
            <v>0</v>
          </cell>
          <cell r="BM690">
            <v>0</v>
          </cell>
          <cell r="BN690">
            <v>0</v>
          </cell>
          <cell r="BO690">
            <v>0</v>
          </cell>
          <cell r="BP690">
            <v>0</v>
          </cell>
          <cell r="BQ690">
            <v>0</v>
          </cell>
          <cell r="BR690">
            <v>0</v>
          </cell>
          <cell r="BS690">
            <v>0</v>
          </cell>
          <cell r="BT690">
            <v>0</v>
          </cell>
          <cell r="BU690">
            <v>0</v>
          </cell>
          <cell r="BV690">
            <v>0</v>
          </cell>
          <cell r="BW690">
            <v>0</v>
          </cell>
          <cell r="BX690">
            <v>0</v>
          </cell>
          <cell r="BY690">
            <v>0</v>
          </cell>
          <cell r="BZ690">
            <v>0</v>
          </cell>
          <cell r="CA690">
            <v>0</v>
          </cell>
          <cell r="CB690">
            <v>0</v>
          </cell>
          <cell r="CC690">
            <v>0</v>
          </cell>
          <cell r="CD690">
            <v>0</v>
          </cell>
          <cell r="CE690">
            <v>0</v>
          </cell>
          <cell r="CF690">
            <v>0</v>
          </cell>
          <cell r="CG690">
            <v>0</v>
          </cell>
          <cell r="CH690">
            <v>0</v>
          </cell>
          <cell r="CI690">
            <v>0</v>
          </cell>
          <cell r="CJ690">
            <v>0</v>
          </cell>
          <cell r="CK690">
            <v>0</v>
          </cell>
          <cell r="CL690">
            <v>122</v>
          </cell>
          <cell r="CM690">
            <v>0</v>
          </cell>
          <cell r="CN690">
            <v>0</v>
          </cell>
          <cell r="CO690">
            <v>0</v>
          </cell>
          <cell r="CP690">
            <v>0</v>
          </cell>
          <cell r="CQ690">
            <v>0</v>
          </cell>
          <cell r="CR690">
            <v>0</v>
          </cell>
          <cell r="CS690">
            <v>0</v>
          </cell>
          <cell r="CT690">
            <v>0</v>
          </cell>
          <cell r="CU690">
            <v>0</v>
          </cell>
          <cell r="CV690">
            <v>0</v>
          </cell>
          <cell r="CW690">
            <v>0</v>
          </cell>
          <cell r="CX690">
            <v>0</v>
          </cell>
          <cell r="CY690">
            <v>0</v>
          </cell>
          <cell r="CZ690">
            <v>0</v>
          </cell>
          <cell r="DA690">
            <v>0</v>
          </cell>
          <cell r="DB690">
            <v>0</v>
          </cell>
          <cell r="DC690">
            <v>0</v>
          </cell>
          <cell r="DD690">
            <v>0</v>
          </cell>
          <cell r="DE690">
            <v>0</v>
          </cell>
          <cell r="DF690">
            <v>0</v>
          </cell>
          <cell r="DG690">
            <v>0</v>
          </cell>
          <cell r="DH690">
            <v>0</v>
          </cell>
          <cell r="DI690">
            <v>0</v>
          </cell>
          <cell r="DJ690">
            <v>0</v>
          </cell>
          <cell r="DK690">
            <v>0</v>
          </cell>
          <cell r="DL690">
            <v>0</v>
          </cell>
          <cell r="DM690">
            <v>0</v>
          </cell>
          <cell r="DN690">
            <v>0</v>
          </cell>
          <cell r="DO690">
            <v>0</v>
          </cell>
          <cell r="DP690">
            <v>0</v>
          </cell>
          <cell r="DQ690">
            <v>0</v>
          </cell>
          <cell r="DR690">
            <v>0</v>
          </cell>
          <cell r="DS690">
            <v>0</v>
          </cell>
          <cell r="DT690">
            <v>0</v>
          </cell>
          <cell r="DU690">
            <v>0</v>
          </cell>
          <cell r="DV690">
            <v>0</v>
          </cell>
          <cell r="DW690">
            <v>0</v>
          </cell>
          <cell r="DX690">
            <v>0</v>
          </cell>
          <cell r="DY690">
            <v>0</v>
          </cell>
          <cell r="DZ690">
            <v>0</v>
          </cell>
          <cell r="EA690">
            <v>0</v>
          </cell>
          <cell r="EB690">
            <v>0</v>
          </cell>
          <cell r="EC690">
            <v>0</v>
          </cell>
          <cell r="ED690">
            <v>0</v>
          </cell>
          <cell r="EE690">
            <v>0</v>
          </cell>
          <cell r="EF690">
            <v>0</v>
          </cell>
          <cell r="EG690">
            <v>0</v>
          </cell>
          <cell r="EH690">
            <v>0</v>
          </cell>
          <cell r="EI690">
            <v>0</v>
          </cell>
          <cell r="EJ690">
            <v>0</v>
          </cell>
          <cell r="EK690">
            <v>0</v>
          </cell>
          <cell r="EL690">
            <v>0</v>
          </cell>
          <cell r="EM690">
            <v>0</v>
          </cell>
          <cell r="EN690">
            <v>0</v>
          </cell>
          <cell r="EO690">
            <v>0</v>
          </cell>
          <cell r="EP690">
            <v>0</v>
          </cell>
          <cell r="EQ690">
            <v>0</v>
          </cell>
          <cell r="ER690">
            <v>0</v>
          </cell>
          <cell r="ES690">
            <v>0</v>
          </cell>
          <cell r="ET690">
            <v>0</v>
          </cell>
          <cell r="EU690">
            <v>0</v>
          </cell>
          <cell r="EV690">
            <v>0</v>
          </cell>
          <cell r="EW690">
            <v>0</v>
          </cell>
          <cell r="EX690">
            <v>0</v>
          </cell>
          <cell r="EY690">
            <v>0</v>
          </cell>
          <cell r="EZ690">
            <v>0</v>
          </cell>
          <cell r="FA690">
            <v>0</v>
          </cell>
          <cell r="FB690">
            <v>0</v>
          </cell>
          <cell r="FC690">
            <v>0</v>
          </cell>
          <cell r="FD690">
            <v>0</v>
          </cell>
          <cell r="FE690">
            <v>0</v>
          </cell>
          <cell r="FF690">
            <v>0</v>
          </cell>
          <cell r="FG690">
            <v>0</v>
          </cell>
          <cell r="FH690">
            <v>0</v>
          </cell>
          <cell r="FI690">
            <v>0</v>
          </cell>
          <cell r="FJ690">
            <v>0</v>
          </cell>
          <cell r="FK690">
            <v>0</v>
          </cell>
          <cell r="FL690">
            <v>0</v>
          </cell>
          <cell r="FM690">
            <v>0</v>
          </cell>
          <cell r="FN690">
            <v>0</v>
          </cell>
          <cell r="FO690">
            <v>0</v>
          </cell>
          <cell r="FP690">
            <v>0</v>
          </cell>
          <cell r="FQ690">
            <v>0</v>
          </cell>
          <cell r="FR690">
            <v>0</v>
          </cell>
          <cell r="FS690">
            <v>0</v>
          </cell>
          <cell r="FT690">
            <v>0</v>
          </cell>
          <cell r="FU690">
            <v>0</v>
          </cell>
          <cell r="FV690">
            <v>0</v>
          </cell>
          <cell r="FW690">
            <v>0</v>
          </cell>
          <cell r="FX690">
            <v>0</v>
          </cell>
          <cell r="FY690">
            <v>0</v>
          </cell>
          <cell r="FZ690">
            <v>0</v>
          </cell>
          <cell r="GA690">
            <v>0</v>
          </cell>
          <cell r="GB690">
            <v>0</v>
          </cell>
          <cell r="GC690">
            <v>0</v>
          </cell>
          <cell r="GD690">
            <v>0</v>
          </cell>
          <cell r="GE690">
            <v>0</v>
          </cell>
          <cell r="GF690">
            <v>0</v>
          </cell>
          <cell r="GG690">
            <v>0</v>
          </cell>
          <cell r="GH690">
            <v>0</v>
          </cell>
          <cell r="GI690">
            <v>0</v>
          </cell>
          <cell r="GJ690">
            <v>0</v>
          </cell>
          <cell r="GK690">
            <v>0</v>
          </cell>
          <cell r="GL690">
            <v>0</v>
          </cell>
          <cell r="GM690">
            <v>0</v>
          </cell>
          <cell r="GN690">
            <v>0</v>
          </cell>
          <cell r="GO690">
            <v>0</v>
          </cell>
          <cell r="GP690">
            <v>0</v>
          </cell>
          <cell r="GQ690">
            <v>0</v>
          </cell>
          <cell r="GR690">
            <v>0</v>
          </cell>
          <cell r="GS690">
            <v>0</v>
          </cell>
          <cell r="GT690">
            <v>0</v>
          </cell>
          <cell r="GU690">
            <v>0</v>
          </cell>
          <cell r="GV690">
            <v>0</v>
          </cell>
          <cell r="GW690">
            <v>0</v>
          </cell>
          <cell r="GX690">
            <v>0</v>
          </cell>
          <cell r="GY690">
            <v>0</v>
          </cell>
          <cell r="GZ690">
            <v>0</v>
          </cell>
          <cell r="HA690">
            <v>0</v>
          </cell>
          <cell r="HB690">
            <v>0</v>
          </cell>
          <cell r="HC690">
            <v>0</v>
          </cell>
          <cell r="HD690">
            <v>0</v>
          </cell>
          <cell r="HE690">
            <v>0</v>
          </cell>
          <cell r="HF690">
            <v>0</v>
          </cell>
        </row>
        <row r="711">
          <cell r="N711">
            <v>495</v>
          </cell>
          <cell r="O711">
            <v>495</v>
          </cell>
          <cell r="P711">
            <v>495</v>
          </cell>
          <cell r="Q711">
            <v>495</v>
          </cell>
          <cell r="R711">
            <v>495</v>
          </cell>
          <cell r="S711">
            <v>495</v>
          </cell>
          <cell r="T711">
            <v>495</v>
          </cell>
          <cell r="U711">
            <v>495</v>
          </cell>
          <cell r="V711">
            <v>495</v>
          </cell>
          <cell r="W711">
            <v>495</v>
          </cell>
          <cell r="X711">
            <v>495</v>
          </cell>
          <cell r="Y711">
            <v>495</v>
          </cell>
          <cell r="Z711">
            <v>495</v>
          </cell>
          <cell r="AA711">
            <v>495</v>
          </cell>
          <cell r="AB711">
            <v>495</v>
          </cell>
          <cell r="AC711">
            <v>495</v>
          </cell>
          <cell r="AD711">
            <v>495</v>
          </cell>
          <cell r="AE711">
            <v>495</v>
          </cell>
          <cell r="AF711">
            <v>495</v>
          </cell>
          <cell r="AG711">
            <v>495</v>
          </cell>
          <cell r="AH711">
            <v>495</v>
          </cell>
          <cell r="AI711">
            <v>495</v>
          </cell>
          <cell r="AJ711">
            <v>495</v>
          </cell>
          <cell r="AK711">
            <v>495</v>
          </cell>
          <cell r="AL711">
            <v>495</v>
          </cell>
          <cell r="AM711">
            <v>495</v>
          </cell>
          <cell r="AN711">
            <v>495</v>
          </cell>
          <cell r="AO711">
            <v>495</v>
          </cell>
          <cell r="AP711">
            <v>495</v>
          </cell>
          <cell r="AQ711">
            <v>495</v>
          </cell>
          <cell r="AR711">
            <v>495</v>
          </cell>
          <cell r="AS711">
            <v>495</v>
          </cell>
          <cell r="AT711">
            <v>495</v>
          </cell>
          <cell r="AU711">
            <v>495</v>
          </cell>
          <cell r="AV711">
            <v>495</v>
          </cell>
          <cell r="AW711">
            <v>495</v>
          </cell>
          <cell r="AX711">
            <v>495</v>
          </cell>
          <cell r="AY711">
            <v>495</v>
          </cell>
          <cell r="AZ711">
            <v>495</v>
          </cell>
          <cell r="BA711">
            <v>495</v>
          </cell>
          <cell r="BB711">
            <v>495</v>
          </cell>
          <cell r="BC711">
            <v>495</v>
          </cell>
          <cell r="BD711">
            <v>495</v>
          </cell>
          <cell r="BE711">
            <v>495</v>
          </cell>
          <cell r="BF711">
            <v>495</v>
          </cell>
          <cell r="BG711">
            <v>495</v>
          </cell>
          <cell r="BH711">
            <v>495</v>
          </cell>
          <cell r="BI711">
            <v>495</v>
          </cell>
          <cell r="BJ711">
            <v>495</v>
          </cell>
          <cell r="BK711">
            <v>495</v>
          </cell>
          <cell r="BL711">
            <v>495</v>
          </cell>
          <cell r="BM711">
            <v>495</v>
          </cell>
          <cell r="BN711">
            <v>495</v>
          </cell>
          <cell r="BO711">
            <v>495</v>
          </cell>
          <cell r="BP711">
            <v>495</v>
          </cell>
          <cell r="BQ711">
            <v>495</v>
          </cell>
          <cell r="BR711">
            <v>495</v>
          </cell>
          <cell r="BS711">
            <v>495</v>
          </cell>
          <cell r="BT711">
            <v>495</v>
          </cell>
          <cell r="BU711">
            <v>495</v>
          </cell>
          <cell r="BV711">
            <v>495</v>
          </cell>
          <cell r="BW711">
            <v>495</v>
          </cell>
          <cell r="BX711">
            <v>495</v>
          </cell>
          <cell r="BY711">
            <v>495</v>
          </cell>
          <cell r="BZ711">
            <v>495</v>
          </cell>
          <cell r="CA711">
            <v>495</v>
          </cell>
          <cell r="CB711">
            <v>495</v>
          </cell>
          <cell r="CC711">
            <v>495</v>
          </cell>
          <cell r="CD711">
            <v>495</v>
          </cell>
          <cell r="CE711">
            <v>495</v>
          </cell>
          <cell r="CF711">
            <v>495</v>
          </cell>
          <cell r="CG711">
            <v>495</v>
          </cell>
          <cell r="CH711">
            <v>495</v>
          </cell>
          <cell r="CI711">
            <v>495</v>
          </cell>
          <cell r="CJ711">
            <v>495</v>
          </cell>
          <cell r="CK711">
            <v>495</v>
          </cell>
          <cell r="CL711">
            <v>495</v>
          </cell>
          <cell r="CM711">
            <v>495</v>
          </cell>
          <cell r="CN711">
            <v>495</v>
          </cell>
          <cell r="CO711">
            <v>495</v>
          </cell>
          <cell r="CP711">
            <v>495</v>
          </cell>
          <cell r="CQ711">
            <v>495</v>
          </cell>
          <cell r="CR711">
            <v>495</v>
          </cell>
          <cell r="CS711">
            <v>495</v>
          </cell>
          <cell r="CT711">
            <v>495</v>
          </cell>
          <cell r="CU711">
            <v>495</v>
          </cell>
          <cell r="CV711">
            <v>495</v>
          </cell>
          <cell r="CW711">
            <v>495</v>
          </cell>
          <cell r="CX711">
            <v>495</v>
          </cell>
          <cell r="CY711">
            <v>495</v>
          </cell>
          <cell r="CZ711">
            <v>0</v>
          </cell>
          <cell r="DA711">
            <v>0</v>
          </cell>
          <cell r="DB711">
            <v>0</v>
          </cell>
          <cell r="DC711">
            <v>0</v>
          </cell>
          <cell r="DD711">
            <v>0</v>
          </cell>
          <cell r="DE711">
            <v>0</v>
          </cell>
          <cell r="DF711">
            <v>0</v>
          </cell>
          <cell r="DG711">
            <v>0</v>
          </cell>
          <cell r="DH711">
            <v>0</v>
          </cell>
          <cell r="DI711">
            <v>0</v>
          </cell>
          <cell r="DJ711">
            <v>0</v>
          </cell>
          <cell r="DK711">
            <v>0</v>
          </cell>
          <cell r="DL711">
            <v>0</v>
          </cell>
          <cell r="DM711">
            <v>0</v>
          </cell>
          <cell r="DN711">
            <v>0</v>
          </cell>
          <cell r="DO711">
            <v>0</v>
          </cell>
          <cell r="DP711">
            <v>0</v>
          </cell>
          <cell r="DQ711">
            <v>0</v>
          </cell>
          <cell r="DR711">
            <v>0</v>
          </cell>
          <cell r="DS711">
            <v>0</v>
          </cell>
          <cell r="DT711">
            <v>0</v>
          </cell>
          <cell r="DU711">
            <v>0</v>
          </cell>
          <cell r="DV711">
            <v>0</v>
          </cell>
          <cell r="DW711">
            <v>0</v>
          </cell>
          <cell r="DX711">
            <v>0</v>
          </cell>
          <cell r="DY711">
            <v>0</v>
          </cell>
          <cell r="DZ711">
            <v>0</v>
          </cell>
          <cell r="EA711">
            <v>0</v>
          </cell>
          <cell r="EB711">
            <v>0</v>
          </cell>
          <cell r="EC711">
            <v>0</v>
          </cell>
          <cell r="ED711">
            <v>0</v>
          </cell>
          <cell r="EE711">
            <v>0</v>
          </cell>
          <cell r="EF711">
            <v>0</v>
          </cell>
          <cell r="EG711">
            <v>0</v>
          </cell>
          <cell r="EH711">
            <v>0</v>
          </cell>
          <cell r="EI711">
            <v>0</v>
          </cell>
          <cell r="EJ711">
            <v>0</v>
          </cell>
          <cell r="EK711">
            <v>0</v>
          </cell>
          <cell r="EL711">
            <v>0</v>
          </cell>
          <cell r="EM711">
            <v>0</v>
          </cell>
          <cell r="EN711">
            <v>0</v>
          </cell>
          <cell r="EO711">
            <v>0</v>
          </cell>
          <cell r="EP711">
            <v>0</v>
          </cell>
          <cell r="EQ711">
            <v>0</v>
          </cell>
          <cell r="ER711">
            <v>0</v>
          </cell>
          <cell r="ES711">
            <v>0</v>
          </cell>
          <cell r="ET711">
            <v>0</v>
          </cell>
          <cell r="EU711">
            <v>0</v>
          </cell>
          <cell r="EV711">
            <v>0</v>
          </cell>
          <cell r="EW711">
            <v>0</v>
          </cell>
          <cell r="EX711">
            <v>0</v>
          </cell>
          <cell r="EY711">
            <v>0</v>
          </cell>
          <cell r="EZ711">
            <v>0</v>
          </cell>
          <cell r="FA711">
            <v>0</v>
          </cell>
          <cell r="FB711">
            <v>0</v>
          </cell>
          <cell r="FC711">
            <v>0</v>
          </cell>
          <cell r="FD711">
            <v>0</v>
          </cell>
          <cell r="FE711">
            <v>0</v>
          </cell>
          <cell r="FF711">
            <v>0</v>
          </cell>
          <cell r="FG711">
            <v>0</v>
          </cell>
          <cell r="FH711">
            <v>0</v>
          </cell>
          <cell r="FI711">
            <v>0</v>
          </cell>
          <cell r="FJ711">
            <v>0</v>
          </cell>
          <cell r="FK711">
            <v>0</v>
          </cell>
          <cell r="FL711">
            <v>0</v>
          </cell>
          <cell r="FM711">
            <v>0</v>
          </cell>
          <cell r="FN711">
            <v>0</v>
          </cell>
          <cell r="FO711">
            <v>0</v>
          </cell>
          <cell r="FP711">
            <v>0</v>
          </cell>
          <cell r="FQ711">
            <v>0</v>
          </cell>
          <cell r="FR711">
            <v>0</v>
          </cell>
          <cell r="FS711">
            <v>0</v>
          </cell>
          <cell r="FT711">
            <v>0</v>
          </cell>
          <cell r="FU711">
            <v>0</v>
          </cell>
          <cell r="FV711">
            <v>0</v>
          </cell>
          <cell r="FW711">
            <v>0</v>
          </cell>
          <cell r="FX711">
            <v>0</v>
          </cell>
          <cell r="FY711">
            <v>0</v>
          </cell>
          <cell r="FZ711">
            <v>0</v>
          </cell>
          <cell r="GA711">
            <v>0</v>
          </cell>
          <cell r="GB711">
            <v>0</v>
          </cell>
          <cell r="GC711">
            <v>0</v>
          </cell>
          <cell r="GD711">
            <v>0</v>
          </cell>
          <cell r="GE711">
            <v>0</v>
          </cell>
          <cell r="GF711">
            <v>0</v>
          </cell>
          <cell r="GG711">
            <v>0</v>
          </cell>
          <cell r="GH711">
            <v>0</v>
          </cell>
          <cell r="GI711">
            <v>0</v>
          </cell>
          <cell r="GJ711">
            <v>0</v>
          </cell>
          <cell r="GK711">
            <v>0</v>
          </cell>
          <cell r="GL711">
            <v>0</v>
          </cell>
          <cell r="GM711">
            <v>0</v>
          </cell>
          <cell r="GN711">
            <v>0</v>
          </cell>
          <cell r="GO711">
            <v>0</v>
          </cell>
          <cell r="GP711">
            <v>0</v>
          </cell>
          <cell r="GQ711">
            <v>0</v>
          </cell>
          <cell r="GR711">
            <v>0</v>
          </cell>
          <cell r="GS711">
            <v>0</v>
          </cell>
          <cell r="GT711">
            <v>0</v>
          </cell>
          <cell r="GU711">
            <v>0</v>
          </cell>
          <cell r="GV711">
            <v>0</v>
          </cell>
          <cell r="GW711">
            <v>0</v>
          </cell>
          <cell r="GX711">
            <v>0</v>
          </cell>
          <cell r="GY711">
            <v>0</v>
          </cell>
          <cell r="GZ711">
            <v>0</v>
          </cell>
          <cell r="HA711">
            <v>0</v>
          </cell>
          <cell r="HB711">
            <v>0</v>
          </cell>
          <cell r="HC711">
            <v>0</v>
          </cell>
          <cell r="HD711">
            <v>0</v>
          </cell>
          <cell r="HE711">
            <v>0</v>
          </cell>
          <cell r="HF711">
            <v>0</v>
          </cell>
        </row>
      </sheetData>
      <sheetData sheetId="11">
        <row r="19">
          <cell r="P19">
            <v>13590</v>
          </cell>
        </row>
      </sheetData>
      <sheetData sheetId="12"/>
      <sheetData sheetId="13"/>
      <sheetData sheetId="14"/>
      <sheetData sheetId="15"/>
      <sheetData sheetId="16"/>
      <sheetData sheetId="17" refreshError="1"/>
      <sheetData sheetId="18" refreshError="1"/>
      <sheetData sheetId="19"/>
      <sheetData sheetId="20"/>
      <sheetData sheetId="21"/>
      <sheetData sheetId="22" refreshError="1"/>
      <sheetData sheetId="23"/>
      <sheetData sheetId="24"/>
      <sheetData sheetId="25"/>
      <sheetData sheetId="26"/>
      <sheetData sheetId="27"/>
      <sheetData sheetId="28"/>
      <sheetData sheetId="29" refreshError="1"/>
      <sheetData sheetId="30">
        <row r="33">
          <cell r="F33">
            <v>26250</v>
          </cell>
        </row>
      </sheetData>
      <sheetData sheetId="31">
        <row r="113">
          <cell r="E113" t="str">
            <v>Alabama</v>
          </cell>
        </row>
      </sheetData>
      <sheetData sheetId="32">
        <row r="10">
          <cell r="D10" t="str">
            <v>Alabama</v>
          </cell>
        </row>
      </sheetData>
      <sheetData sheetId="33">
        <row r="10">
          <cell r="D10" t="str">
            <v>Yes</v>
          </cell>
          <cell r="F10">
            <v>16</v>
          </cell>
          <cell r="H10">
            <v>0</v>
          </cell>
        </row>
        <row r="11">
          <cell r="D11" t="str">
            <v>No</v>
          </cell>
          <cell r="F11">
            <v>17</v>
          </cell>
          <cell r="H11">
            <v>1</v>
          </cell>
        </row>
        <row r="12">
          <cell r="F12">
            <v>18</v>
          </cell>
          <cell r="H12">
            <v>2</v>
          </cell>
        </row>
        <row r="13">
          <cell r="F13">
            <v>19</v>
          </cell>
          <cell r="H13">
            <v>3</v>
          </cell>
        </row>
        <row r="14">
          <cell r="F14">
            <v>20</v>
          </cell>
          <cell r="H14">
            <v>4</v>
          </cell>
        </row>
        <row r="15">
          <cell r="D15" t="str">
            <v>male</v>
          </cell>
          <cell r="F15">
            <v>21</v>
          </cell>
          <cell r="H15">
            <v>5</v>
          </cell>
        </row>
        <row r="16">
          <cell r="D16" t="str">
            <v>female</v>
          </cell>
          <cell r="F16">
            <v>22</v>
          </cell>
          <cell r="H16">
            <v>6</v>
          </cell>
        </row>
        <row r="17">
          <cell r="F17">
            <v>23</v>
          </cell>
          <cell r="H17">
            <v>7</v>
          </cell>
        </row>
        <row r="18">
          <cell r="F18">
            <v>24</v>
          </cell>
          <cell r="H18">
            <v>8</v>
          </cell>
        </row>
        <row r="19">
          <cell r="F19">
            <v>25</v>
          </cell>
          <cell r="H19">
            <v>9</v>
          </cell>
        </row>
        <row r="20">
          <cell r="F20">
            <v>26</v>
          </cell>
          <cell r="H20">
            <v>10</v>
          </cell>
        </row>
        <row r="21">
          <cell r="F21">
            <v>27</v>
          </cell>
          <cell r="H21">
            <v>11</v>
          </cell>
        </row>
        <row r="22">
          <cell r="F22">
            <v>28</v>
          </cell>
          <cell r="H22">
            <v>12</v>
          </cell>
        </row>
        <row r="23">
          <cell r="F23">
            <v>29</v>
          </cell>
          <cell r="H23">
            <v>13</v>
          </cell>
        </row>
        <row r="24">
          <cell r="F24">
            <v>30</v>
          </cell>
          <cell r="H24">
            <v>14</v>
          </cell>
        </row>
        <row r="25">
          <cell r="F25">
            <v>31</v>
          </cell>
          <cell r="H25">
            <v>15</v>
          </cell>
        </row>
        <row r="26">
          <cell r="F26">
            <v>32</v>
          </cell>
          <cell r="H26">
            <v>16</v>
          </cell>
        </row>
        <row r="27">
          <cell r="F27">
            <v>33</v>
          </cell>
          <cell r="H27">
            <v>17</v>
          </cell>
        </row>
        <row r="28">
          <cell r="F28">
            <v>34</v>
          </cell>
          <cell r="H28">
            <v>18</v>
          </cell>
        </row>
        <row r="29">
          <cell r="F29">
            <v>35</v>
          </cell>
          <cell r="H29">
            <v>19</v>
          </cell>
        </row>
        <row r="30">
          <cell r="F30">
            <v>36</v>
          </cell>
        </row>
        <row r="31">
          <cell r="F31">
            <v>37</v>
          </cell>
        </row>
        <row r="32">
          <cell r="F32">
            <v>38</v>
          </cell>
        </row>
        <row r="33">
          <cell r="F33">
            <v>39</v>
          </cell>
        </row>
        <row r="34">
          <cell r="F34">
            <v>40</v>
          </cell>
        </row>
        <row r="35">
          <cell r="F35">
            <v>41</v>
          </cell>
        </row>
        <row r="36">
          <cell r="F36">
            <v>42</v>
          </cell>
        </row>
        <row r="37">
          <cell r="F37">
            <v>43</v>
          </cell>
        </row>
        <row r="38">
          <cell r="F38">
            <v>44</v>
          </cell>
        </row>
        <row r="39">
          <cell r="F39">
            <v>45</v>
          </cell>
        </row>
        <row r="40">
          <cell r="F40">
            <v>46</v>
          </cell>
        </row>
        <row r="41">
          <cell r="F41">
            <v>47</v>
          </cell>
        </row>
        <row r="42">
          <cell r="F42">
            <v>48</v>
          </cell>
        </row>
        <row r="43">
          <cell r="F43">
            <v>49</v>
          </cell>
        </row>
        <row r="44">
          <cell r="F44">
            <v>50</v>
          </cell>
        </row>
        <row r="45">
          <cell r="F45">
            <v>51</v>
          </cell>
        </row>
        <row r="46">
          <cell r="F46">
            <v>52</v>
          </cell>
        </row>
        <row r="47">
          <cell r="F47">
            <v>53</v>
          </cell>
        </row>
        <row r="48">
          <cell r="F48">
            <v>54</v>
          </cell>
        </row>
        <row r="49">
          <cell r="F49">
            <v>55</v>
          </cell>
        </row>
        <row r="50">
          <cell r="F50">
            <v>56</v>
          </cell>
        </row>
        <row r="51">
          <cell r="F51">
            <v>57</v>
          </cell>
        </row>
        <row r="52">
          <cell r="F52">
            <v>58</v>
          </cell>
        </row>
        <row r="53">
          <cell r="F53">
            <v>59</v>
          </cell>
        </row>
        <row r="54">
          <cell r="F54">
            <v>60</v>
          </cell>
        </row>
        <row r="55">
          <cell r="F55">
            <v>61</v>
          </cell>
        </row>
        <row r="56">
          <cell r="F56">
            <v>62</v>
          </cell>
        </row>
        <row r="57">
          <cell r="F57">
            <v>63</v>
          </cell>
        </row>
        <row r="58">
          <cell r="F58">
            <v>64</v>
          </cell>
        </row>
        <row r="59">
          <cell r="F59">
            <v>65</v>
          </cell>
        </row>
      </sheetData>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phs"/>
      <sheetName val="Export"/>
      <sheetName val="Analysis"/>
      <sheetName val="Output"/>
      <sheetName val="Inputs"/>
      <sheetName val="Calc1"/>
      <sheetName val="AL"/>
      <sheetName val="AR"/>
      <sheetName val="FL"/>
      <sheetName val="GA"/>
      <sheetName val="LA"/>
      <sheetName val="MS"/>
      <sheetName val="MO"/>
      <sheetName val="NC"/>
      <sheetName val="SC"/>
      <sheetName val="TN"/>
      <sheetName val="TX"/>
      <sheetName val="UT"/>
      <sheetName val="FPIG"/>
      <sheetName val="FICA"/>
      <sheetName val="fTax"/>
      <sheetName val="CTC"/>
      <sheetName val="EITC"/>
      <sheetName val="SSI"/>
      <sheetName val="SNAP"/>
      <sheetName val="WIC"/>
      <sheetName val="NSLP"/>
      <sheetName val="Mcaid"/>
      <sheetName val="CHIP"/>
      <sheetName val="HIX"/>
      <sheetName val="States"/>
      <sheetName val="Subdivisions"/>
      <sheetName val="Lists"/>
      <sheetName val="Federal Sources"/>
      <sheetName val="State Sources"/>
      <sheetName val="Tables"/>
      <sheetName val="GCO Cliff Model PROD v12.6"/>
      <sheetName val="Codes"/>
    </sheetNames>
    <sheetDataSet>
      <sheetData sheetId="0"/>
      <sheetData sheetId="1"/>
      <sheetData sheetId="2"/>
      <sheetData sheetId="3"/>
      <sheetData sheetId="4">
        <row r="5">
          <cell r="C5">
            <v>2022</v>
          </cell>
        </row>
        <row r="12">
          <cell r="C12" t="str">
            <v>No</v>
          </cell>
        </row>
        <row r="16">
          <cell r="C16" t="str">
            <v>Yes</v>
          </cell>
          <cell r="D16">
            <v>8</v>
          </cell>
          <cell r="F16" t="str">
            <v>No</v>
          </cell>
          <cell r="H16" t="str">
            <v>Licensed Center</v>
          </cell>
          <cell r="I16" t="str">
            <v>Standard</v>
          </cell>
        </row>
        <row r="17">
          <cell r="C17" t="str">
            <v>Yes</v>
          </cell>
          <cell r="D17">
            <v>2</v>
          </cell>
          <cell r="F17" t="str">
            <v>No</v>
          </cell>
          <cell r="H17" t="str">
            <v>Licensed Center</v>
          </cell>
          <cell r="I17" t="str">
            <v>Standard</v>
          </cell>
        </row>
      </sheetData>
      <sheetData sheetId="5">
        <row r="2">
          <cell r="N2">
            <v>1</v>
          </cell>
        </row>
        <row r="3">
          <cell r="C3" t="str">
            <v>Missouri</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10">
          <cell r="D10" t="str">
            <v>Yes</v>
          </cell>
        </row>
      </sheetData>
      <sheetData sheetId="33"/>
      <sheetData sheetId="34"/>
      <sheetData sheetId="35"/>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phs"/>
      <sheetName val="Export"/>
      <sheetName val="Analysis"/>
      <sheetName val="Income Compare Graphs"/>
      <sheetName val="Output Income Compare"/>
      <sheetName val="Output Marriage Penalty"/>
      <sheetName val="State Compare Graphs"/>
      <sheetName val="Output State Compare"/>
      <sheetName val="Output"/>
      <sheetName val="Inputs"/>
      <sheetName val="Calc1"/>
      <sheetName val="FPIG"/>
      <sheetName val="FICA"/>
      <sheetName val="fTax"/>
      <sheetName val="CTC"/>
      <sheetName val="EITC"/>
      <sheetName val="TANF"/>
      <sheetName val="sTax"/>
      <sheetName val="sTax2"/>
      <sheetName val="sEITC"/>
      <sheetName val="HIX"/>
      <sheetName val="SSI"/>
      <sheetName val="sSSI"/>
      <sheetName val="SNAP"/>
      <sheetName val="WIC"/>
      <sheetName val="NSLP"/>
      <sheetName val="Mcaid"/>
      <sheetName val="CHIP"/>
      <sheetName val="CCare"/>
      <sheetName val="Sec8"/>
      <sheetName val="LIHEAP"/>
      <sheetName val="States"/>
      <sheetName val="Subdivisions"/>
      <sheetName val="Lists"/>
      <sheetName val="Codes"/>
      <sheetName val="Federal Sources"/>
      <sheetName val="State Sources"/>
      <sheetName val="Tables"/>
      <sheetName val="Defined Name Table"/>
      <sheetName val="Cliff Model Working Group-v12"/>
    </sheetNames>
    <sheetDataSet>
      <sheetData sheetId="0"/>
      <sheetData sheetId="1"/>
      <sheetData sheetId="2"/>
      <sheetData sheetId="3"/>
      <sheetData sheetId="4"/>
      <sheetData sheetId="5"/>
      <sheetData sheetId="6"/>
      <sheetData sheetId="7"/>
      <sheetData sheetId="8"/>
      <sheetData sheetId="9">
        <row r="5">
          <cell r="C5">
            <v>2022</v>
          </cell>
        </row>
        <row r="6">
          <cell r="C6" t="str">
            <v>Alabama</v>
          </cell>
        </row>
        <row r="7">
          <cell r="C7" t="str">
            <v>Statewide Average</v>
          </cell>
        </row>
        <row r="11">
          <cell r="C11" t="str">
            <v>Yes</v>
          </cell>
          <cell r="D11">
            <v>24</v>
          </cell>
          <cell r="H11" t="str">
            <v>No</v>
          </cell>
        </row>
        <row r="26">
          <cell r="D26" t="b">
            <v>1</v>
          </cell>
        </row>
        <row r="27">
          <cell r="D27" t="b">
            <v>1</v>
          </cell>
        </row>
        <row r="28">
          <cell r="D28" t="b">
            <v>1</v>
          </cell>
        </row>
        <row r="29">
          <cell r="D29" t="b">
            <v>1</v>
          </cell>
        </row>
        <row r="30">
          <cell r="D30" t="b">
            <v>1</v>
          </cell>
        </row>
        <row r="31">
          <cell r="D31" t="b">
            <v>1</v>
          </cell>
        </row>
        <row r="32">
          <cell r="D32" t="b">
            <v>1</v>
          </cell>
        </row>
        <row r="33">
          <cell r="D33" t="b">
            <v>1</v>
          </cell>
        </row>
        <row r="34">
          <cell r="D34" t="b">
            <v>1</v>
          </cell>
        </row>
        <row r="35">
          <cell r="D35" t="b">
            <v>1</v>
          </cell>
        </row>
        <row r="36">
          <cell r="D36" t="b">
            <v>1</v>
          </cell>
        </row>
        <row r="37">
          <cell r="D37" t="b">
            <v>1</v>
          </cell>
        </row>
        <row r="38">
          <cell r="D38" t="b">
            <v>1</v>
          </cell>
        </row>
        <row r="39">
          <cell r="D39" t="b">
            <v>1</v>
          </cell>
        </row>
        <row r="40">
          <cell r="D40" t="b">
            <v>1</v>
          </cell>
        </row>
        <row r="41">
          <cell r="D41" t="b">
            <v>1</v>
          </cell>
        </row>
        <row r="42">
          <cell r="D42" t="b">
            <v>1</v>
          </cell>
        </row>
        <row r="43">
          <cell r="D43" t="b">
            <v>1</v>
          </cell>
        </row>
        <row r="44">
          <cell r="D44" t="b">
            <v>1</v>
          </cell>
        </row>
      </sheetData>
      <sheetData sheetId="10">
        <row r="2">
          <cell r="N2">
            <v>1</v>
          </cell>
          <cell r="O2">
            <v>2</v>
          </cell>
          <cell r="P2">
            <v>3</v>
          </cell>
          <cell r="Q2">
            <v>4</v>
          </cell>
          <cell r="R2">
            <v>5</v>
          </cell>
          <cell r="S2">
            <v>6</v>
          </cell>
          <cell r="T2">
            <v>7</v>
          </cell>
          <cell r="U2">
            <v>8</v>
          </cell>
          <cell r="V2">
            <v>9</v>
          </cell>
          <cell r="W2">
            <v>10</v>
          </cell>
          <cell r="X2">
            <v>11</v>
          </cell>
          <cell r="Y2">
            <v>12</v>
          </cell>
          <cell r="Z2">
            <v>13</v>
          </cell>
          <cell r="AA2">
            <v>14</v>
          </cell>
          <cell r="AB2">
            <v>15</v>
          </cell>
          <cell r="AC2">
            <v>16</v>
          </cell>
          <cell r="AD2">
            <v>17</v>
          </cell>
          <cell r="AE2">
            <v>18</v>
          </cell>
          <cell r="AF2">
            <v>19</v>
          </cell>
          <cell r="AG2">
            <v>20</v>
          </cell>
          <cell r="AH2">
            <v>21</v>
          </cell>
          <cell r="AI2">
            <v>22</v>
          </cell>
          <cell r="AJ2">
            <v>23</v>
          </cell>
          <cell r="AK2">
            <v>24</v>
          </cell>
          <cell r="AL2">
            <v>25</v>
          </cell>
          <cell r="AM2">
            <v>26</v>
          </cell>
          <cell r="AN2">
            <v>27</v>
          </cell>
          <cell r="AO2">
            <v>28</v>
          </cell>
          <cell r="AP2">
            <v>29</v>
          </cell>
          <cell r="AQ2">
            <v>30</v>
          </cell>
          <cell r="AR2">
            <v>31</v>
          </cell>
          <cell r="AS2">
            <v>32</v>
          </cell>
          <cell r="AT2">
            <v>33</v>
          </cell>
          <cell r="AU2">
            <v>34</v>
          </cell>
          <cell r="AV2">
            <v>35</v>
          </cell>
          <cell r="AW2">
            <v>36</v>
          </cell>
          <cell r="AX2">
            <v>37</v>
          </cell>
          <cell r="AY2">
            <v>38</v>
          </cell>
          <cell r="AZ2">
            <v>39</v>
          </cell>
          <cell r="BA2">
            <v>40</v>
          </cell>
          <cell r="BB2">
            <v>41</v>
          </cell>
          <cell r="BC2">
            <v>42</v>
          </cell>
          <cell r="BD2">
            <v>43</v>
          </cell>
          <cell r="BE2">
            <v>44</v>
          </cell>
          <cell r="BF2">
            <v>45</v>
          </cell>
          <cell r="BG2">
            <v>46</v>
          </cell>
          <cell r="BH2">
            <v>47</v>
          </cell>
          <cell r="BI2">
            <v>48</v>
          </cell>
          <cell r="BJ2">
            <v>49</v>
          </cell>
          <cell r="BK2">
            <v>50</v>
          </cell>
          <cell r="BL2">
            <v>51</v>
          </cell>
          <cell r="BM2">
            <v>52</v>
          </cell>
          <cell r="BN2">
            <v>53</v>
          </cell>
          <cell r="BO2">
            <v>54</v>
          </cell>
          <cell r="BP2">
            <v>55</v>
          </cell>
          <cell r="BQ2">
            <v>56</v>
          </cell>
          <cell r="BR2">
            <v>57</v>
          </cell>
          <cell r="BS2">
            <v>58</v>
          </cell>
          <cell r="BT2">
            <v>59</v>
          </cell>
          <cell r="BU2">
            <v>60</v>
          </cell>
          <cell r="BV2">
            <v>61</v>
          </cell>
          <cell r="BW2">
            <v>62</v>
          </cell>
          <cell r="BX2">
            <v>63</v>
          </cell>
          <cell r="BY2">
            <v>64</v>
          </cell>
          <cell r="BZ2">
            <v>65</v>
          </cell>
          <cell r="CA2">
            <v>66</v>
          </cell>
          <cell r="CB2">
            <v>67</v>
          </cell>
          <cell r="CC2">
            <v>68</v>
          </cell>
          <cell r="CD2">
            <v>69</v>
          </cell>
          <cell r="CE2">
            <v>70</v>
          </cell>
          <cell r="CF2">
            <v>71</v>
          </cell>
          <cell r="CG2">
            <v>72</v>
          </cell>
          <cell r="CH2">
            <v>73</v>
          </cell>
          <cell r="CI2">
            <v>74</v>
          </cell>
          <cell r="CJ2">
            <v>75</v>
          </cell>
          <cell r="CK2">
            <v>76</v>
          </cell>
          <cell r="CL2">
            <v>77</v>
          </cell>
          <cell r="CM2">
            <v>78</v>
          </cell>
          <cell r="CN2">
            <v>79</v>
          </cell>
          <cell r="CO2">
            <v>80</v>
          </cell>
          <cell r="CP2">
            <v>81</v>
          </cell>
          <cell r="CQ2">
            <v>82</v>
          </cell>
          <cell r="CR2">
            <v>83</v>
          </cell>
          <cell r="CS2">
            <v>84</v>
          </cell>
          <cell r="CT2">
            <v>85</v>
          </cell>
          <cell r="CU2">
            <v>86</v>
          </cell>
          <cell r="CV2">
            <v>87</v>
          </cell>
          <cell r="CW2">
            <v>88</v>
          </cell>
          <cell r="CX2">
            <v>89</v>
          </cell>
          <cell r="CY2">
            <v>90</v>
          </cell>
          <cell r="CZ2">
            <v>91</v>
          </cell>
          <cell r="DA2">
            <v>92</v>
          </cell>
          <cell r="DB2">
            <v>93</v>
          </cell>
          <cell r="DC2">
            <v>94</v>
          </cell>
          <cell r="DD2">
            <v>95</v>
          </cell>
          <cell r="DE2">
            <v>96</v>
          </cell>
          <cell r="DF2">
            <v>97</v>
          </cell>
          <cell r="DG2">
            <v>98</v>
          </cell>
          <cell r="DH2">
            <v>99</v>
          </cell>
          <cell r="DI2">
            <v>100</v>
          </cell>
          <cell r="DJ2">
            <v>101</v>
          </cell>
          <cell r="DK2">
            <v>102</v>
          </cell>
          <cell r="DL2">
            <v>103</v>
          </cell>
          <cell r="DM2">
            <v>104</v>
          </cell>
          <cell r="DN2">
            <v>105</v>
          </cell>
          <cell r="DO2">
            <v>106</v>
          </cell>
          <cell r="DP2">
            <v>107</v>
          </cell>
          <cell r="DQ2">
            <v>108</v>
          </cell>
          <cell r="DR2">
            <v>109</v>
          </cell>
          <cell r="DS2">
            <v>110</v>
          </cell>
          <cell r="DT2">
            <v>111</v>
          </cell>
          <cell r="DU2">
            <v>112</v>
          </cell>
          <cell r="DV2">
            <v>113</v>
          </cell>
          <cell r="DW2">
            <v>114</v>
          </cell>
          <cell r="DX2">
            <v>115</v>
          </cell>
          <cell r="DY2">
            <v>116</v>
          </cell>
          <cell r="DZ2">
            <v>117</v>
          </cell>
          <cell r="EA2">
            <v>118</v>
          </cell>
          <cell r="EB2">
            <v>119</v>
          </cell>
          <cell r="EC2">
            <v>120</v>
          </cell>
          <cell r="ED2">
            <v>121</v>
          </cell>
          <cell r="EE2">
            <v>122</v>
          </cell>
          <cell r="EF2">
            <v>123</v>
          </cell>
          <cell r="EG2">
            <v>124</v>
          </cell>
          <cell r="EH2">
            <v>125</v>
          </cell>
          <cell r="EI2">
            <v>126</v>
          </cell>
          <cell r="EJ2">
            <v>127</v>
          </cell>
          <cell r="EK2">
            <v>128</v>
          </cell>
          <cell r="EL2">
            <v>129</v>
          </cell>
          <cell r="EM2">
            <v>130</v>
          </cell>
          <cell r="EN2">
            <v>131</v>
          </cell>
          <cell r="EO2">
            <v>132</v>
          </cell>
          <cell r="EP2">
            <v>133</v>
          </cell>
          <cell r="EQ2">
            <v>134</v>
          </cell>
          <cell r="ER2">
            <v>135</v>
          </cell>
          <cell r="ES2">
            <v>136</v>
          </cell>
          <cell r="ET2">
            <v>137</v>
          </cell>
          <cell r="EU2">
            <v>138</v>
          </cell>
          <cell r="EV2">
            <v>139</v>
          </cell>
          <cell r="EW2">
            <v>140</v>
          </cell>
          <cell r="EX2">
            <v>141</v>
          </cell>
          <cell r="EY2">
            <v>142</v>
          </cell>
          <cell r="EZ2">
            <v>143</v>
          </cell>
          <cell r="FA2">
            <v>144</v>
          </cell>
          <cell r="FB2">
            <v>145</v>
          </cell>
          <cell r="FC2">
            <v>146</v>
          </cell>
          <cell r="FD2">
            <v>147</v>
          </cell>
          <cell r="FE2">
            <v>148</v>
          </cell>
          <cell r="FF2">
            <v>149</v>
          </cell>
          <cell r="FG2">
            <v>150</v>
          </cell>
          <cell r="FH2">
            <v>151</v>
          </cell>
          <cell r="FI2">
            <v>152</v>
          </cell>
          <cell r="FJ2">
            <v>153</v>
          </cell>
          <cell r="FK2">
            <v>154</v>
          </cell>
          <cell r="FL2">
            <v>155</v>
          </cell>
          <cell r="FM2">
            <v>156</v>
          </cell>
          <cell r="FN2">
            <v>157</v>
          </cell>
          <cell r="FO2">
            <v>158</v>
          </cell>
          <cell r="FP2">
            <v>159</v>
          </cell>
          <cell r="FQ2">
            <v>160</v>
          </cell>
          <cell r="FR2">
            <v>161</v>
          </cell>
          <cell r="FS2">
            <v>162</v>
          </cell>
          <cell r="FT2">
            <v>163</v>
          </cell>
          <cell r="FU2">
            <v>164</v>
          </cell>
          <cell r="FV2">
            <v>165</v>
          </cell>
          <cell r="FW2">
            <v>166</v>
          </cell>
          <cell r="FX2">
            <v>167</v>
          </cell>
          <cell r="FY2">
            <v>168</v>
          </cell>
          <cell r="FZ2">
            <v>169</v>
          </cell>
          <cell r="GA2">
            <v>170</v>
          </cell>
          <cell r="GB2">
            <v>171</v>
          </cell>
          <cell r="GC2">
            <v>172</v>
          </cell>
          <cell r="GD2">
            <v>173</v>
          </cell>
          <cell r="GE2">
            <v>174</v>
          </cell>
          <cell r="GF2">
            <v>175</v>
          </cell>
          <cell r="GG2">
            <v>176</v>
          </cell>
          <cell r="GH2">
            <v>177</v>
          </cell>
          <cell r="GI2">
            <v>178</v>
          </cell>
          <cell r="GJ2">
            <v>179</v>
          </cell>
          <cell r="GK2">
            <v>180</v>
          </cell>
          <cell r="GL2">
            <v>181</v>
          </cell>
          <cell r="GM2">
            <v>182</v>
          </cell>
          <cell r="GN2">
            <v>183</v>
          </cell>
          <cell r="GO2">
            <v>184</v>
          </cell>
          <cell r="GP2">
            <v>185</v>
          </cell>
          <cell r="GQ2">
            <v>186</v>
          </cell>
          <cell r="GR2">
            <v>187</v>
          </cell>
          <cell r="GS2">
            <v>188</v>
          </cell>
          <cell r="GT2">
            <v>189</v>
          </cell>
          <cell r="GU2">
            <v>190</v>
          </cell>
          <cell r="GV2">
            <v>191</v>
          </cell>
          <cell r="GW2">
            <v>192</v>
          </cell>
          <cell r="GX2">
            <v>193</v>
          </cell>
          <cell r="GY2">
            <v>194</v>
          </cell>
          <cell r="GZ2">
            <v>195</v>
          </cell>
          <cell r="HA2">
            <v>196</v>
          </cell>
          <cell r="HB2">
            <v>197</v>
          </cell>
          <cell r="HC2">
            <v>198</v>
          </cell>
          <cell r="HD2">
            <v>199</v>
          </cell>
          <cell r="HE2">
            <v>200</v>
          </cell>
          <cell r="HF2">
            <v>201</v>
          </cell>
        </row>
        <row r="5">
          <cell r="N5">
            <v>0</v>
          </cell>
          <cell r="O5">
            <v>10.205338809034908</v>
          </cell>
          <cell r="P5">
            <v>10.684462696783024</v>
          </cell>
          <cell r="Q5">
            <v>11.163586584531142</v>
          </cell>
          <cell r="R5">
            <v>11.64271047227926</v>
          </cell>
          <cell r="S5">
            <v>12.121834360027378</v>
          </cell>
          <cell r="T5">
            <v>12.600958247775496</v>
          </cell>
          <cell r="U5">
            <v>13.080082135523613</v>
          </cell>
          <cell r="V5">
            <v>13.559206023271731</v>
          </cell>
          <cell r="W5">
            <v>14.038329911019849</v>
          </cell>
          <cell r="X5">
            <v>14.517453798767967</v>
          </cell>
          <cell r="Y5">
            <v>14.996577686516085</v>
          </cell>
          <cell r="Z5">
            <v>15.475701574264201</v>
          </cell>
          <cell r="AA5">
            <v>15.95482546201232</v>
          </cell>
          <cell r="AB5">
            <v>16.433949349760436</v>
          </cell>
          <cell r="AC5">
            <v>16.913073237508556</v>
          </cell>
          <cell r="AD5">
            <v>17.392197125256672</v>
          </cell>
          <cell r="AE5">
            <v>17.871321013004792</v>
          </cell>
          <cell r="AF5">
            <v>18.350444900752908</v>
          </cell>
          <cell r="AG5">
            <v>18.829568788501025</v>
          </cell>
          <cell r="AH5">
            <v>19.308692676249144</v>
          </cell>
          <cell r="AI5">
            <v>19.787816563997261</v>
          </cell>
          <cell r="AJ5">
            <v>20.266940451745381</v>
          </cell>
          <cell r="AK5">
            <v>20.746064339493497</v>
          </cell>
          <cell r="AL5">
            <v>21.225188227241613</v>
          </cell>
          <cell r="AM5">
            <v>21.704312114989733</v>
          </cell>
          <cell r="AN5">
            <v>22.183436002737849</v>
          </cell>
          <cell r="AO5">
            <v>22.662559890485969</v>
          </cell>
          <cell r="AP5">
            <v>23.141683778234086</v>
          </cell>
          <cell r="AQ5">
            <v>23.620807665982202</v>
          </cell>
          <cell r="AR5">
            <v>24.099931553730322</v>
          </cell>
          <cell r="AS5">
            <v>24.579055441478438</v>
          </cell>
          <cell r="AT5">
            <v>25.058179329226554</v>
          </cell>
          <cell r="AU5">
            <v>25.537303216974674</v>
          </cell>
          <cell r="AV5">
            <v>26.016427104722791</v>
          </cell>
          <cell r="AW5">
            <v>26.495550992470911</v>
          </cell>
          <cell r="AX5">
            <v>26.974674880219027</v>
          </cell>
          <cell r="AY5">
            <v>27.453798767967143</v>
          </cell>
          <cell r="AZ5">
            <v>27.932922655715263</v>
          </cell>
          <cell r="BA5">
            <v>28.412046543463379</v>
          </cell>
          <cell r="BB5">
            <v>28.891170431211499</v>
          </cell>
          <cell r="BC5">
            <v>29.370294318959616</v>
          </cell>
          <cell r="BD5">
            <v>29.849418206707732</v>
          </cell>
          <cell r="BE5">
            <v>30.328542094455852</v>
          </cell>
          <cell r="BF5">
            <v>30.807665982203968</v>
          </cell>
          <cell r="BG5">
            <v>31.286789869952088</v>
          </cell>
          <cell r="BH5">
            <v>31.765913757700204</v>
          </cell>
          <cell r="BI5">
            <v>32.245037645448321</v>
          </cell>
          <cell r="BJ5">
            <v>32.724161533196437</v>
          </cell>
          <cell r="BK5">
            <v>33.20328542094456</v>
          </cell>
          <cell r="BL5">
            <v>33.682409308692677</v>
          </cell>
          <cell r="BM5">
            <v>34.161533196440793</v>
          </cell>
          <cell r="BN5">
            <v>34.640657084188909</v>
          </cell>
          <cell r="BO5">
            <v>35.119780971937026</v>
          </cell>
          <cell r="BP5">
            <v>35.598904859685149</v>
          </cell>
          <cell r="BQ5">
            <v>36.078028747433265</v>
          </cell>
          <cell r="BR5">
            <v>36.557152635181382</v>
          </cell>
          <cell r="BS5">
            <v>37.036276522929498</v>
          </cell>
          <cell r="BT5">
            <v>37.515400410677614</v>
          </cell>
          <cell r="BU5">
            <v>37.994524298425738</v>
          </cell>
          <cell r="BV5">
            <v>38.473648186173854</v>
          </cell>
          <cell r="BW5">
            <v>38.95277207392197</v>
          </cell>
          <cell r="BX5">
            <v>39.431895961670087</v>
          </cell>
          <cell r="BY5">
            <v>39.911019849418203</v>
          </cell>
          <cell r="BZ5">
            <v>40</v>
          </cell>
          <cell r="CA5">
            <v>40</v>
          </cell>
          <cell r="CB5">
            <v>40</v>
          </cell>
          <cell r="CC5">
            <v>40</v>
          </cell>
          <cell r="CD5">
            <v>40</v>
          </cell>
          <cell r="CE5">
            <v>40</v>
          </cell>
          <cell r="CF5">
            <v>40</v>
          </cell>
          <cell r="CG5">
            <v>40</v>
          </cell>
          <cell r="CH5">
            <v>40</v>
          </cell>
          <cell r="CI5">
            <v>40</v>
          </cell>
          <cell r="CJ5">
            <v>40</v>
          </cell>
          <cell r="CK5">
            <v>40</v>
          </cell>
          <cell r="CL5">
            <v>40</v>
          </cell>
          <cell r="CM5">
            <v>40</v>
          </cell>
          <cell r="CN5">
            <v>40</v>
          </cell>
          <cell r="CO5">
            <v>40</v>
          </cell>
          <cell r="CP5">
            <v>40</v>
          </cell>
          <cell r="CQ5">
            <v>40</v>
          </cell>
          <cell r="CR5">
            <v>40</v>
          </cell>
          <cell r="CS5">
            <v>40</v>
          </cell>
          <cell r="CT5">
            <v>40</v>
          </cell>
          <cell r="CU5">
            <v>40</v>
          </cell>
          <cell r="CV5">
            <v>40</v>
          </cell>
          <cell r="CW5">
            <v>40</v>
          </cell>
          <cell r="CX5">
            <v>40</v>
          </cell>
          <cell r="CY5">
            <v>40</v>
          </cell>
          <cell r="CZ5">
            <v>40</v>
          </cell>
          <cell r="DA5">
            <v>40</v>
          </cell>
          <cell r="DB5">
            <v>40</v>
          </cell>
          <cell r="DC5">
            <v>40</v>
          </cell>
          <cell r="DD5">
            <v>40</v>
          </cell>
          <cell r="DE5">
            <v>40</v>
          </cell>
          <cell r="DF5">
            <v>40</v>
          </cell>
          <cell r="DG5">
            <v>40</v>
          </cell>
          <cell r="DH5">
            <v>40</v>
          </cell>
          <cell r="DI5">
            <v>40</v>
          </cell>
          <cell r="DJ5">
            <v>40</v>
          </cell>
          <cell r="DK5">
            <v>40</v>
          </cell>
          <cell r="DL5">
            <v>40</v>
          </cell>
          <cell r="DM5">
            <v>40</v>
          </cell>
          <cell r="DN5">
            <v>40</v>
          </cell>
          <cell r="DO5">
            <v>40</v>
          </cell>
          <cell r="DP5">
            <v>40</v>
          </cell>
          <cell r="DQ5">
            <v>40</v>
          </cell>
          <cell r="DR5">
            <v>40</v>
          </cell>
          <cell r="DS5">
            <v>40</v>
          </cell>
          <cell r="DT5">
            <v>40</v>
          </cell>
          <cell r="DU5">
            <v>40</v>
          </cell>
          <cell r="DV5">
            <v>40</v>
          </cell>
          <cell r="DW5">
            <v>40</v>
          </cell>
          <cell r="DX5">
            <v>40</v>
          </cell>
          <cell r="DY5">
            <v>40</v>
          </cell>
          <cell r="DZ5">
            <v>40</v>
          </cell>
          <cell r="EA5">
            <v>40</v>
          </cell>
          <cell r="EB5">
            <v>40</v>
          </cell>
          <cell r="EC5">
            <v>40</v>
          </cell>
          <cell r="ED5">
            <v>40</v>
          </cell>
          <cell r="EE5">
            <v>40</v>
          </cell>
          <cell r="EF5">
            <v>40</v>
          </cell>
          <cell r="EG5">
            <v>40</v>
          </cell>
          <cell r="EH5">
            <v>40</v>
          </cell>
          <cell r="EI5">
            <v>40</v>
          </cell>
          <cell r="EJ5">
            <v>40</v>
          </cell>
          <cell r="EK5">
            <v>40</v>
          </cell>
          <cell r="EL5">
            <v>40</v>
          </cell>
          <cell r="EM5">
            <v>40</v>
          </cell>
          <cell r="EN5">
            <v>40</v>
          </cell>
          <cell r="EO5">
            <v>40</v>
          </cell>
          <cell r="EP5">
            <v>40</v>
          </cell>
          <cell r="EQ5">
            <v>40</v>
          </cell>
          <cell r="ER5">
            <v>40</v>
          </cell>
          <cell r="ES5">
            <v>40</v>
          </cell>
          <cell r="ET5">
            <v>40</v>
          </cell>
          <cell r="EU5">
            <v>40</v>
          </cell>
          <cell r="EV5">
            <v>40</v>
          </cell>
          <cell r="EW5">
            <v>40</v>
          </cell>
          <cell r="EX5">
            <v>40</v>
          </cell>
          <cell r="EY5">
            <v>40</v>
          </cell>
          <cell r="EZ5">
            <v>40</v>
          </cell>
          <cell r="FA5">
            <v>40</v>
          </cell>
          <cell r="FB5">
            <v>40</v>
          </cell>
          <cell r="FC5">
            <v>40</v>
          </cell>
          <cell r="FD5">
            <v>40</v>
          </cell>
          <cell r="FE5">
            <v>40</v>
          </cell>
          <cell r="FF5">
            <v>40</v>
          </cell>
          <cell r="FG5">
            <v>40</v>
          </cell>
          <cell r="FH5">
            <v>40</v>
          </cell>
          <cell r="FI5">
            <v>40</v>
          </cell>
          <cell r="FJ5">
            <v>40</v>
          </cell>
          <cell r="FK5">
            <v>40</v>
          </cell>
          <cell r="FL5">
            <v>40</v>
          </cell>
          <cell r="FM5">
            <v>40</v>
          </cell>
          <cell r="FN5">
            <v>40</v>
          </cell>
          <cell r="FO5">
            <v>40</v>
          </cell>
          <cell r="FP5">
            <v>40</v>
          </cell>
          <cell r="FQ5">
            <v>40</v>
          </cell>
          <cell r="FR5">
            <v>40</v>
          </cell>
          <cell r="FS5">
            <v>40</v>
          </cell>
          <cell r="FT5">
            <v>40</v>
          </cell>
          <cell r="FU5">
            <v>40</v>
          </cell>
          <cell r="FV5">
            <v>40</v>
          </cell>
          <cell r="FW5">
            <v>40</v>
          </cell>
          <cell r="FX5">
            <v>40</v>
          </cell>
          <cell r="FY5">
            <v>40</v>
          </cell>
          <cell r="FZ5">
            <v>40</v>
          </cell>
          <cell r="GA5">
            <v>40</v>
          </cell>
          <cell r="GB5">
            <v>40</v>
          </cell>
          <cell r="GC5">
            <v>40</v>
          </cell>
          <cell r="GD5">
            <v>40</v>
          </cell>
          <cell r="GE5">
            <v>40</v>
          </cell>
          <cell r="GF5">
            <v>40</v>
          </cell>
          <cell r="GG5">
            <v>40</v>
          </cell>
          <cell r="GH5">
            <v>40</v>
          </cell>
          <cell r="GI5">
            <v>40</v>
          </cell>
          <cell r="GJ5">
            <v>40</v>
          </cell>
          <cell r="GK5">
            <v>40</v>
          </cell>
          <cell r="GL5">
            <v>40</v>
          </cell>
          <cell r="GM5">
            <v>40</v>
          </cell>
          <cell r="GN5">
            <v>40</v>
          </cell>
          <cell r="GO5">
            <v>40</v>
          </cell>
          <cell r="GP5">
            <v>40</v>
          </cell>
          <cell r="GQ5">
            <v>40</v>
          </cell>
          <cell r="GR5">
            <v>40</v>
          </cell>
          <cell r="GS5">
            <v>40</v>
          </cell>
          <cell r="GT5">
            <v>40</v>
          </cell>
          <cell r="GU5">
            <v>40</v>
          </cell>
          <cell r="GV5">
            <v>40</v>
          </cell>
          <cell r="GW5">
            <v>40</v>
          </cell>
          <cell r="GX5">
            <v>40</v>
          </cell>
          <cell r="GY5">
            <v>40</v>
          </cell>
          <cell r="GZ5">
            <v>40</v>
          </cell>
          <cell r="HA5">
            <v>40</v>
          </cell>
          <cell r="HB5">
            <v>40</v>
          </cell>
          <cell r="HC5">
            <v>40</v>
          </cell>
          <cell r="HD5">
            <v>40</v>
          </cell>
          <cell r="HE5">
            <v>40</v>
          </cell>
          <cell r="HF5">
            <v>40</v>
          </cell>
        </row>
        <row r="6">
          <cell r="N6">
            <v>0</v>
          </cell>
          <cell r="O6">
            <v>866.66666666666663</v>
          </cell>
          <cell r="P6">
            <v>887.5</v>
          </cell>
          <cell r="Q6">
            <v>908.33333333333337</v>
          </cell>
          <cell r="R6">
            <v>929.16666666666674</v>
          </cell>
          <cell r="S6">
            <v>950.00000000000011</v>
          </cell>
          <cell r="T6">
            <v>970.83333333333348</v>
          </cell>
          <cell r="U6">
            <v>991.66666666666686</v>
          </cell>
          <cell r="V6">
            <v>1012.5000000000002</v>
          </cell>
          <cell r="W6">
            <v>1033.3333333333335</v>
          </cell>
          <cell r="X6">
            <v>1054.1666666666667</v>
          </cell>
          <cell r="Y6">
            <v>1075</v>
          </cell>
          <cell r="Z6">
            <v>1095.8333333333333</v>
          </cell>
          <cell r="AA6">
            <v>1116.6666666666665</v>
          </cell>
          <cell r="AB6">
            <v>1137.4999999999998</v>
          </cell>
          <cell r="AC6">
            <v>1158.333333333333</v>
          </cell>
          <cell r="AD6">
            <v>1179.1666666666663</v>
          </cell>
          <cell r="AE6">
            <v>1199.9999999999995</v>
          </cell>
          <cell r="AF6">
            <v>1220.8333333333328</v>
          </cell>
          <cell r="AG6">
            <v>1241.6666666666661</v>
          </cell>
          <cell r="AH6">
            <v>1262.4999999999993</v>
          </cell>
          <cell r="AI6">
            <v>1283.3333333333326</v>
          </cell>
          <cell r="AJ6">
            <v>1304.1666666666658</v>
          </cell>
          <cell r="AK6">
            <v>1324.9999999999991</v>
          </cell>
          <cell r="AL6">
            <v>1345.8333333333323</v>
          </cell>
          <cell r="AM6">
            <v>1366.6666666666656</v>
          </cell>
          <cell r="AN6">
            <v>1387.4999999999989</v>
          </cell>
          <cell r="AO6">
            <v>1408.3333333333321</v>
          </cell>
          <cell r="AP6">
            <v>1429.1666666666654</v>
          </cell>
          <cell r="AQ6">
            <v>1449.9999999999986</v>
          </cell>
          <cell r="AR6">
            <v>1470.8333333333319</v>
          </cell>
          <cell r="AS6">
            <v>1491.6666666666652</v>
          </cell>
          <cell r="AT6">
            <v>1512.4999999999984</v>
          </cell>
          <cell r="AU6">
            <v>1533.3333333333317</v>
          </cell>
          <cell r="AV6">
            <v>1554.1666666666649</v>
          </cell>
          <cell r="AW6">
            <v>1574.9999999999982</v>
          </cell>
          <cell r="AX6">
            <v>1595.8333333333314</v>
          </cell>
          <cell r="AY6">
            <v>1616.6666666666647</v>
          </cell>
          <cell r="AZ6">
            <v>1637.499999999998</v>
          </cell>
          <cell r="BA6">
            <v>1658.3333333333312</v>
          </cell>
          <cell r="BB6">
            <v>1679.1666666666645</v>
          </cell>
          <cell r="BC6">
            <v>1699.9999999999977</v>
          </cell>
          <cell r="BD6">
            <v>1720.833333333331</v>
          </cell>
          <cell r="BE6">
            <v>1741.6666666666642</v>
          </cell>
          <cell r="BF6">
            <v>1762.4999999999975</v>
          </cell>
          <cell r="BG6">
            <v>1783.3333333333308</v>
          </cell>
          <cell r="BH6">
            <v>1804.166666666664</v>
          </cell>
          <cell r="BI6">
            <v>1824.9999999999973</v>
          </cell>
          <cell r="BJ6">
            <v>1845.8333333333305</v>
          </cell>
          <cell r="BK6">
            <v>1866.6666666666638</v>
          </cell>
          <cell r="BL6">
            <v>1887.499999999997</v>
          </cell>
          <cell r="BM6">
            <v>1908.3333333333303</v>
          </cell>
          <cell r="BN6">
            <v>1929.1666666666636</v>
          </cell>
          <cell r="BO6">
            <v>1949.9999999999968</v>
          </cell>
          <cell r="BP6">
            <v>1970.8333333333301</v>
          </cell>
          <cell r="BQ6">
            <v>1991.6666666666633</v>
          </cell>
          <cell r="BR6">
            <v>2012.4999999999966</v>
          </cell>
          <cell r="BS6">
            <v>2033.3333333333298</v>
          </cell>
          <cell r="BT6">
            <v>2054.1666666666633</v>
          </cell>
          <cell r="BU6">
            <v>2074.9999999999968</v>
          </cell>
          <cell r="BV6">
            <v>2095.8333333333303</v>
          </cell>
          <cell r="BW6">
            <v>2116.6666666666638</v>
          </cell>
          <cell r="BX6">
            <v>2137.4999999999973</v>
          </cell>
          <cell r="BY6">
            <v>2158.3333333333308</v>
          </cell>
          <cell r="BZ6">
            <v>2179.1666666666642</v>
          </cell>
          <cell r="CA6">
            <v>2199.9999999999977</v>
          </cell>
          <cell r="CB6">
            <v>2220.8333333333312</v>
          </cell>
          <cell r="CC6">
            <v>2241.6666666666647</v>
          </cell>
          <cell r="CD6">
            <v>2262.4999999999982</v>
          </cell>
          <cell r="CE6">
            <v>2283.3333333333317</v>
          </cell>
          <cell r="CF6">
            <v>2304.1666666666652</v>
          </cell>
          <cell r="CG6">
            <v>2324.9999999999986</v>
          </cell>
          <cell r="CH6">
            <v>2345.8333333333321</v>
          </cell>
          <cell r="CI6">
            <v>2366.6666666666656</v>
          </cell>
          <cell r="CJ6">
            <v>2387.4999999999991</v>
          </cell>
          <cell r="CK6">
            <v>2408.3333333333326</v>
          </cell>
          <cell r="CL6">
            <v>2429.1666666666661</v>
          </cell>
          <cell r="CM6">
            <v>2449.9999999999995</v>
          </cell>
          <cell r="CN6">
            <v>2470.833333333333</v>
          </cell>
          <cell r="CO6">
            <v>2491.6666666666665</v>
          </cell>
          <cell r="CP6">
            <v>2512.5</v>
          </cell>
          <cell r="CQ6">
            <v>2533.3333333333335</v>
          </cell>
          <cell r="CR6">
            <v>2554.166666666667</v>
          </cell>
          <cell r="CS6">
            <v>2575.0000000000005</v>
          </cell>
          <cell r="CT6">
            <v>2595.8333333333339</v>
          </cell>
          <cell r="CU6">
            <v>2616.6666666666674</v>
          </cell>
          <cell r="CV6">
            <v>2637.5000000000009</v>
          </cell>
          <cell r="CW6">
            <v>2658.3333333333344</v>
          </cell>
          <cell r="CX6">
            <v>2679.1666666666679</v>
          </cell>
          <cell r="CY6">
            <v>2700.0000000000014</v>
          </cell>
          <cell r="CZ6">
            <v>2720.8333333333348</v>
          </cell>
          <cell r="DA6">
            <v>2741.6666666666683</v>
          </cell>
          <cell r="DB6">
            <v>2762.5000000000018</v>
          </cell>
          <cell r="DC6">
            <v>2783.3333333333353</v>
          </cell>
          <cell r="DD6">
            <v>2804.1666666666688</v>
          </cell>
          <cell r="DE6">
            <v>2825.0000000000023</v>
          </cell>
          <cell r="DF6">
            <v>2845.8333333333358</v>
          </cell>
          <cell r="DG6">
            <v>2866.6666666666692</v>
          </cell>
          <cell r="DH6">
            <v>2887.5000000000027</v>
          </cell>
          <cell r="DI6">
            <v>2908.3333333333362</v>
          </cell>
          <cell r="DJ6">
            <v>2929.1666666666697</v>
          </cell>
          <cell r="DK6">
            <v>2950.0000000000032</v>
          </cell>
          <cell r="DL6">
            <v>2970.8333333333367</v>
          </cell>
          <cell r="DM6">
            <v>2991.6666666666702</v>
          </cell>
          <cell r="DN6">
            <v>3012.5000000000036</v>
          </cell>
          <cell r="DO6">
            <v>3033.3333333333371</v>
          </cell>
          <cell r="DP6">
            <v>3054.1666666666706</v>
          </cell>
          <cell r="DQ6">
            <v>3075.0000000000041</v>
          </cell>
          <cell r="DR6">
            <v>3095.8333333333376</v>
          </cell>
          <cell r="DS6">
            <v>3116.6666666666711</v>
          </cell>
          <cell r="DT6">
            <v>3137.5000000000045</v>
          </cell>
          <cell r="DU6">
            <v>3158.333333333338</v>
          </cell>
          <cell r="DV6">
            <v>3179.1666666666715</v>
          </cell>
          <cell r="DW6">
            <v>3200.000000000005</v>
          </cell>
          <cell r="DX6">
            <v>3220.8333333333385</v>
          </cell>
          <cell r="DY6">
            <v>3241.666666666672</v>
          </cell>
          <cell r="DZ6">
            <v>3262.5000000000055</v>
          </cell>
          <cell r="EA6">
            <v>3283.3333333333389</v>
          </cell>
          <cell r="EB6">
            <v>3304.1666666666724</v>
          </cell>
          <cell r="EC6">
            <v>3325.0000000000059</v>
          </cell>
          <cell r="ED6">
            <v>3345.8333333333394</v>
          </cell>
          <cell r="EE6">
            <v>3366.6666666666729</v>
          </cell>
          <cell r="EF6">
            <v>3387.5000000000064</v>
          </cell>
          <cell r="EG6">
            <v>3408.3333333333399</v>
          </cell>
          <cell r="EH6">
            <v>3429.1666666666733</v>
          </cell>
          <cell r="EI6">
            <v>3450.0000000000068</v>
          </cell>
          <cell r="EJ6">
            <v>3470.8333333333403</v>
          </cell>
          <cell r="EK6">
            <v>3491.6666666666738</v>
          </cell>
          <cell r="EL6">
            <v>3512.5000000000073</v>
          </cell>
          <cell r="EM6">
            <v>3533.3333333333408</v>
          </cell>
          <cell r="EN6">
            <v>3554.1666666666742</v>
          </cell>
          <cell r="EO6">
            <v>3575.0000000000077</v>
          </cell>
          <cell r="EP6">
            <v>3595.8333333333412</v>
          </cell>
          <cell r="EQ6">
            <v>3616.6666666666747</v>
          </cell>
          <cell r="ER6">
            <v>3637.5000000000082</v>
          </cell>
          <cell r="ES6">
            <v>3658.3333333333417</v>
          </cell>
          <cell r="ET6">
            <v>3679.1666666666752</v>
          </cell>
          <cell r="EU6">
            <v>3700.0000000000086</v>
          </cell>
          <cell r="EV6">
            <v>3720.8333333333421</v>
          </cell>
          <cell r="EW6">
            <v>3741.6666666666756</v>
          </cell>
          <cell r="EX6">
            <v>3762.5000000000091</v>
          </cell>
          <cell r="EY6">
            <v>3783.3333333333426</v>
          </cell>
          <cell r="EZ6">
            <v>3804.1666666666761</v>
          </cell>
          <cell r="FA6">
            <v>3825.0000000000095</v>
          </cell>
          <cell r="FB6">
            <v>3845.833333333343</v>
          </cell>
          <cell r="FC6">
            <v>3866.6666666666765</v>
          </cell>
          <cell r="FD6">
            <v>3887.50000000001</v>
          </cell>
          <cell r="FE6">
            <v>3908.3333333333435</v>
          </cell>
          <cell r="FF6">
            <v>3929.166666666677</v>
          </cell>
          <cell r="FG6">
            <v>3950.0000000000105</v>
          </cell>
          <cell r="FH6">
            <v>3970.8333333333439</v>
          </cell>
          <cell r="FI6">
            <v>3991.6666666666774</v>
          </cell>
          <cell r="FJ6">
            <v>4012.5000000000109</v>
          </cell>
          <cell r="FK6">
            <v>4033.3333333333444</v>
          </cell>
          <cell r="FL6">
            <v>4054.1666666666779</v>
          </cell>
          <cell r="FM6">
            <v>4075.0000000000114</v>
          </cell>
          <cell r="FN6">
            <v>4095.8333333333449</v>
          </cell>
          <cell r="FO6">
            <v>4116.6666666666779</v>
          </cell>
          <cell r="FP6">
            <v>4137.5000000000109</v>
          </cell>
          <cell r="FQ6">
            <v>4158.3333333333439</v>
          </cell>
          <cell r="FR6">
            <v>4179.166666666677</v>
          </cell>
          <cell r="FS6">
            <v>4200.00000000001</v>
          </cell>
          <cell r="FT6">
            <v>4220.833333333343</v>
          </cell>
          <cell r="FU6">
            <v>4241.6666666666761</v>
          </cell>
          <cell r="FV6">
            <v>4262.5000000000091</v>
          </cell>
          <cell r="FW6">
            <v>4283.3333333333421</v>
          </cell>
          <cell r="FX6">
            <v>4304.1666666666752</v>
          </cell>
          <cell r="FY6">
            <v>4325.0000000000082</v>
          </cell>
          <cell r="FZ6">
            <v>4345.8333333333412</v>
          </cell>
          <cell r="GA6">
            <v>4366.6666666666742</v>
          </cell>
          <cell r="GB6">
            <v>4387.5000000000073</v>
          </cell>
          <cell r="GC6">
            <v>4408.3333333333403</v>
          </cell>
          <cell r="GD6">
            <v>4429.1666666666733</v>
          </cell>
          <cell r="GE6">
            <v>4450.0000000000064</v>
          </cell>
          <cell r="GF6">
            <v>4470.8333333333394</v>
          </cell>
          <cell r="GG6">
            <v>4491.6666666666724</v>
          </cell>
          <cell r="GH6">
            <v>4512.5000000000055</v>
          </cell>
          <cell r="GI6">
            <v>4533.3333333333385</v>
          </cell>
          <cell r="GJ6">
            <v>4554.1666666666715</v>
          </cell>
          <cell r="GK6">
            <v>4575.0000000000045</v>
          </cell>
          <cell r="GL6">
            <v>4595.8333333333376</v>
          </cell>
          <cell r="GM6">
            <v>4616.6666666666706</v>
          </cell>
          <cell r="GN6">
            <v>4637.5000000000036</v>
          </cell>
          <cell r="GO6">
            <v>4658.3333333333367</v>
          </cell>
          <cell r="GP6">
            <v>4679.1666666666697</v>
          </cell>
          <cell r="GQ6">
            <v>4700.0000000000027</v>
          </cell>
          <cell r="GR6">
            <v>4720.8333333333358</v>
          </cell>
          <cell r="GS6">
            <v>4741.6666666666688</v>
          </cell>
          <cell r="GT6">
            <v>4762.5000000000018</v>
          </cell>
          <cell r="GU6">
            <v>4783.3333333333348</v>
          </cell>
          <cell r="GV6">
            <v>4804.1666666666679</v>
          </cell>
          <cell r="GW6">
            <v>4825.0000000000009</v>
          </cell>
          <cell r="GX6">
            <v>4845.8333333333339</v>
          </cell>
          <cell r="GY6">
            <v>4866.666666666667</v>
          </cell>
          <cell r="GZ6">
            <v>4887.5</v>
          </cell>
          <cell r="HA6">
            <v>4908.333333333333</v>
          </cell>
          <cell r="HB6">
            <v>4929.1666666666661</v>
          </cell>
          <cell r="HC6">
            <v>4949.9999999999991</v>
          </cell>
          <cell r="HD6">
            <v>4970.8333333333321</v>
          </cell>
          <cell r="HE6">
            <v>4991.6666666666652</v>
          </cell>
          <cell r="HF6">
            <v>5012.4999999999982</v>
          </cell>
        </row>
        <row r="7">
          <cell r="N7">
            <v>0</v>
          </cell>
          <cell r="O7">
            <v>20.833333333333332</v>
          </cell>
          <cell r="P7">
            <v>41.666666666666664</v>
          </cell>
          <cell r="Q7">
            <v>62.5</v>
          </cell>
          <cell r="R7">
            <v>83.333333333333329</v>
          </cell>
          <cell r="S7">
            <v>104.16666666666666</v>
          </cell>
          <cell r="T7">
            <v>124.99999999999999</v>
          </cell>
          <cell r="U7">
            <v>145.83333333333331</v>
          </cell>
          <cell r="V7">
            <v>166.66666666666666</v>
          </cell>
          <cell r="W7">
            <v>187.5</v>
          </cell>
          <cell r="X7">
            <v>208.33333333333334</v>
          </cell>
          <cell r="Y7">
            <v>229.16666666666669</v>
          </cell>
          <cell r="Z7">
            <v>250.00000000000003</v>
          </cell>
          <cell r="AA7">
            <v>270.83333333333337</v>
          </cell>
          <cell r="AB7">
            <v>291.66666666666669</v>
          </cell>
          <cell r="AC7">
            <v>312.5</v>
          </cell>
          <cell r="AD7">
            <v>333.33333333333331</v>
          </cell>
          <cell r="AE7">
            <v>354.16666666666663</v>
          </cell>
          <cell r="AF7">
            <v>374.99999999999994</v>
          </cell>
          <cell r="AG7">
            <v>395.83333333333326</v>
          </cell>
          <cell r="AH7">
            <v>416.66666666666657</v>
          </cell>
          <cell r="AI7">
            <v>437.49999999999989</v>
          </cell>
          <cell r="AJ7">
            <v>458.3333333333332</v>
          </cell>
          <cell r="AK7">
            <v>479.16666666666652</v>
          </cell>
          <cell r="AL7">
            <v>499.99999999999983</v>
          </cell>
          <cell r="AM7">
            <v>520.83333333333314</v>
          </cell>
          <cell r="AN7">
            <v>541.66666666666652</v>
          </cell>
          <cell r="AO7">
            <v>562.49999999999989</v>
          </cell>
          <cell r="AP7">
            <v>583.33333333333326</v>
          </cell>
          <cell r="AQ7">
            <v>604.16666666666663</v>
          </cell>
          <cell r="AR7">
            <v>625</v>
          </cell>
          <cell r="AS7">
            <v>645.83333333333337</v>
          </cell>
          <cell r="AT7">
            <v>666.66666666666674</v>
          </cell>
          <cell r="AU7">
            <v>687.50000000000011</v>
          </cell>
          <cell r="AV7">
            <v>708.33333333333348</v>
          </cell>
          <cell r="AW7">
            <v>729.16666666666686</v>
          </cell>
          <cell r="AX7">
            <v>750.00000000000023</v>
          </cell>
          <cell r="AY7">
            <v>770.8333333333336</v>
          </cell>
          <cell r="AZ7">
            <v>791.66666666666697</v>
          </cell>
          <cell r="BA7">
            <v>812.50000000000034</v>
          </cell>
          <cell r="BB7">
            <v>833.33333333333371</v>
          </cell>
          <cell r="BC7">
            <v>854.16666666666708</v>
          </cell>
          <cell r="BD7">
            <v>875.00000000000045</v>
          </cell>
          <cell r="BE7">
            <v>895.83333333333383</v>
          </cell>
          <cell r="BF7">
            <v>916.6666666666672</v>
          </cell>
          <cell r="BG7">
            <v>937.50000000000057</v>
          </cell>
          <cell r="BH7">
            <v>958.33333333333394</v>
          </cell>
          <cell r="BI7">
            <v>979.16666666666731</v>
          </cell>
          <cell r="BJ7">
            <v>1000.0000000000007</v>
          </cell>
          <cell r="BK7">
            <v>1020.8333333333341</v>
          </cell>
          <cell r="BL7">
            <v>1041.6666666666674</v>
          </cell>
          <cell r="BM7">
            <v>1062.5000000000007</v>
          </cell>
          <cell r="BN7">
            <v>1083.3333333333339</v>
          </cell>
          <cell r="BO7">
            <v>1104.1666666666672</v>
          </cell>
          <cell r="BP7">
            <v>1125.0000000000005</v>
          </cell>
          <cell r="BQ7">
            <v>1145.8333333333337</v>
          </cell>
          <cell r="BR7">
            <v>1166.666666666667</v>
          </cell>
          <cell r="BS7">
            <v>1187.5000000000002</v>
          </cell>
          <cell r="BT7">
            <v>1208.3333333333335</v>
          </cell>
          <cell r="BU7">
            <v>1229.1666666666667</v>
          </cell>
          <cell r="BV7">
            <v>1250</v>
          </cell>
          <cell r="BW7">
            <v>1270.8333333333333</v>
          </cell>
          <cell r="BX7">
            <v>1291.6666666666665</v>
          </cell>
          <cell r="BY7">
            <v>1312.4999999999998</v>
          </cell>
          <cell r="BZ7">
            <v>1333.333333333333</v>
          </cell>
          <cell r="CA7">
            <v>1354.1666666666663</v>
          </cell>
          <cell r="CB7">
            <v>1374.9999999999995</v>
          </cell>
          <cell r="CC7">
            <v>1395.8333333333328</v>
          </cell>
          <cell r="CD7">
            <v>1416.6666666666661</v>
          </cell>
          <cell r="CE7">
            <v>1437.4999999999993</v>
          </cell>
          <cell r="CF7">
            <v>1458.3333333333326</v>
          </cell>
          <cell r="CG7">
            <v>1479.1666666666658</v>
          </cell>
          <cell r="CH7">
            <v>1499.9999999999991</v>
          </cell>
          <cell r="CI7">
            <v>1520.8333333333323</v>
          </cell>
          <cell r="CJ7">
            <v>1541.6666666666656</v>
          </cell>
          <cell r="CK7">
            <v>1562.4999999999989</v>
          </cell>
          <cell r="CL7">
            <v>1583.3333333333321</v>
          </cell>
          <cell r="CM7">
            <v>1604.1666666666654</v>
          </cell>
          <cell r="CN7">
            <v>1624.9999999999986</v>
          </cell>
          <cell r="CO7">
            <v>1645.8333333333319</v>
          </cell>
          <cell r="CP7">
            <v>1666.6666666666652</v>
          </cell>
          <cell r="CQ7">
            <v>1687.4999999999984</v>
          </cell>
          <cell r="CR7">
            <v>1708.3333333333317</v>
          </cell>
          <cell r="CS7">
            <v>1729.1666666666649</v>
          </cell>
          <cell r="CT7">
            <v>1749.9999999999982</v>
          </cell>
          <cell r="CU7">
            <v>1770.8333333333314</v>
          </cell>
          <cell r="CV7">
            <v>1791.6666666666647</v>
          </cell>
          <cell r="CW7">
            <v>1812.499999999998</v>
          </cell>
          <cell r="CX7">
            <v>1833.3333333333312</v>
          </cell>
          <cell r="CY7">
            <v>1854.1666666666645</v>
          </cell>
          <cell r="CZ7">
            <v>1874.9999999999977</v>
          </cell>
          <cell r="DA7">
            <v>1895.833333333331</v>
          </cell>
          <cell r="DB7">
            <v>1916.6666666666642</v>
          </cell>
          <cell r="DC7">
            <v>1937.4999999999975</v>
          </cell>
          <cell r="DD7">
            <v>1958.3333333333308</v>
          </cell>
          <cell r="DE7">
            <v>1979.166666666664</v>
          </cell>
          <cell r="DF7">
            <v>1999.9999999999973</v>
          </cell>
          <cell r="DG7">
            <v>2020.8333333333305</v>
          </cell>
          <cell r="DH7">
            <v>2041.6666666666638</v>
          </cell>
          <cell r="DI7">
            <v>2062.4999999999973</v>
          </cell>
          <cell r="DJ7">
            <v>2083.3333333333308</v>
          </cell>
          <cell r="DK7">
            <v>2104.1666666666642</v>
          </cell>
          <cell r="DL7">
            <v>2124.9999999999977</v>
          </cell>
          <cell r="DM7">
            <v>2145.8333333333312</v>
          </cell>
          <cell r="DN7">
            <v>2166.6666666666647</v>
          </cell>
          <cell r="DO7">
            <v>2187.4999999999982</v>
          </cell>
          <cell r="DP7">
            <v>2208.3333333333317</v>
          </cell>
          <cell r="DQ7">
            <v>2229.1666666666652</v>
          </cell>
          <cell r="DR7">
            <v>2249.9999999999986</v>
          </cell>
          <cell r="DS7">
            <v>2270.8333333333321</v>
          </cell>
          <cell r="DT7">
            <v>2291.6666666666656</v>
          </cell>
          <cell r="DU7">
            <v>2312.4999999999991</v>
          </cell>
          <cell r="DV7">
            <v>2333.3333333333326</v>
          </cell>
          <cell r="DW7">
            <v>2354.1666666666661</v>
          </cell>
          <cell r="DX7">
            <v>2374.9999999999995</v>
          </cell>
          <cell r="DY7">
            <v>2395.833333333333</v>
          </cell>
          <cell r="DZ7">
            <v>2416.6666666666665</v>
          </cell>
          <cell r="EA7">
            <v>2437.5</v>
          </cell>
          <cell r="EB7">
            <v>2458.3333333333335</v>
          </cell>
          <cell r="EC7">
            <v>2479.166666666667</v>
          </cell>
          <cell r="ED7">
            <v>2500.0000000000005</v>
          </cell>
          <cell r="EE7">
            <v>2520.8333333333339</v>
          </cell>
          <cell r="EF7">
            <v>2541.6666666666674</v>
          </cell>
          <cell r="EG7">
            <v>2562.5000000000009</v>
          </cell>
          <cell r="EH7">
            <v>2583.3333333333344</v>
          </cell>
          <cell r="EI7">
            <v>2604.1666666666679</v>
          </cell>
          <cell r="EJ7">
            <v>2625.0000000000014</v>
          </cell>
          <cell r="EK7">
            <v>2645.8333333333348</v>
          </cell>
          <cell r="EL7">
            <v>2666.6666666666683</v>
          </cell>
          <cell r="EM7">
            <v>2687.5000000000018</v>
          </cell>
          <cell r="EN7">
            <v>2708.3333333333353</v>
          </cell>
          <cell r="EO7">
            <v>2729.1666666666688</v>
          </cell>
          <cell r="EP7">
            <v>2750.0000000000023</v>
          </cell>
          <cell r="EQ7">
            <v>2770.8333333333358</v>
          </cell>
          <cell r="ER7">
            <v>2791.6666666666692</v>
          </cell>
          <cell r="ES7">
            <v>2812.5000000000027</v>
          </cell>
          <cell r="ET7">
            <v>2833.3333333333362</v>
          </cell>
          <cell r="EU7">
            <v>2854.1666666666697</v>
          </cell>
          <cell r="EV7">
            <v>2875.0000000000032</v>
          </cell>
          <cell r="EW7">
            <v>2895.8333333333367</v>
          </cell>
          <cell r="EX7">
            <v>2916.6666666666702</v>
          </cell>
          <cell r="EY7">
            <v>2937.5000000000036</v>
          </cell>
          <cell r="EZ7">
            <v>2958.3333333333371</v>
          </cell>
          <cell r="FA7">
            <v>2979.1666666666706</v>
          </cell>
          <cell r="FB7">
            <v>3000.0000000000041</v>
          </cell>
          <cell r="FC7">
            <v>3020.8333333333376</v>
          </cell>
          <cell r="FD7">
            <v>3041.6666666666711</v>
          </cell>
          <cell r="FE7">
            <v>3062.5000000000045</v>
          </cell>
          <cell r="FF7">
            <v>3083.333333333338</v>
          </cell>
          <cell r="FG7">
            <v>3104.1666666666715</v>
          </cell>
          <cell r="FH7">
            <v>3125.000000000005</v>
          </cell>
          <cell r="FI7">
            <v>3145.8333333333385</v>
          </cell>
          <cell r="FJ7">
            <v>3166.666666666672</v>
          </cell>
          <cell r="FK7">
            <v>3187.5000000000055</v>
          </cell>
          <cell r="FL7">
            <v>3208.3333333333389</v>
          </cell>
          <cell r="FM7">
            <v>3229.1666666666724</v>
          </cell>
          <cell r="FN7">
            <v>3250.0000000000059</v>
          </cell>
          <cell r="FO7">
            <v>3270.8333333333394</v>
          </cell>
          <cell r="FP7">
            <v>3291.6666666666729</v>
          </cell>
          <cell r="FQ7">
            <v>3312.5000000000064</v>
          </cell>
          <cell r="FR7">
            <v>3333.3333333333399</v>
          </cell>
          <cell r="FS7">
            <v>3354.1666666666733</v>
          </cell>
          <cell r="FT7">
            <v>3375.0000000000068</v>
          </cell>
          <cell r="FU7">
            <v>3395.8333333333403</v>
          </cell>
          <cell r="FV7">
            <v>3416.6666666666738</v>
          </cell>
          <cell r="FW7">
            <v>3437.5000000000073</v>
          </cell>
          <cell r="FX7">
            <v>3458.3333333333408</v>
          </cell>
          <cell r="FY7">
            <v>3479.1666666666742</v>
          </cell>
          <cell r="FZ7">
            <v>3500.0000000000077</v>
          </cell>
          <cell r="GA7">
            <v>3520.8333333333412</v>
          </cell>
          <cell r="GB7">
            <v>3541.6666666666747</v>
          </cell>
          <cell r="GC7">
            <v>3562.5000000000082</v>
          </cell>
          <cell r="GD7">
            <v>3583.3333333333417</v>
          </cell>
          <cell r="GE7">
            <v>3604.1666666666752</v>
          </cell>
          <cell r="GF7">
            <v>3625.0000000000086</v>
          </cell>
          <cell r="GG7">
            <v>3645.8333333333421</v>
          </cell>
          <cell r="GH7">
            <v>3666.6666666666756</v>
          </cell>
          <cell r="GI7">
            <v>3687.5000000000091</v>
          </cell>
          <cell r="GJ7">
            <v>3708.3333333333426</v>
          </cell>
          <cell r="GK7">
            <v>3729.1666666666761</v>
          </cell>
          <cell r="GL7">
            <v>3750.0000000000095</v>
          </cell>
          <cell r="GM7">
            <v>3770.833333333343</v>
          </cell>
          <cell r="GN7">
            <v>3791.6666666666765</v>
          </cell>
          <cell r="GO7">
            <v>3812.50000000001</v>
          </cell>
          <cell r="GP7">
            <v>3833.3333333333435</v>
          </cell>
          <cell r="GQ7">
            <v>3854.166666666677</v>
          </cell>
          <cell r="GR7">
            <v>3875.0000000000105</v>
          </cell>
          <cell r="GS7">
            <v>3895.8333333333439</v>
          </cell>
          <cell r="GT7">
            <v>3916.6666666666774</v>
          </cell>
          <cell r="GU7">
            <v>3937.5000000000109</v>
          </cell>
          <cell r="GV7">
            <v>3958.3333333333444</v>
          </cell>
          <cell r="GW7">
            <v>3979.1666666666779</v>
          </cell>
          <cell r="GX7">
            <v>4000.0000000000114</v>
          </cell>
          <cell r="GY7">
            <v>4020.8333333333449</v>
          </cell>
          <cell r="GZ7">
            <v>4041.6666666666783</v>
          </cell>
          <cell r="HA7">
            <v>4062.5000000000118</v>
          </cell>
          <cell r="HB7">
            <v>4083.3333333333453</v>
          </cell>
          <cell r="HC7">
            <v>4104.1666666666788</v>
          </cell>
          <cell r="HD7">
            <v>4125.0000000000118</v>
          </cell>
          <cell r="HE7">
            <v>4145.8333333333449</v>
          </cell>
          <cell r="HF7">
            <v>4166.6666666666779</v>
          </cell>
        </row>
        <row r="10">
          <cell r="N10">
            <v>0</v>
          </cell>
          <cell r="O10">
            <v>10</v>
          </cell>
          <cell r="P10">
            <v>10.896860986547086</v>
          </cell>
          <cell r="Q10">
            <v>11.755230085259532</v>
          </cell>
          <cell r="R10">
            <v>12.578275352749245</v>
          </cell>
          <cell r="S10">
            <v>13.36878918674134</v>
          </cell>
          <cell r="T10">
            <v>14.129245460505599</v>
          </cell>
          <cell r="U10">
            <v>14.861846193106331</v>
          </cell>
          <cell r="V10">
            <v>15.568559974025058</v>
          </cell>
          <cell r="W10">
            <v>16.251153830680348</v>
          </cell>
          <cell r="X10">
            <v>16.91121983728101</v>
          </cell>
          <cell r="Y10">
            <v>17.550197473063758</v>
          </cell>
          <cell r="Z10">
            <v>18.169392519503386</v>
          </cell>
          <cell r="AA10">
            <v>18.769993120103987</v>
          </cell>
          <cell r="AB10">
            <v>19.353083499112731</v>
          </cell>
          <cell r="AC10">
            <v>19.919655737073072</v>
          </cell>
          <cell r="AD10">
            <v>20.068681318681314</v>
          </cell>
          <cell r="AE10">
            <v>20.06868131868131</v>
          </cell>
          <cell r="AF10">
            <v>20.068681318681314</v>
          </cell>
          <cell r="AG10">
            <v>20.068681318681314</v>
          </cell>
          <cell r="AH10">
            <v>20.06868131868131</v>
          </cell>
          <cell r="AI10">
            <v>20.068681318681314</v>
          </cell>
          <cell r="AJ10">
            <v>20.06868131868131</v>
          </cell>
          <cell r="AK10">
            <v>20.06868131868131</v>
          </cell>
          <cell r="AL10">
            <v>20.06868131868131</v>
          </cell>
          <cell r="AM10">
            <v>20.068681318681307</v>
          </cell>
          <cell r="AN10">
            <v>20.06868131868131</v>
          </cell>
          <cell r="AO10">
            <v>20.068681318681307</v>
          </cell>
          <cell r="AP10">
            <v>20.068681318681307</v>
          </cell>
          <cell r="AQ10">
            <v>20.068681318681307</v>
          </cell>
          <cell r="AR10">
            <v>20.068681318681307</v>
          </cell>
          <cell r="AS10">
            <v>20.068681318681307</v>
          </cell>
          <cell r="AT10">
            <v>20.068681318681307</v>
          </cell>
          <cell r="AU10">
            <v>20.068681318681307</v>
          </cell>
          <cell r="AV10">
            <v>20.068681318681303</v>
          </cell>
          <cell r="AW10">
            <v>20.068681318681307</v>
          </cell>
          <cell r="AX10">
            <v>20.068681318681307</v>
          </cell>
          <cell r="AY10">
            <v>20.068681318681307</v>
          </cell>
          <cell r="AZ10">
            <v>20.068681318681307</v>
          </cell>
          <cell r="BA10">
            <v>20.06868131868131</v>
          </cell>
          <cell r="BB10">
            <v>20.068681318681307</v>
          </cell>
          <cell r="BC10">
            <v>20.068681318681307</v>
          </cell>
          <cell r="BD10">
            <v>20.068681318681307</v>
          </cell>
          <cell r="BE10">
            <v>20.068681318681307</v>
          </cell>
          <cell r="BF10">
            <v>20.068681318681307</v>
          </cell>
          <cell r="BG10">
            <v>20.068681318681303</v>
          </cell>
          <cell r="BH10">
            <v>20.068681318681307</v>
          </cell>
          <cell r="BI10">
            <v>20.068681318681307</v>
          </cell>
          <cell r="BJ10">
            <v>20.06868131868131</v>
          </cell>
          <cell r="BK10">
            <v>20.068681318681303</v>
          </cell>
          <cell r="BL10">
            <v>20.068681318681303</v>
          </cell>
          <cell r="BM10">
            <v>20.068681318681307</v>
          </cell>
          <cell r="BN10">
            <v>20.068681318681303</v>
          </cell>
          <cell r="BO10">
            <v>20.068681318681307</v>
          </cell>
          <cell r="BP10">
            <v>20.0686813186813</v>
          </cell>
          <cell r="BQ10">
            <v>20.068681318681303</v>
          </cell>
          <cell r="BR10">
            <v>20.0686813186813</v>
          </cell>
          <cell r="BS10">
            <v>20.068681318681303</v>
          </cell>
          <cell r="BT10">
            <v>20.068681318681303</v>
          </cell>
          <cell r="BU10">
            <v>20.0686813186813</v>
          </cell>
          <cell r="BV10">
            <v>20.0686813186813</v>
          </cell>
          <cell r="BW10">
            <v>20.068681318681303</v>
          </cell>
          <cell r="BX10">
            <v>20.068681318681303</v>
          </cell>
          <cell r="BY10">
            <v>20.068681318681303</v>
          </cell>
          <cell r="BZ10">
            <v>20.264423076923062</v>
          </cell>
          <cell r="CA10">
            <v>20.503985020797121</v>
          </cell>
          <cell r="CB10">
            <v>20.743546964671179</v>
          </cell>
          <cell r="CC10">
            <v>20.983108908545237</v>
          </cell>
          <cell r="CD10">
            <v>21.222670852419295</v>
          </cell>
          <cell r="CE10">
            <v>21.462232796293353</v>
          </cell>
          <cell r="CF10">
            <v>21.701794740167411</v>
          </cell>
          <cell r="CG10">
            <v>21.94135668404147</v>
          </cell>
          <cell r="CH10">
            <v>22.180918627915528</v>
          </cell>
          <cell r="CI10">
            <v>22.420480571789586</v>
          </cell>
          <cell r="CJ10">
            <v>22.660042515663644</v>
          </cell>
          <cell r="CK10">
            <v>22.899604459537702</v>
          </cell>
          <cell r="CL10">
            <v>23.13916640341176</v>
          </cell>
          <cell r="CM10">
            <v>23.378728347285819</v>
          </cell>
          <cell r="CN10">
            <v>23.618290291159877</v>
          </cell>
          <cell r="CO10">
            <v>23.857852235033935</v>
          </cell>
          <cell r="CP10">
            <v>24.097414178907993</v>
          </cell>
          <cell r="CQ10">
            <v>24.336976122782051</v>
          </cell>
          <cell r="CR10">
            <v>24.576538066656109</v>
          </cell>
          <cell r="CS10">
            <v>24.816100010530167</v>
          </cell>
          <cell r="CT10">
            <v>25.055661954404226</v>
          </cell>
          <cell r="CU10">
            <v>25.295223898278284</v>
          </cell>
          <cell r="CV10">
            <v>25.534785842152342</v>
          </cell>
          <cell r="CW10">
            <v>25.7743477860264</v>
          </cell>
          <cell r="CX10">
            <v>26.013909729900458</v>
          </cell>
          <cell r="CY10">
            <v>26.253471673774516</v>
          </cell>
          <cell r="CZ10">
            <v>26.493033617648575</v>
          </cell>
          <cell r="DA10">
            <v>26.732595561522633</v>
          </cell>
          <cell r="DB10">
            <v>26.972157505396691</v>
          </cell>
          <cell r="DC10">
            <v>27.211719449270749</v>
          </cell>
          <cell r="DD10">
            <v>27.451281393144807</v>
          </cell>
          <cell r="DE10">
            <v>27.690843337018865</v>
          </cell>
          <cell r="DF10">
            <v>27.930405280892924</v>
          </cell>
          <cell r="DG10">
            <v>28.169967224766982</v>
          </cell>
          <cell r="DH10">
            <v>28.40952916864104</v>
          </cell>
          <cell r="DI10">
            <v>28.649091112515098</v>
          </cell>
          <cell r="DJ10">
            <v>28.888653056389156</v>
          </cell>
          <cell r="DK10">
            <v>29.128215000263214</v>
          </cell>
          <cell r="DL10">
            <v>29.367776944137272</v>
          </cell>
          <cell r="DM10">
            <v>29.607338888011331</v>
          </cell>
          <cell r="DN10">
            <v>29.846900831885389</v>
          </cell>
          <cell r="DO10">
            <v>30.086462775759447</v>
          </cell>
          <cell r="DP10">
            <v>30.326024719633505</v>
          </cell>
          <cell r="DQ10">
            <v>30.565586663507563</v>
          </cell>
          <cell r="DR10">
            <v>30.805148607381621</v>
          </cell>
          <cell r="DS10">
            <v>31.04471055125568</v>
          </cell>
          <cell r="DT10">
            <v>31.284272495129738</v>
          </cell>
          <cell r="DU10">
            <v>31.523834439003796</v>
          </cell>
          <cell r="DV10">
            <v>31.763396382877854</v>
          </cell>
          <cell r="DW10">
            <v>32.002958326751916</v>
          </cell>
          <cell r="DX10">
            <v>32.242520270625974</v>
          </cell>
          <cell r="DY10">
            <v>32.482082214500032</v>
          </cell>
          <cell r="DZ10">
            <v>32.72164415837409</v>
          </cell>
          <cell r="EA10">
            <v>32.961206102248148</v>
          </cell>
          <cell r="EB10">
            <v>33.200768046122207</v>
          </cell>
          <cell r="EC10">
            <v>33.440329989996265</v>
          </cell>
          <cell r="ED10">
            <v>33.679891933870323</v>
          </cell>
          <cell r="EE10">
            <v>33.919453877744381</v>
          </cell>
          <cell r="EF10">
            <v>34.159015821618439</v>
          </cell>
          <cell r="EG10">
            <v>34.398577765492497</v>
          </cell>
          <cell r="EH10">
            <v>34.638139709366556</v>
          </cell>
          <cell r="EI10">
            <v>34.877701653240614</v>
          </cell>
          <cell r="EJ10">
            <v>35.117263597114672</v>
          </cell>
          <cell r="EK10">
            <v>35.35682554098873</v>
          </cell>
          <cell r="EL10">
            <v>35.596387484862788</v>
          </cell>
          <cell r="EM10">
            <v>35.835949428736846</v>
          </cell>
          <cell r="EN10">
            <v>36.075511372610904</v>
          </cell>
          <cell r="EO10">
            <v>36.315073316484963</v>
          </cell>
          <cell r="EP10">
            <v>36.554635260359021</v>
          </cell>
          <cell r="EQ10">
            <v>36.794197204233079</v>
          </cell>
          <cell r="ER10">
            <v>37.033759148107137</v>
          </cell>
          <cell r="ES10">
            <v>37.273321091981195</v>
          </cell>
          <cell r="ET10">
            <v>37.512883035855253</v>
          </cell>
          <cell r="EU10">
            <v>37.752444979729312</v>
          </cell>
          <cell r="EV10">
            <v>37.99200692360337</v>
          </cell>
          <cell r="EW10">
            <v>38.231568867477428</v>
          </cell>
          <cell r="EX10">
            <v>38.471130811351486</v>
          </cell>
          <cell r="EY10">
            <v>38.710692755225544</v>
          </cell>
          <cell r="EZ10">
            <v>38.950254699099602</v>
          </cell>
          <cell r="FA10">
            <v>39.189816642973661</v>
          </cell>
          <cell r="FB10">
            <v>39.429378586847719</v>
          </cell>
          <cell r="FC10">
            <v>39.668940530721777</v>
          </cell>
          <cell r="FD10">
            <v>39.908502474595835</v>
          </cell>
          <cell r="FE10">
            <v>40.148064418469893</v>
          </cell>
          <cell r="FF10">
            <v>40.387626362343951</v>
          </cell>
          <cell r="FG10">
            <v>40.627188306218009</v>
          </cell>
          <cell r="FH10">
            <v>40.866750250092068</v>
          </cell>
          <cell r="FI10">
            <v>41.106312193966126</v>
          </cell>
          <cell r="FJ10">
            <v>41.345874137840184</v>
          </cell>
          <cell r="FK10">
            <v>41.585436081714242</v>
          </cell>
          <cell r="FL10">
            <v>41.8249980255883</v>
          </cell>
          <cell r="FM10">
            <v>42.064559969462358</v>
          </cell>
          <cell r="FN10">
            <v>42.304121913336417</v>
          </cell>
          <cell r="FO10">
            <v>42.543683857210475</v>
          </cell>
          <cell r="FP10">
            <v>42.783245801084533</v>
          </cell>
          <cell r="FQ10">
            <v>43.022807744958591</v>
          </cell>
          <cell r="FR10">
            <v>43.262369688832649</v>
          </cell>
          <cell r="FS10">
            <v>43.501931632706707</v>
          </cell>
          <cell r="FT10">
            <v>43.741493576580766</v>
          </cell>
          <cell r="FU10">
            <v>43.981055520454824</v>
          </cell>
          <cell r="FV10">
            <v>44.220617464328882</v>
          </cell>
          <cell r="FW10">
            <v>44.46017940820294</v>
          </cell>
          <cell r="FX10">
            <v>44.699741352076998</v>
          </cell>
          <cell r="FY10">
            <v>44.939303295951056</v>
          </cell>
          <cell r="FZ10">
            <v>45.178865239825114</v>
          </cell>
          <cell r="GA10">
            <v>45.418427183699173</v>
          </cell>
          <cell r="GB10">
            <v>45.657989127573231</v>
          </cell>
          <cell r="GC10">
            <v>45.897551071447289</v>
          </cell>
          <cell r="GD10">
            <v>46.137113015321347</v>
          </cell>
          <cell r="GE10">
            <v>46.376674959195405</v>
          </cell>
          <cell r="GF10">
            <v>46.616236903069463</v>
          </cell>
          <cell r="GG10">
            <v>46.855798846943522</v>
          </cell>
          <cell r="GH10">
            <v>47.09536079081758</v>
          </cell>
          <cell r="GI10">
            <v>47.334922734691638</v>
          </cell>
          <cell r="GJ10">
            <v>47.574484678565696</v>
          </cell>
          <cell r="GK10">
            <v>47.814046622439754</v>
          </cell>
          <cell r="GL10">
            <v>48.053608566313812</v>
          </cell>
          <cell r="GM10">
            <v>48.293170510187871</v>
          </cell>
          <cell r="GN10">
            <v>48.532732454061929</v>
          </cell>
          <cell r="GO10">
            <v>48.772294397935987</v>
          </cell>
          <cell r="GP10">
            <v>49.011856341810045</v>
          </cell>
          <cell r="GQ10">
            <v>49.251418285684103</v>
          </cell>
          <cell r="GR10">
            <v>49.490980229558161</v>
          </cell>
          <cell r="GS10">
            <v>49.730542173432219</v>
          </cell>
          <cell r="GT10">
            <v>49.970104117306278</v>
          </cell>
          <cell r="GU10">
            <v>50.209666061180336</v>
          </cell>
          <cell r="GV10">
            <v>50.449228005054394</v>
          </cell>
          <cell r="GW10">
            <v>50.688789948928452</v>
          </cell>
          <cell r="GX10">
            <v>50.92835189280251</v>
          </cell>
          <cell r="GY10">
            <v>51.167913836676568</v>
          </cell>
          <cell r="GZ10">
            <v>51.407475780550627</v>
          </cell>
          <cell r="HA10">
            <v>51.647037724424685</v>
          </cell>
          <cell r="HB10">
            <v>51.886599668298743</v>
          </cell>
          <cell r="HC10">
            <v>52.126161612172801</v>
          </cell>
          <cell r="HD10">
            <v>52.365723556046859</v>
          </cell>
          <cell r="HE10">
            <v>52.605285499920917</v>
          </cell>
          <cell r="HF10">
            <v>52.844847443794976</v>
          </cell>
        </row>
        <row r="45">
          <cell r="N45">
            <v>0</v>
          </cell>
          <cell r="O45">
            <v>887.5</v>
          </cell>
          <cell r="P45">
            <v>929.16666666666663</v>
          </cell>
          <cell r="Q45">
            <v>970.83333333333337</v>
          </cell>
          <cell r="R45">
            <v>1012.5000000000001</v>
          </cell>
          <cell r="S45">
            <v>1054.1666666666667</v>
          </cell>
          <cell r="T45">
            <v>1095.8333333333335</v>
          </cell>
          <cell r="U45">
            <v>1137.5000000000002</v>
          </cell>
          <cell r="V45">
            <v>1179.166666666667</v>
          </cell>
          <cell r="W45">
            <v>1220.8333333333335</v>
          </cell>
          <cell r="X45">
            <v>1262.5</v>
          </cell>
          <cell r="Y45">
            <v>1304.1666666666667</v>
          </cell>
          <cell r="Z45">
            <v>1345.8333333333333</v>
          </cell>
          <cell r="AA45">
            <v>1387.5</v>
          </cell>
          <cell r="AB45">
            <v>1429.1666666666665</v>
          </cell>
          <cell r="AC45">
            <v>1470.833333333333</v>
          </cell>
          <cell r="AD45">
            <v>1512.4999999999995</v>
          </cell>
          <cell r="AE45">
            <v>1554.1666666666661</v>
          </cell>
          <cell r="AF45">
            <v>1595.8333333333328</v>
          </cell>
          <cell r="AG45">
            <v>1637.4999999999993</v>
          </cell>
          <cell r="AH45">
            <v>1679.1666666666658</v>
          </cell>
          <cell r="AI45">
            <v>1720.8333333333326</v>
          </cell>
          <cell r="AJ45">
            <v>1762.4999999999991</v>
          </cell>
          <cell r="AK45">
            <v>1804.1666666666656</v>
          </cell>
          <cell r="AL45">
            <v>1845.8333333333321</v>
          </cell>
          <cell r="AM45">
            <v>1887.4999999999986</v>
          </cell>
          <cell r="AN45">
            <v>1929.1666666666654</v>
          </cell>
          <cell r="AO45">
            <v>1970.8333333333321</v>
          </cell>
          <cell r="AP45">
            <v>2012.4999999999986</v>
          </cell>
          <cell r="AQ45">
            <v>2054.1666666666652</v>
          </cell>
          <cell r="AR45">
            <v>2095.8333333333321</v>
          </cell>
          <cell r="AS45">
            <v>2137.4999999999986</v>
          </cell>
          <cell r="AT45">
            <v>2179.1666666666652</v>
          </cell>
          <cell r="AU45">
            <v>2220.8333333333317</v>
          </cell>
          <cell r="AV45">
            <v>2262.4999999999982</v>
          </cell>
          <cell r="AW45">
            <v>2304.1666666666652</v>
          </cell>
          <cell r="AX45">
            <v>2345.8333333333317</v>
          </cell>
          <cell r="AY45">
            <v>2387.4999999999982</v>
          </cell>
          <cell r="AZ45">
            <v>2429.1666666666652</v>
          </cell>
          <cell r="BA45">
            <v>2470.8333333333317</v>
          </cell>
          <cell r="BB45">
            <v>2512.4999999999982</v>
          </cell>
          <cell r="BC45">
            <v>2554.1666666666647</v>
          </cell>
          <cell r="BD45">
            <v>2595.8333333333312</v>
          </cell>
          <cell r="BE45">
            <v>2637.4999999999982</v>
          </cell>
          <cell r="BF45">
            <v>2679.1666666666647</v>
          </cell>
          <cell r="BG45">
            <v>2720.8333333333312</v>
          </cell>
          <cell r="BH45">
            <v>2762.4999999999982</v>
          </cell>
          <cell r="BI45">
            <v>2804.1666666666647</v>
          </cell>
          <cell r="BJ45">
            <v>2845.8333333333312</v>
          </cell>
          <cell r="BK45">
            <v>2887.4999999999977</v>
          </cell>
          <cell r="BL45">
            <v>2929.1666666666642</v>
          </cell>
          <cell r="BM45">
            <v>2970.8333333333312</v>
          </cell>
          <cell r="BN45">
            <v>3012.4999999999973</v>
          </cell>
          <cell r="BO45">
            <v>3054.1666666666642</v>
          </cell>
          <cell r="BP45">
            <v>3095.8333333333303</v>
          </cell>
          <cell r="BQ45">
            <v>3137.4999999999973</v>
          </cell>
          <cell r="BR45">
            <v>3179.1666666666633</v>
          </cell>
          <cell r="BS45">
            <v>3220.8333333333303</v>
          </cell>
          <cell r="BT45">
            <v>3262.4999999999968</v>
          </cell>
          <cell r="BU45">
            <v>3304.1666666666633</v>
          </cell>
          <cell r="BV45">
            <v>3345.8333333333303</v>
          </cell>
          <cell r="BW45">
            <v>3387.4999999999973</v>
          </cell>
          <cell r="BX45">
            <v>3429.1666666666638</v>
          </cell>
          <cell r="BY45">
            <v>3470.8333333333303</v>
          </cell>
          <cell r="BZ45">
            <v>3512.4999999999973</v>
          </cell>
          <cell r="CA45">
            <v>3554.1666666666642</v>
          </cell>
          <cell r="CB45">
            <v>3595.8333333333308</v>
          </cell>
          <cell r="CC45">
            <v>3637.4999999999973</v>
          </cell>
          <cell r="CD45">
            <v>3679.1666666666642</v>
          </cell>
          <cell r="CE45">
            <v>3720.8333333333312</v>
          </cell>
          <cell r="CF45">
            <v>3762.4999999999977</v>
          </cell>
          <cell r="CG45">
            <v>3804.1666666666642</v>
          </cell>
          <cell r="CH45">
            <v>3845.8333333333312</v>
          </cell>
          <cell r="CI45">
            <v>3887.4999999999982</v>
          </cell>
          <cell r="CJ45">
            <v>3929.1666666666647</v>
          </cell>
          <cell r="CK45">
            <v>3970.8333333333312</v>
          </cell>
          <cell r="CL45">
            <v>4012.4999999999982</v>
          </cell>
          <cell r="CM45">
            <v>4054.1666666666652</v>
          </cell>
          <cell r="CN45">
            <v>4095.8333333333317</v>
          </cell>
          <cell r="CO45">
            <v>4137.4999999999982</v>
          </cell>
          <cell r="CP45">
            <v>4179.1666666666652</v>
          </cell>
          <cell r="CQ45">
            <v>4220.8333333333321</v>
          </cell>
          <cell r="CR45">
            <v>4262.4999999999982</v>
          </cell>
          <cell r="CS45">
            <v>4304.1666666666652</v>
          </cell>
          <cell r="CT45">
            <v>4345.8333333333321</v>
          </cell>
          <cell r="CU45">
            <v>4387.4999999999991</v>
          </cell>
          <cell r="CV45">
            <v>4429.1666666666661</v>
          </cell>
          <cell r="CW45">
            <v>4470.8333333333321</v>
          </cell>
          <cell r="CX45">
            <v>4512.4999999999991</v>
          </cell>
          <cell r="CY45">
            <v>4554.1666666666661</v>
          </cell>
          <cell r="CZ45">
            <v>4595.8333333333321</v>
          </cell>
          <cell r="DA45">
            <v>4637.4999999999991</v>
          </cell>
          <cell r="DB45">
            <v>4679.1666666666661</v>
          </cell>
          <cell r="DC45">
            <v>4720.833333333333</v>
          </cell>
          <cell r="DD45">
            <v>4762.5</v>
          </cell>
          <cell r="DE45">
            <v>4804.1666666666661</v>
          </cell>
          <cell r="DF45">
            <v>4845.833333333333</v>
          </cell>
          <cell r="DG45">
            <v>4887.5</v>
          </cell>
          <cell r="DH45">
            <v>4929.1666666666661</v>
          </cell>
          <cell r="DI45">
            <v>4970.8333333333339</v>
          </cell>
          <cell r="DJ45">
            <v>5012.5</v>
          </cell>
          <cell r="DK45">
            <v>5054.1666666666679</v>
          </cell>
          <cell r="DL45">
            <v>5095.8333333333339</v>
          </cell>
          <cell r="DM45">
            <v>5137.5000000000018</v>
          </cell>
          <cell r="DN45">
            <v>5179.1666666666679</v>
          </cell>
          <cell r="DO45">
            <v>5220.8333333333358</v>
          </cell>
          <cell r="DP45">
            <v>5262.5000000000018</v>
          </cell>
          <cell r="DQ45">
            <v>5304.1666666666697</v>
          </cell>
          <cell r="DR45">
            <v>5345.8333333333358</v>
          </cell>
          <cell r="DS45">
            <v>5387.5000000000036</v>
          </cell>
          <cell r="DT45">
            <v>5429.1666666666697</v>
          </cell>
          <cell r="DU45">
            <v>5470.8333333333376</v>
          </cell>
          <cell r="DV45">
            <v>5512.5000000000036</v>
          </cell>
          <cell r="DW45">
            <v>5554.1666666666715</v>
          </cell>
          <cell r="DX45">
            <v>5595.8333333333376</v>
          </cell>
          <cell r="DY45">
            <v>5637.5000000000055</v>
          </cell>
          <cell r="DZ45">
            <v>5679.1666666666715</v>
          </cell>
          <cell r="EA45">
            <v>5720.8333333333394</v>
          </cell>
          <cell r="EB45">
            <v>5762.5000000000055</v>
          </cell>
          <cell r="EC45">
            <v>5804.1666666666733</v>
          </cell>
          <cell r="ED45">
            <v>5845.8333333333394</v>
          </cell>
          <cell r="EE45">
            <v>5887.5000000000073</v>
          </cell>
          <cell r="EF45">
            <v>5929.1666666666733</v>
          </cell>
          <cell r="EG45">
            <v>5970.8333333333412</v>
          </cell>
          <cell r="EH45">
            <v>6012.5000000000073</v>
          </cell>
          <cell r="EI45">
            <v>6054.1666666666752</v>
          </cell>
          <cell r="EJ45">
            <v>6095.8333333333412</v>
          </cell>
          <cell r="EK45">
            <v>6137.5000000000091</v>
          </cell>
          <cell r="EL45">
            <v>6179.1666666666752</v>
          </cell>
          <cell r="EM45">
            <v>6220.833333333343</v>
          </cell>
          <cell r="EN45">
            <v>6262.5000000000091</v>
          </cell>
          <cell r="EO45">
            <v>6304.166666666677</v>
          </cell>
          <cell r="EP45">
            <v>6345.833333333343</v>
          </cell>
          <cell r="EQ45">
            <v>6387.5000000000109</v>
          </cell>
          <cell r="ER45">
            <v>6429.166666666677</v>
          </cell>
          <cell r="ES45">
            <v>6470.8333333333449</v>
          </cell>
          <cell r="ET45">
            <v>6512.5000000000109</v>
          </cell>
          <cell r="EU45">
            <v>6554.1666666666788</v>
          </cell>
          <cell r="EV45">
            <v>6595.8333333333449</v>
          </cell>
          <cell r="EW45">
            <v>6637.5000000000127</v>
          </cell>
          <cell r="EX45">
            <v>6679.1666666666788</v>
          </cell>
          <cell r="EY45">
            <v>6720.8333333333467</v>
          </cell>
          <cell r="EZ45">
            <v>6762.5000000000127</v>
          </cell>
          <cell r="FA45">
            <v>6804.1666666666806</v>
          </cell>
          <cell r="FB45">
            <v>6845.8333333333467</v>
          </cell>
          <cell r="FC45">
            <v>6887.5000000000146</v>
          </cell>
          <cell r="FD45">
            <v>6929.1666666666806</v>
          </cell>
          <cell r="FE45">
            <v>6970.8333333333485</v>
          </cell>
          <cell r="FF45">
            <v>7012.5000000000146</v>
          </cell>
          <cell r="FG45">
            <v>7054.1666666666824</v>
          </cell>
          <cell r="FH45">
            <v>7095.8333333333485</v>
          </cell>
          <cell r="FI45">
            <v>7137.5000000000164</v>
          </cell>
          <cell r="FJ45">
            <v>7179.1666666666824</v>
          </cell>
          <cell r="FK45">
            <v>7220.8333333333503</v>
          </cell>
          <cell r="FL45">
            <v>7262.5000000000164</v>
          </cell>
          <cell r="FM45">
            <v>7304.1666666666843</v>
          </cell>
          <cell r="FN45">
            <v>7345.8333333333503</v>
          </cell>
          <cell r="FO45">
            <v>7387.5000000000173</v>
          </cell>
          <cell r="FP45">
            <v>7429.1666666666843</v>
          </cell>
          <cell r="FQ45">
            <v>7470.8333333333503</v>
          </cell>
          <cell r="FR45">
            <v>7512.5000000000164</v>
          </cell>
          <cell r="FS45">
            <v>7554.1666666666833</v>
          </cell>
          <cell r="FT45">
            <v>7595.8333333333503</v>
          </cell>
          <cell r="FU45">
            <v>7637.5000000000164</v>
          </cell>
          <cell r="FV45">
            <v>7679.1666666666824</v>
          </cell>
          <cell r="FW45">
            <v>7720.8333333333494</v>
          </cell>
          <cell r="FX45">
            <v>7762.5000000000164</v>
          </cell>
          <cell r="FY45">
            <v>7804.1666666666824</v>
          </cell>
          <cell r="FZ45">
            <v>7845.8333333333485</v>
          </cell>
          <cell r="GA45">
            <v>7887.5000000000155</v>
          </cell>
          <cell r="GB45">
            <v>7929.1666666666824</v>
          </cell>
          <cell r="GC45">
            <v>7970.8333333333485</v>
          </cell>
          <cell r="GD45">
            <v>8012.5000000000146</v>
          </cell>
          <cell r="GE45">
            <v>8054.1666666666815</v>
          </cell>
          <cell r="GF45">
            <v>8095.8333333333485</v>
          </cell>
          <cell r="GG45">
            <v>8137.5000000000146</v>
          </cell>
          <cell r="GH45">
            <v>8179.1666666666806</v>
          </cell>
          <cell r="GI45">
            <v>8220.8333333333467</v>
          </cell>
          <cell r="GJ45">
            <v>8262.5000000000146</v>
          </cell>
          <cell r="GK45">
            <v>8304.1666666666806</v>
          </cell>
          <cell r="GL45">
            <v>8345.8333333333467</v>
          </cell>
          <cell r="GM45">
            <v>8387.5000000000146</v>
          </cell>
          <cell r="GN45">
            <v>8429.1666666666806</v>
          </cell>
          <cell r="GO45">
            <v>8470.8333333333467</v>
          </cell>
          <cell r="GP45">
            <v>8512.5000000000127</v>
          </cell>
          <cell r="GQ45">
            <v>8554.1666666666788</v>
          </cell>
          <cell r="GR45">
            <v>8595.8333333333467</v>
          </cell>
          <cell r="GS45">
            <v>8637.5000000000127</v>
          </cell>
          <cell r="GT45">
            <v>8679.1666666666788</v>
          </cell>
          <cell r="GU45">
            <v>8720.8333333333467</v>
          </cell>
          <cell r="GV45">
            <v>8762.5000000000127</v>
          </cell>
          <cell r="GW45">
            <v>8804.1666666666788</v>
          </cell>
          <cell r="GX45">
            <v>8845.8333333333449</v>
          </cell>
          <cell r="GY45">
            <v>8887.5000000000109</v>
          </cell>
          <cell r="GZ45">
            <v>8929.1666666666788</v>
          </cell>
          <cell r="HA45">
            <v>8970.8333333333449</v>
          </cell>
          <cell r="HB45">
            <v>9012.5000000000109</v>
          </cell>
          <cell r="HC45">
            <v>9054.1666666666788</v>
          </cell>
          <cell r="HD45">
            <v>9095.833333333343</v>
          </cell>
          <cell r="HE45">
            <v>9137.5000000000109</v>
          </cell>
          <cell r="HF45">
            <v>9179.1666666666752</v>
          </cell>
        </row>
        <row r="46">
          <cell r="N46">
            <v>0</v>
          </cell>
          <cell r="O46">
            <v>10650</v>
          </cell>
          <cell r="P46">
            <v>11150</v>
          </cell>
          <cell r="Q46">
            <v>11650</v>
          </cell>
          <cell r="R46">
            <v>12150</v>
          </cell>
          <cell r="S46">
            <v>12650</v>
          </cell>
          <cell r="T46">
            <v>13150</v>
          </cell>
          <cell r="U46">
            <v>13650</v>
          </cell>
          <cell r="V46">
            <v>14150</v>
          </cell>
          <cell r="W46">
            <v>14650</v>
          </cell>
          <cell r="X46">
            <v>15150</v>
          </cell>
          <cell r="Y46">
            <v>15650</v>
          </cell>
          <cell r="Z46">
            <v>16150</v>
          </cell>
          <cell r="AA46">
            <v>16650</v>
          </cell>
          <cell r="AB46">
            <v>17150</v>
          </cell>
          <cell r="AC46">
            <v>17650</v>
          </cell>
          <cell r="AD46">
            <v>18150</v>
          </cell>
          <cell r="AE46">
            <v>18650</v>
          </cell>
          <cell r="AF46">
            <v>19150</v>
          </cell>
          <cell r="AG46">
            <v>19650</v>
          </cell>
          <cell r="AH46">
            <v>20150</v>
          </cell>
          <cell r="AI46">
            <v>20650</v>
          </cell>
          <cell r="AJ46">
            <v>21150</v>
          </cell>
          <cell r="AK46">
            <v>21650</v>
          </cell>
          <cell r="AL46">
            <v>22150</v>
          </cell>
          <cell r="AM46">
            <v>22650</v>
          </cell>
          <cell r="AN46">
            <v>23150</v>
          </cell>
          <cell r="AO46">
            <v>23650</v>
          </cell>
          <cell r="AP46">
            <v>24150</v>
          </cell>
          <cell r="AQ46">
            <v>24650</v>
          </cell>
          <cell r="AR46">
            <v>25150</v>
          </cell>
          <cell r="AS46">
            <v>25650</v>
          </cell>
          <cell r="AT46">
            <v>26150</v>
          </cell>
          <cell r="AU46">
            <v>26650</v>
          </cell>
          <cell r="AV46">
            <v>27150</v>
          </cell>
          <cell r="AW46">
            <v>27650</v>
          </cell>
          <cell r="AX46">
            <v>28150</v>
          </cell>
          <cell r="AY46">
            <v>28650</v>
          </cell>
          <cell r="AZ46">
            <v>29150</v>
          </cell>
          <cell r="BA46">
            <v>29650</v>
          </cell>
          <cell r="BB46">
            <v>30150</v>
          </cell>
          <cell r="BC46">
            <v>30650</v>
          </cell>
          <cell r="BD46">
            <v>31150</v>
          </cell>
          <cell r="BE46">
            <v>31650</v>
          </cell>
          <cell r="BF46">
            <v>32150</v>
          </cell>
          <cell r="BG46">
            <v>32650</v>
          </cell>
          <cell r="BH46">
            <v>33150</v>
          </cell>
          <cell r="BI46">
            <v>33650</v>
          </cell>
          <cell r="BJ46">
            <v>34150</v>
          </cell>
          <cell r="BK46">
            <v>34650</v>
          </cell>
          <cell r="BL46">
            <v>35150</v>
          </cell>
          <cell r="BM46">
            <v>35650</v>
          </cell>
          <cell r="BN46">
            <v>36150</v>
          </cell>
          <cell r="BO46">
            <v>36650</v>
          </cell>
          <cell r="BP46">
            <v>37150</v>
          </cell>
          <cell r="BQ46">
            <v>37650</v>
          </cell>
          <cell r="BR46">
            <v>38150</v>
          </cell>
          <cell r="BS46">
            <v>38650</v>
          </cell>
          <cell r="BT46">
            <v>39150</v>
          </cell>
          <cell r="BU46">
            <v>39650</v>
          </cell>
          <cell r="BV46">
            <v>40150</v>
          </cell>
          <cell r="BW46">
            <v>40650</v>
          </cell>
          <cell r="BX46">
            <v>41150</v>
          </cell>
          <cell r="BY46">
            <v>41650</v>
          </cell>
          <cell r="BZ46">
            <v>42150</v>
          </cell>
          <cell r="CA46">
            <v>42650</v>
          </cell>
          <cell r="CB46">
            <v>43150</v>
          </cell>
          <cell r="CC46">
            <v>43650</v>
          </cell>
          <cell r="CD46">
            <v>44150</v>
          </cell>
          <cell r="CE46">
            <v>44650</v>
          </cell>
          <cell r="CF46">
            <v>45150</v>
          </cell>
          <cell r="CG46">
            <v>45650</v>
          </cell>
          <cell r="CH46">
            <v>46150</v>
          </cell>
          <cell r="CI46">
            <v>46650</v>
          </cell>
          <cell r="CJ46">
            <v>47150</v>
          </cell>
          <cell r="CK46">
            <v>47650</v>
          </cell>
          <cell r="CL46">
            <v>48150</v>
          </cell>
          <cell r="CM46">
            <v>48650</v>
          </cell>
          <cell r="CN46">
            <v>49150</v>
          </cell>
          <cell r="CO46">
            <v>49650</v>
          </cell>
          <cell r="CP46">
            <v>50150</v>
          </cell>
          <cell r="CQ46">
            <v>50650</v>
          </cell>
          <cell r="CR46">
            <v>51150</v>
          </cell>
          <cell r="CS46">
            <v>51650</v>
          </cell>
          <cell r="CT46">
            <v>52150</v>
          </cell>
          <cell r="CU46">
            <v>52650</v>
          </cell>
          <cell r="CV46">
            <v>53150</v>
          </cell>
          <cell r="CW46">
            <v>53650</v>
          </cell>
          <cell r="CX46">
            <v>54150</v>
          </cell>
          <cell r="CY46">
            <v>54650</v>
          </cell>
          <cell r="CZ46">
            <v>55150</v>
          </cell>
          <cell r="DA46">
            <v>55650</v>
          </cell>
          <cell r="DB46">
            <v>56150</v>
          </cell>
          <cell r="DC46">
            <v>56650</v>
          </cell>
          <cell r="DD46">
            <v>57150</v>
          </cell>
          <cell r="DE46">
            <v>57650</v>
          </cell>
          <cell r="DF46">
            <v>58150</v>
          </cell>
          <cell r="DG46">
            <v>58650</v>
          </cell>
          <cell r="DH46">
            <v>59150</v>
          </cell>
          <cell r="DI46">
            <v>59650</v>
          </cell>
          <cell r="DJ46">
            <v>60150</v>
          </cell>
          <cell r="DK46">
            <v>60650</v>
          </cell>
          <cell r="DL46">
            <v>61150</v>
          </cell>
          <cell r="DM46">
            <v>61650</v>
          </cell>
          <cell r="DN46">
            <v>62150</v>
          </cell>
          <cell r="DO46">
            <v>62650</v>
          </cell>
          <cell r="DP46">
            <v>63150</v>
          </cell>
          <cell r="DQ46">
            <v>63650</v>
          </cell>
          <cell r="DR46">
            <v>64150</v>
          </cell>
          <cell r="DS46">
            <v>64650</v>
          </cell>
          <cell r="DT46">
            <v>65150</v>
          </cell>
          <cell r="DU46">
            <v>65650</v>
          </cell>
          <cell r="DV46">
            <v>66150</v>
          </cell>
          <cell r="DW46">
            <v>66650</v>
          </cell>
          <cell r="DX46">
            <v>67150</v>
          </cell>
          <cell r="DY46">
            <v>67650</v>
          </cell>
          <cell r="DZ46">
            <v>68150</v>
          </cell>
          <cell r="EA46">
            <v>68650</v>
          </cell>
          <cell r="EB46">
            <v>69150</v>
          </cell>
          <cell r="EC46">
            <v>69650</v>
          </cell>
          <cell r="ED46">
            <v>70150</v>
          </cell>
          <cell r="EE46">
            <v>70650</v>
          </cell>
          <cell r="EF46">
            <v>71150</v>
          </cell>
          <cell r="EG46">
            <v>71650</v>
          </cell>
          <cell r="EH46">
            <v>72150</v>
          </cell>
          <cell r="EI46">
            <v>72650</v>
          </cell>
          <cell r="EJ46">
            <v>73150</v>
          </cell>
          <cell r="EK46">
            <v>73650</v>
          </cell>
          <cell r="EL46">
            <v>74150</v>
          </cell>
          <cell r="EM46">
            <v>74650</v>
          </cell>
          <cell r="EN46">
            <v>75150</v>
          </cell>
          <cell r="EO46">
            <v>75650</v>
          </cell>
          <cell r="EP46">
            <v>76150</v>
          </cell>
          <cell r="EQ46">
            <v>76650</v>
          </cell>
          <cell r="ER46">
            <v>77150</v>
          </cell>
          <cell r="ES46">
            <v>77650</v>
          </cell>
          <cell r="ET46">
            <v>78150</v>
          </cell>
          <cell r="EU46">
            <v>78650</v>
          </cell>
          <cell r="EV46">
            <v>79150</v>
          </cell>
          <cell r="EW46">
            <v>79650</v>
          </cell>
          <cell r="EX46">
            <v>80150</v>
          </cell>
          <cell r="EY46">
            <v>80650</v>
          </cell>
          <cell r="EZ46">
            <v>81150</v>
          </cell>
          <cell r="FA46">
            <v>81650</v>
          </cell>
          <cell r="FB46">
            <v>82150</v>
          </cell>
          <cell r="FC46">
            <v>82650</v>
          </cell>
          <cell r="FD46">
            <v>83150</v>
          </cell>
          <cell r="FE46">
            <v>83650</v>
          </cell>
          <cell r="FF46">
            <v>84150</v>
          </cell>
          <cell r="FG46">
            <v>84650</v>
          </cell>
          <cell r="FH46">
            <v>85150</v>
          </cell>
          <cell r="FI46">
            <v>85650</v>
          </cell>
          <cell r="FJ46">
            <v>86150</v>
          </cell>
          <cell r="FK46">
            <v>86650</v>
          </cell>
          <cell r="FL46">
            <v>87150</v>
          </cell>
          <cell r="FM46">
            <v>87650</v>
          </cell>
          <cell r="FN46">
            <v>88150</v>
          </cell>
          <cell r="FO46">
            <v>88650</v>
          </cell>
          <cell r="FP46">
            <v>89150</v>
          </cell>
          <cell r="FQ46">
            <v>89650</v>
          </cell>
          <cell r="FR46">
            <v>90150</v>
          </cell>
          <cell r="FS46">
            <v>90650</v>
          </cell>
          <cell r="FT46">
            <v>91150</v>
          </cell>
          <cell r="FU46">
            <v>91650</v>
          </cell>
          <cell r="FV46">
            <v>92150</v>
          </cell>
          <cell r="FW46">
            <v>92650</v>
          </cell>
          <cell r="FX46">
            <v>93150</v>
          </cell>
          <cell r="FY46">
            <v>93650</v>
          </cell>
          <cell r="FZ46">
            <v>94150</v>
          </cell>
          <cell r="GA46">
            <v>94650</v>
          </cell>
          <cell r="GB46">
            <v>95150</v>
          </cell>
          <cell r="GC46">
            <v>95650</v>
          </cell>
          <cell r="GD46">
            <v>96150</v>
          </cell>
          <cell r="GE46">
            <v>96650</v>
          </cell>
          <cell r="GF46">
            <v>97150</v>
          </cell>
          <cell r="GG46">
            <v>97650</v>
          </cell>
          <cell r="GH46">
            <v>98150</v>
          </cell>
          <cell r="GI46">
            <v>98650</v>
          </cell>
          <cell r="GJ46">
            <v>99150</v>
          </cell>
          <cell r="GK46">
            <v>99650</v>
          </cell>
          <cell r="GL46">
            <v>100150</v>
          </cell>
          <cell r="GM46">
            <v>100650</v>
          </cell>
          <cell r="GN46">
            <v>101150</v>
          </cell>
          <cell r="GO46">
            <v>101650</v>
          </cell>
          <cell r="GP46">
            <v>102150</v>
          </cell>
          <cell r="GQ46">
            <v>102650</v>
          </cell>
          <cell r="GR46">
            <v>103150</v>
          </cell>
          <cell r="GS46">
            <v>103650</v>
          </cell>
          <cell r="GT46">
            <v>104150</v>
          </cell>
          <cell r="GU46">
            <v>104650</v>
          </cell>
          <cell r="GV46">
            <v>105150</v>
          </cell>
          <cell r="GW46">
            <v>105650</v>
          </cell>
          <cell r="GX46">
            <v>106150</v>
          </cell>
          <cell r="GY46">
            <v>106650</v>
          </cell>
          <cell r="GZ46">
            <v>107150</v>
          </cell>
          <cell r="HA46">
            <v>107650</v>
          </cell>
          <cell r="HB46">
            <v>108150</v>
          </cell>
          <cell r="HC46">
            <v>108650</v>
          </cell>
          <cell r="HD46">
            <v>109150</v>
          </cell>
          <cell r="HE46">
            <v>109650</v>
          </cell>
          <cell r="HF46">
            <v>110150</v>
          </cell>
        </row>
        <row r="47">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T47">
            <v>0</v>
          </cell>
          <cell r="GU47">
            <v>0</v>
          </cell>
          <cell r="GV47">
            <v>0</v>
          </cell>
          <cell r="GW47">
            <v>0</v>
          </cell>
          <cell r="GX47">
            <v>0</v>
          </cell>
          <cell r="GY47">
            <v>0</v>
          </cell>
          <cell r="GZ47">
            <v>0</v>
          </cell>
          <cell r="HA47">
            <v>0</v>
          </cell>
          <cell r="HB47">
            <v>0</v>
          </cell>
          <cell r="HC47">
            <v>0</v>
          </cell>
          <cell r="HD47">
            <v>0</v>
          </cell>
          <cell r="HE47">
            <v>0</v>
          </cell>
          <cell r="HF47">
            <v>0</v>
          </cell>
        </row>
        <row r="48">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cell r="ED48">
            <v>0</v>
          </cell>
          <cell r="EE48">
            <v>0</v>
          </cell>
          <cell r="EF48">
            <v>0</v>
          </cell>
          <cell r="EG48">
            <v>0</v>
          </cell>
          <cell r="EH48">
            <v>0</v>
          </cell>
          <cell r="EI48">
            <v>0</v>
          </cell>
          <cell r="EJ48">
            <v>0</v>
          </cell>
          <cell r="EK48">
            <v>0</v>
          </cell>
          <cell r="EL48">
            <v>0</v>
          </cell>
          <cell r="EM48">
            <v>0</v>
          </cell>
          <cell r="EN48">
            <v>0</v>
          </cell>
          <cell r="EO48">
            <v>0</v>
          </cell>
          <cell r="EP48">
            <v>0</v>
          </cell>
          <cell r="EQ48">
            <v>0</v>
          </cell>
          <cell r="ER48">
            <v>0</v>
          </cell>
          <cell r="ES48">
            <v>0</v>
          </cell>
          <cell r="ET48">
            <v>0</v>
          </cell>
          <cell r="EU48">
            <v>0</v>
          </cell>
          <cell r="EV48">
            <v>0</v>
          </cell>
          <cell r="EW48">
            <v>0</v>
          </cell>
          <cell r="EX48">
            <v>0</v>
          </cell>
          <cell r="EY48">
            <v>0</v>
          </cell>
          <cell r="EZ48">
            <v>0</v>
          </cell>
          <cell r="FA48">
            <v>0</v>
          </cell>
          <cell r="FB48">
            <v>0</v>
          </cell>
          <cell r="FC48">
            <v>0</v>
          </cell>
          <cell r="FD48">
            <v>0</v>
          </cell>
          <cell r="FE48">
            <v>0</v>
          </cell>
          <cell r="FF48">
            <v>0</v>
          </cell>
          <cell r="FG48">
            <v>0</v>
          </cell>
          <cell r="FH48">
            <v>0</v>
          </cell>
          <cell r="FI48">
            <v>0</v>
          </cell>
          <cell r="FJ48">
            <v>0</v>
          </cell>
          <cell r="FK48">
            <v>0</v>
          </cell>
          <cell r="FL48">
            <v>0</v>
          </cell>
          <cell r="FM48">
            <v>0</v>
          </cell>
          <cell r="FN48">
            <v>0</v>
          </cell>
          <cell r="FO48">
            <v>0</v>
          </cell>
          <cell r="FP48">
            <v>0</v>
          </cell>
          <cell r="FQ48">
            <v>0</v>
          </cell>
          <cell r="FR48">
            <v>0</v>
          </cell>
          <cell r="FS48">
            <v>0</v>
          </cell>
          <cell r="FT48">
            <v>0</v>
          </cell>
          <cell r="FU48">
            <v>0</v>
          </cell>
          <cell r="FV48">
            <v>0</v>
          </cell>
          <cell r="FW48">
            <v>0</v>
          </cell>
          <cell r="FX48">
            <v>0</v>
          </cell>
          <cell r="FY48">
            <v>0</v>
          </cell>
          <cell r="FZ48">
            <v>0</v>
          </cell>
          <cell r="GA48">
            <v>0</v>
          </cell>
          <cell r="GB48">
            <v>0</v>
          </cell>
          <cell r="GC48">
            <v>0</v>
          </cell>
          <cell r="GD48">
            <v>0</v>
          </cell>
          <cell r="GE48">
            <v>0</v>
          </cell>
          <cell r="GF48">
            <v>0</v>
          </cell>
          <cell r="GG48">
            <v>0</v>
          </cell>
          <cell r="GH48">
            <v>0</v>
          </cell>
          <cell r="GI48">
            <v>0</v>
          </cell>
          <cell r="GJ48">
            <v>0</v>
          </cell>
          <cell r="GK48">
            <v>0</v>
          </cell>
          <cell r="GL48">
            <v>0</v>
          </cell>
          <cell r="GM48">
            <v>0</v>
          </cell>
          <cell r="GN48">
            <v>0</v>
          </cell>
          <cell r="GO48">
            <v>0</v>
          </cell>
          <cell r="GP48">
            <v>0</v>
          </cell>
          <cell r="GQ48">
            <v>0</v>
          </cell>
          <cell r="GR48">
            <v>0</v>
          </cell>
          <cell r="GS48">
            <v>0</v>
          </cell>
          <cell r="GT48">
            <v>0</v>
          </cell>
          <cell r="GU48">
            <v>0</v>
          </cell>
          <cell r="GV48">
            <v>0</v>
          </cell>
          <cell r="GW48">
            <v>0</v>
          </cell>
          <cell r="GX48">
            <v>0</v>
          </cell>
          <cell r="GY48">
            <v>0</v>
          </cell>
          <cell r="GZ48">
            <v>0</v>
          </cell>
          <cell r="HA48">
            <v>0</v>
          </cell>
          <cell r="HB48">
            <v>0</v>
          </cell>
          <cell r="HC48">
            <v>0</v>
          </cell>
          <cell r="HD48">
            <v>0</v>
          </cell>
          <cell r="HE48">
            <v>0</v>
          </cell>
          <cell r="HF48">
            <v>0</v>
          </cell>
        </row>
        <row r="49">
          <cell r="N49">
            <v>0</v>
          </cell>
          <cell r="O49">
            <v>887.5</v>
          </cell>
          <cell r="P49">
            <v>929.16666666666663</v>
          </cell>
          <cell r="Q49">
            <v>970.83333333333337</v>
          </cell>
          <cell r="R49">
            <v>1012.5000000000001</v>
          </cell>
          <cell r="S49">
            <v>1054.1666666666667</v>
          </cell>
          <cell r="T49">
            <v>1095.8333333333335</v>
          </cell>
          <cell r="U49">
            <v>1137.5000000000002</v>
          </cell>
          <cell r="V49">
            <v>1179.166666666667</v>
          </cell>
          <cell r="W49">
            <v>1220.8333333333335</v>
          </cell>
          <cell r="X49">
            <v>1262.5</v>
          </cell>
          <cell r="Y49">
            <v>1304.1666666666667</v>
          </cell>
          <cell r="Z49">
            <v>1345.8333333333333</v>
          </cell>
          <cell r="AA49">
            <v>1387.5</v>
          </cell>
          <cell r="AB49">
            <v>1429.1666666666665</v>
          </cell>
          <cell r="AC49">
            <v>1470.833333333333</v>
          </cell>
          <cell r="AD49">
            <v>1512.4999999999995</v>
          </cell>
          <cell r="AE49">
            <v>1554.1666666666661</v>
          </cell>
          <cell r="AF49">
            <v>1595.8333333333328</v>
          </cell>
          <cell r="AG49">
            <v>1637.4999999999993</v>
          </cell>
          <cell r="AH49">
            <v>1679.1666666666658</v>
          </cell>
          <cell r="AI49">
            <v>1720.8333333333326</v>
          </cell>
          <cell r="AJ49">
            <v>1762.4999999999991</v>
          </cell>
          <cell r="AK49">
            <v>1804.1666666666656</v>
          </cell>
          <cell r="AL49">
            <v>1845.8333333333321</v>
          </cell>
          <cell r="AM49">
            <v>1887.4999999999986</v>
          </cell>
          <cell r="AN49">
            <v>1929.1666666666654</v>
          </cell>
          <cell r="AO49">
            <v>1970.8333333333321</v>
          </cell>
          <cell r="AP49">
            <v>2012.4999999999986</v>
          </cell>
          <cell r="AQ49">
            <v>2054.1666666666652</v>
          </cell>
          <cell r="AR49">
            <v>2095.8333333333321</v>
          </cell>
          <cell r="AS49">
            <v>2137.4999999999986</v>
          </cell>
          <cell r="AT49">
            <v>2179.1666666666652</v>
          </cell>
          <cell r="AU49">
            <v>2220.8333333333317</v>
          </cell>
          <cell r="AV49">
            <v>2262.4999999999982</v>
          </cell>
          <cell r="AW49">
            <v>2304.1666666666652</v>
          </cell>
          <cell r="AX49">
            <v>2345.8333333333317</v>
          </cell>
          <cell r="AY49">
            <v>2387.4999999999982</v>
          </cell>
          <cell r="AZ49">
            <v>2429.1666666666652</v>
          </cell>
          <cell r="BA49">
            <v>2470.8333333333317</v>
          </cell>
          <cell r="BB49">
            <v>2512.4999999999982</v>
          </cell>
          <cell r="BC49">
            <v>2554.1666666666647</v>
          </cell>
          <cell r="BD49">
            <v>2595.8333333333312</v>
          </cell>
          <cell r="BE49">
            <v>2637.4999999999982</v>
          </cell>
          <cell r="BF49">
            <v>2679.1666666666647</v>
          </cell>
          <cell r="BG49">
            <v>2720.8333333333312</v>
          </cell>
          <cell r="BH49">
            <v>2762.4999999999982</v>
          </cell>
          <cell r="BI49">
            <v>2804.1666666666647</v>
          </cell>
          <cell r="BJ49">
            <v>2845.8333333333312</v>
          </cell>
          <cell r="BK49">
            <v>2887.4999999999977</v>
          </cell>
          <cell r="BL49">
            <v>2929.1666666666642</v>
          </cell>
          <cell r="BM49">
            <v>2970.8333333333312</v>
          </cell>
          <cell r="BN49">
            <v>3012.4999999999973</v>
          </cell>
          <cell r="BO49">
            <v>3054.1666666666642</v>
          </cell>
          <cell r="BP49">
            <v>3095.8333333333303</v>
          </cell>
          <cell r="BQ49">
            <v>3137.4999999999973</v>
          </cell>
          <cell r="BR49">
            <v>3179.1666666666633</v>
          </cell>
          <cell r="BS49">
            <v>3220.8333333333303</v>
          </cell>
          <cell r="BT49">
            <v>3262.4999999999968</v>
          </cell>
          <cell r="BU49">
            <v>3304.1666666666633</v>
          </cell>
          <cell r="BV49">
            <v>3345.8333333333303</v>
          </cell>
          <cell r="BW49">
            <v>3387.4999999999973</v>
          </cell>
          <cell r="BX49">
            <v>3429.1666666666638</v>
          </cell>
          <cell r="BY49">
            <v>3470.8333333333303</v>
          </cell>
          <cell r="BZ49">
            <v>3512.4999999999973</v>
          </cell>
          <cell r="CA49">
            <v>3554.1666666666642</v>
          </cell>
          <cell r="CB49">
            <v>3595.8333333333308</v>
          </cell>
          <cell r="CC49">
            <v>3637.4999999999973</v>
          </cell>
          <cell r="CD49">
            <v>3679.1666666666642</v>
          </cell>
          <cell r="CE49">
            <v>3720.8333333333312</v>
          </cell>
          <cell r="CF49">
            <v>3762.4999999999977</v>
          </cell>
          <cell r="CG49">
            <v>3804.1666666666642</v>
          </cell>
          <cell r="CH49">
            <v>3845.8333333333312</v>
          </cell>
          <cell r="CI49">
            <v>3887.4999999999982</v>
          </cell>
          <cell r="CJ49">
            <v>3929.1666666666647</v>
          </cell>
          <cell r="CK49">
            <v>3970.8333333333312</v>
          </cell>
          <cell r="CL49">
            <v>4012.4999999999982</v>
          </cell>
          <cell r="CM49">
            <v>4054.1666666666652</v>
          </cell>
          <cell r="CN49">
            <v>4095.8333333333317</v>
          </cell>
          <cell r="CO49">
            <v>4137.4999999999982</v>
          </cell>
          <cell r="CP49">
            <v>4179.1666666666652</v>
          </cell>
          <cell r="CQ49">
            <v>4220.8333333333321</v>
          </cell>
          <cell r="CR49">
            <v>4262.4999999999982</v>
          </cell>
          <cell r="CS49">
            <v>4304.1666666666652</v>
          </cell>
          <cell r="CT49">
            <v>4345.8333333333321</v>
          </cell>
          <cell r="CU49">
            <v>4387.4999999999991</v>
          </cell>
          <cell r="CV49">
            <v>4429.1666666666661</v>
          </cell>
          <cell r="CW49">
            <v>4470.8333333333321</v>
          </cell>
          <cell r="CX49">
            <v>4512.4999999999991</v>
          </cell>
          <cell r="CY49">
            <v>4554.1666666666661</v>
          </cell>
          <cell r="CZ49">
            <v>4595.8333333333321</v>
          </cell>
          <cell r="DA49">
            <v>4637.4999999999991</v>
          </cell>
          <cell r="DB49">
            <v>4679.1666666666661</v>
          </cell>
          <cell r="DC49">
            <v>4720.833333333333</v>
          </cell>
          <cell r="DD49">
            <v>4762.5</v>
          </cell>
          <cell r="DE49">
            <v>4804.1666666666661</v>
          </cell>
          <cell r="DF49">
            <v>4845.833333333333</v>
          </cell>
          <cell r="DG49">
            <v>4887.5</v>
          </cell>
          <cell r="DH49">
            <v>4929.1666666666661</v>
          </cell>
          <cell r="DI49">
            <v>4970.8333333333339</v>
          </cell>
          <cell r="DJ49">
            <v>5012.5</v>
          </cell>
          <cell r="DK49">
            <v>5054.1666666666679</v>
          </cell>
          <cell r="DL49">
            <v>5095.8333333333339</v>
          </cell>
          <cell r="DM49">
            <v>5137.5000000000018</v>
          </cell>
          <cell r="DN49">
            <v>5179.1666666666679</v>
          </cell>
          <cell r="DO49">
            <v>5220.8333333333358</v>
          </cell>
          <cell r="DP49">
            <v>5262.5000000000018</v>
          </cell>
          <cell r="DQ49">
            <v>5304.1666666666697</v>
          </cell>
          <cell r="DR49">
            <v>5345.8333333333358</v>
          </cell>
          <cell r="DS49">
            <v>5387.5000000000036</v>
          </cell>
          <cell r="DT49">
            <v>5429.1666666666697</v>
          </cell>
          <cell r="DU49">
            <v>5470.8333333333376</v>
          </cell>
          <cell r="DV49">
            <v>5512.5000000000036</v>
          </cell>
          <cell r="DW49">
            <v>5554.1666666666715</v>
          </cell>
          <cell r="DX49">
            <v>5595.8333333333376</v>
          </cell>
          <cell r="DY49">
            <v>5637.5000000000055</v>
          </cell>
          <cell r="DZ49">
            <v>5679.1666666666715</v>
          </cell>
          <cell r="EA49">
            <v>5720.8333333333394</v>
          </cell>
          <cell r="EB49">
            <v>5762.5000000000055</v>
          </cell>
          <cell r="EC49">
            <v>5804.1666666666733</v>
          </cell>
          <cell r="ED49">
            <v>5845.8333333333394</v>
          </cell>
          <cell r="EE49">
            <v>5887.5000000000073</v>
          </cell>
          <cell r="EF49">
            <v>5929.1666666666733</v>
          </cell>
          <cell r="EG49">
            <v>5970.8333333333412</v>
          </cell>
          <cell r="EH49">
            <v>6012.5000000000073</v>
          </cell>
          <cell r="EI49">
            <v>6054.1666666666752</v>
          </cell>
          <cell r="EJ49">
            <v>6095.8333333333412</v>
          </cell>
          <cell r="EK49">
            <v>6137.5000000000091</v>
          </cell>
          <cell r="EL49">
            <v>6179.1666666666752</v>
          </cell>
          <cell r="EM49">
            <v>6220.833333333343</v>
          </cell>
          <cell r="EN49">
            <v>6262.5000000000091</v>
          </cell>
          <cell r="EO49">
            <v>6304.166666666677</v>
          </cell>
          <cell r="EP49">
            <v>6345.833333333343</v>
          </cell>
          <cell r="EQ49">
            <v>6387.5000000000109</v>
          </cell>
          <cell r="ER49">
            <v>6429.166666666677</v>
          </cell>
          <cell r="ES49">
            <v>6470.8333333333449</v>
          </cell>
          <cell r="ET49">
            <v>6512.5000000000109</v>
          </cell>
          <cell r="EU49">
            <v>6554.1666666666788</v>
          </cell>
          <cell r="EV49">
            <v>6595.8333333333449</v>
          </cell>
          <cell r="EW49">
            <v>6637.5000000000127</v>
          </cell>
          <cell r="EX49">
            <v>6679.1666666666788</v>
          </cell>
          <cell r="EY49">
            <v>6720.8333333333467</v>
          </cell>
          <cell r="EZ49">
            <v>6762.5000000000127</v>
          </cell>
          <cell r="FA49">
            <v>6804.1666666666806</v>
          </cell>
          <cell r="FB49">
            <v>6845.8333333333467</v>
          </cell>
          <cell r="FC49">
            <v>6887.5000000000146</v>
          </cell>
          <cell r="FD49">
            <v>6929.1666666666806</v>
          </cell>
          <cell r="FE49">
            <v>6970.8333333333485</v>
          </cell>
          <cell r="FF49">
            <v>7012.5000000000146</v>
          </cell>
          <cell r="FG49">
            <v>7054.1666666666824</v>
          </cell>
          <cell r="FH49">
            <v>7095.8333333333485</v>
          </cell>
          <cell r="FI49">
            <v>7137.5000000000164</v>
          </cell>
          <cell r="FJ49">
            <v>7179.1666666666824</v>
          </cell>
          <cell r="FK49">
            <v>7220.8333333333503</v>
          </cell>
          <cell r="FL49">
            <v>7262.5000000000164</v>
          </cell>
          <cell r="FM49">
            <v>7304.1666666666843</v>
          </cell>
          <cell r="FN49">
            <v>7345.8333333333503</v>
          </cell>
          <cell r="FO49">
            <v>7387.5000000000173</v>
          </cell>
          <cell r="FP49">
            <v>7429.1666666666843</v>
          </cell>
          <cell r="FQ49">
            <v>7470.8333333333503</v>
          </cell>
          <cell r="FR49">
            <v>7512.5000000000164</v>
          </cell>
          <cell r="FS49">
            <v>7554.1666666666833</v>
          </cell>
          <cell r="FT49">
            <v>7595.8333333333503</v>
          </cell>
          <cell r="FU49">
            <v>7637.5000000000164</v>
          </cell>
          <cell r="FV49">
            <v>7679.1666666666824</v>
          </cell>
          <cell r="FW49">
            <v>7720.8333333333494</v>
          </cell>
          <cell r="FX49">
            <v>7762.5000000000164</v>
          </cell>
          <cell r="FY49">
            <v>7804.1666666666824</v>
          </cell>
          <cell r="FZ49">
            <v>7845.8333333333485</v>
          </cell>
          <cell r="GA49">
            <v>7887.5000000000155</v>
          </cell>
          <cell r="GB49">
            <v>7929.1666666666824</v>
          </cell>
          <cell r="GC49">
            <v>7970.8333333333485</v>
          </cell>
          <cell r="GD49">
            <v>8012.5000000000146</v>
          </cell>
          <cell r="GE49">
            <v>8054.1666666666815</v>
          </cell>
          <cell r="GF49">
            <v>8095.8333333333485</v>
          </cell>
          <cell r="GG49">
            <v>8137.5000000000146</v>
          </cell>
          <cell r="GH49">
            <v>8179.1666666666806</v>
          </cell>
          <cell r="GI49">
            <v>8220.8333333333467</v>
          </cell>
          <cell r="GJ49">
            <v>8262.5000000000146</v>
          </cell>
          <cell r="GK49">
            <v>8304.1666666666806</v>
          </cell>
          <cell r="GL49">
            <v>8345.8333333333467</v>
          </cell>
          <cell r="GM49">
            <v>8387.5000000000146</v>
          </cell>
          <cell r="GN49">
            <v>8429.1666666666806</v>
          </cell>
          <cell r="GO49">
            <v>8470.8333333333467</v>
          </cell>
          <cell r="GP49">
            <v>8512.5000000000127</v>
          </cell>
          <cell r="GQ49">
            <v>8554.1666666666788</v>
          </cell>
          <cell r="GR49">
            <v>8595.8333333333467</v>
          </cell>
          <cell r="GS49">
            <v>8637.5000000000127</v>
          </cell>
          <cell r="GT49">
            <v>8679.1666666666788</v>
          </cell>
          <cell r="GU49">
            <v>8720.8333333333467</v>
          </cell>
          <cell r="GV49">
            <v>8762.5000000000127</v>
          </cell>
          <cell r="GW49">
            <v>8804.1666666666788</v>
          </cell>
          <cell r="GX49">
            <v>8845.8333333333449</v>
          </cell>
          <cell r="GY49">
            <v>8887.5000000000109</v>
          </cell>
          <cell r="GZ49">
            <v>8929.1666666666788</v>
          </cell>
          <cell r="HA49">
            <v>8970.8333333333449</v>
          </cell>
          <cell r="HB49">
            <v>9012.5000000000109</v>
          </cell>
          <cell r="HC49">
            <v>9054.1666666666788</v>
          </cell>
          <cell r="HD49">
            <v>9095.833333333343</v>
          </cell>
          <cell r="HE49">
            <v>9137.5000000000109</v>
          </cell>
          <cell r="HF49">
            <v>9179.1666666666752</v>
          </cell>
        </row>
        <row r="50">
          <cell r="N50">
            <v>0</v>
          </cell>
          <cell r="O50">
            <v>10650</v>
          </cell>
          <cell r="P50">
            <v>11150</v>
          </cell>
          <cell r="Q50">
            <v>11650</v>
          </cell>
          <cell r="R50">
            <v>12150</v>
          </cell>
          <cell r="S50">
            <v>12650</v>
          </cell>
          <cell r="T50">
            <v>13150</v>
          </cell>
          <cell r="U50">
            <v>13650</v>
          </cell>
          <cell r="V50">
            <v>14150</v>
          </cell>
          <cell r="W50">
            <v>14650</v>
          </cell>
          <cell r="X50">
            <v>15150</v>
          </cell>
          <cell r="Y50">
            <v>15650</v>
          </cell>
          <cell r="Z50">
            <v>16150</v>
          </cell>
          <cell r="AA50">
            <v>16650</v>
          </cell>
          <cell r="AB50">
            <v>17150</v>
          </cell>
          <cell r="AC50">
            <v>17650</v>
          </cell>
          <cell r="AD50">
            <v>18150</v>
          </cell>
          <cell r="AE50">
            <v>18650</v>
          </cell>
          <cell r="AF50">
            <v>19150</v>
          </cell>
          <cell r="AG50">
            <v>19650</v>
          </cell>
          <cell r="AH50">
            <v>20150</v>
          </cell>
          <cell r="AI50">
            <v>20650</v>
          </cell>
          <cell r="AJ50">
            <v>21150</v>
          </cell>
          <cell r="AK50">
            <v>21650</v>
          </cell>
          <cell r="AL50">
            <v>22150</v>
          </cell>
          <cell r="AM50">
            <v>22650</v>
          </cell>
          <cell r="AN50">
            <v>23150</v>
          </cell>
          <cell r="AO50">
            <v>23650</v>
          </cell>
          <cell r="AP50">
            <v>24150</v>
          </cell>
          <cell r="AQ50">
            <v>24650</v>
          </cell>
          <cell r="AR50">
            <v>25150</v>
          </cell>
          <cell r="AS50">
            <v>25650</v>
          </cell>
          <cell r="AT50">
            <v>26150</v>
          </cell>
          <cell r="AU50">
            <v>26650</v>
          </cell>
          <cell r="AV50">
            <v>27150</v>
          </cell>
          <cell r="AW50">
            <v>27650</v>
          </cell>
          <cell r="AX50">
            <v>28150</v>
          </cell>
          <cell r="AY50">
            <v>28650</v>
          </cell>
          <cell r="AZ50">
            <v>29150</v>
          </cell>
          <cell r="BA50">
            <v>29650</v>
          </cell>
          <cell r="BB50">
            <v>30150</v>
          </cell>
          <cell r="BC50">
            <v>30650</v>
          </cell>
          <cell r="BD50">
            <v>31150</v>
          </cell>
          <cell r="BE50">
            <v>31650</v>
          </cell>
          <cell r="BF50">
            <v>32150</v>
          </cell>
          <cell r="BG50">
            <v>32650</v>
          </cell>
          <cell r="BH50">
            <v>33150</v>
          </cell>
          <cell r="BI50">
            <v>33650</v>
          </cell>
          <cell r="BJ50">
            <v>34150</v>
          </cell>
          <cell r="BK50">
            <v>34650</v>
          </cell>
          <cell r="BL50">
            <v>35150</v>
          </cell>
          <cell r="BM50">
            <v>35650</v>
          </cell>
          <cell r="BN50">
            <v>36150</v>
          </cell>
          <cell r="BO50">
            <v>36650</v>
          </cell>
          <cell r="BP50">
            <v>37150</v>
          </cell>
          <cell r="BQ50">
            <v>37650</v>
          </cell>
          <cell r="BR50">
            <v>38150</v>
          </cell>
          <cell r="BS50">
            <v>38650</v>
          </cell>
          <cell r="BT50">
            <v>39150</v>
          </cell>
          <cell r="BU50">
            <v>39650</v>
          </cell>
          <cell r="BV50">
            <v>40150</v>
          </cell>
          <cell r="BW50">
            <v>40650</v>
          </cell>
          <cell r="BX50">
            <v>41150</v>
          </cell>
          <cell r="BY50">
            <v>41650</v>
          </cell>
          <cell r="BZ50">
            <v>42150</v>
          </cell>
          <cell r="CA50">
            <v>42650</v>
          </cell>
          <cell r="CB50">
            <v>43150</v>
          </cell>
          <cell r="CC50">
            <v>43650</v>
          </cell>
          <cell r="CD50">
            <v>44150</v>
          </cell>
          <cell r="CE50">
            <v>44650</v>
          </cell>
          <cell r="CF50">
            <v>45150</v>
          </cell>
          <cell r="CG50">
            <v>45650</v>
          </cell>
          <cell r="CH50">
            <v>46150</v>
          </cell>
          <cell r="CI50">
            <v>46650</v>
          </cell>
          <cell r="CJ50">
            <v>47150</v>
          </cell>
          <cell r="CK50">
            <v>47650</v>
          </cell>
          <cell r="CL50">
            <v>48150</v>
          </cell>
          <cell r="CM50">
            <v>48650</v>
          </cell>
          <cell r="CN50">
            <v>49150</v>
          </cell>
          <cell r="CO50">
            <v>49650</v>
          </cell>
          <cell r="CP50">
            <v>50150</v>
          </cell>
          <cell r="CQ50">
            <v>50650</v>
          </cell>
          <cell r="CR50">
            <v>51150</v>
          </cell>
          <cell r="CS50">
            <v>51650</v>
          </cell>
          <cell r="CT50">
            <v>52150</v>
          </cell>
          <cell r="CU50">
            <v>52650</v>
          </cell>
          <cell r="CV50">
            <v>53150</v>
          </cell>
          <cell r="CW50">
            <v>53650</v>
          </cell>
          <cell r="CX50">
            <v>54150</v>
          </cell>
          <cell r="CY50">
            <v>54650</v>
          </cell>
          <cell r="CZ50">
            <v>55150</v>
          </cell>
          <cell r="DA50">
            <v>55650</v>
          </cell>
          <cell r="DB50">
            <v>56150</v>
          </cell>
          <cell r="DC50">
            <v>56650</v>
          </cell>
          <cell r="DD50">
            <v>57150</v>
          </cell>
          <cell r="DE50">
            <v>57650</v>
          </cell>
          <cell r="DF50">
            <v>58150</v>
          </cell>
          <cell r="DG50">
            <v>58650</v>
          </cell>
          <cell r="DH50">
            <v>59150</v>
          </cell>
          <cell r="DI50">
            <v>59650</v>
          </cell>
          <cell r="DJ50">
            <v>60150</v>
          </cell>
          <cell r="DK50">
            <v>60650</v>
          </cell>
          <cell r="DL50">
            <v>61150</v>
          </cell>
          <cell r="DM50">
            <v>61650</v>
          </cell>
          <cell r="DN50">
            <v>62150</v>
          </cell>
          <cell r="DO50">
            <v>62650</v>
          </cell>
          <cell r="DP50">
            <v>63150</v>
          </cell>
          <cell r="DQ50">
            <v>63650</v>
          </cell>
          <cell r="DR50">
            <v>64150</v>
          </cell>
          <cell r="DS50">
            <v>64650</v>
          </cell>
          <cell r="DT50">
            <v>65150</v>
          </cell>
          <cell r="DU50">
            <v>65650</v>
          </cell>
          <cell r="DV50">
            <v>66150</v>
          </cell>
          <cell r="DW50">
            <v>66650</v>
          </cell>
          <cell r="DX50">
            <v>67150</v>
          </cell>
          <cell r="DY50">
            <v>67650</v>
          </cell>
          <cell r="DZ50">
            <v>68150</v>
          </cell>
          <cell r="EA50">
            <v>68650</v>
          </cell>
          <cell r="EB50">
            <v>69150</v>
          </cell>
          <cell r="EC50">
            <v>69650</v>
          </cell>
          <cell r="ED50">
            <v>70150</v>
          </cell>
          <cell r="EE50">
            <v>70650</v>
          </cell>
          <cell r="EF50">
            <v>71150</v>
          </cell>
          <cell r="EG50">
            <v>71650</v>
          </cell>
          <cell r="EH50">
            <v>72150</v>
          </cell>
          <cell r="EI50">
            <v>72650</v>
          </cell>
          <cell r="EJ50">
            <v>73150</v>
          </cell>
          <cell r="EK50">
            <v>73650</v>
          </cell>
          <cell r="EL50">
            <v>74150</v>
          </cell>
          <cell r="EM50">
            <v>74650</v>
          </cell>
          <cell r="EN50">
            <v>75150</v>
          </cell>
          <cell r="EO50">
            <v>75650</v>
          </cell>
          <cell r="EP50">
            <v>76150</v>
          </cell>
          <cell r="EQ50">
            <v>76650</v>
          </cell>
          <cell r="ER50">
            <v>77150</v>
          </cell>
          <cell r="ES50">
            <v>77650</v>
          </cell>
          <cell r="ET50">
            <v>78150</v>
          </cell>
          <cell r="EU50">
            <v>78650</v>
          </cell>
          <cell r="EV50">
            <v>79150</v>
          </cell>
          <cell r="EW50">
            <v>79650</v>
          </cell>
          <cell r="EX50">
            <v>80150</v>
          </cell>
          <cell r="EY50">
            <v>80650</v>
          </cell>
          <cell r="EZ50">
            <v>81150</v>
          </cell>
          <cell r="FA50">
            <v>81650</v>
          </cell>
          <cell r="FB50">
            <v>82150</v>
          </cell>
          <cell r="FC50">
            <v>82650</v>
          </cell>
          <cell r="FD50">
            <v>83150</v>
          </cell>
          <cell r="FE50">
            <v>83650</v>
          </cell>
          <cell r="FF50">
            <v>84150</v>
          </cell>
          <cell r="FG50">
            <v>84650</v>
          </cell>
          <cell r="FH50">
            <v>85150</v>
          </cell>
          <cell r="FI50">
            <v>85650</v>
          </cell>
          <cell r="FJ50">
            <v>86150</v>
          </cell>
          <cell r="FK50">
            <v>86650</v>
          </cell>
          <cell r="FL50">
            <v>87150</v>
          </cell>
          <cell r="FM50">
            <v>87650</v>
          </cell>
          <cell r="FN50">
            <v>88150</v>
          </cell>
          <cell r="FO50">
            <v>88650</v>
          </cell>
          <cell r="FP50">
            <v>89150</v>
          </cell>
          <cell r="FQ50">
            <v>89650</v>
          </cell>
          <cell r="FR50">
            <v>90150</v>
          </cell>
          <cell r="FS50">
            <v>90650</v>
          </cell>
          <cell r="FT50">
            <v>91150</v>
          </cell>
          <cell r="FU50">
            <v>91650</v>
          </cell>
          <cell r="FV50">
            <v>92150</v>
          </cell>
          <cell r="FW50">
            <v>92650</v>
          </cell>
          <cell r="FX50">
            <v>93150</v>
          </cell>
          <cell r="FY50">
            <v>93650</v>
          </cell>
          <cell r="FZ50">
            <v>94150</v>
          </cell>
          <cell r="GA50">
            <v>94650</v>
          </cell>
          <cell r="GB50">
            <v>95150</v>
          </cell>
          <cell r="GC50">
            <v>95650</v>
          </cell>
          <cell r="GD50">
            <v>96150</v>
          </cell>
          <cell r="GE50">
            <v>96650</v>
          </cell>
          <cell r="GF50">
            <v>97150</v>
          </cell>
          <cell r="GG50">
            <v>97650</v>
          </cell>
          <cell r="GH50">
            <v>98150</v>
          </cell>
          <cell r="GI50">
            <v>98650</v>
          </cell>
          <cell r="GJ50">
            <v>99150</v>
          </cell>
          <cell r="GK50">
            <v>99650</v>
          </cell>
          <cell r="GL50">
            <v>100150</v>
          </cell>
          <cell r="GM50">
            <v>100650</v>
          </cell>
          <cell r="GN50">
            <v>101150</v>
          </cell>
          <cell r="GO50">
            <v>101650</v>
          </cell>
          <cell r="GP50">
            <v>102150</v>
          </cell>
          <cell r="GQ50">
            <v>102650</v>
          </cell>
          <cell r="GR50">
            <v>103150</v>
          </cell>
          <cell r="GS50">
            <v>103650</v>
          </cell>
          <cell r="GT50">
            <v>104150</v>
          </cell>
          <cell r="GU50">
            <v>104650</v>
          </cell>
          <cell r="GV50">
            <v>105150</v>
          </cell>
          <cell r="GW50">
            <v>105650</v>
          </cell>
          <cell r="GX50">
            <v>106150</v>
          </cell>
          <cell r="GY50">
            <v>106650</v>
          </cell>
          <cell r="GZ50">
            <v>107150</v>
          </cell>
          <cell r="HA50">
            <v>107650</v>
          </cell>
          <cell r="HB50">
            <v>108150</v>
          </cell>
          <cell r="HC50">
            <v>108650</v>
          </cell>
          <cell r="HD50">
            <v>109150</v>
          </cell>
          <cell r="HE50">
            <v>109650</v>
          </cell>
          <cell r="HF50">
            <v>110150</v>
          </cell>
        </row>
        <row r="54">
          <cell r="N54">
            <v>0</v>
          </cell>
          <cell r="O54">
            <v>815</v>
          </cell>
          <cell r="P54">
            <v>853</v>
          </cell>
          <cell r="Q54">
            <v>891</v>
          </cell>
          <cell r="R54">
            <v>929</v>
          </cell>
          <cell r="S54">
            <v>968</v>
          </cell>
          <cell r="T54">
            <v>1006</v>
          </cell>
          <cell r="U54">
            <v>1044</v>
          </cell>
          <cell r="V54">
            <v>1082</v>
          </cell>
          <cell r="W54">
            <v>1121</v>
          </cell>
          <cell r="X54">
            <v>1159</v>
          </cell>
          <cell r="Y54">
            <v>1197</v>
          </cell>
          <cell r="Z54">
            <v>1235</v>
          </cell>
          <cell r="AA54">
            <v>1274</v>
          </cell>
          <cell r="AB54">
            <v>1312</v>
          </cell>
          <cell r="AC54">
            <v>1350</v>
          </cell>
          <cell r="AD54">
            <v>1388</v>
          </cell>
          <cell r="AE54">
            <v>1427</v>
          </cell>
          <cell r="AF54">
            <v>1465</v>
          </cell>
          <cell r="AG54">
            <v>1503</v>
          </cell>
          <cell r="AH54">
            <v>1541</v>
          </cell>
          <cell r="AI54">
            <v>1580</v>
          </cell>
          <cell r="AJ54">
            <v>1618</v>
          </cell>
          <cell r="AK54">
            <v>1656</v>
          </cell>
          <cell r="AL54">
            <v>1694</v>
          </cell>
          <cell r="AM54">
            <v>1733</v>
          </cell>
          <cell r="AN54">
            <v>1771</v>
          </cell>
          <cell r="AO54">
            <v>1809</v>
          </cell>
          <cell r="AP54">
            <v>1847</v>
          </cell>
          <cell r="AQ54">
            <v>1886</v>
          </cell>
          <cell r="AR54">
            <v>1924</v>
          </cell>
          <cell r="AS54">
            <v>1962</v>
          </cell>
          <cell r="AT54">
            <v>2000</v>
          </cell>
          <cell r="AU54">
            <v>2039</v>
          </cell>
          <cell r="AV54">
            <v>2077</v>
          </cell>
          <cell r="AW54">
            <v>2115</v>
          </cell>
          <cell r="AX54">
            <v>2153</v>
          </cell>
          <cell r="AY54">
            <v>2192</v>
          </cell>
          <cell r="AZ54">
            <v>2230</v>
          </cell>
          <cell r="BA54">
            <v>2268</v>
          </cell>
          <cell r="BB54">
            <v>2306</v>
          </cell>
          <cell r="BC54">
            <v>2345</v>
          </cell>
          <cell r="BD54">
            <v>2383</v>
          </cell>
          <cell r="BE54">
            <v>2421</v>
          </cell>
          <cell r="BF54">
            <v>2459</v>
          </cell>
          <cell r="BG54">
            <v>2498</v>
          </cell>
          <cell r="BH54">
            <v>2536</v>
          </cell>
          <cell r="BI54">
            <v>2574</v>
          </cell>
          <cell r="BJ54">
            <v>2612</v>
          </cell>
          <cell r="BK54">
            <v>2651</v>
          </cell>
          <cell r="BL54">
            <v>2689</v>
          </cell>
          <cell r="BM54">
            <v>2727</v>
          </cell>
          <cell r="BN54">
            <v>2765</v>
          </cell>
          <cell r="BO54">
            <v>2804</v>
          </cell>
          <cell r="BP54">
            <v>2842</v>
          </cell>
          <cell r="BQ54">
            <v>2880</v>
          </cell>
          <cell r="BR54">
            <v>2918</v>
          </cell>
          <cell r="BS54">
            <v>2957</v>
          </cell>
          <cell r="BT54">
            <v>2995</v>
          </cell>
          <cell r="BU54">
            <v>3033</v>
          </cell>
          <cell r="BV54">
            <v>3071</v>
          </cell>
          <cell r="BW54">
            <v>3110</v>
          </cell>
          <cell r="BX54">
            <v>3148</v>
          </cell>
          <cell r="BY54">
            <v>3186</v>
          </cell>
          <cell r="BZ54">
            <v>3224</v>
          </cell>
          <cell r="CA54">
            <v>3263</v>
          </cell>
          <cell r="CB54">
            <v>3301</v>
          </cell>
          <cell r="CC54">
            <v>3339</v>
          </cell>
          <cell r="CD54">
            <v>3377</v>
          </cell>
          <cell r="CE54">
            <v>3416</v>
          </cell>
          <cell r="CF54">
            <v>3454</v>
          </cell>
          <cell r="CG54">
            <v>3492</v>
          </cell>
          <cell r="CH54">
            <v>3530</v>
          </cell>
          <cell r="CI54">
            <v>3569</v>
          </cell>
          <cell r="CJ54">
            <v>3607</v>
          </cell>
          <cell r="CK54">
            <v>3645</v>
          </cell>
          <cell r="CL54">
            <v>3683</v>
          </cell>
          <cell r="CM54">
            <v>3722</v>
          </cell>
          <cell r="CN54">
            <v>3760</v>
          </cell>
          <cell r="CO54">
            <v>3798</v>
          </cell>
          <cell r="CP54">
            <v>3836</v>
          </cell>
          <cell r="CQ54">
            <v>3875</v>
          </cell>
          <cell r="CR54">
            <v>3913</v>
          </cell>
          <cell r="CS54">
            <v>3951</v>
          </cell>
          <cell r="CT54">
            <v>3989</v>
          </cell>
          <cell r="CU54">
            <v>4028</v>
          </cell>
          <cell r="CV54">
            <v>4066</v>
          </cell>
          <cell r="CW54">
            <v>4104</v>
          </cell>
          <cell r="CX54">
            <v>4142</v>
          </cell>
          <cell r="CY54">
            <v>4181</v>
          </cell>
          <cell r="CZ54">
            <v>4219</v>
          </cell>
          <cell r="DA54">
            <v>4257</v>
          </cell>
          <cell r="DB54">
            <v>4295</v>
          </cell>
          <cell r="DC54">
            <v>4334</v>
          </cell>
          <cell r="DD54">
            <v>4372</v>
          </cell>
          <cell r="DE54">
            <v>4410</v>
          </cell>
          <cell r="DF54">
            <v>4448</v>
          </cell>
          <cell r="DG54">
            <v>4487</v>
          </cell>
          <cell r="DH54">
            <v>4525</v>
          </cell>
          <cell r="DI54">
            <v>4563</v>
          </cell>
          <cell r="DJ54">
            <v>4601</v>
          </cell>
          <cell r="DK54">
            <v>4640</v>
          </cell>
          <cell r="DL54">
            <v>4678</v>
          </cell>
          <cell r="DM54">
            <v>4716</v>
          </cell>
          <cell r="DN54">
            <v>4754</v>
          </cell>
          <cell r="DO54">
            <v>4793</v>
          </cell>
          <cell r="DP54">
            <v>4831</v>
          </cell>
          <cell r="DQ54">
            <v>4869</v>
          </cell>
          <cell r="DR54">
            <v>4907</v>
          </cell>
          <cell r="DS54">
            <v>4946</v>
          </cell>
          <cell r="DT54">
            <v>4984</v>
          </cell>
          <cell r="DU54">
            <v>5022</v>
          </cell>
          <cell r="DV54">
            <v>5060</v>
          </cell>
          <cell r="DW54">
            <v>5099</v>
          </cell>
          <cell r="DX54">
            <v>5137</v>
          </cell>
          <cell r="DY54">
            <v>5175</v>
          </cell>
          <cell r="DZ54">
            <v>5213</v>
          </cell>
          <cell r="EA54">
            <v>5252</v>
          </cell>
          <cell r="EB54">
            <v>5290</v>
          </cell>
          <cell r="EC54">
            <v>5328</v>
          </cell>
          <cell r="ED54">
            <v>5366</v>
          </cell>
          <cell r="EE54">
            <v>5405</v>
          </cell>
          <cell r="EF54">
            <v>5443</v>
          </cell>
          <cell r="EG54">
            <v>5481</v>
          </cell>
          <cell r="EH54">
            <v>5519</v>
          </cell>
          <cell r="EI54">
            <v>5558</v>
          </cell>
          <cell r="EJ54">
            <v>5596</v>
          </cell>
          <cell r="EK54">
            <v>5634</v>
          </cell>
          <cell r="EL54">
            <v>5672</v>
          </cell>
          <cell r="EM54">
            <v>5711</v>
          </cell>
          <cell r="EN54">
            <v>5749</v>
          </cell>
          <cell r="EO54">
            <v>5787</v>
          </cell>
          <cell r="EP54">
            <v>5825</v>
          </cell>
          <cell r="EQ54">
            <v>5864</v>
          </cell>
          <cell r="ER54">
            <v>5902</v>
          </cell>
          <cell r="ES54">
            <v>5940</v>
          </cell>
          <cell r="ET54">
            <v>5978</v>
          </cell>
          <cell r="EU54">
            <v>6017</v>
          </cell>
          <cell r="EV54">
            <v>6055</v>
          </cell>
          <cell r="EW54">
            <v>6093</v>
          </cell>
          <cell r="EX54">
            <v>6131</v>
          </cell>
          <cell r="EY54">
            <v>6170</v>
          </cell>
          <cell r="EZ54">
            <v>6208</v>
          </cell>
          <cell r="FA54">
            <v>6246</v>
          </cell>
          <cell r="FB54">
            <v>6284</v>
          </cell>
          <cell r="FC54">
            <v>6323</v>
          </cell>
          <cell r="FD54">
            <v>6361</v>
          </cell>
          <cell r="FE54">
            <v>6399</v>
          </cell>
          <cell r="FF54">
            <v>6437</v>
          </cell>
          <cell r="FG54">
            <v>6476</v>
          </cell>
          <cell r="FH54">
            <v>6514</v>
          </cell>
          <cell r="FI54">
            <v>6552</v>
          </cell>
          <cell r="FJ54">
            <v>6590</v>
          </cell>
          <cell r="FK54">
            <v>6629</v>
          </cell>
          <cell r="FL54">
            <v>6667</v>
          </cell>
          <cell r="FM54">
            <v>6705</v>
          </cell>
          <cell r="FN54">
            <v>6743</v>
          </cell>
          <cell r="FO54">
            <v>6782</v>
          </cell>
          <cell r="FP54">
            <v>6820</v>
          </cell>
          <cell r="FQ54">
            <v>6858</v>
          </cell>
          <cell r="FR54">
            <v>6896</v>
          </cell>
          <cell r="FS54">
            <v>6935</v>
          </cell>
          <cell r="FT54">
            <v>6973</v>
          </cell>
          <cell r="FU54">
            <v>7011</v>
          </cell>
          <cell r="FV54">
            <v>7049</v>
          </cell>
          <cell r="FW54">
            <v>7088</v>
          </cell>
          <cell r="FX54">
            <v>7126</v>
          </cell>
          <cell r="FY54">
            <v>7164</v>
          </cell>
          <cell r="FZ54">
            <v>7202</v>
          </cell>
          <cell r="GA54">
            <v>7241</v>
          </cell>
          <cell r="GB54">
            <v>7279</v>
          </cell>
          <cell r="GC54">
            <v>7317</v>
          </cell>
          <cell r="GD54">
            <v>7355</v>
          </cell>
          <cell r="GE54">
            <v>7394</v>
          </cell>
          <cell r="GF54">
            <v>7432</v>
          </cell>
          <cell r="GG54">
            <v>7470</v>
          </cell>
          <cell r="GH54">
            <v>7508</v>
          </cell>
          <cell r="GI54">
            <v>7547</v>
          </cell>
          <cell r="GJ54">
            <v>7585</v>
          </cell>
          <cell r="GK54">
            <v>7623</v>
          </cell>
          <cell r="GL54">
            <v>7661</v>
          </cell>
          <cell r="GM54">
            <v>7700</v>
          </cell>
          <cell r="GN54">
            <v>7738</v>
          </cell>
          <cell r="GO54">
            <v>7776</v>
          </cell>
          <cell r="GP54">
            <v>7814</v>
          </cell>
          <cell r="GQ54">
            <v>7853</v>
          </cell>
          <cell r="GR54">
            <v>7891</v>
          </cell>
          <cell r="GS54">
            <v>7929</v>
          </cell>
          <cell r="GT54">
            <v>7967</v>
          </cell>
          <cell r="GU54">
            <v>8006</v>
          </cell>
          <cell r="GV54">
            <v>8044</v>
          </cell>
          <cell r="GW54">
            <v>8082</v>
          </cell>
          <cell r="GX54">
            <v>8120</v>
          </cell>
          <cell r="GY54">
            <v>8159</v>
          </cell>
          <cell r="GZ54">
            <v>8197</v>
          </cell>
          <cell r="HA54">
            <v>8235</v>
          </cell>
          <cell r="HB54">
            <v>8273</v>
          </cell>
          <cell r="HC54">
            <v>8312</v>
          </cell>
          <cell r="HD54">
            <v>8350</v>
          </cell>
          <cell r="HE54">
            <v>8388</v>
          </cell>
          <cell r="HF54">
            <v>8426</v>
          </cell>
        </row>
        <row r="66">
          <cell r="N66">
            <v>0</v>
          </cell>
          <cell r="O66">
            <v>10650</v>
          </cell>
          <cell r="P66">
            <v>11150</v>
          </cell>
          <cell r="Q66">
            <v>11650</v>
          </cell>
          <cell r="R66">
            <v>12150</v>
          </cell>
          <cell r="S66">
            <v>12650</v>
          </cell>
          <cell r="T66">
            <v>13150</v>
          </cell>
          <cell r="U66">
            <v>13650</v>
          </cell>
          <cell r="V66">
            <v>14150</v>
          </cell>
          <cell r="W66">
            <v>14650</v>
          </cell>
          <cell r="X66">
            <v>15150</v>
          </cell>
          <cell r="Y66">
            <v>15650</v>
          </cell>
          <cell r="Z66">
            <v>16150</v>
          </cell>
          <cell r="AA66">
            <v>16650</v>
          </cell>
          <cell r="AB66">
            <v>17150</v>
          </cell>
          <cell r="AC66">
            <v>17650</v>
          </cell>
          <cell r="AD66">
            <v>18150</v>
          </cell>
          <cell r="AE66">
            <v>18650</v>
          </cell>
          <cell r="AF66">
            <v>19150</v>
          </cell>
          <cell r="AG66">
            <v>19650</v>
          </cell>
          <cell r="AH66">
            <v>20150</v>
          </cell>
          <cell r="AI66">
            <v>20650</v>
          </cell>
          <cell r="AJ66">
            <v>21150</v>
          </cell>
          <cell r="AK66">
            <v>21650</v>
          </cell>
          <cell r="AL66">
            <v>22150</v>
          </cell>
          <cell r="AM66">
            <v>22650</v>
          </cell>
          <cell r="AN66">
            <v>23150</v>
          </cell>
          <cell r="AO66">
            <v>23650</v>
          </cell>
          <cell r="AP66">
            <v>24150</v>
          </cell>
          <cell r="AQ66">
            <v>24650</v>
          </cell>
          <cell r="AR66">
            <v>25150</v>
          </cell>
          <cell r="AS66">
            <v>25650</v>
          </cell>
          <cell r="AT66">
            <v>26150</v>
          </cell>
          <cell r="AU66">
            <v>26650</v>
          </cell>
          <cell r="AV66">
            <v>27150</v>
          </cell>
          <cell r="AW66">
            <v>27650</v>
          </cell>
          <cell r="AX66">
            <v>28150</v>
          </cell>
          <cell r="AY66">
            <v>28650</v>
          </cell>
          <cell r="AZ66">
            <v>29150</v>
          </cell>
          <cell r="BA66">
            <v>29650</v>
          </cell>
          <cell r="BB66">
            <v>30150</v>
          </cell>
          <cell r="BC66">
            <v>30650</v>
          </cell>
          <cell r="BD66">
            <v>31150</v>
          </cell>
          <cell r="BE66">
            <v>31650</v>
          </cell>
          <cell r="BF66">
            <v>32150</v>
          </cell>
          <cell r="BG66">
            <v>32650</v>
          </cell>
          <cell r="BH66">
            <v>33150</v>
          </cell>
          <cell r="BI66">
            <v>33650</v>
          </cell>
          <cell r="BJ66">
            <v>34150</v>
          </cell>
          <cell r="BK66">
            <v>34650</v>
          </cell>
          <cell r="BL66">
            <v>35150</v>
          </cell>
          <cell r="BM66">
            <v>35650</v>
          </cell>
          <cell r="BN66">
            <v>36150</v>
          </cell>
          <cell r="BO66">
            <v>36650</v>
          </cell>
          <cell r="BP66">
            <v>37150</v>
          </cell>
          <cell r="BQ66">
            <v>37650</v>
          </cell>
          <cell r="BR66">
            <v>38150</v>
          </cell>
          <cell r="BS66">
            <v>38650</v>
          </cell>
          <cell r="BT66">
            <v>39150</v>
          </cell>
          <cell r="BU66">
            <v>39650</v>
          </cell>
          <cell r="BV66">
            <v>40150</v>
          </cell>
          <cell r="BW66">
            <v>40650</v>
          </cell>
          <cell r="BX66">
            <v>41150</v>
          </cell>
          <cell r="BY66">
            <v>41650</v>
          </cell>
          <cell r="BZ66">
            <v>42150</v>
          </cell>
          <cell r="CA66">
            <v>42650</v>
          </cell>
          <cell r="CB66">
            <v>43150</v>
          </cell>
          <cell r="CC66">
            <v>43650</v>
          </cell>
          <cell r="CD66">
            <v>44150</v>
          </cell>
          <cell r="CE66">
            <v>44650</v>
          </cell>
          <cell r="CF66">
            <v>45150</v>
          </cell>
          <cell r="CG66">
            <v>45650</v>
          </cell>
          <cell r="CH66">
            <v>46150</v>
          </cell>
          <cell r="CI66">
            <v>46650</v>
          </cell>
          <cell r="CJ66">
            <v>47150</v>
          </cell>
          <cell r="CK66">
            <v>47650</v>
          </cell>
          <cell r="CL66">
            <v>48150</v>
          </cell>
          <cell r="CM66">
            <v>48650</v>
          </cell>
          <cell r="CN66">
            <v>49150</v>
          </cell>
          <cell r="CO66">
            <v>49650</v>
          </cell>
          <cell r="CP66">
            <v>50150</v>
          </cell>
          <cell r="CQ66">
            <v>50650</v>
          </cell>
          <cell r="CR66">
            <v>51150</v>
          </cell>
          <cell r="CS66">
            <v>51650</v>
          </cell>
          <cell r="CT66">
            <v>52150</v>
          </cell>
          <cell r="CU66">
            <v>52650</v>
          </cell>
          <cell r="CV66">
            <v>53150</v>
          </cell>
          <cell r="CW66">
            <v>53650</v>
          </cell>
          <cell r="CX66">
            <v>54150</v>
          </cell>
          <cell r="CY66">
            <v>54650</v>
          </cell>
          <cell r="CZ66">
            <v>55150</v>
          </cell>
          <cell r="DA66">
            <v>55650</v>
          </cell>
          <cell r="DB66">
            <v>56150</v>
          </cell>
          <cell r="DC66">
            <v>56650</v>
          </cell>
          <cell r="DD66">
            <v>57150</v>
          </cell>
          <cell r="DE66">
            <v>57650</v>
          </cell>
          <cell r="DF66">
            <v>58150</v>
          </cell>
          <cell r="DG66">
            <v>58650</v>
          </cell>
          <cell r="DH66">
            <v>59150</v>
          </cell>
          <cell r="DI66">
            <v>59650</v>
          </cell>
          <cell r="DJ66">
            <v>60150</v>
          </cell>
          <cell r="DK66">
            <v>60650</v>
          </cell>
          <cell r="DL66">
            <v>61150</v>
          </cell>
          <cell r="DM66">
            <v>61650</v>
          </cell>
          <cell r="DN66">
            <v>62150</v>
          </cell>
          <cell r="DO66">
            <v>62650</v>
          </cell>
          <cell r="DP66">
            <v>63150</v>
          </cell>
          <cell r="DQ66">
            <v>63650</v>
          </cell>
          <cell r="DR66">
            <v>64150</v>
          </cell>
          <cell r="DS66">
            <v>64650</v>
          </cell>
          <cell r="DT66">
            <v>65150</v>
          </cell>
          <cell r="DU66">
            <v>65650</v>
          </cell>
          <cell r="DV66">
            <v>66150</v>
          </cell>
          <cell r="DW66">
            <v>66650</v>
          </cell>
          <cell r="DX66">
            <v>67150</v>
          </cell>
          <cell r="DY66">
            <v>67650</v>
          </cell>
          <cell r="DZ66">
            <v>68150</v>
          </cell>
          <cell r="EA66">
            <v>68650</v>
          </cell>
          <cell r="EB66">
            <v>69150</v>
          </cell>
          <cell r="EC66">
            <v>69650</v>
          </cell>
          <cell r="ED66">
            <v>70150</v>
          </cell>
          <cell r="EE66">
            <v>70650</v>
          </cell>
          <cell r="EF66">
            <v>71150</v>
          </cell>
          <cell r="EG66">
            <v>71650</v>
          </cell>
          <cell r="EH66">
            <v>72150</v>
          </cell>
          <cell r="EI66">
            <v>72650</v>
          </cell>
          <cell r="EJ66">
            <v>73150</v>
          </cell>
          <cell r="EK66">
            <v>73650</v>
          </cell>
          <cell r="EL66">
            <v>74150</v>
          </cell>
          <cell r="EM66">
            <v>74650</v>
          </cell>
          <cell r="EN66">
            <v>75150</v>
          </cell>
          <cell r="EO66">
            <v>75650</v>
          </cell>
          <cell r="EP66">
            <v>76150</v>
          </cell>
          <cell r="EQ66">
            <v>76650</v>
          </cell>
          <cell r="ER66">
            <v>77150</v>
          </cell>
          <cell r="ES66">
            <v>77650</v>
          </cell>
          <cell r="ET66">
            <v>78150</v>
          </cell>
          <cell r="EU66">
            <v>78650</v>
          </cell>
          <cell r="EV66">
            <v>79150</v>
          </cell>
          <cell r="EW66">
            <v>79650</v>
          </cell>
          <cell r="EX66">
            <v>80150</v>
          </cell>
          <cell r="EY66">
            <v>80650</v>
          </cell>
          <cell r="EZ66">
            <v>81150</v>
          </cell>
          <cell r="FA66">
            <v>81650</v>
          </cell>
          <cell r="FB66">
            <v>82150</v>
          </cell>
          <cell r="FC66">
            <v>82650</v>
          </cell>
          <cell r="FD66">
            <v>83150</v>
          </cell>
          <cell r="FE66">
            <v>83650</v>
          </cell>
          <cell r="FF66">
            <v>84150</v>
          </cell>
          <cell r="FG66">
            <v>84650</v>
          </cell>
          <cell r="FH66">
            <v>85150</v>
          </cell>
          <cell r="FI66">
            <v>85650</v>
          </cell>
          <cell r="FJ66">
            <v>86150</v>
          </cell>
          <cell r="FK66">
            <v>86650</v>
          </cell>
          <cell r="FL66">
            <v>87150</v>
          </cell>
          <cell r="FM66">
            <v>87650</v>
          </cell>
          <cell r="FN66">
            <v>88150</v>
          </cell>
          <cell r="FO66">
            <v>88650</v>
          </cell>
          <cell r="FP66">
            <v>89150</v>
          </cell>
          <cell r="FQ66">
            <v>89650</v>
          </cell>
          <cell r="FR66">
            <v>90150</v>
          </cell>
          <cell r="FS66">
            <v>90650</v>
          </cell>
          <cell r="FT66">
            <v>91150</v>
          </cell>
          <cell r="FU66">
            <v>91650</v>
          </cell>
          <cell r="FV66">
            <v>92150</v>
          </cell>
          <cell r="FW66">
            <v>92650</v>
          </cell>
          <cell r="FX66">
            <v>93150</v>
          </cell>
          <cell r="FY66">
            <v>93650</v>
          </cell>
          <cell r="FZ66">
            <v>94150</v>
          </cell>
          <cell r="GA66">
            <v>94650</v>
          </cell>
          <cell r="GB66">
            <v>95150</v>
          </cell>
          <cell r="GC66">
            <v>95650</v>
          </cell>
          <cell r="GD66">
            <v>96150</v>
          </cell>
          <cell r="GE66">
            <v>96650</v>
          </cell>
          <cell r="GF66">
            <v>97150</v>
          </cell>
          <cell r="GG66">
            <v>97650</v>
          </cell>
          <cell r="GH66">
            <v>98150</v>
          </cell>
          <cell r="GI66">
            <v>98650</v>
          </cell>
          <cell r="GJ66">
            <v>99150</v>
          </cell>
          <cell r="GK66">
            <v>99650</v>
          </cell>
          <cell r="GL66">
            <v>100150</v>
          </cell>
          <cell r="GM66">
            <v>100650</v>
          </cell>
          <cell r="GN66">
            <v>101150</v>
          </cell>
          <cell r="GO66">
            <v>101650</v>
          </cell>
          <cell r="GP66">
            <v>102150</v>
          </cell>
          <cell r="GQ66">
            <v>102650</v>
          </cell>
          <cell r="GR66">
            <v>103150</v>
          </cell>
          <cell r="GS66">
            <v>103650</v>
          </cell>
          <cell r="GT66">
            <v>104150</v>
          </cell>
          <cell r="GU66">
            <v>104650</v>
          </cell>
          <cell r="GV66">
            <v>105150</v>
          </cell>
          <cell r="GW66">
            <v>105650</v>
          </cell>
          <cell r="GX66">
            <v>106150</v>
          </cell>
          <cell r="GY66">
            <v>106650</v>
          </cell>
          <cell r="GZ66">
            <v>107150</v>
          </cell>
          <cell r="HA66">
            <v>107650</v>
          </cell>
          <cell r="HB66">
            <v>108150</v>
          </cell>
          <cell r="HC66">
            <v>108650</v>
          </cell>
          <cell r="HD66">
            <v>109150</v>
          </cell>
          <cell r="HE66">
            <v>109650</v>
          </cell>
          <cell r="HF66">
            <v>110150</v>
          </cell>
        </row>
        <row r="102">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25</v>
          </cell>
          <cell r="AH102">
            <v>75</v>
          </cell>
          <cell r="AI102">
            <v>125</v>
          </cell>
          <cell r="AJ102">
            <v>175</v>
          </cell>
          <cell r="AK102">
            <v>225</v>
          </cell>
          <cell r="AL102">
            <v>275</v>
          </cell>
          <cell r="AM102">
            <v>325</v>
          </cell>
          <cell r="AN102">
            <v>375</v>
          </cell>
          <cell r="AO102">
            <v>425</v>
          </cell>
          <cell r="AP102">
            <v>475</v>
          </cell>
          <cell r="AQ102">
            <v>525</v>
          </cell>
          <cell r="AR102">
            <v>575</v>
          </cell>
          <cell r="AS102">
            <v>625</v>
          </cell>
          <cell r="AT102">
            <v>675</v>
          </cell>
          <cell r="AU102">
            <v>725</v>
          </cell>
          <cell r="AV102">
            <v>775</v>
          </cell>
          <cell r="AW102">
            <v>825</v>
          </cell>
          <cell r="AX102">
            <v>875</v>
          </cell>
          <cell r="AY102">
            <v>925</v>
          </cell>
          <cell r="AZ102">
            <v>975</v>
          </cell>
          <cell r="BA102">
            <v>1025</v>
          </cell>
          <cell r="BB102">
            <v>1075</v>
          </cell>
          <cell r="BC102">
            <v>1125</v>
          </cell>
          <cell r="BD102">
            <v>1175</v>
          </cell>
          <cell r="BE102">
            <v>1225</v>
          </cell>
          <cell r="BF102">
            <v>1275</v>
          </cell>
          <cell r="BG102">
            <v>1325</v>
          </cell>
          <cell r="BH102">
            <v>1375</v>
          </cell>
          <cell r="BI102">
            <v>1425</v>
          </cell>
          <cell r="BJ102">
            <v>1477</v>
          </cell>
          <cell r="BK102">
            <v>1537</v>
          </cell>
          <cell r="BL102">
            <v>1597</v>
          </cell>
          <cell r="BM102">
            <v>1657</v>
          </cell>
          <cell r="BN102">
            <v>1717</v>
          </cell>
          <cell r="BO102">
            <v>1777</v>
          </cell>
          <cell r="BP102">
            <v>1837</v>
          </cell>
          <cell r="BQ102">
            <v>1897</v>
          </cell>
          <cell r="BR102">
            <v>1957</v>
          </cell>
          <cell r="BS102">
            <v>2017</v>
          </cell>
          <cell r="BT102">
            <v>2077</v>
          </cell>
          <cell r="BU102">
            <v>2137</v>
          </cell>
          <cell r="BV102">
            <v>2197</v>
          </cell>
          <cell r="BW102">
            <v>2257</v>
          </cell>
          <cell r="BX102">
            <v>2317</v>
          </cell>
          <cell r="BY102">
            <v>2377</v>
          </cell>
          <cell r="BZ102">
            <v>2437</v>
          </cell>
          <cell r="CA102">
            <v>2497</v>
          </cell>
          <cell r="CB102">
            <v>2557</v>
          </cell>
          <cell r="CC102">
            <v>2617</v>
          </cell>
          <cell r="CD102">
            <v>2677</v>
          </cell>
          <cell r="CE102">
            <v>2737</v>
          </cell>
          <cell r="CF102">
            <v>2797</v>
          </cell>
          <cell r="CG102">
            <v>2857</v>
          </cell>
          <cell r="CH102">
            <v>2917</v>
          </cell>
          <cell r="CI102">
            <v>2977</v>
          </cell>
          <cell r="CJ102">
            <v>3037</v>
          </cell>
          <cell r="CK102">
            <v>3097</v>
          </cell>
          <cell r="CL102">
            <v>3157</v>
          </cell>
          <cell r="CM102">
            <v>3217</v>
          </cell>
          <cell r="CN102">
            <v>3277</v>
          </cell>
          <cell r="CO102">
            <v>3337</v>
          </cell>
          <cell r="CP102">
            <v>3397</v>
          </cell>
          <cell r="CQ102">
            <v>3457</v>
          </cell>
          <cell r="CR102">
            <v>3517</v>
          </cell>
          <cell r="CS102">
            <v>3577</v>
          </cell>
          <cell r="CT102">
            <v>3637</v>
          </cell>
          <cell r="CU102">
            <v>3697</v>
          </cell>
          <cell r="CV102">
            <v>3757</v>
          </cell>
          <cell r="CW102">
            <v>3817</v>
          </cell>
          <cell r="CX102">
            <v>3877</v>
          </cell>
          <cell r="CY102">
            <v>3937</v>
          </cell>
          <cell r="CZ102">
            <v>3997</v>
          </cell>
          <cell r="DA102">
            <v>4057</v>
          </cell>
          <cell r="DB102">
            <v>4117</v>
          </cell>
          <cell r="DC102">
            <v>4177</v>
          </cell>
          <cell r="DD102">
            <v>4237</v>
          </cell>
          <cell r="DE102">
            <v>4297</v>
          </cell>
          <cell r="DF102">
            <v>4357</v>
          </cell>
          <cell r="DG102">
            <v>4417</v>
          </cell>
          <cell r="DH102">
            <v>4477</v>
          </cell>
          <cell r="DI102">
            <v>4537</v>
          </cell>
          <cell r="DJ102">
            <v>4597</v>
          </cell>
          <cell r="DK102">
            <v>4657</v>
          </cell>
          <cell r="DL102">
            <v>4717</v>
          </cell>
          <cell r="DM102">
            <v>4777</v>
          </cell>
          <cell r="DN102">
            <v>4837</v>
          </cell>
          <cell r="DO102">
            <v>4897</v>
          </cell>
          <cell r="DP102">
            <v>4957</v>
          </cell>
          <cell r="DQ102">
            <v>5017</v>
          </cell>
          <cell r="DR102">
            <v>5077</v>
          </cell>
          <cell r="DS102">
            <v>5137</v>
          </cell>
          <cell r="DT102">
            <v>5197</v>
          </cell>
          <cell r="DU102">
            <v>5257</v>
          </cell>
          <cell r="DV102">
            <v>5317</v>
          </cell>
          <cell r="DW102">
            <v>5377</v>
          </cell>
          <cell r="DX102">
            <v>5437</v>
          </cell>
          <cell r="DY102">
            <v>5497</v>
          </cell>
          <cell r="DZ102">
            <v>5557</v>
          </cell>
          <cell r="EA102">
            <v>5617</v>
          </cell>
          <cell r="EB102">
            <v>5677</v>
          </cell>
          <cell r="EC102">
            <v>5737</v>
          </cell>
          <cell r="ED102">
            <v>5797</v>
          </cell>
          <cell r="EE102">
            <v>5857</v>
          </cell>
          <cell r="EF102">
            <v>5917</v>
          </cell>
          <cell r="EG102">
            <v>5977</v>
          </cell>
          <cell r="EH102">
            <v>6037</v>
          </cell>
          <cell r="EI102">
            <v>6097</v>
          </cell>
          <cell r="EJ102">
            <v>6157</v>
          </cell>
          <cell r="EK102">
            <v>6217</v>
          </cell>
          <cell r="EL102">
            <v>6277</v>
          </cell>
          <cell r="EM102">
            <v>6337</v>
          </cell>
          <cell r="EN102">
            <v>6397</v>
          </cell>
          <cell r="EO102">
            <v>6492</v>
          </cell>
          <cell r="EP102">
            <v>6602</v>
          </cell>
          <cell r="EQ102">
            <v>6712</v>
          </cell>
          <cell r="ER102">
            <v>6822</v>
          </cell>
          <cell r="ES102">
            <v>6932</v>
          </cell>
          <cell r="ET102">
            <v>7042</v>
          </cell>
          <cell r="EU102">
            <v>7152</v>
          </cell>
          <cell r="EV102">
            <v>7262</v>
          </cell>
          <cell r="EW102">
            <v>7372</v>
          </cell>
          <cell r="EX102">
            <v>7482</v>
          </cell>
          <cell r="EY102">
            <v>7592</v>
          </cell>
          <cell r="EZ102">
            <v>7702</v>
          </cell>
          <cell r="FA102">
            <v>7812</v>
          </cell>
          <cell r="FB102">
            <v>7922</v>
          </cell>
          <cell r="FC102">
            <v>8032</v>
          </cell>
          <cell r="FD102">
            <v>8142</v>
          </cell>
          <cell r="FE102">
            <v>8252</v>
          </cell>
          <cell r="FF102">
            <v>8362</v>
          </cell>
          <cell r="FG102">
            <v>8472</v>
          </cell>
          <cell r="FH102">
            <v>8582</v>
          </cell>
          <cell r="FI102">
            <v>8692</v>
          </cell>
          <cell r="FJ102">
            <v>8802</v>
          </cell>
          <cell r="FK102">
            <v>8912</v>
          </cell>
          <cell r="FL102">
            <v>9022</v>
          </cell>
          <cell r="FM102">
            <v>9132</v>
          </cell>
          <cell r="FN102">
            <v>9242</v>
          </cell>
          <cell r="FO102">
            <v>9352</v>
          </cell>
          <cell r="FP102">
            <v>9462</v>
          </cell>
          <cell r="FQ102">
            <v>9572</v>
          </cell>
          <cell r="FR102">
            <v>9682</v>
          </cell>
          <cell r="FS102">
            <v>9792</v>
          </cell>
          <cell r="FT102">
            <v>9902</v>
          </cell>
          <cell r="FU102">
            <v>10012</v>
          </cell>
          <cell r="FV102">
            <v>10122</v>
          </cell>
          <cell r="FW102">
            <v>10232</v>
          </cell>
          <cell r="FX102">
            <v>10342</v>
          </cell>
          <cell r="FY102">
            <v>10452</v>
          </cell>
          <cell r="FZ102">
            <v>10562</v>
          </cell>
          <cell r="GA102">
            <v>10672</v>
          </cell>
          <cell r="GB102">
            <v>10782</v>
          </cell>
          <cell r="GC102">
            <v>10892</v>
          </cell>
          <cell r="GD102">
            <v>11002</v>
          </cell>
          <cell r="GE102">
            <v>11112</v>
          </cell>
          <cell r="GF102">
            <v>11222</v>
          </cell>
          <cell r="GG102">
            <v>11332</v>
          </cell>
          <cell r="GH102">
            <v>11442</v>
          </cell>
          <cell r="GI102">
            <v>11552</v>
          </cell>
          <cell r="GJ102">
            <v>11662</v>
          </cell>
          <cell r="GK102">
            <v>11772</v>
          </cell>
          <cell r="GL102">
            <v>11882</v>
          </cell>
          <cell r="GM102">
            <v>11992</v>
          </cell>
          <cell r="GN102">
            <v>12102</v>
          </cell>
          <cell r="GO102">
            <v>12212</v>
          </cell>
          <cell r="GP102">
            <v>12322</v>
          </cell>
          <cell r="GQ102">
            <v>12432</v>
          </cell>
          <cell r="GR102">
            <v>12542</v>
          </cell>
          <cell r="GS102">
            <v>12652</v>
          </cell>
          <cell r="GT102">
            <v>12762</v>
          </cell>
          <cell r="GU102">
            <v>12872</v>
          </cell>
          <cell r="GV102">
            <v>12982</v>
          </cell>
          <cell r="GW102">
            <v>13092</v>
          </cell>
          <cell r="GX102">
            <v>13202</v>
          </cell>
          <cell r="GY102">
            <v>13312</v>
          </cell>
          <cell r="GZ102">
            <v>13422</v>
          </cell>
          <cell r="HA102">
            <v>13532</v>
          </cell>
          <cell r="HB102">
            <v>13642</v>
          </cell>
          <cell r="HC102">
            <v>13756</v>
          </cell>
          <cell r="HD102">
            <v>13876</v>
          </cell>
          <cell r="HE102">
            <v>13996</v>
          </cell>
          <cell r="HF102">
            <v>14116</v>
          </cell>
        </row>
        <row r="108">
          <cell r="N108">
            <v>3000</v>
          </cell>
          <cell r="O108">
            <v>3000</v>
          </cell>
          <cell r="P108">
            <v>3000</v>
          </cell>
          <cell r="Q108">
            <v>3000</v>
          </cell>
          <cell r="R108">
            <v>3000</v>
          </cell>
          <cell r="S108">
            <v>3000</v>
          </cell>
          <cell r="T108">
            <v>3000</v>
          </cell>
          <cell r="U108">
            <v>3000</v>
          </cell>
          <cell r="V108">
            <v>3000</v>
          </cell>
          <cell r="W108">
            <v>3000</v>
          </cell>
          <cell r="X108">
            <v>3000</v>
          </cell>
          <cell r="Y108">
            <v>3000</v>
          </cell>
          <cell r="Z108">
            <v>3000</v>
          </cell>
          <cell r="AA108">
            <v>3000</v>
          </cell>
          <cell r="AB108">
            <v>3000</v>
          </cell>
          <cell r="AC108">
            <v>3000</v>
          </cell>
          <cell r="AD108">
            <v>3000</v>
          </cell>
          <cell r="AE108">
            <v>3000</v>
          </cell>
          <cell r="AF108">
            <v>3000</v>
          </cell>
          <cell r="AG108">
            <v>3000</v>
          </cell>
          <cell r="AH108">
            <v>3000</v>
          </cell>
          <cell r="AI108">
            <v>3000</v>
          </cell>
          <cell r="AJ108">
            <v>3000</v>
          </cell>
          <cell r="AK108">
            <v>3000</v>
          </cell>
          <cell r="AL108">
            <v>3000</v>
          </cell>
          <cell r="AM108">
            <v>3000</v>
          </cell>
          <cell r="AN108">
            <v>3000</v>
          </cell>
          <cell r="AO108">
            <v>3000</v>
          </cell>
          <cell r="AP108">
            <v>3000</v>
          </cell>
          <cell r="AQ108">
            <v>3000</v>
          </cell>
          <cell r="AR108">
            <v>3000</v>
          </cell>
          <cell r="AS108">
            <v>3000</v>
          </cell>
          <cell r="AT108">
            <v>3000</v>
          </cell>
          <cell r="AU108">
            <v>3000</v>
          </cell>
          <cell r="AV108">
            <v>3000</v>
          </cell>
          <cell r="AW108">
            <v>3000</v>
          </cell>
          <cell r="AX108">
            <v>3000</v>
          </cell>
          <cell r="AY108">
            <v>3000</v>
          </cell>
          <cell r="AZ108">
            <v>3000</v>
          </cell>
          <cell r="BA108">
            <v>3000</v>
          </cell>
          <cell r="BB108">
            <v>3000</v>
          </cell>
          <cell r="BC108">
            <v>3000</v>
          </cell>
          <cell r="BD108">
            <v>3000</v>
          </cell>
          <cell r="BE108">
            <v>3000</v>
          </cell>
          <cell r="BF108">
            <v>3000</v>
          </cell>
          <cell r="BG108">
            <v>3000</v>
          </cell>
          <cell r="BH108">
            <v>3000</v>
          </cell>
          <cell r="BI108">
            <v>3000</v>
          </cell>
          <cell r="BJ108">
            <v>3000</v>
          </cell>
          <cell r="BK108">
            <v>3000</v>
          </cell>
          <cell r="BL108">
            <v>3000</v>
          </cell>
          <cell r="BM108">
            <v>3000</v>
          </cell>
          <cell r="BN108">
            <v>3000</v>
          </cell>
          <cell r="BO108">
            <v>3000</v>
          </cell>
          <cell r="BP108">
            <v>3000</v>
          </cell>
          <cell r="BQ108">
            <v>3000</v>
          </cell>
          <cell r="BR108">
            <v>3000</v>
          </cell>
          <cell r="BS108">
            <v>3000</v>
          </cell>
          <cell r="BT108">
            <v>3000</v>
          </cell>
          <cell r="BU108">
            <v>3000</v>
          </cell>
          <cell r="BV108">
            <v>3000</v>
          </cell>
          <cell r="BW108">
            <v>3000</v>
          </cell>
          <cell r="BX108">
            <v>3000</v>
          </cell>
          <cell r="BY108">
            <v>3000</v>
          </cell>
          <cell r="BZ108">
            <v>3000</v>
          </cell>
          <cell r="CA108">
            <v>3000</v>
          </cell>
          <cell r="CB108">
            <v>3000</v>
          </cell>
          <cell r="CC108">
            <v>3000</v>
          </cell>
          <cell r="CD108">
            <v>3000</v>
          </cell>
          <cell r="CE108">
            <v>3000</v>
          </cell>
          <cell r="CF108">
            <v>3000</v>
          </cell>
          <cell r="CG108">
            <v>3000</v>
          </cell>
          <cell r="CH108">
            <v>3000</v>
          </cell>
          <cell r="CI108">
            <v>3000</v>
          </cell>
          <cell r="CJ108">
            <v>3000</v>
          </cell>
          <cell r="CK108">
            <v>3000</v>
          </cell>
          <cell r="CL108">
            <v>3000</v>
          </cell>
          <cell r="CM108">
            <v>3000</v>
          </cell>
          <cell r="CN108">
            <v>3000</v>
          </cell>
          <cell r="CO108">
            <v>3000</v>
          </cell>
          <cell r="CP108">
            <v>3000</v>
          </cell>
          <cell r="CQ108">
            <v>3000</v>
          </cell>
          <cell r="CR108">
            <v>3000</v>
          </cell>
          <cell r="CS108">
            <v>3000</v>
          </cell>
          <cell r="CT108">
            <v>3000</v>
          </cell>
          <cell r="CU108">
            <v>3000</v>
          </cell>
          <cell r="CV108">
            <v>3000</v>
          </cell>
          <cell r="CW108">
            <v>3000</v>
          </cell>
          <cell r="CX108">
            <v>3000</v>
          </cell>
          <cell r="CY108">
            <v>3000</v>
          </cell>
          <cell r="CZ108">
            <v>3000</v>
          </cell>
          <cell r="DA108">
            <v>3000</v>
          </cell>
          <cell r="DB108">
            <v>3000</v>
          </cell>
          <cell r="DC108">
            <v>3000</v>
          </cell>
          <cell r="DD108">
            <v>3000</v>
          </cell>
          <cell r="DE108">
            <v>3000</v>
          </cell>
          <cell r="DF108">
            <v>3000</v>
          </cell>
          <cell r="DG108">
            <v>3000</v>
          </cell>
          <cell r="DH108">
            <v>3000</v>
          </cell>
          <cell r="DI108">
            <v>3000</v>
          </cell>
          <cell r="DJ108">
            <v>3000</v>
          </cell>
          <cell r="DK108">
            <v>3000</v>
          </cell>
          <cell r="DL108">
            <v>3000</v>
          </cell>
          <cell r="DM108">
            <v>3000</v>
          </cell>
          <cell r="DN108">
            <v>3000</v>
          </cell>
          <cell r="DO108">
            <v>3000</v>
          </cell>
          <cell r="DP108">
            <v>3000</v>
          </cell>
          <cell r="DQ108">
            <v>3000</v>
          </cell>
          <cell r="DR108">
            <v>3000</v>
          </cell>
          <cell r="DS108">
            <v>3000</v>
          </cell>
          <cell r="DT108">
            <v>3000</v>
          </cell>
          <cell r="DU108">
            <v>3000</v>
          </cell>
          <cell r="DV108">
            <v>3000</v>
          </cell>
          <cell r="DW108">
            <v>3000</v>
          </cell>
          <cell r="DX108">
            <v>3000</v>
          </cell>
          <cell r="DY108">
            <v>3000</v>
          </cell>
          <cell r="DZ108">
            <v>3000</v>
          </cell>
          <cell r="EA108">
            <v>3000</v>
          </cell>
          <cell r="EB108">
            <v>3000</v>
          </cell>
          <cell r="EC108">
            <v>3000</v>
          </cell>
          <cell r="ED108">
            <v>3000</v>
          </cell>
          <cell r="EE108">
            <v>3000</v>
          </cell>
          <cell r="EF108">
            <v>3000</v>
          </cell>
          <cell r="EG108">
            <v>3000</v>
          </cell>
          <cell r="EH108">
            <v>3000</v>
          </cell>
          <cell r="EI108">
            <v>3000</v>
          </cell>
          <cell r="EJ108">
            <v>3000</v>
          </cell>
          <cell r="EK108">
            <v>3000</v>
          </cell>
          <cell r="EL108">
            <v>3000</v>
          </cell>
          <cell r="EM108">
            <v>3000</v>
          </cell>
          <cell r="EN108">
            <v>3000</v>
          </cell>
          <cell r="EO108">
            <v>3000</v>
          </cell>
          <cell r="EP108">
            <v>3000</v>
          </cell>
          <cell r="EQ108">
            <v>3000</v>
          </cell>
          <cell r="ER108">
            <v>3000</v>
          </cell>
          <cell r="ES108">
            <v>3000</v>
          </cell>
          <cell r="ET108">
            <v>3000</v>
          </cell>
          <cell r="EU108">
            <v>3000</v>
          </cell>
          <cell r="EV108">
            <v>3000</v>
          </cell>
          <cell r="EW108">
            <v>3000</v>
          </cell>
          <cell r="EX108">
            <v>3000</v>
          </cell>
          <cell r="EY108">
            <v>3000</v>
          </cell>
          <cell r="EZ108">
            <v>3000</v>
          </cell>
          <cell r="FA108">
            <v>3000</v>
          </cell>
          <cell r="FB108">
            <v>3000</v>
          </cell>
          <cell r="FC108">
            <v>3000</v>
          </cell>
          <cell r="FD108">
            <v>3000</v>
          </cell>
          <cell r="FE108">
            <v>3000</v>
          </cell>
          <cell r="FF108">
            <v>3000</v>
          </cell>
          <cell r="FG108">
            <v>3000</v>
          </cell>
          <cell r="FH108">
            <v>3000</v>
          </cell>
          <cell r="FI108">
            <v>3000</v>
          </cell>
          <cell r="FJ108">
            <v>3000</v>
          </cell>
          <cell r="FK108">
            <v>3000</v>
          </cell>
          <cell r="FL108">
            <v>3000</v>
          </cell>
          <cell r="FM108">
            <v>3000</v>
          </cell>
          <cell r="FN108">
            <v>3000</v>
          </cell>
          <cell r="FO108">
            <v>3000</v>
          </cell>
          <cell r="FP108">
            <v>3000</v>
          </cell>
          <cell r="FQ108">
            <v>3000</v>
          </cell>
          <cell r="FR108">
            <v>3000</v>
          </cell>
          <cell r="FS108">
            <v>3000</v>
          </cell>
          <cell r="FT108">
            <v>3000</v>
          </cell>
          <cell r="FU108">
            <v>3000</v>
          </cell>
          <cell r="FV108">
            <v>3000</v>
          </cell>
          <cell r="FW108">
            <v>3000</v>
          </cell>
          <cell r="FX108">
            <v>3000</v>
          </cell>
          <cell r="FY108">
            <v>3000</v>
          </cell>
          <cell r="FZ108">
            <v>3000</v>
          </cell>
          <cell r="GA108">
            <v>3000</v>
          </cell>
          <cell r="GB108">
            <v>3000</v>
          </cell>
          <cell r="GC108">
            <v>3000</v>
          </cell>
          <cell r="GD108">
            <v>3000</v>
          </cell>
          <cell r="GE108">
            <v>3000</v>
          </cell>
          <cell r="GF108">
            <v>3000</v>
          </cell>
          <cell r="GG108">
            <v>3000</v>
          </cell>
          <cell r="GH108">
            <v>3000</v>
          </cell>
          <cell r="GI108">
            <v>3000</v>
          </cell>
          <cell r="GJ108">
            <v>3000</v>
          </cell>
          <cell r="GK108">
            <v>3000</v>
          </cell>
          <cell r="GL108">
            <v>3000</v>
          </cell>
          <cell r="GM108">
            <v>3000</v>
          </cell>
          <cell r="GN108">
            <v>3000</v>
          </cell>
          <cell r="GO108">
            <v>3000</v>
          </cell>
          <cell r="GP108">
            <v>3000</v>
          </cell>
          <cell r="GQ108">
            <v>3000</v>
          </cell>
          <cell r="GR108">
            <v>3000</v>
          </cell>
          <cell r="GS108">
            <v>3000</v>
          </cell>
          <cell r="GT108">
            <v>3000</v>
          </cell>
          <cell r="GU108">
            <v>3000</v>
          </cell>
          <cell r="GV108">
            <v>3000</v>
          </cell>
          <cell r="GW108">
            <v>3000</v>
          </cell>
          <cell r="GX108">
            <v>3000</v>
          </cell>
          <cell r="GY108">
            <v>3000</v>
          </cell>
          <cell r="GZ108">
            <v>3000</v>
          </cell>
          <cell r="HA108">
            <v>3000</v>
          </cell>
          <cell r="HB108">
            <v>3000</v>
          </cell>
          <cell r="HC108">
            <v>3000</v>
          </cell>
          <cell r="HD108">
            <v>3000</v>
          </cell>
          <cell r="HE108">
            <v>3000</v>
          </cell>
          <cell r="HF108">
            <v>3000</v>
          </cell>
        </row>
        <row r="122">
          <cell r="N122">
            <v>0</v>
          </cell>
          <cell r="O122">
            <v>4270</v>
          </cell>
          <cell r="P122">
            <v>4470</v>
          </cell>
          <cell r="Q122">
            <v>4670</v>
          </cell>
          <cell r="R122">
            <v>4870</v>
          </cell>
          <cell r="S122">
            <v>5070</v>
          </cell>
          <cell r="T122">
            <v>5270</v>
          </cell>
          <cell r="U122">
            <v>5470</v>
          </cell>
          <cell r="V122">
            <v>5670</v>
          </cell>
          <cell r="W122">
            <v>5870</v>
          </cell>
          <cell r="X122">
            <v>6070</v>
          </cell>
          <cell r="Y122">
            <v>6164</v>
          </cell>
          <cell r="Z122">
            <v>6164</v>
          </cell>
          <cell r="AA122">
            <v>6164</v>
          </cell>
          <cell r="AB122">
            <v>6164</v>
          </cell>
          <cell r="AC122">
            <v>6164</v>
          </cell>
          <cell r="AD122">
            <v>6164</v>
          </cell>
          <cell r="AE122">
            <v>6164</v>
          </cell>
          <cell r="AF122">
            <v>6164</v>
          </cell>
          <cell r="AG122">
            <v>6164</v>
          </cell>
          <cell r="AH122">
            <v>6155</v>
          </cell>
          <cell r="AI122">
            <v>6049</v>
          </cell>
          <cell r="AJ122">
            <v>5944</v>
          </cell>
          <cell r="AK122">
            <v>5839</v>
          </cell>
          <cell r="AL122">
            <v>5733</v>
          </cell>
          <cell r="AM122">
            <v>5628</v>
          </cell>
          <cell r="AN122">
            <v>5523</v>
          </cell>
          <cell r="AO122">
            <v>5417</v>
          </cell>
          <cell r="AP122">
            <v>5312</v>
          </cell>
          <cell r="AQ122">
            <v>5207</v>
          </cell>
          <cell r="AR122">
            <v>5102</v>
          </cell>
          <cell r="AS122">
            <v>4996</v>
          </cell>
          <cell r="AT122">
            <v>4891</v>
          </cell>
          <cell r="AU122">
            <v>4786</v>
          </cell>
          <cell r="AV122">
            <v>4680</v>
          </cell>
          <cell r="AW122">
            <v>4575</v>
          </cell>
          <cell r="AX122">
            <v>4470</v>
          </cell>
          <cell r="AY122">
            <v>4364</v>
          </cell>
          <cell r="AZ122">
            <v>4259</v>
          </cell>
          <cell r="BA122">
            <v>4154</v>
          </cell>
          <cell r="BB122">
            <v>4049</v>
          </cell>
          <cell r="BC122">
            <v>3943</v>
          </cell>
          <cell r="BD122">
            <v>3838</v>
          </cell>
          <cell r="BE122">
            <v>3733</v>
          </cell>
          <cell r="BF122">
            <v>3627</v>
          </cell>
          <cell r="BG122">
            <v>3522</v>
          </cell>
          <cell r="BH122">
            <v>3417</v>
          </cell>
          <cell r="BI122">
            <v>3311</v>
          </cell>
          <cell r="BJ122">
            <v>3206</v>
          </cell>
          <cell r="BK122">
            <v>3101</v>
          </cell>
          <cell r="BL122">
            <v>2996</v>
          </cell>
          <cell r="BM122">
            <v>2890</v>
          </cell>
          <cell r="BN122">
            <v>2785</v>
          </cell>
          <cell r="BO122">
            <v>2680</v>
          </cell>
          <cell r="BP122">
            <v>2574</v>
          </cell>
          <cell r="BQ122">
            <v>2469</v>
          </cell>
          <cell r="BR122">
            <v>2364</v>
          </cell>
          <cell r="BS122">
            <v>2258</v>
          </cell>
          <cell r="BT122">
            <v>2153</v>
          </cell>
          <cell r="BU122">
            <v>2048</v>
          </cell>
          <cell r="BV122">
            <v>1943</v>
          </cell>
          <cell r="BW122">
            <v>1837</v>
          </cell>
          <cell r="BX122">
            <v>1732</v>
          </cell>
          <cell r="BY122">
            <v>1627</v>
          </cell>
          <cell r="BZ122">
            <v>1521</v>
          </cell>
          <cell r="CA122">
            <v>1416</v>
          </cell>
          <cell r="CB122">
            <v>1311</v>
          </cell>
          <cell r="CC122">
            <v>1205</v>
          </cell>
          <cell r="CD122">
            <v>1100</v>
          </cell>
          <cell r="CE122">
            <v>995</v>
          </cell>
          <cell r="CF122">
            <v>890</v>
          </cell>
          <cell r="CG122">
            <v>784</v>
          </cell>
          <cell r="CH122">
            <v>679</v>
          </cell>
          <cell r="CI122">
            <v>574</v>
          </cell>
          <cell r="CJ122">
            <v>468</v>
          </cell>
          <cell r="CK122">
            <v>363</v>
          </cell>
          <cell r="CL122">
            <v>258</v>
          </cell>
          <cell r="CM122">
            <v>152</v>
          </cell>
          <cell r="CN122">
            <v>47</v>
          </cell>
          <cell r="CO122">
            <v>0</v>
          </cell>
          <cell r="CP122">
            <v>0</v>
          </cell>
          <cell r="CQ122">
            <v>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0</v>
          </cell>
          <cell r="DR122">
            <v>0</v>
          </cell>
          <cell r="DS122">
            <v>0</v>
          </cell>
          <cell r="DT122">
            <v>0</v>
          </cell>
          <cell r="DU122">
            <v>0</v>
          </cell>
          <cell r="DV122">
            <v>0</v>
          </cell>
          <cell r="DW122">
            <v>0</v>
          </cell>
          <cell r="DX122">
            <v>0</v>
          </cell>
          <cell r="DY122">
            <v>0</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0</v>
          </cell>
          <cell r="EW122">
            <v>0</v>
          </cell>
          <cell r="EX122">
            <v>0</v>
          </cell>
          <cell r="EY122">
            <v>0</v>
          </cell>
          <cell r="EZ122">
            <v>0</v>
          </cell>
          <cell r="FA122">
            <v>0</v>
          </cell>
          <cell r="FB122">
            <v>0</v>
          </cell>
          <cell r="FC122">
            <v>0</v>
          </cell>
          <cell r="FD122">
            <v>0</v>
          </cell>
          <cell r="FE122">
            <v>0</v>
          </cell>
          <cell r="FF122">
            <v>0</v>
          </cell>
          <cell r="FG122">
            <v>0</v>
          </cell>
          <cell r="FH122">
            <v>0</v>
          </cell>
          <cell r="FI122">
            <v>0</v>
          </cell>
          <cell r="FJ122">
            <v>0</v>
          </cell>
          <cell r="FK122">
            <v>0</v>
          </cell>
          <cell r="FL122">
            <v>0</v>
          </cell>
          <cell r="FM122">
            <v>0</v>
          </cell>
          <cell r="FN122">
            <v>0</v>
          </cell>
          <cell r="FO122">
            <v>0</v>
          </cell>
          <cell r="FP122">
            <v>0</v>
          </cell>
          <cell r="FQ122">
            <v>0</v>
          </cell>
          <cell r="FR122">
            <v>0</v>
          </cell>
          <cell r="FS122">
            <v>0</v>
          </cell>
          <cell r="FT122">
            <v>0</v>
          </cell>
          <cell r="FU122">
            <v>0</v>
          </cell>
          <cell r="FV122">
            <v>0</v>
          </cell>
          <cell r="FW122">
            <v>0</v>
          </cell>
          <cell r="FX122">
            <v>0</v>
          </cell>
          <cell r="FY122">
            <v>0</v>
          </cell>
          <cell r="FZ122">
            <v>0</v>
          </cell>
          <cell r="GA122">
            <v>0</v>
          </cell>
          <cell r="GB122">
            <v>0</v>
          </cell>
          <cell r="GC122">
            <v>0</v>
          </cell>
          <cell r="GD122">
            <v>0</v>
          </cell>
          <cell r="GE122">
            <v>0</v>
          </cell>
          <cell r="GF122">
            <v>0</v>
          </cell>
          <cell r="GG122">
            <v>0</v>
          </cell>
          <cell r="GH122">
            <v>0</v>
          </cell>
          <cell r="GI122">
            <v>0</v>
          </cell>
          <cell r="GJ122">
            <v>0</v>
          </cell>
          <cell r="GK122">
            <v>0</v>
          </cell>
          <cell r="GL122">
            <v>0</v>
          </cell>
          <cell r="GM122">
            <v>0</v>
          </cell>
          <cell r="GN122">
            <v>0</v>
          </cell>
          <cell r="GO122">
            <v>0</v>
          </cell>
          <cell r="GP122">
            <v>0</v>
          </cell>
          <cell r="GQ122">
            <v>0</v>
          </cell>
          <cell r="GR122">
            <v>0</v>
          </cell>
          <cell r="GS122">
            <v>0</v>
          </cell>
          <cell r="GT122">
            <v>0</v>
          </cell>
          <cell r="GU122">
            <v>0</v>
          </cell>
          <cell r="GV122">
            <v>0</v>
          </cell>
          <cell r="GW122">
            <v>0</v>
          </cell>
          <cell r="GX122">
            <v>0</v>
          </cell>
          <cell r="GY122">
            <v>0</v>
          </cell>
          <cell r="GZ122">
            <v>0</v>
          </cell>
          <cell r="HA122">
            <v>0</v>
          </cell>
          <cell r="HB122">
            <v>0</v>
          </cell>
          <cell r="HC122">
            <v>0</v>
          </cell>
          <cell r="HD122">
            <v>0</v>
          </cell>
          <cell r="HE122">
            <v>0</v>
          </cell>
          <cell r="HF122">
            <v>0</v>
          </cell>
        </row>
        <row r="140">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0</v>
          </cell>
          <cell r="EW140">
            <v>0</v>
          </cell>
          <cell r="EX140">
            <v>0</v>
          </cell>
          <cell r="EY140">
            <v>0</v>
          </cell>
          <cell r="EZ140">
            <v>0</v>
          </cell>
          <cell r="FA140">
            <v>0</v>
          </cell>
          <cell r="FB140">
            <v>0</v>
          </cell>
          <cell r="FC140">
            <v>0</v>
          </cell>
          <cell r="FD140">
            <v>0</v>
          </cell>
          <cell r="FE140">
            <v>0</v>
          </cell>
          <cell r="FF140">
            <v>0</v>
          </cell>
          <cell r="FG140">
            <v>0</v>
          </cell>
          <cell r="FH140">
            <v>0</v>
          </cell>
          <cell r="FI140">
            <v>0</v>
          </cell>
          <cell r="FJ140">
            <v>0</v>
          </cell>
          <cell r="FK140">
            <v>0</v>
          </cell>
          <cell r="FL140">
            <v>0</v>
          </cell>
          <cell r="FM140">
            <v>0</v>
          </cell>
          <cell r="FN140">
            <v>0</v>
          </cell>
          <cell r="FO140">
            <v>0</v>
          </cell>
          <cell r="FP140">
            <v>0</v>
          </cell>
          <cell r="FQ140">
            <v>0</v>
          </cell>
          <cell r="FR140">
            <v>0</v>
          </cell>
          <cell r="FS140">
            <v>0</v>
          </cell>
          <cell r="FT140">
            <v>0</v>
          </cell>
          <cell r="FU140">
            <v>0</v>
          </cell>
          <cell r="FV140">
            <v>0</v>
          </cell>
          <cell r="FW140">
            <v>0</v>
          </cell>
          <cell r="FX140">
            <v>0</v>
          </cell>
          <cell r="FY140">
            <v>0</v>
          </cell>
          <cell r="FZ140">
            <v>0</v>
          </cell>
          <cell r="GA140">
            <v>0</v>
          </cell>
          <cell r="GB140">
            <v>0</v>
          </cell>
          <cell r="GC140">
            <v>0</v>
          </cell>
          <cell r="GD140">
            <v>0</v>
          </cell>
          <cell r="GE140">
            <v>0</v>
          </cell>
          <cell r="GF140">
            <v>0</v>
          </cell>
          <cell r="GG140">
            <v>0</v>
          </cell>
          <cell r="GH140">
            <v>0</v>
          </cell>
          <cell r="GI140">
            <v>0</v>
          </cell>
          <cell r="GJ140">
            <v>0</v>
          </cell>
          <cell r="GK140">
            <v>0</v>
          </cell>
          <cell r="GL140">
            <v>0</v>
          </cell>
          <cell r="GM140">
            <v>0</v>
          </cell>
          <cell r="GN140">
            <v>0</v>
          </cell>
          <cell r="GO140">
            <v>0</v>
          </cell>
          <cell r="GP140">
            <v>0</v>
          </cell>
          <cell r="GQ140">
            <v>0</v>
          </cell>
          <cell r="GR140">
            <v>0</v>
          </cell>
          <cell r="GS140">
            <v>0</v>
          </cell>
          <cell r="GT140">
            <v>0</v>
          </cell>
          <cell r="GU140">
            <v>0</v>
          </cell>
          <cell r="GV140">
            <v>0</v>
          </cell>
          <cell r="GW140">
            <v>0</v>
          </cell>
          <cell r="GX140">
            <v>0</v>
          </cell>
          <cell r="GY140">
            <v>0</v>
          </cell>
          <cell r="GZ140">
            <v>0</v>
          </cell>
          <cell r="HA140">
            <v>0</v>
          </cell>
          <cell r="HB140">
            <v>0</v>
          </cell>
          <cell r="HC140">
            <v>0</v>
          </cell>
          <cell r="HD140">
            <v>0</v>
          </cell>
          <cell r="HE140">
            <v>0</v>
          </cell>
          <cell r="HF140">
            <v>0</v>
          </cell>
        </row>
        <row r="198">
          <cell r="N198" t="e">
            <v>#REF!</v>
          </cell>
          <cell r="O198" t="e">
            <v>#REF!</v>
          </cell>
          <cell r="P198" t="e">
            <v>#REF!</v>
          </cell>
          <cell r="Q198" t="e">
            <v>#REF!</v>
          </cell>
          <cell r="R198" t="e">
            <v>#REF!</v>
          </cell>
          <cell r="S198" t="e">
            <v>#REF!</v>
          </cell>
          <cell r="T198" t="e">
            <v>#REF!</v>
          </cell>
          <cell r="U198" t="e">
            <v>#REF!</v>
          </cell>
          <cell r="V198" t="e">
            <v>#REF!</v>
          </cell>
          <cell r="W198" t="e">
            <v>#REF!</v>
          </cell>
          <cell r="X198" t="e">
            <v>#REF!</v>
          </cell>
          <cell r="Y198" t="e">
            <v>#REF!</v>
          </cell>
          <cell r="Z198" t="e">
            <v>#REF!</v>
          </cell>
          <cell r="AA198" t="e">
            <v>#REF!</v>
          </cell>
          <cell r="AB198" t="e">
            <v>#REF!</v>
          </cell>
          <cell r="AC198" t="e">
            <v>#REF!</v>
          </cell>
          <cell r="AD198" t="e">
            <v>#REF!</v>
          </cell>
          <cell r="AE198" t="e">
            <v>#REF!</v>
          </cell>
          <cell r="AF198" t="e">
            <v>#REF!</v>
          </cell>
          <cell r="AG198" t="e">
            <v>#REF!</v>
          </cell>
          <cell r="AH198" t="e">
            <v>#REF!</v>
          </cell>
          <cell r="AI198" t="e">
            <v>#REF!</v>
          </cell>
          <cell r="AJ198" t="e">
            <v>#REF!</v>
          </cell>
          <cell r="AK198" t="e">
            <v>#REF!</v>
          </cell>
          <cell r="AL198" t="e">
            <v>#REF!</v>
          </cell>
          <cell r="AM198" t="e">
            <v>#REF!</v>
          </cell>
          <cell r="AN198" t="e">
            <v>#REF!</v>
          </cell>
          <cell r="AO198" t="e">
            <v>#REF!</v>
          </cell>
          <cell r="AP198" t="e">
            <v>#REF!</v>
          </cell>
          <cell r="AQ198" t="e">
            <v>#REF!</v>
          </cell>
          <cell r="AR198" t="e">
            <v>#REF!</v>
          </cell>
          <cell r="AS198" t="e">
            <v>#REF!</v>
          </cell>
          <cell r="AT198" t="e">
            <v>#REF!</v>
          </cell>
          <cell r="AU198" t="e">
            <v>#REF!</v>
          </cell>
          <cell r="AV198" t="e">
            <v>#REF!</v>
          </cell>
          <cell r="AW198" t="e">
            <v>#REF!</v>
          </cell>
          <cell r="AX198" t="e">
            <v>#REF!</v>
          </cell>
          <cell r="AY198" t="e">
            <v>#REF!</v>
          </cell>
          <cell r="AZ198" t="e">
            <v>#REF!</v>
          </cell>
          <cell r="BA198" t="e">
            <v>#REF!</v>
          </cell>
          <cell r="BB198" t="e">
            <v>#REF!</v>
          </cell>
          <cell r="BC198" t="e">
            <v>#REF!</v>
          </cell>
          <cell r="BD198" t="e">
            <v>#REF!</v>
          </cell>
          <cell r="BE198" t="e">
            <v>#REF!</v>
          </cell>
          <cell r="BF198" t="e">
            <v>#REF!</v>
          </cell>
          <cell r="BG198" t="e">
            <v>#REF!</v>
          </cell>
          <cell r="BH198" t="e">
            <v>#REF!</v>
          </cell>
          <cell r="BI198" t="e">
            <v>#REF!</v>
          </cell>
          <cell r="BJ198" t="e">
            <v>#REF!</v>
          </cell>
          <cell r="BK198" t="e">
            <v>#REF!</v>
          </cell>
          <cell r="BL198" t="e">
            <v>#REF!</v>
          </cell>
          <cell r="BM198" t="e">
            <v>#REF!</v>
          </cell>
          <cell r="BN198" t="e">
            <v>#REF!</v>
          </cell>
          <cell r="BO198" t="e">
            <v>#REF!</v>
          </cell>
          <cell r="BP198" t="e">
            <v>#REF!</v>
          </cell>
          <cell r="BQ198" t="e">
            <v>#REF!</v>
          </cell>
          <cell r="BR198" t="e">
            <v>#REF!</v>
          </cell>
          <cell r="BS198" t="e">
            <v>#REF!</v>
          </cell>
          <cell r="BT198" t="e">
            <v>#REF!</v>
          </cell>
          <cell r="BU198" t="e">
            <v>#REF!</v>
          </cell>
          <cell r="BV198" t="e">
            <v>#REF!</v>
          </cell>
          <cell r="BW198" t="e">
            <v>#REF!</v>
          </cell>
          <cell r="BX198" t="e">
            <v>#REF!</v>
          </cell>
          <cell r="BY198" t="e">
            <v>#REF!</v>
          </cell>
          <cell r="BZ198" t="e">
            <v>#REF!</v>
          </cell>
          <cell r="CA198" t="e">
            <v>#REF!</v>
          </cell>
          <cell r="CB198" t="e">
            <v>#REF!</v>
          </cell>
          <cell r="CC198" t="e">
            <v>#REF!</v>
          </cell>
          <cell r="CD198" t="e">
            <v>#REF!</v>
          </cell>
          <cell r="CE198" t="e">
            <v>#REF!</v>
          </cell>
          <cell r="CF198" t="e">
            <v>#REF!</v>
          </cell>
          <cell r="CG198" t="e">
            <v>#REF!</v>
          </cell>
          <cell r="CH198" t="e">
            <v>#REF!</v>
          </cell>
          <cell r="CI198" t="e">
            <v>#REF!</v>
          </cell>
          <cell r="CJ198" t="e">
            <v>#REF!</v>
          </cell>
          <cell r="CK198" t="e">
            <v>#REF!</v>
          </cell>
          <cell r="CL198" t="e">
            <v>#REF!</v>
          </cell>
          <cell r="CM198" t="e">
            <v>#REF!</v>
          </cell>
          <cell r="CN198" t="e">
            <v>#REF!</v>
          </cell>
          <cell r="CO198" t="e">
            <v>#REF!</v>
          </cell>
          <cell r="CP198" t="e">
            <v>#REF!</v>
          </cell>
          <cell r="CQ198" t="e">
            <v>#REF!</v>
          </cell>
          <cell r="CR198" t="e">
            <v>#REF!</v>
          </cell>
          <cell r="CS198" t="e">
            <v>#REF!</v>
          </cell>
          <cell r="CT198" t="e">
            <v>#REF!</v>
          </cell>
          <cell r="CU198" t="e">
            <v>#REF!</v>
          </cell>
          <cell r="CV198" t="e">
            <v>#REF!</v>
          </cell>
          <cell r="CW198" t="e">
            <v>#REF!</v>
          </cell>
          <cell r="CX198" t="e">
            <v>#REF!</v>
          </cell>
          <cell r="CY198" t="e">
            <v>#REF!</v>
          </cell>
          <cell r="CZ198" t="e">
            <v>#REF!</v>
          </cell>
          <cell r="DA198" t="e">
            <v>#REF!</v>
          </cell>
          <cell r="DB198" t="e">
            <v>#REF!</v>
          </cell>
          <cell r="DC198" t="e">
            <v>#REF!</v>
          </cell>
          <cell r="DD198" t="e">
            <v>#REF!</v>
          </cell>
          <cell r="DE198" t="e">
            <v>#REF!</v>
          </cell>
          <cell r="DF198" t="e">
            <v>#REF!</v>
          </cell>
          <cell r="DG198" t="e">
            <v>#REF!</v>
          </cell>
          <cell r="DH198" t="e">
            <v>#REF!</v>
          </cell>
          <cell r="DI198" t="e">
            <v>#REF!</v>
          </cell>
          <cell r="DJ198" t="e">
            <v>#REF!</v>
          </cell>
          <cell r="DK198" t="e">
            <v>#REF!</v>
          </cell>
          <cell r="DL198" t="e">
            <v>#REF!</v>
          </cell>
          <cell r="DM198" t="e">
            <v>#REF!</v>
          </cell>
          <cell r="DN198" t="e">
            <v>#REF!</v>
          </cell>
          <cell r="DO198" t="e">
            <v>#REF!</v>
          </cell>
          <cell r="DP198" t="e">
            <v>#REF!</v>
          </cell>
          <cell r="DQ198" t="e">
            <v>#REF!</v>
          </cell>
          <cell r="DR198" t="e">
            <v>#REF!</v>
          </cell>
          <cell r="DS198" t="e">
            <v>#REF!</v>
          </cell>
          <cell r="DT198" t="e">
            <v>#REF!</v>
          </cell>
          <cell r="DU198" t="e">
            <v>#REF!</v>
          </cell>
          <cell r="DV198" t="e">
            <v>#REF!</v>
          </cell>
          <cell r="DW198" t="e">
            <v>#REF!</v>
          </cell>
          <cell r="DX198" t="e">
            <v>#REF!</v>
          </cell>
          <cell r="DY198" t="e">
            <v>#REF!</v>
          </cell>
          <cell r="DZ198" t="e">
            <v>#REF!</v>
          </cell>
          <cell r="EA198" t="e">
            <v>#REF!</v>
          </cell>
          <cell r="EB198" t="e">
            <v>#REF!</v>
          </cell>
          <cell r="EC198" t="e">
            <v>#REF!</v>
          </cell>
          <cell r="ED198" t="e">
            <v>#REF!</v>
          </cell>
          <cell r="EE198" t="e">
            <v>#REF!</v>
          </cell>
          <cell r="EF198" t="e">
            <v>#REF!</v>
          </cell>
          <cell r="EG198" t="e">
            <v>#REF!</v>
          </cell>
          <cell r="EH198" t="e">
            <v>#REF!</v>
          </cell>
          <cell r="EI198" t="e">
            <v>#REF!</v>
          </cell>
          <cell r="EJ198" t="e">
            <v>#REF!</v>
          </cell>
          <cell r="EK198" t="e">
            <v>#REF!</v>
          </cell>
          <cell r="EL198" t="e">
            <v>#REF!</v>
          </cell>
          <cell r="EM198" t="e">
            <v>#REF!</v>
          </cell>
          <cell r="EN198" t="e">
            <v>#REF!</v>
          </cell>
          <cell r="EO198" t="e">
            <v>#REF!</v>
          </cell>
          <cell r="EP198" t="e">
            <v>#REF!</v>
          </cell>
          <cell r="EQ198" t="e">
            <v>#REF!</v>
          </cell>
          <cell r="ER198" t="e">
            <v>#REF!</v>
          </cell>
          <cell r="ES198" t="e">
            <v>#REF!</v>
          </cell>
          <cell r="ET198" t="e">
            <v>#REF!</v>
          </cell>
          <cell r="EU198" t="e">
            <v>#REF!</v>
          </cell>
          <cell r="EV198" t="e">
            <v>#REF!</v>
          </cell>
          <cell r="EW198" t="e">
            <v>#REF!</v>
          </cell>
          <cell r="EX198" t="e">
            <v>#REF!</v>
          </cell>
          <cell r="EY198" t="e">
            <v>#REF!</v>
          </cell>
          <cell r="EZ198" t="e">
            <v>#REF!</v>
          </cell>
          <cell r="FA198" t="e">
            <v>#REF!</v>
          </cell>
          <cell r="FB198" t="e">
            <v>#REF!</v>
          </cell>
          <cell r="FC198" t="e">
            <v>#REF!</v>
          </cell>
          <cell r="FD198" t="e">
            <v>#REF!</v>
          </cell>
          <cell r="FE198" t="e">
            <v>#REF!</v>
          </cell>
          <cell r="FF198" t="e">
            <v>#REF!</v>
          </cell>
          <cell r="FG198" t="e">
            <v>#REF!</v>
          </cell>
          <cell r="FH198" t="e">
            <v>#REF!</v>
          </cell>
          <cell r="FI198" t="e">
            <v>#REF!</v>
          </cell>
          <cell r="FJ198" t="e">
            <v>#REF!</v>
          </cell>
          <cell r="FK198" t="e">
            <v>#REF!</v>
          </cell>
          <cell r="FL198" t="e">
            <v>#REF!</v>
          </cell>
          <cell r="FM198" t="e">
            <v>#REF!</v>
          </cell>
          <cell r="FN198" t="e">
            <v>#REF!</v>
          </cell>
          <cell r="FO198" t="e">
            <v>#REF!</v>
          </cell>
          <cell r="FP198" t="e">
            <v>#REF!</v>
          </cell>
          <cell r="FQ198" t="e">
            <v>#REF!</v>
          </cell>
          <cell r="FR198" t="e">
            <v>#REF!</v>
          </cell>
          <cell r="FS198" t="e">
            <v>#REF!</v>
          </cell>
          <cell r="FT198" t="e">
            <v>#REF!</v>
          </cell>
          <cell r="FU198" t="e">
            <v>#REF!</v>
          </cell>
          <cell r="FV198" t="e">
            <v>#REF!</v>
          </cell>
          <cell r="FW198" t="e">
            <v>#REF!</v>
          </cell>
          <cell r="FX198" t="e">
            <v>#REF!</v>
          </cell>
          <cell r="FY198" t="e">
            <v>#REF!</v>
          </cell>
          <cell r="FZ198" t="e">
            <v>#REF!</v>
          </cell>
          <cell r="GA198" t="e">
            <v>#REF!</v>
          </cell>
          <cell r="GB198" t="e">
            <v>#REF!</v>
          </cell>
          <cell r="GC198" t="e">
            <v>#REF!</v>
          </cell>
          <cell r="GD198" t="e">
            <v>#REF!</v>
          </cell>
          <cell r="GE198" t="e">
            <v>#REF!</v>
          </cell>
          <cell r="GF198" t="e">
            <v>#REF!</v>
          </cell>
          <cell r="GG198" t="e">
            <v>#REF!</v>
          </cell>
          <cell r="GH198" t="e">
            <v>#REF!</v>
          </cell>
          <cell r="GI198" t="e">
            <v>#REF!</v>
          </cell>
          <cell r="GJ198" t="e">
            <v>#REF!</v>
          </cell>
          <cell r="GK198" t="e">
            <v>#REF!</v>
          </cell>
          <cell r="GL198" t="e">
            <v>#REF!</v>
          </cell>
          <cell r="GM198" t="e">
            <v>#REF!</v>
          </cell>
          <cell r="GN198" t="e">
            <v>#REF!</v>
          </cell>
          <cell r="GO198" t="e">
            <v>#REF!</v>
          </cell>
          <cell r="GP198" t="e">
            <v>#REF!</v>
          </cell>
          <cell r="GQ198" t="e">
            <v>#REF!</v>
          </cell>
          <cell r="GR198" t="e">
            <v>#REF!</v>
          </cell>
          <cell r="GS198" t="e">
            <v>#REF!</v>
          </cell>
          <cell r="GT198" t="e">
            <v>#REF!</v>
          </cell>
          <cell r="GU198" t="e">
            <v>#REF!</v>
          </cell>
          <cell r="GV198" t="e">
            <v>#REF!</v>
          </cell>
          <cell r="GW198" t="e">
            <v>#REF!</v>
          </cell>
          <cell r="GX198" t="e">
            <v>#REF!</v>
          </cell>
          <cell r="GY198" t="e">
            <v>#REF!</v>
          </cell>
          <cell r="GZ198" t="e">
            <v>#REF!</v>
          </cell>
          <cell r="HA198" t="e">
            <v>#REF!</v>
          </cell>
          <cell r="HB198" t="e">
            <v>#REF!</v>
          </cell>
          <cell r="HC198" t="e">
            <v>#REF!</v>
          </cell>
          <cell r="HD198" t="e">
            <v>#REF!</v>
          </cell>
          <cell r="HE198" t="e">
            <v>#REF!</v>
          </cell>
          <cell r="HF198" t="e">
            <v>#REF!</v>
          </cell>
        </row>
        <row r="203">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cell r="EW203">
            <v>0</v>
          </cell>
          <cell r="EX203">
            <v>0</v>
          </cell>
          <cell r="EY203">
            <v>0</v>
          </cell>
          <cell r="EZ203">
            <v>0</v>
          </cell>
          <cell r="FA203">
            <v>0</v>
          </cell>
          <cell r="FB203">
            <v>0</v>
          </cell>
          <cell r="FC203">
            <v>0</v>
          </cell>
          <cell r="FD203">
            <v>0</v>
          </cell>
          <cell r="FE203">
            <v>0</v>
          </cell>
          <cell r="FF203">
            <v>0</v>
          </cell>
          <cell r="FG203">
            <v>0</v>
          </cell>
          <cell r="FH203">
            <v>0</v>
          </cell>
          <cell r="FI203">
            <v>0</v>
          </cell>
          <cell r="FJ203">
            <v>0</v>
          </cell>
          <cell r="FK203">
            <v>0</v>
          </cell>
          <cell r="FL203">
            <v>0</v>
          </cell>
          <cell r="FM203">
            <v>0</v>
          </cell>
          <cell r="FN203">
            <v>0</v>
          </cell>
          <cell r="FO203">
            <v>0</v>
          </cell>
          <cell r="FP203">
            <v>0</v>
          </cell>
          <cell r="FQ203">
            <v>0</v>
          </cell>
          <cell r="FR203">
            <v>0</v>
          </cell>
          <cell r="FS203">
            <v>0</v>
          </cell>
          <cell r="FT203">
            <v>0</v>
          </cell>
          <cell r="FU203">
            <v>0</v>
          </cell>
          <cell r="FV203">
            <v>0</v>
          </cell>
          <cell r="FW203">
            <v>0</v>
          </cell>
          <cell r="FX203">
            <v>0</v>
          </cell>
          <cell r="FY203">
            <v>0</v>
          </cell>
          <cell r="FZ203">
            <v>0</v>
          </cell>
          <cell r="GA203">
            <v>0</v>
          </cell>
          <cell r="GB203">
            <v>0</v>
          </cell>
          <cell r="GC203">
            <v>0</v>
          </cell>
          <cell r="GD203">
            <v>0</v>
          </cell>
          <cell r="GE203">
            <v>0</v>
          </cell>
          <cell r="GF203">
            <v>0</v>
          </cell>
          <cell r="GG203">
            <v>0</v>
          </cell>
          <cell r="GH203">
            <v>0</v>
          </cell>
          <cell r="GI203">
            <v>0</v>
          </cell>
          <cell r="GJ203">
            <v>0</v>
          </cell>
          <cell r="GK203">
            <v>0</v>
          </cell>
          <cell r="GL203">
            <v>0</v>
          </cell>
          <cell r="GM203">
            <v>0</v>
          </cell>
          <cell r="GN203">
            <v>0</v>
          </cell>
          <cell r="GO203">
            <v>0</v>
          </cell>
          <cell r="GP203">
            <v>0</v>
          </cell>
          <cell r="GQ203">
            <v>0</v>
          </cell>
          <cell r="GR203">
            <v>0</v>
          </cell>
          <cell r="GS203">
            <v>0</v>
          </cell>
          <cell r="GT203">
            <v>0</v>
          </cell>
          <cell r="GU203">
            <v>0</v>
          </cell>
          <cell r="GV203">
            <v>0</v>
          </cell>
          <cell r="GW203">
            <v>0</v>
          </cell>
          <cell r="GX203">
            <v>0</v>
          </cell>
          <cell r="GY203">
            <v>0</v>
          </cell>
          <cell r="GZ203">
            <v>0</v>
          </cell>
          <cell r="HA203">
            <v>0</v>
          </cell>
          <cell r="HB203">
            <v>0</v>
          </cell>
          <cell r="HC203">
            <v>0</v>
          </cell>
          <cell r="HD203">
            <v>0</v>
          </cell>
          <cell r="HE203">
            <v>0</v>
          </cell>
          <cell r="HF203">
            <v>0</v>
          </cell>
        </row>
        <row r="249">
          <cell r="N249">
            <v>2280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cell r="EW249">
            <v>0</v>
          </cell>
          <cell r="EX249">
            <v>0</v>
          </cell>
          <cell r="EY249">
            <v>0</v>
          </cell>
          <cell r="EZ249">
            <v>0</v>
          </cell>
          <cell r="FA249">
            <v>0</v>
          </cell>
          <cell r="FB249">
            <v>0</v>
          </cell>
          <cell r="FC249">
            <v>0</v>
          </cell>
          <cell r="FD249">
            <v>0</v>
          </cell>
          <cell r="FE249">
            <v>0</v>
          </cell>
          <cell r="FF249">
            <v>0</v>
          </cell>
          <cell r="FG249">
            <v>0</v>
          </cell>
          <cell r="FH249">
            <v>0</v>
          </cell>
          <cell r="FI249">
            <v>0</v>
          </cell>
          <cell r="FJ249">
            <v>0</v>
          </cell>
          <cell r="FK249">
            <v>0</v>
          </cell>
          <cell r="FL249">
            <v>0</v>
          </cell>
          <cell r="FM249">
            <v>0</v>
          </cell>
          <cell r="FN249">
            <v>0</v>
          </cell>
          <cell r="FO249">
            <v>0</v>
          </cell>
          <cell r="FP249">
            <v>0</v>
          </cell>
          <cell r="FQ249">
            <v>0</v>
          </cell>
          <cell r="FR249">
            <v>0</v>
          </cell>
          <cell r="FS249">
            <v>0</v>
          </cell>
          <cell r="FT249">
            <v>0</v>
          </cell>
          <cell r="FU249">
            <v>0</v>
          </cell>
          <cell r="FV249">
            <v>0</v>
          </cell>
          <cell r="FW249">
            <v>0</v>
          </cell>
          <cell r="FX249">
            <v>0</v>
          </cell>
          <cell r="FY249">
            <v>0</v>
          </cell>
          <cell r="FZ249">
            <v>0</v>
          </cell>
          <cell r="GA249">
            <v>0</v>
          </cell>
          <cell r="GB249">
            <v>0</v>
          </cell>
          <cell r="GC249">
            <v>0</v>
          </cell>
          <cell r="GD249">
            <v>0</v>
          </cell>
          <cell r="GE249">
            <v>0</v>
          </cell>
          <cell r="GF249">
            <v>0</v>
          </cell>
          <cell r="GG249">
            <v>0</v>
          </cell>
          <cell r="GH249">
            <v>0</v>
          </cell>
          <cell r="GI249">
            <v>0</v>
          </cell>
          <cell r="GJ249">
            <v>0</v>
          </cell>
          <cell r="GK249">
            <v>0</v>
          </cell>
          <cell r="GL249">
            <v>0</v>
          </cell>
          <cell r="GM249">
            <v>0</v>
          </cell>
          <cell r="GN249">
            <v>0</v>
          </cell>
          <cell r="GO249">
            <v>0</v>
          </cell>
          <cell r="GP249">
            <v>0</v>
          </cell>
          <cell r="GQ249">
            <v>0</v>
          </cell>
          <cell r="GR249">
            <v>0</v>
          </cell>
          <cell r="GS249">
            <v>0</v>
          </cell>
          <cell r="GT249">
            <v>0</v>
          </cell>
          <cell r="GU249">
            <v>0</v>
          </cell>
          <cell r="GV249">
            <v>0</v>
          </cell>
          <cell r="GW249">
            <v>0</v>
          </cell>
          <cell r="GX249">
            <v>0</v>
          </cell>
          <cell r="GY249">
            <v>0</v>
          </cell>
          <cell r="GZ249">
            <v>0</v>
          </cell>
          <cell r="HA249">
            <v>0</v>
          </cell>
          <cell r="HB249">
            <v>0</v>
          </cell>
          <cell r="HC249">
            <v>0</v>
          </cell>
          <cell r="HD249">
            <v>0</v>
          </cell>
          <cell r="HE249">
            <v>0</v>
          </cell>
          <cell r="HF249">
            <v>0</v>
          </cell>
        </row>
        <row r="262">
          <cell r="N262">
            <v>10092</v>
          </cell>
          <cell r="O262">
            <v>10092</v>
          </cell>
          <cell r="P262">
            <v>10092</v>
          </cell>
          <cell r="Q262">
            <v>10092</v>
          </cell>
          <cell r="R262">
            <v>10092</v>
          </cell>
          <cell r="S262">
            <v>10092</v>
          </cell>
          <cell r="T262">
            <v>10092</v>
          </cell>
          <cell r="U262">
            <v>10092</v>
          </cell>
          <cell r="V262">
            <v>10092</v>
          </cell>
          <cell r="W262">
            <v>10092</v>
          </cell>
          <cell r="X262">
            <v>10092</v>
          </cell>
          <cell r="Y262">
            <v>10092</v>
          </cell>
          <cell r="Z262">
            <v>10092</v>
          </cell>
          <cell r="AA262">
            <v>10092</v>
          </cell>
          <cell r="AB262">
            <v>10092</v>
          </cell>
          <cell r="AC262">
            <v>10092</v>
          </cell>
          <cell r="AD262">
            <v>10092</v>
          </cell>
          <cell r="AE262">
            <v>10092</v>
          </cell>
          <cell r="AF262">
            <v>10092</v>
          </cell>
          <cell r="AG262">
            <v>10092</v>
          </cell>
          <cell r="AH262">
            <v>10092</v>
          </cell>
          <cell r="AI262">
            <v>10092</v>
          </cell>
          <cell r="AJ262">
            <v>10092</v>
          </cell>
          <cell r="AK262">
            <v>10092</v>
          </cell>
          <cell r="AL262">
            <v>10092</v>
          </cell>
          <cell r="AM262">
            <v>10092</v>
          </cell>
          <cell r="AN262">
            <v>10092</v>
          </cell>
          <cell r="AO262">
            <v>10092</v>
          </cell>
          <cell r="AP262">
            <v>10092</v>
          </cell>
          <cell r="AQ262">
            <v>10092</v>
          </cell>
          <cell r="AR262">
            <v>10092</v>
          </cell>
          <cell r="AS262">
            <v>10092</v>
          </cell>
          <cell r="AT262">
            <v>10092</v>
          </cell>
          <cell r="AU262">
            <v>10092</v>
          </cell>
          <cell r="AV262">
            <v>9885</v>
          </cell>
          <cell r="AW262">
            <v>9635</v>
          </cell>
          <cell r="AX262">
            <v>9385</v>
          </cell>
          <cell r="AY262">
            <v>9135</v>
          </cell>
          <cell r="AZ262">
            <v>8885</v>
          </cell>
          <cell r="BA262">
            <v>8635</v>
          </cell>
          <cell r="BB262">
            <v>8385</v>
          </cell>
          <cell r="BC262">
            <v>8135</v>
          </cell>
          <cell r="BD262">
            <v>7885</v>
          </cell>
          <cell r="BE262">
            <v>7635</v>
          </cell>
          <cell r="BF262">
            <v>7385</v>
          </cell>
          <cell r="BG262">
            <v>7135</v>
          </cell>
          <cell r="BH262">
            <v>6885</v>
          </cell>
          <cell r="BI262">
            <v>6635</v>
          </cell>
          <cell r="BJ262">
            <v>6385</v>
          </cell>
          <cell r="BK262">
            <v>6135</v>
          </cell>
          <cell r="BL262">
            <v>5885</v>
          </cell>
          <cell r="BM262">
            <v>5635</v>
          </cell>
          <cell r="BN262">
            <v>5385</v>
          </cell>
          <cell r="BO262">
            <v>5135</v>
          </cell>
          <cell r="BP262">
            <v>4885</v>
          </cell>
          <cell r="BQ262">
            <v>4635</v>
          </cell>
          <cell r="BR262">
            <v>4385</v>
          </cell>
          <cell r="BS262">
            <v>4135</v>
          </cell>
          <cell r="BT262">
            <v>3885</v>
          </cell>
          <cell r="BU262">
            <v>3635</v>
          </cell>
          <cell r="BV262">
            <v>3385</v>
          </cell>
          <cell r="BW262">
            <v>3135</v>
          </cell>
          <cell r="BX262">
            <v>2885</v>
          </cell>
          <cell r="BY262">
            <v>2635</v>
          </cell>
          <cell r="BZ262">
            <v>2385</v>
          </cell>
          <cell r="CA262">
            <v>2135</v>
          </cell>
          <cell r="CB262">
            <v>1885</v>
          </cell>
          <cell r="CC262">
            <v>1635</v>
          </cell>
          <cell r="CD262">
            <v>1385</v>
          </cell>
          <cell r="CE262">
            <v>1135</v>
          </cell>
          <cell r="CF262">
            <v>885</v>
          </cell>
          <cell r="CG262">
            <v>635</v>
          </cell>
          <cell r="CH262">
            <v>385</v>
          </cell>
          <cell r="CI262">
            <v>135</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v>0</v>
          </cell>
          <cell r="EX262">
            <v>0</v>
          </cell>
          <cell r="EY262">
            <v>0</v>
          </cell>
          <cell r="EZ262">
            <v>0</v>
          </cell>
          <cell r="FA262">
            <v>0</v>
          </cell>
          <cell r="FB262">
            <v>0</v>
          </cell>
          <cell r="FC262">
            <v>0</v>
          </cell>
          <cell r="FD262">
            <v>0</v>
          </cell>
          <cell r="FE262">
            <v>0</v>
          </cell>
          <cell r="FF262">
            <v>0</v>
          </cell>
          <cell r="FG262">
            <v>0</v>
          </cell>
          <cell r="FH262">
            <v>0</v>
          </cell>
          <cell r="FI262">
            <v>0</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cell r="GC262">
            <v>0</v>
          </cell>
          <cell r="GD262">
            <v>0</v>
          </cell>
          <cell r="GE262">
            <v>0</v>
          </cell>
          <cell r="GF262">
            <v>0</v>
          </cell>
          <cell r="GG262">
            <v>0</v>
          </cell>
          <cell r="GH262">
            <v>0</v>
          </cell>
          <cell r="GI262">
            <v>0</v>
          </cell>
          <cell r="GJ262">
            <v>0</v>
          </cell>
          <cell r="GK262">
            <v>0</v>
          </cell>
          <cell r="GL262">
            <v>0</v>
          </cell>
          <cell r="GM262">
            <v>0</v>
          </cell>
          <cell r="GN262">
            <v>0</v>
          </cell>
          <cell r="GO262">
            <v>0</v>
          </cell>
          <cell r="GP262">
            <v>0</v>
          </cell>
          <cell r="GQ262">
            <v>0</v>
          </cell>
          <cell r="GR262">
            <v>0</v>
          </cell>
          <cell r="GS262">
            <v>0</v>
          </cell>
          <cell r="GT262">
            <v>0</v>
          </cell>
          <cell r="GU262">
            <v>0</v>
          </cell>
          <cell r="GV262">
            <v>0</v>
          </cell>
          <cell r="GW262">
            <v>0</v>
          </cell>
          <cell r="GX262">
            <v>0</v>
          </cell>
          <cell r="GY262">
            <v>0</v>
          </cell>
          <cell r="GZ262">
            <v>0</v>
          </cell>
          <cell r="HA262">
            <v>0</v>
          </cell>
          <cell r="HB262">
            <v>0</v>
          </cell>
          <cell r="HC262">
            <v>0</v>
          </cell>
          <cell r="HD262">
            <v>0</v>
          </cell>
          <cell r="HE262">
            <v>0</v>
          </cell>
          <cell r="HF262">
            <v>0</v>
          </cell>
        </row>
        <row r="295">
          <cell r="N295">
            <v>7896</v>
          </cell>
          <cell r="O295">
            <v>7896</v>
          </cell>
          <cell r="P295">
            <v>7896</v>
          </cell>
          <cell r="Q295">
            <v>7896</v>
          </cell>
          <cell r="R295">
            <v>7896</v>
          </cell>
          <cell r="S295">
            <v>7896</v>
          </cell>
          <cell r="T295">
            <v>7896</v>
          </cell>
          <cell r="U295">
            <v>7896</v>
          </cell>
          <cell r="V295">
            <v>7896</v>
          </cell>
          <cell r="W295">
            <v>7896</v>
          </cell>
          <cell r="X295">
            <v>7896</v>
          </cell>
          <cell r="Y295">
            <v>7896</v>
          </cell>
          <cell r="Z295">
            <v>7896</v>
          </cell>
          <cell r="AA295">
            <v>7896</v>
          </cell>
          <cell r="AB295">
            <v>7896</v>
          </cell>
          <cell r="AC295">
            <v>7896</v>
          </cell>
          <cell r="AD295">
            <v>7896</v>
          </cell>
          <cell r="AE295">
            <v>7896</v>
          </cell>
          <cell r="AF295">
            <v>7896</v>
          </cell>
          <cell r="AG295">
            <v>7896</v>
          </cell>
          <cell r="AH295">
            <v>7896</v>
          </cell>
          <cell r="AI295">
            <v>7896</v>
          </cell>
          <cell r="AJ295">
            <v>7896</v>
          </cell>
          <cell r="AK295">
            <v>7896</v>
          </cell>
          <cell r="AL295">
            <v>7896</v>
          </cell>
          <cell r="AM295">
            <v>7896</v>
          </cell>
          <cell r="AN295">
            <v>7896</v>
          </cell>
          <cell r="AO295">
            <v>7896</v>
          </cell>
          <cell r="AP295">
            <v>7896</v>
          </cell>
          <cell r="AQ295">
            <v>7896</v>
          </cell>
          <cell r="AR295">
            <v>7896</v>
          </cell>
          <cell r="AS295">
            <v>7896</v>
          </cell>
          <cell r="AT295">
            <v>7896</v>
          </cell>
          <cell r="AU295">
            <v>7896</v>
          </cell>
          <cell r="AV295">
            <v>7896</v>
          </cell>
          <cell r="AW295">
            <v>7896</v>
          </cell>
          <cell r="AX295">
            <v>7896</v>
          </cell>
          <cell r="AY295">
            <v>7896</v>
          </cell>
          <cell r="AZ295">
            <v>7896</v>
          </cell>
          <cell r="BA295">
            <v>7896</v>
          </cell>
          <cell r="BB295">
            <v>7896</v>
          </cell>
          <cell r="BC295">
            <v>7896</v>
          </cell>
          <cell r="BD295">
            <v>7896</v>
          </cell>
          <cell r="BE295">
            <v>7896</v>
          </cell>
          <cell r="BF295">
            <v>7896</v>
          </cell>
          <cell r="BG295">
            <v>7896</v>
          </cell>
          <cell r="BH295">
            <v>7896</v>
          </cell>
          <cell r="BI295">
            <v>7896</v>
          </cell>
          <cell r="BJ295">
            <v>7896</v>
          </cell>
          <cell r="BK295">
            <v>7896</v>
          </cell>
          <cell r="BL295">
            <v>7896</v>
          </cell>
          <cell r="BM295">
            <v>7896</v>
          </cell>
          <cell r="BN295">
            <v>7896</v>
          </cell>
          <cell r="BO295">
            <v>7896</v>
          </cell>
          <cell r="BP295">
            <v>7896</v>
          </cell>
          <cell r="BQ295">
            <v>7896</v>
          </cell>
          <cell r="BR295">
            <v>7896</v>
          </cell>
          <cell r="BS295">
            <v>7896</v>
          </cell>
          <cell r="BT295">
            <v>7896</v>
          </cell>
          <cell r="BU295">
            <v>7896</v>
          </cell>
          <cell r="BV295">
            <v>7896</v>
          </cell>
          <cell r="BW295">
            <v>7896</v>
          </cell>
          <cell r="BX295">
            <v>7896</v>
          </cell>
          <cell r="BY295">
            <v>7896</v>
          </cell>
          <cell r="BZ295">
            <v>7896</v>
          </cell>
          <cell r="CA295">
            <v>7896</v>
          </cell>
          <cell r="CB295">
            <v>7896</v>
          </cell>
          <cell r="CC295">
            <v>7896</v>
          </cell>
          <cell r="CD295">
            <v>7896</v>
          </cell>
          <cell r="CE295">
            <v>7896</v>
          </cell>
          <cell r="CF295">
            <v>7896</v>
          </cell>
          <cell r="CG295">
            <v>7896</v>
          </cell>
          <cell r="CH295">
            <v>7896</v>
          </cell>
          <cell r="CI295">
            <v>7896</v>
          </cell>
          <cell r="CJ295">
            <v>7896</v>
          </cell>
          <cell r="CK295">
            <v>7896</v>
          </cell>
          <cell r="CL295">
            <v>7896</v>
          </cell>
          <cell r="CM295">
            <v>7896</v>
          </cell>
          <cell r="CN295">
            <v>7896</v>
          </cell>
          <cell r="CO295">
            <v>7896</v>
          </cell>
          <cell r="CP295">
            <v>7896</v>
          </cell>
          <cell r="CQ295">
            <v>7896</v>
          </cell>
          <cell r="CR295">
            <v>7896</v>
          </cell>
          <cell r="CS295">
            <v>7896</v>
          </cell>
          <cell r="CT295">
            <v>7896</v>
          </cell>
          <cell r="CU295">
            <v>7896</v>
          </cell>
          <cell r="CV295">
            <v>7896</v>
          </cell>
          <cell r="CW295">
            <v>7896</v>
          </cell>
          <cell r="CX295">
            <v>7896</v>
          </cell>
          <cell r="CY295">
            <v>7896</v>
          </cell>
          <cell r="CZ295">
            <v>7896</v>
          </cell>
          <cell r="DA295">
            <v>7896</v>
          </cell>
          <cell r="DB295">
            <v>7896</v>
          </cell>
          <cell r="DC295">
            <v>7896</v>
          </cell>
          <cell r="DD295">
            <v>7896</v>
          </cell>
          <cell r="DE295">
            <v>7896</v>
          </cell>
          <cell r="DF295">
            <v>7896</v>
          </cell>
          <cell r="DG295">
            <v>7896</v>
          </cell>
          <cell r="DH295">
            <v>7896</v>
          </cell>
          <cell r="DI295">
            <v>7896</v>
          </cell>
          <cell r="DJ295">
            <v>7896</v>
          </cell>
          <cell r="DK295">
            <v>7896</v>
          </cell>
          <cell r="DL295">
            <v>7896</v>
          </cell>
          <cell r="DM295">
            <v>7896</v>
          </cell>
          <cell r="DN295">
            <v>7896</v>
          </cell>
          <cell r="DO295">
            <v>7896</v>
          </cell>
          <cell r="DP295">
            <v>7896</v>
          </cell>
          <cell r="DQ295">
            <v>0</v>
          </cell>
          <cell r="DR295">
            <v>0</v>
          </cell>
          <cell r="DS295">
            <v>0</v>
          </cell>
          <cell r="DT295">
            <v>0</v>
          </cell>
          <cell r="DU295">
            <v>0</v>
          </cell>
          <cell r="DV295">
            <v>0</v>
          </cell>
          <cell r="DW295">
            <v>0</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0</v>
          </cell>
          <cell r="EW295">
            <v>0</v>
          </cell>
          <cell r="EX295">
            <v>0</v>
          </cell>
          <cell r="EY295">
            <v>0</v>
          </cell>
          <cell r="EZ295">
            <v>0</v>
          </cell>
          <cell r="FA295">
            <v>0</v>
          </cell>
          <cell r="FB295">
            <v>0</v>
          </cell>
          <cell r="FC295">
            <v>0</v>
          </cell>
          <cell r="FD295">
            <v>0</v>
          </cell>
          <cell r="FE295">
            <v>0</v>
          </cell>
          <cell r="FF295">
            <v>0</v>
          </cell>
          <cell r="FG295">
            <v>0</v>
          </cell>
          <cell r="FH295">
            <v>0</v>
          </cell>
          <cell r="FI295">
            <v>0</v>
          </cell>
          <cell r="FJ295">
            <v>0</v>
          </cell>
          <cell r="FK295">
            <v>0</v>
          </cell>
          <cell r="FL295">
            <v>0</v>
          </cell>
          <cell r="FM295">
            <v>0</v>
          </cell>
          <cell r="FN295">
            <v>0</v>
          </cell>
          <cell r="FO295">
            <v>0</v>
          </cell>
          <cell r="FP295">
            <v>0</v>
          </cell>
          <cell r="FQ295">
            <v>0</v>
          </cell>
          <cell r="FR295">
            <v>0</v>
          </cell>
          <cell r="FS295">
            <v>0</v>
          </cell>
          <cell r="FT295">
            <v>0</v>
          </cell>
          <cell r="FU295">
            <v>0</v>
          </cell>
          <cell r="FV295">
            <v>0</v>
          </cell>
          <cell r="FW295">
            <v>0</v>
          </cell>
          <cell r="FX295">
            <v>0</v>
          </cell>
          <cell r="FY295">
            <v>0</v>
          </cell>
          <cell r="FZ295">
            <v>0</v>
          </cell>
          <cell r="GA295">
            <v>0</v>
          </cell>
          <cell r="GB295">
            <v>0</v>
          </cell>
          <cell r="GC295">
            <v>0</v>
          </cell>
          <cell r="GD295">
            <v>0</v>
          </cell>
          <cell r="GE295">
            <v>0</v>
          </cell>
          <cell r="GF295">
            <v>0</v>
          </cell>
          <cell r="GG295">
            <v>0</v>
          </cell>
          <cell r="GH295">
            <v>0</v>
          </cell>
          <cell r="GI295">
            <v>0</v>
          </cell>
          <cell r="GJ295">
            <v>0</v>
          </cell>
          <cell r="GK295">
            <v>0</v>
          </cell>
          <cell r="GL295">
            <v>0</v>
          </cell>
          <cell r="GM295">
            <v>0</v>
          </cell>
          <cell r="GN295">
            <v>0</v>
          </cell>
          <cell r="GO295">
            <v>0</v>
          </cell>
          <cell r="GP295">
            <v>0</v>
          </cell>
          <cell r="GQ295">
            <v>0</v>
          </cell>
          <cell r="GR295">
            <v>0</v>
          </cell>
          <cell r="GS295">
            <v>0</v>
          </cell>
          <cell r="GT295">
            <v>0</v>
          </cell>
          <cell r="GU295">
            <v>0</v>
          </cell>
          <cell r="GV295">
            <v>0</v>
          </cell>
          <cell r="GW295">
            <v>0</v>
          </cell>
          <cell r="GX295">
            <v>0</v>
          </cell>
          <cell r="GY295">
            <v>0</v>
          </cell>
          <cell r="GZ295">
            <v>0</v>
          </cell>
          <cell r="HA295">
            <v>0</v>
          </cell>
          <cell r="HB295">
            <v>0</v>
          </cell>
          <cell r="HC295">
            <v>0</v>
          </cell>
          <cell r="HD295">
            <v>0</v>
          </cell>
          <cell r="HE295">
            <v>0</v>
          </cell>
          <cell r="HF295">
            <v>0</v>
          </cell>
        </row>
        <row r="317">
          <cell r="N317">
            <v>1105</v>
          </cell>
          <cell r="O317">
            <v>1105</v>
          </cell>
          <cell r="P317">
            <v>1105</v>
          </cell>
          <cell r="Q317">
            <v>1105</v>
          </cell>
          <cell r="R317">
            <v>1105</v>
          </cell>
          <cell r="S317">
            <v>1105</v>
          </cell>
          <cell r="T317">
            <v>1105</v>
          </cell>
          <cell r="U317">
            <v>1105</v>
          </cell>
          <cell r="V317">
            <v>1105</v>
          </cell>
          <cell r="W317">
            <v>1105</v>
          </cell>
          <cell r="X317">
            <v>1105</v>
          </cell>
          <cell r="Y317">
            <v>1105</v>
          </cell>
          <cell r="Z317">
            <v>1105</v>
          </cell>
          <cell r="AA317">
            <v>1105</v>
          </cell>
          <cell r="AB317">
            <v>1105</v>
          </cell>
          <cell r="AC317">
            <v>1105</v>
          </cell>
          <cell r="AD317">
            <v>1105</v>
          </cell>
          <cell r="AE317">
            <v>1105</v>
          </cell>
          <cell r="AF317">
            <v>1105</v>
          </cell>
          <cell r="AG317">
            <v>1105</v>
          </cell>
          <cell r="AH317">
            <v>1105</v>
          </cell>
          <cell r="AI317">
            <v>1105</v>
          </cell>
          <cell r="AJ317">
            <v>1105</v>
          </cell>
          <cell r="AK317">
            <v>1105</v>
          </cell>
          <cell r="AL317">
            <v>1105</v>
          </cell>
          <cell r="AM317">
            <v>1105</v>
          </cell>
          <cell r="AN317">
            <v>1105</v>
          </cell>
          <cell r="AO317">
            <v>1105</v>
          </cell>
          <cell r="AP317">
            <v>1105</v>
          </cell>
          <cell r="AQ317">
            <v>1105</v>
          </cell>
          <cell r="AR317">
            <v>1105</v>
          </cell>
          <cell r="AS317">
            <v>1105</v>
          </cell>
          <cell r="AT317">
            <v>1105</v>
          </cell>
          <cell r="AU317">
            <v>1105</v>
          </cell>
          <cell r="AV317">
            <v>1105</v>
          </cell>
          <cell r="AW317">
            <v>1105</v>
          </cell>
          <cell r="AX317">
            <v>1105</v>
          </cell>
          <cell r="AY317">
            <v>1105</v>
          </cell>
          <cell r="AZ317">
            <v>1105</v>
          </cell>
          <cell r="BA317">
            <v>1105</v>
          </cell>
          <cell r="BB317">
            <v>1105</v>
          </cell>
          <cell r="BC317">
            <v>1105</v>
          </cell>
          <cell r="BD317">
            <v>1105</v>
          </cell>
          <cell r="BE317">
            <v>1105</v>
          </cell>
          <cell r="BF317">
            <v>1105</v>
          </cell>
          <cell r="BG317">
            <v>1105</v>
          </cell>
          <cell r="BH317">
            <v>1105</v>
          </cell>
          <cell r="BI317">
            <v>1105</v>
          </cell>
          <cell r="BJ317">
            <v>1105</v>
          </cell>
          <cell r="BK317">
            <v>1105</v>
          </cell>
          <cell r="BL317">
            <v>1105</v>
          </cell>
          <cell r="BM317">
            <v>1105</v>
          </cell>
          <cell r="BN317">
            <v>1105</v>
          </cell>
          <cell r="BO317">
            <v>1105</v>
          </cell>
          <cell r="BP317">
            <v>1105</v>
          </cell>
          <cell r="BQ317">
            <v>1105</v>
          </cell>
          <cell r="BR317">
            <v>1105</v>
          </cell>
          <cell r="BS317">
            <v>1105</v>
          </cell>
          <cell r="BT317">
            <v>1105</v>
          </cell>
          <cell r="BU317">
            <v>1105</v>
          </cell>
          <cell r="BV317">
            <v>1105</v>
          </cell>
          <cell r="BW317">
            <v>1105</v>
          </cell>
          <cell r="BX317">
            <v>1105</v>
          </cell>
          <cell r="BY317">
            <v>1105</v>
          </cell>
          <cell r="BZ317">
            <v>1105</v>
          </cell>
          <cell r="CA317">
            <v>1105</v>
          </cell>
          <cell r="CB317">
            <v>1105</v>
          </cell>
          <cell r="CC317">
            <v>1105</v>
          </cell>
          <cell r="CD317">
            <v>1105</v>
          </cell>
          <cell r="CE317">
            <v>1105</v>
          </cell>
          <cell r="CF317">
            <v>1105</v>
          </cell>
          <cell r="CG317">
            <v>1105</v>
          </cell>
          <cell r="CH317">
            <v>1105</v>
          </cell>
          <cell r="CI317">
            <v>1105</v>
          </cell>
          <cell r="CJ317">
            <v>1105</v>
          </cell>
          <cell r="CK317">
            <v>1105</v>
          </cell>
          <cell r="CL317">
            <v>1105</v>
          </cell>
          <cell r="CM317">
            <v>1105</v>
          </cell>
          <cell r="CN317">
            <v>1105</v>
          </cell>
          <cell r="CO317">
            <v>1105</v>
          </cell>
          <cell r="CP317">
            <v>1105</v>
          </cell>
          <cell r="CQ317">
            <v>1105</v>
          </cell>
          <cell r="CR317">
            <v>1105</v>
          </cell>
          <cell r="CS317">
            <v>1105</v>
          </cell>
          <cell r="CT317">
            <v>1105</v>
          </cell>
          <cell r="CU317">
            <v>1105</v>
          </cell>
          <cell r="CV317">
            <v>1105</v>
          </cell>
          <cell r="CW317">
            <v>1105</v>
          </cell>
          <cell r="CX317">
            <v>1105</v>
          </cell>
          <cell r="CY317">
            <v>1105</v>
          </cell>
          <cell r="CZ317">
            <v>1105</v>
          </cell>
          <cell r="DA317">
            <v>1105</v>
          </cell>
          <cell r="DB317">
            <v>1105</v>
          </cell>
          <cell r="DC317">
            <v>1105</v>
          </cell>
          <cell r="DD317">
            <v>1105</v>
          </cell>
          <cell r="DE317">
            <v>1105</v>
          </cell>
          <cell r="DF317">
            <v>1105</v>
          </cell>
          <cell r="DG317">
            <v>1105</v>
          </cell>
          <cell r="DH317">
            <v>1105</v>
          </cell>
          <cell r="DI317">
            <v>1105</v>
          </cell>
          <cell r="DJ317">
            <v>1105</v>
          </cell>
          <cell r="DK317">
            <v>1105</v>
          </cell>
          <cell r="DL317">
            <v>1105</v>
          </cell>
          <cell r="DM317">
            <v>1105</v>
          </cell>
          <cell r="DN317">
            <v>1105</v>
          </cell>
          <cell r="DO317">
            <v>1105</v>
          </cell>
          <cell r="DP317">
            <v>1105</v>
          </cell>
          <cell r="DQ317">
            <v>1105</v>
          </cell>
          <cell r="DR317">
            <v>1105</v>
          </cell>
          <cell r="DS317">
            <v>1105</v>
          </cell>
          <cell r="DT317">
            <v>1105</v>
          </cell>
          <cell r="DU317">
            <v>1105</v>
          </cell>
          <cell r="DV317">
            <v>1105</v>
          </cell>
          <cell r="DW317">
            <v>1105</v>
          </cell>
          <cell r="DX317">
            <v>1105</v>
          </cell>
          <cell r="DY317">
            <v>1105</v>
          </cell>
          <cell r="DZ317">
            <v>1105</v>
          </cell>
          <cell r="EA317">
            <v>1105</v>
          </cell>
          <cell r="EB317">
            <v>1105</v>
          </cell>
          <cell r="EC317">
            <v>1105</v>
          </cell>
          <cell r="ED317">
            <v>1105</v>
          </cell>
          <cell r="EE317">
            <v>1105</v>
          </cell>
          <cell r="EF317">
            <v>1105</v>
          </cell>
          <cell r="EG317">
            <v>1105</v>
          </cell>
          <cell r="EH317">
            <v>1105</v>
          </cell>
          <cell r="EI317">
            <v>1105</v>
          </cell>
          <cell r="EJ317">
            <v>0</v>
          </cell>
          <cell r="EK317">
            <v>0</v>
          </cell>
          <cell r="EL317">
            <v>0</v>
          </cell>
          <cell r="EM317">
            <v>0</v>
          </cell>
          <cell r="EN317">
            <v>0</v>
          </cell>
          <cell r="EO317">
            <v>0</v>
          </cell>
          <cell r="EP317">
            <v>0</v>
          </cell>
          <cell r="EQ317">
            <v>0</v>
          </cell>
          <cell r="ER317">
            <v>0</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v>0</v>
          </cell>
          <cell r="GF317">
            <v>0</v>
          </cell>
          <cell r="GG317">
            <v>0</v>
          </cell>
          <cell r="GH317">
            <v>0</v>
          </cell>
          <cell r="GI317">
            <v>0</v>
          </cell>
          <cell r="GJ317">
            <v>0</v>
          </cell>
          <cell r="GK317">
            <v>0</v>
          </cell>
          <cell r="GL317">
            <v>0</v>
          </cell>
          <cell r="GM317">
            <v>0</v>
          </cell>
          <cell r="GN317">
            <v>0</v>
          </cell>
          <cell r="GO317">
            <v>0</v>
          </cell>
          <cell r="GP317">
            <v>0</v>
          </cell>
          <cell r="GQ317">
            <v>0</v>
          </cell>
          <cell r="GR317">
            <v>0</v>
          </cell>
          <cell r="GS317">
            <v>0</v>
          </cell>
          <cell r="GT317">
            <v>0</v>
          </cell>
          <cell r="GU317">
            <v>0</v>
          </cell>
          <cell r="GV317">
            <v>0</v>
          </cell>
          <cell r="GW317">
            <v>0</v>
          </cell>
          <cell r="GX317">
            <v>0</v>
          </cell>
          <cell r="GY317">
            <v>0</v>
          </cell>
          <cell r="GZ317">
            <v>0</v>
          </cell>
          <cell r="HA317">
            <v>0</v>
          </cell>
          <cell r="HB317">
            <v>0</v>
          </cell>
          <cell r="HC317">
            <v>0</v>
          </cell>
          <cell r="HD317">
            <v>0</v>
          </cell>
          <cell r="HE317">
            <v>0</v>
          </cell>
          <cell r="HF317">
            <v>0</v>
          </cell>
        </row>
        <row r="328">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0</v>
          </cell>
          <cell r="CJ328">
            <v>0</v>
          </cell>
          <cell r="CK328">
            <v>0</v>
          </cell>
          <cell r="CL328">
            <v>0</v>
          </cell>
          <cell r="CM328">
            <v>0</v>
          </cell>
          <cell r="CN328">
            <v>0</v>
          </cell>
          <cell r="CO328">
            <v>0</v>
          </cell>
          <cell r="CP328">
            <v>0</v>
          </cell>
          <cell r="CQ328">
            <v>0</v>
          </cell>
          <cell r="CR328">
            <v>0</v>
          </cell>
          <cell r="CS328">
            <v>0</v>
          </cell>
          <cell r="CT328">
            <v>0</v>
          </cell>
          <cell r="CU328">
            <v>0</v>
          </cell>
          <cell r="CV328">
            <v>0</v>
          </cell>
          <cell r="CW328">
            <v>0</v>
          </cell>
          <cell r="CX328">
            <v>0</v>
          </cell>
          <cell r="CY328">
            <v>0</v>
          </cell>
          <cell r="CZ328">
            <v>0</v>
          </cell>
          <cell r="DA328">
            <v>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0</v>
          </cell>
          <cell r="DR328">
            <v>0</v>
          </cell>
          <cell r="DS328">
            <v>0</v>
          </cell>
          <cell r="DT328">
            <v>0</v>
          </cell>
          <cell r="DU328">
            <v>0</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0</v>
          </cell>
          <cell r="EW328">
            <v>0</v>
          </cell>
          <cell r="EX328">
            <v>0</v>
          </cell>
          <cell r="EY328">
            <v>0</v>
          </cell>
          <cell r="EZ328">
            <v>0</v>
          </cell>
          <cell r="FA328">
            <v>0</v>
          </cell>
          <cell r="FB328">
            <v>0</v>
          </cell>
          <cell r="FC328">
            <v>0</v>
          </cell>
          <cell r="FD328">
            <v>0</v>
          </cell>
          <cell r="FE328">
            <v>0</v>
          </cell>
          <cell r="FF328">
            <v>0</v>
          </cell>
          <cell r="FG328">
            <v>0</v>
          </cell>
          <cell r="FH328">
            <v>0</v>
          </cell>
          <cell r="FI328">
            <v>0</v>
          </cell>
          <cell r="FJ328">
            <v>0</v>
          </cell>
          <cell r="FK328">
            <v>0</v>
          </cell>
          <cell r="FL328">
            <v>0</v>
          </cell>
          <cell r="FM328">
            <v>0</v>
          </cell>
          <cell r="FN328">
            <v>0</v>
          </cell>
          <cell r="FO328">
            <v>0</v>
          </cell>
          <cell r="FP328">
            <v>0</v>
          </cell>
          <cell r="FQ328">
            <v>0</v>
          </cell>
          <cell r="FR328">
            <v>0</v>
          </cell>
          <cell r="FS328">
            <v>0</v>
          </cell>
          <cell r="FT328">
            <v>0</v>
          </cell>
          <cell r="FU328">
            <v>0</v>
          </cell>
          <cell r="FV328">
            <v>0</v>
          </cell>
          <cell r="FW328">
            <v>0</v>
          </cell>
          <cell r="FX328">
            <v>0</v>
          </cell>
          <cell r="FY328">
            <v>0</v>
          </cell>
          <cell r="FZ328">
            <v>0</v>
          </cell>
          <cell r="GA328">
            <v>0</v>
          </cell>
          <cell r="GB328">
            <v>0</v>
          </cell>
          <cell r="GC328">
            <v>0</v>
          </cell>
          <cell r="GD328">
            <v>0</v>
          </cell>
          <cell r="GE328">
            <v>0</v>
          </cell>
          <cell r="GF328">
            <v>0</v>
          </cell>
          <cell r="GG328">
            <v>0</v>
          </cell>
          <cell r="GH328">
            <v>0</v>
          </cell>
          <cell r="GI328">
            <v>0</v>
          </cell>
          <cell r="GJ328">
            <v>0</v>
          </cell>
          <cell r="GK328">
            <v>0</v>
          </cell>
          <cell r="GL328">
            <v>0</v>
          </cell>
          <cell r="GM328">
            <v>0</v>
          </cell>
          <cell r="GN328">
            <v>0</v>
          </cell>
          <cell r="GO328">
            <v>0</v>
          </cell>
          <cell r="GP328">
            <v>0</v>
          </cell>
          <cell r="GQ328">
            <v>0</v>
          </cell>
          <cell r="GR328">
            <v>0</v>
          </cell>
          <cell r="GS328">
            <v>0</v>
          </cell>
          <cell r="GT328">
            <v>0</v>
          </cell>
          <cell r="GU328">
            <v>0</v>
          </cell>
          <cell r="GV328">
            <v>0</v>
          </cell>
          <cell r="GW328">
            <v>0</v>
          </cell>
          <cell r="GX328">
            <v>0</v>
          </cell>
          <cell r="GY328">
            <v>0</v>
          </cell>
          <cell r="GZ328">
            <v>0</v>
          </cell>
          <cell r="HA328">
            <v>0</v>
          </cell>
          <cell r="HB328">
            <v>0</v>
          </cell>
          <cell r="HC328">
            <v>0</v>
          </cell>
          <cell r="HD328">
            <v>0</v>
          </cell>
          <cell r="HE328">
            <v>0</v>
          </cell>
          <cell r="HF328">
            <v>0</v>
          </cell>
        </row>
        <row r="357">
          <cell r="N357">
            <v>20522</v>
          </cell>
          <cell r="O357">
            <v>15924</v>
          </cell>
          <cell r="P357">
            <v>15924</v>
          </cell>
          <cell r="Q357">
            <v>15924</v>
          </cell>
          <cell r="R357">
            <v>15924</v>
          </cell>
          <cell r="S357">
            <v>15924</v>
          </cell>
          <cell r="T357">
            <v>15924</v>
          </cell>
          <cell r="U357">
            <v>15924</v>
          </cell>
          <cell r="V357">
            <v>15924</v>
          </cell>
          <cell r="W357">
            <v>15924</v>
          </cell>
          <cell r="X357">
            <v>15924</v>
          </cell>
          <cell r="Y357">
            <v>15924</v>
          </cell>
          <cell r="Z357">
            <v>15924</v>
          </cell>
          <cell r="AA357">
            <v>15924</v>
          </cell>
          <cell r="AB357">
            <v>15924</v>
          </cell>
          <cell r="AC357">
            <v>15924</v>
          </cell>
          <cell r="AD357">
            <v>15924</v>
          </cell>
          <cell r="AE357">
            <v>15924</v>
          </cell>
          <cell r="AF357">
            <v>15924</v>
          </cell>
          <cell r="AG357">
            <v>15924</v>
          </cell>
          <cell r="AH357">
            <v>15924</v>
          </cell>
          <cell r="AI357">
            <v>15924</v>
          </cell>
          <cell r="AJ357">
            <v>15924</v>
          </cell>
          <cell r="AK357">
            <v>15924</v>
          </cell>
          <cell r="AL357">
            <v>15924</v>
          </cell>
          <cell r="AM357">
            <v>15924</v>
          </cell>
          <cell r="AN357">
            <v>15924</v>
          </cell>
          <cell r="AO357">
            <v>15924</v>
          </cell>
          <cell r="AP357">
            <v>15924</v>
          </cell>
          <cell r="AQ357">
            <v>15924</v>
          </cell>
          <cell r="AR357">
            <v>15924</v>
          </cell>
          <cell r="AS357">
            <v>15924</v>
          </cell>
          <cell r="AT357">
            <v>15924</v>
          </cell>
          <cell r="AU357">
            <v>15924</v>
          </cell>
          <cell r="AV357">
            <v>15924</v>
          </cell>
          <cell r="AW357">
            <v>15924</v>
          </cell>
          <cell r="AX357">
            <v>15924</v>
          </cell>
          <cell r="AY357">
            <v>15924</v>
          </cell>
          <cell r="AZ357">
            <v>15924</v>
          </cell>
          <cell r="BA357">
            <v>15924</v>
          </cell>
          <cell r="BB357">
            <v>15924</v>
          </cell>
          <cell r="BC357">
            <v>15924</v>
          </cell>
          <cell r="BD357">
            <v>15924</v>
          </cell>
          <cell r="BE357">
            <v>15924</v>
          </cell>
          <cell r="BF357">
            <v>15924</v>
          </cell>
          <cell r="BG357">
            <v>15924</v>
          </cell>
          <cell r="BH357">
            <v>15924</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cell r="GW357">
            <v>0</v>
          </cell>
          <cell r="GX357">
            <v>0</v>
          </cell>
          <cell r="GY357">
            <v>0</v>
          </cell>
          <cell r="GZ357">
            <v>0</v>
          </cell>
          <cell r="HA357">
            <v>0</v>
          </cell>
          <cell r="HB357">
            <v>0</v>
          </cell>
          <cell r="HC357">
            <v>0</v>
          </cell>
          <cell r="HD357">
            <v>0</v>
          </cell>
          <cell r="HE357">
            <v>0</v>
          </cell>
          <cell r="HF357">
            <v>0</v>
          </cell>
        </row>
        <row r="366">
          <cell r="D366" t="str">
            <v>Group 1</v>
          </cell>
          <cell r="G366">
            <v>-1</v>
          </cell>
        </row>
        <row r="367">
          <cell r="C367" t="str">
            <v>Group 1</v>
          </cell>
          <cell r="D367" t="str">
            <v>Group 2</v>
          </cell>
          <cell r="E367">
            <v>1.41</v>
          </cell>
          <cell r="F367">
            <v>1.46</v>
          </cell>
          <cell r="G367">
            <v>33623.799999999996</v>
          </cell>
        </row>
        <row r="368">
          <cell r="C368" t="str">
            <v>Group 2</v>
          </cell>
          <cell r="D368" t="str">
            <v>ineligible</v>
          </cell>
          <cell r="E368">
            <v>3.12</v>
          </cell>
          <cell r="F368">
            <v>3.17</v>
          </cell>
          <cell r="G368">
            <v>73005.099999999991</v>
          </cell>
        </row>
        <row r="369">
          <cell r="C369" t="str">
            <v>Group 3</v>
          </cell>
          <cell r="D369" t="str">
            <v>ineligible</v>
          </cell>
          <cell r="E369" t="e">
            <v>#N/A</v>
          </cell>
          <cell r="F369" t="e">
            <v>#N/A</v>
          </cell>
          <cell r="G369" t="e">
            <v>#N/A</v>
          </cell>
        </row>
        <row r="370">
          <cell r="C370" t="str">
            <v>Group 4</v>
          </cell>
          <cell r="D370" t="str">
            <v>ineligible</v>
          </cell>
          <cell r="E370" t="e">
            <v>#N/A</v>
          </cell>
          <cell r="F370" t="e">
            <v>#N/A</v>
          </cell>
          <cell r="G370" t="e">
            <v>#N/A</v>
          </cell>
        </row>
        <row r="371">
          <cell r="C371" t="str">
            <v>Group 5</v>
          </cell>
          <cell r="D371" t="str">
            <v>ineligible</v>
          </cell>
          <cell r="E371" t="e">
            <v>#N/A</v>
          </cell>
          <cell r="F371" t="e">
            <v>#N/A</v>
          </cell>
          <cell r="G371" t="e">
            <v>#N/A</v>
          </cell>
        </row>
        <row r="372">
          <cell r="C372" t="str">
            <v>Group 6</v>
          </cell>
          <cell r="D372" t="str">
            <v>ineligible</v>
          </cell>
          <cell r="E372" t="e">
            <v>#N/A</v>
          </cell>
          <cell r="F372" t="e">
            <v>#N/A</v>
          </cell>
          <cell r="G372" t="e">
            <v>#N/A</v>
          </cell>
        </row>
        <row r="373">
          <cell r="E373" t="e">
            <v>#N/A</v>
          </cell>
          <cell r="F373" t="e">
            <v>#N/A</v>
          </cell>
          <cell r="G373" t="e">
            <v>#N/A</v>
          </cell>
        </row>
        <row r="401">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15716</v>
          </cell>
          <cell r="BJ401">
            <v>15716</v>
          </cell>
          <cell r="BK401">
            <v>15716</v>
          </cell>
          <cell r="BL401">
            <v>15716</v>
          </cell>
          <cell r="BM401">
            <v>15716</v>
          </cell>
          <cell r="BN401">
            <v>15716</v>
          </cell>
          <cell r="BO401">
            <v>15716</v>
          </cell>
          <cell r="BP401">
            <v>15716</v>
          </cell>
          <cell r="BQ401">
            <v>15716</v>
          </cell>
          <cell r="BR401">
            <v>15716</v>
          </cell>
          <cell r="BS401">
            <v>15716</v>
          </cell>
          <cell r="BT401">
            <v>15716</v>
          </cell>
          <cell r="BU401">
            <v>15716</v>
          </cell>
          <cell r="BV401">
            <v>15716</v>
          </cell>
          <cell r="BW401">
            <v>15716</v>
          </cell>
          <cell r="BX401">
            <v>15716</v>
          </cell>
          <cell r="BY401">
            <v>15716</v>
          </cell>
          <cell r="BZ401">
            <v>15716</v>
          </cell>
          <cell r="CA401">
            <v>15716</v>
          </cell>
          <cell r="CB401">
            <v>15716</v>
          </cell>
          <cell r="CC401">
            <v>15716</v>
          </cell>
          <cell r="CD401">
            <v>15716</v>
          </cell>
          <cell r="CE401">
            <v>15716</v>
          </cell>
          <cell r="CF401">
            <v>15716</v>
          </cell>
          <cell r="CG401">
            <v>15716</v>
          </cell>
          <cell r="CH401">
            <v>15716</v>
          </cell>
          <cell r="CI401">
            <v>15716</v>
          </cell>
          <cell r="CJ401">
            <v>15716</v>
          </cell>
          <cell r="CK401">
            <v>15716</v>
          </cell>
          <cell r="CL401">
            <v>15716</v>
          </cell>
          <cell r="CM401">
            <v>15716</v>
          </cell>
          <cell r="CN401">
            <v>15716</v>
          </cell>
          <cell r="CO401">
            <v>15716</v>
          </cell>
          <cell r="CP401">
            <v>15716</v>
          </cell>
          <cell r="CQ401">
            <v>15716</v>
          </cell>
          <cell r="CR401">
            <v>15716</v>
          </cell>
          <cell r="CS401">
            <v>15716</v>
          </cell>
          <cell r="CT401">
            <v>15716</v>
          </cell>
          <cell r="CU401">
            <v>15716</v>
          </cell>
          <cell r="CV401">
            <v>15716</v>
          </cell>
          <cell r="CW401">
            <v>15716</v>
          </cell>
          <cell r="CX401">
            <v>15716</v>
          </cell>
          <cell r="CY401">
            <v>15716</v>
          </cell>
          <cell r="CZ401">
            <v>15716</v>
          </cell>
          <cell r="DA401">
            <v>15716</v>
          </cell>
          <cell r="DB401">
            <v>15716</v>
          </cell>
          <cell r="DC401">
            <v>15716</v>
          </cell>
          <cell r="DD401">
            <v>15716</v>
          </cell>
          <cell r="DE401">
            <v>15716</v>
          </cell>
          <cell r="DF401">
            <v>15716</v>
          </cell>
          <cell r="DG401">
            <v>15716</v>
          </cell>
          <cell r="DH401">
            <v>15716</v>
          </cell>
          <cell r="DI401">
            <v>15716</v>
          </cell>
          <cell r="DJ401">
            <v>15716</v>
          </cell>
          <cell r="DK401">
            <v>15716</v>
          </cell>
          <cell r="DL401">
            <v>15716</v>
          </cell>
          <cell r="DM401">
            <v>15716</v>
          </cell>
          <cell r="DN401">
            <v>15716</v>
          </cell>
          <cell r="DO401">
            <v>15716</v>
          </cell>
          <cell r="DP401">
            <v>15716</v>
          </cell>
          <cell r="DQ401">
            <v>15716</v>
          </cell>
          <cell r="DR401">
            <v>15716</v>
          </cell>
          <cell r="DS401">
            <v>15716</v>
          </cell>
          <cell r="DT401">
            <v>15716</v>
          </cell>
          <cell r="DU401">
            <v>15716</v>
          </cell>
          <cell r="DV401">
            <v>15716</v>
          </cell>
          <cell r="DW401">
            <v>15716</v>
          </cell>
          <cell r="DX401">
            <v>15716</v>
          </cell>
          <cell r="DY401">
            <v>15716</v>
          </cell>
          <cell r="DZ401">
            <v>15716</v>
          </cell>
          <cell r="EA401">
            <v>15716</v>
          </cell>
          <cell r="EB401">
            <v>15716</v>
          </cell>
          <cell r="EC401">
            <v>15716</v>
          </cell>
          <cell r="ED401">
            <v>15716</v>
          </cell>
          <cell r="EE401">
            <v>15716</v>
          </cell>
          <cell r="EF401">
            <v>15716</v>
          </cell>
          <cell r="EG401">
            <v>15716</v>
          </cell>
          <cell r="EH401">
            <v>15716</v>
          </cell>
          <cell r="EI401">
            <v>15716</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v>0</v>
          </cell>
          <cell r="EX401">
            <v>0</v>
          </cell>
          <cell r="EY401">
            <v>0</v>
          </cell>
          <cell r="EZ401">
            <v>0</v>
          </cell>
          <cell r="FA401">
            <v>0</v>
          </cell>
          <cell r="FB401">
            <v>0</v>
          </cell>
          <cell r="FC401">
            <v>0</v>
          </cell>
          <cell r="FD401">
            <v>0</v>
          </cell>
          <cell r="FE401">
            <v>0</v>
          </cell>
          <cell r="FF401">
            <v>0</v>
          </cell>
          <cell r="FG401">
            <v>0</v>
          </cell>
          <cell r="FH401">
            <v>0</v>
          </cell>
          <cell r="FI401">
            <v>0</v>
          </cell>
          <cell r="FJ401">
            <v>0</v>
          </cell>
          <cell r="FK401">
            <v>0</v>
          </cell>
          <cell r="FL401">
            <v>0</v>
          </cell>
          <cell r="FM401">
            <v>0</v>
          </cell>
          <cell r="FN401">
            <v>0</v>
          </cell>
          <cell r="FO401">
            <v>0</v>
          </cell>
          <cell r="FP401">
            <v>0</v>
          </cell>
          <cell r="FQ401">
            <v>0</v>
          </cell>
          <cell r="FR401">
            <v>0</v>
          </cell>
          <cell r="FS401">
            <v>0</v>
          </cell>
          <cell r="FT401">
            <v>0</v>
          </cell>
          <cell r="FU401">
            <v>0</v>
          </cell>
          <cell r="FV401">
            <v>0</v>
          </cell>
          <cell r="FW401">
            <v>0</v>
          </cell>
          <cell r="FX401">
            <v>0</v>
          </cell>
          <cell r="FY401">
            <v>0</v>
          </cell>
          <cell r="FZ401">
            <v>0</v>
          </cell>
          <cell r="GA401">
            <v>0</v>
          </cell>
          <cell r="GB401">
            <v>0</v>
          </cell>
          <cell r="GC401">
            <v>0</v>
          </cell>
          <cell r="GD401">
            <v>0</v>
          </cell>
          <cell r="GE401">
            <v>0</v>
          </cell>
          <cell r="GF401">
            <v>0</v>
          </cell>
          <cell r="GG401">
            <v>0</v>
          </cell>
          <cell r="GH401">
            <v>0</v>
          </cell>
          <cell r="GI401">
            <v>0</v>
          </cell>
          <cell r="GJ401">
            <v>0</v>
          </cell>
          <cell r="GK401">
            <v>0</v>
          </cell>
          <cell r="GL401">
            <v>0</v>
          </cell>
          <cell r="GM401">
            <v>0</v>
          </cell>
          <cell r="GN401">
            <v>0</v>
          </cell>
          <cell r="GO401">
            <v>0</v>
          </cell>
          <cell r="GP401">
            <v>0</v>
          </cell>
          <cell r="GQ401">
            <v>0</v>
          </cell>
          <cell r="GR401">
            <v>0</v>
          </cell>
          <cell r="GS401">
            <v>0</v>
          </cell>
          <cell r="GT401">
            <v>0</v>
          </cell>
          <cell r="GU401">
            <v>0</v>
          </cell>
          <cell r="GV401">
            <v>0</v>
          </cell>
          <cell r="GW401">
            <v>0</v>
          </cell>
          <cell r="GX401">
            <v>0</v>
          </cell>
          <cell r="GY401">
            <v>0</v>
          </cell>
          <cell r="GZ401">
            <v>0</v>
          </cell>
          <cell r="HA401">
            <v>0</v>
          </cell>
          <cell r="HB401">
            <v>0</v>
          </cell>
          <cell r="HC401">
            <v>0</v>
          </cell>
          <cell r="HD401">
            <v>0</v>
          </cell>
          <cell r="HE401">
            <v>0</v>
          </cell>
          <cell r="HF401">
            <v>0</v>
          </cell>
        </row>
        <row r="444">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9012</v>
          </cell>
          <cell r="AM444">
            <v>9012</v>
          </cell>
          <cell r="AN444">
            <v>9012</v>
          </cell>
          <cell r="AO444">
            <v>9012</v>
          </cell>
          <cell r="AP444">
            <v>9012</v>
          </cell>
          <cell r="AQ444">
            <v>9012</v>
          </cell>
          <cell r="AR444">
            <v>9012</v>
          </cell>
          <cell r="AS444">
            <v>9012</v>
          </cell>
          <cell r="AT444">
            <v>9012</v>
          </cell>
          <cell r="AU444">
            <v>9012</v>
          </cell>
          <cell r="AV444">
            <v>9012</v>
          </cell>
          <cell r="AW444">
            <v>9012</v>
          </cell>
          <cell r="AX444">
            <v>9012</v>
          </cell>
          <cell r="AY444">
            <v>9012</v>
          </cell>
          <cell r="AZ444">
            <v>9012</v>
          </cell>
          <cell r="BA444">
            <v>9012</v>
          </cell>
          <cell r="BB444">
            <v>9012</v>
          </cell>
          <cell r="BC444">
            <v>9012</v>
          </cell>
          <cell r="BD444">
            <v>9012</v>
          </cell>
          <cell r="BE444">
            <v>9012</v>
          </cell>
          <cell r="BF444">
            <v>9012</v>
          </cell>
          <cell r="BG444">
            <v>9012</v>
          </cell>
          <cell r="BH444">
            <v>8999</v>
          </cell>
          <cell r="BI444">
            <v>8972</v>
          </cell>
          <cell r="BJ444">
            <v>8930</v>
          </cell>
          <cell r="BK444">
            <v>8901</v>
          </cell>
          <cell r="BL444">
            <v>8871</v>
          </cell>
          <cell r="BM444">
            <v>8841</v>
          </cell>
          <cell r="BN444">
            <v>8795</v>
          </cell>
          <cell r="BO444">
            <v>8763</v>
          </cell>
          <cell r="BP444">
            <v>8730</v>
          </cell>
          <cell r="BQ444">
            <v>8696</v>
          </cell>
          <cell r="BR444">
            <v>8646</v>
          </cell>
          <cell r="BS444">
            <v>8610</v>
          </cell>
          <cell r="BT444">
            <v>8574</v>
          </cell>
          <cell r="BU444">
            <v>8520</v>
          </cell>
          <cell r="BV444">
            <v>8482</v>
          </cell>
          <cell r="BW444">
            <v>8443</v>
          </cell>
          <cell r="BX444">
            <v>8403</v>
          </cell>
          <cell r="BY444">
            <v>8346</v>
          </cell>
          <cell r="BZ444">
            <v>8304</v>
          </cell>
          <cell r="CA444">
            <v>8261</v>
          </cell>
          <cell r="CB444">
            <v>8218</v>
          </cell>
          <cell r="CC444">
            <v>8156</v>
          </cell>
          <cell r="CD444">
            <v>8111</v>
          </cell>
          <cell r="CE444">
            <v>8065</v>
          </cell>
          <cell r="CF444">
            <v>8001</v>
          </cell>
          <cell r="CG444">
            <v>7953</v>
          </cell>
          <cell r="CH444">
            <v>7904</v>
          </cell>
          <cell r="CI444">
            <v>7855</v>
          </cell>
          <cell r="CJ444">
            <v>7786</v>
          </cell>
          <cell r="CK444">
            <v>7735</v>
          </cell>
          <cell r="CL444">
            <v>7683</v>
          </cell>
          <cell r="CM444">
            <v>7611</v>
          </cell>
          <cell r="CN444">
            <v>7557</v>
          </cell>
          <cell r="CO444">
            <v>7503</v>
          </cell>
          <cell r="CP444">
            <v>7447</v>
          </cell>
          <cell r="CQ444">
            <v>7371</v>
          </cell>
          <cell r="CR444">
            <v>7314</v>
          </cell>
          <cell r="CS444">
            <v>7256</v>
          </cell>
          <cell r="CT444">
            <v>7197</v>
          </cell>
          <cell r="CU444">
            <v>7117</v>
          </cell>
          <cell r="CV444">
            <v>7056</v>
          </cell>
          <cell r="CW444">
            <v>6995</v>
          </cell>
          <cell r="CX444">
            <v>6911</v>
          </cell>
          <cell r="CY444">
            <v>6848</v>
          </cell>
          <cell r="CZ444">
            <v>6784</v>
          </cell>
          <cell r="DA444">
            <v>6719</v>
          </cell>
          <cell r="DB444">
            <v>6631</v>
          </cell>
          <cell r="DC444">
            <v>6565</v>
          </cell>
          <cell r="DD444">
            <v>6497</v>
          </cell>
          <cell r="DE444">
            <v>6406</v>
          </cell>
          <cell r="DF444">
            <v>6337</v>
          </cell>
          <cell r="DG444">
            <v>6267</v>
          </cell>
          <cell r="DH444">
            <v>6196</v>
          </cell>
          <cell r="DI444">
            <v>6101</v>
          </cell>
          <cell r="DJ444">
            <v>6029</v>
          </cell>
          <cell r="DK444">
            <v>5955</v>
          </cell>
          <cell r="DL444">
            <v>5881</v>
          </cell>
          <cell r="DM444">
            <v>5782</v>
          </cell>
          <cell r="DN444">
            <v>5706</v>
          </cell>
          <cell r="DO444">
            <v>5629</v>
          </cell>
          <cell r="DP444">
            <v>5526</v>
          </cell>
          <cell r="DQ444">
            <v>5448</v>
          </cell>
          <cell r="DR444">
            <v>5368</v>
          </cell>
          <cell r="DS444">
            <v>5288</v>
          </cell>
          <cell r="DT444">
            <v>5181</v>
          </cell>
          <cell r="DU444">
            <v>5099</v>
          </cell>
          <cell r="DV444">
            <v>5023</v>
          </cell>
          <cell r="DW444">
            <v>4946</v>
          </cell>
          <cell r="DX444">
            <v>4882</v>
          </cell>
          <cell r="DY444">
            <v>4818</v>
          </cell>
          <cell r="DZ444">
            <v>4753</v>
          </cell>
          <cell r="EA444">
            <v>4666</v>
          </cell>
          <cell r="EB444">
            <v>4600</v>
          </cell>
          <cell r="EC444">
            <v>4534</v>
          </cell>
          <cell r="ED444">
            <v>4466</v>
          </cell>
          <cell r="EE444">
            <v>4384</v>
          </cell>
          <cell r="EF444">
            <v>4316</v>
          </cell>
          <cell r="EG444">
            <v>4247</v>
          </cell>
          <cell r="EH444">
            <v>4156</v>
          </cell>
          <cell r="EI444">
            <v>4086</v>
          </cell>
          <cell r="EJ444">
            <v>11015</v>
          </cell>
          <cell r="EK444">
            <v>10944</v>
          </cell>
          <cell r="EL444">
            <v>10858</v>
          </cell>
          <cell r="EM444">
            <v>10785</v>
          </cell>
          <cell r="EN444">
            <v>10713</v>
          </cell>
          <cell r="EO444">
            <v>10640</v>
          </cell>
          <cell r="EP444">
            <v>10543</v>
          </cell>
          <cell r="EQ444">
            <v>10469</v>
          </cell>
          <cell r="ER444">
            <v>10394</v>
          </cell>
          <cell r="ES444">
            <v>10304</v>
          </cell>
          <cell r="ET444">
            <v>10228</v>
          </cell>
          <cell r="EU444">
            <v>10152</v>
          </cell>
          <cell r="EV444">
            <v>10075</v>
          </cell>
          <cell r="EW444">
            <v>9974</v>
          </cell>
          <cell r="EX444">
            <v>9896</v>
          </cell>
          <cell r="EY444">
            <v>9817</v>
          </cell>
          <cell r="EZ444">
            <v>9722</v>
          </cell>
          <cell r="FA444">
            <v>9642</v>
          </cell>
          <cell r="FB444">
            <v>9562</v>
          </cell>
          <cell r="FC444">
            <v>9482</v>
          </cell>
          <cell r="FD444">
            <v>9376</v>
          </cell>
          <cell r="FE444">
            <v>9294</v>
          </cell>
          <cell r="FF444">
            <v>9212</v>
          </cell>
          <cell r="FG444">
            <v>9129</v>
          </cell>
          <cell r="FH444">
            <v>9029</v>
          </cell>
          <cell r="FI444">
            <v>8945</v>
          </cell>
          <cell r="FJ444">
            <v>8861</v>
          </cell>
          <cell r="FK444">
            <v>8750</v>
          </cell>
          <cell r="FL444">
            <v>8664</v>
          </cell>
          <cell r="FM444">
            <v>8578</v>
          </cell>
          <cell r="FN444">
            <v>8518</v>
          </cell>
          <cell r="FO444">
            <v>8476</v>
          </cell>
          <cell r="FP444">
            <v>8433</v>
          </cell>
          <cell r="FQ444">
            <v>8391</v>
          </cell>
          <cell r="FR444">
            <v>8348</v>
          </cell>
          <cell r="FS444">
            <v>8306</v>
          </cell>
          <cell r="FT444">
            <v>8263</v>
          </cell>
          <cell r="FU444">
            <v>8221</v>
          </cell>
          <cell r="FV444">
            <v>8178</v>
          </cell>
          <cell r="FW444">
            <v>8136</v>
          </cell>
          <cell r="FX444">
            <v>8093</v>
          </cell>
          <cell r="FY444">
            <v>8051</v>
          </cell>
          <cell r="FZ444">
            <v>8008</v>
          </cell>
          <cell r="GA444">
            <v>7966</v>
          </cell>
          <cell r="GB444">
            <v>7923</v>
          </cell>
          <cell r="GC444">
            <v>7881</v>
          </cell>
          <cell r="GD444">
            <v>7838</v>
          </cell>
          <cell r="GE444">
            <v>7796</v>
          </cell>
          <cell r="GF444">
            <v>7753</v>
          </cell>
          <cell r="GG444">
            <v>7711</v>
          </cell>
          <cell r="GH444">
            <v>7668</v>
          </cell>
          <cell r="GI444">
            <v>7626</v>
          </cell>
          <cell r="GJ444">
            <v>7583</v>
          </cell>
          <cell r="GK444">
            <v>7541</v>
          </cell>
          <cell r="GL444">
            <v>7498</v>
          </cell>
          <cell r="GM444">
            <v>7456</v>
          </cell>
          <cell r="GN444">
            <v>7413</v>
          </cell>
          <cell r="GO444">
            <v>7371</v>
          </cell>
          <cell r="GP444">
            <v>7328</v>
          </cell>
          <cell r="GQ444">
            <v>7286</v>
          </cell>
          <cell r="GR444">
            <v>7243</v>
          </cell>
          <cell r="GS444">
            <v>7201</v>
          </cell>
          <cell r="GT444">
            <v>7158</v>
          </cell>
          <cell r="GU444">
            <v>7116</v>
          </cell>
          <cell r="GV444">
            <v>7073</v>
          </cell>
          <cell r="GW444">
            <v>7031</v>
          </cell>
          <cell r="GX444">
            <v>6988</v>
          </cell>
          <cell r="GY444">
            <v>6946</v>
          </cell>
          <cell r="GZ444">
            <v>6903</v>
          </cell>
          <cell r="HA444">
            <v>6861</v>
          </cell>
          <cell r="HB444">
            <v>6818</v>
          </cell>
          <cell r="HC444">
            <v>6776</v>
          </cell>
          <cell r="HD444">
            <v>6733</v>
          </cell>
          <cell r="HE444">
            <v>6691</v>
          </cell>
          <cell r="HF444">
            <v>6648</v>
          </cell>
        </row>
        <row r="560">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v>0</v>
          </cell>
          <cell r="EX560">
            <v>0</v>
          </cell>
          <cell r="EY560">
            <v>0</v>
          </cell>
          <cell r="EZ560">
            <v>0</v>
          </cell>
          <cell r="FA560">
            <v>0</v>
          </cell>
          <cell r="FB560">
            <v>0</v>
          </cell>
          <cell r="FC560">
            <v>0</v>
          </cell>
          <cell r="FD560">
            <v>0</v>
          </cell>
          <cell r="FE560">
            <v>0</v>
          </cell>
          <cell r="FF560">
            <v>0</v>
          </cell>
          <cell r="FG560">
            <v>0</v>
          </cell>
          <cell r="FH560">
            <v>0</v>
          </cell>
          <cell r="FI560">
            <v>0</v>
          </cell>
          <cell r="FJ560">
            <v>0</v>
          </cell>
          <cell r="FK560">
            <v>0</v>
          </cell>
          <cell r="FL560">
            <v>0</v>
          </cell>
          <cell r="FM560">
            <v>0</v>
          </cell>
          <cell r="FN560">
            <v>0</v>
          </cell>
          <cell r="FO560">
            <v>0</v>
          </cell>
          <cell r="FP560">
            <v>0</v>
          </cell>
          <cell r="FQ560">
            <v>0</v>
          </cell>
          <cell r="FR560">
            <v>0</v>
          </cell>
          <cell r="FS560">
            <v>0</v>
          </cell>
          <cell r="FT560">
            <v>0</v>
          </cell>
          <cell r="FU560">
            <v>0</v>
          </cell>
          <cell r="FV560">
            <v>0</v>
          </cell>
          <cell r="FW560">
            <v>0</v>
          </cell>
          <cell r="FX560">
            <v>0</v>
          </cell>
          <cell r="FY560">
            <v>0</v>
          </cell>
          <cell r="FZ560">
            <v>0</v>
          </cell>
          <cell r="GA560">
            <v>0</v>
          </cell>
          <cell r="GB560">
            <v>0</v>
          </cell>
          <cell r="GC560">
            <v>0</v>
          </cell>
          <cell r="GD560">
            <v>0</v>
          </cell>
          <cell r="GE560">
            <v>0</v>
          </cell>
          <cell r="GF560">
            <v>0</v>
          </cell>
          <cell r="GG560">
            <v>0</v>
          </cell>
          <cell r="GH560">
            <v>0</v>
          </cell>
          <cell r="GI560">
            <v>0</v>
          </cell>
          <cell r="GJ560">
            <v>0</v>
          </cell>
          <cell r="GK560">
            <v>0</v>
          </cell>
          <cell r="GL560">
            <v>0</v>
          </cell>
          <cell r="GM560">
            <v>0</v>
          </cell>
          <cell r="GN560">
            <v>0</v>
          </cell>
          <cell r="GO560">
            <v>0</v>
          </cell>
          <cell r="GP560">
            <v>0</v>
          </cell>
          <cell r="GQ560">
            <v>0</v>
          </cell>
          <cell r="GR560">
            <v>0</v>
          </cell>
          <cell r="GS560">
            <v>0</v>
          </cell>
          <cell r="GT560">
            <v>0</v>
          </cell>
          <cell r="GU560">
            <v>0</v>
          </cell>
          <cell r="GV560">
            <v>0</v>
          </cell>
          <cell r="GW560">
            <v>0</v>
          </cell>
          <cell r="GX560">
            <v>0</v>
          </cell>
          <cell r="GY560">
            <v>0</v>
          </cell>
          <cell r="GZ560">
            <v>0</v>
          </cell>
          <cell r="HA560">
            <v>0</v>
          </cell>
          <cell r="HB560">
            <v>0</v>
          </cell>
          <cell r="HC560">
            <v>0</v>
          </cell>
          <cell r="HD560">
            <v>0</v>
          </cell>
          <cell r="HE560">
            <v>0</v>
          </cell>
          <cell r="HF560">
            <v>0</v>
          </cell>
        </row>
        <row r="632">
          <cell r="N632">
            <v>6680</v>
          </cell>
          <cell r="O632">
            <v>4169</v>
          </cell>
          <cell r="P632">
            <v>4019</v>
          </cell>
          <cell r="Q632">
            <v>3869</v>
          </cell>
          <cell r="R632">
            <v>3719</v>
          </cell>
          <cell r="S632">
            <v>3569</v>
          </cell>
          <cell r="T632">
            <v>3419</v>
          </cell>
          <cell r="U632">
            <v>3269</v>
          </cell>
          <cell r="V632">
            <v>3119</v>
          </cell>
          <cell r="W632">
            <v>2969</v>
          </cell>
          <cell r="X632">
            <v>2819</v>
          </cell>
          <cell r="Y632">
            <v>2669</v>
          </cell>
          <cell r="Z632">
            <v>2519</v>
          </cell>
          <cell r="AA632">
            <v>2369</v>
          </cell>
          <cell r="AB632">
            <v>2219</v>
          </cell>
          <cell r="AC632">
            <v>2069</v>
          </cell>
          <cell r="AD632">
            <v>1919</v>
          </cell>
          <cell r="AE632">
            <v>1769</v>
          </cell>
          <cell r="AF632">
            <v>1619</v>
          </cell>
          <cell r="AG632">
            <v>1469</v>
          </cell>
          <cell r="AH632">
            <v>1319</v>
          </cell>
          <cell r="AI632">
            <v>1169</v>
          </cell>
          <cell r="AJ632">
            <v>1019</v>
          </cell>
          <cell r="AK632">
            <v>869</v>
          </cell>
          <cell r="AL632">
            <v>719</v>
          </cell>
          <cell r="AM632">
            <v>569</v>
          </cell>
          <cell r="AN632">
            <v>419</v>
          </cell>
          <cell r="AO632">
            <v>0</v>
          </cell>
          <cell r="AP632">
            <v>0</v>
          </cell>
          <cell r="AQ632">
            <v>0</v>
          </cell>
          <cell r="AR632">
            <v>0</v>
          </cell>
          <cell r="AS632">
            <v>0</v>
          </cell>
          <cell r="AT632">
            <v>0</v>
          </cell>
          <cell r="AU632">
            <v>0</v>
          </cell>
          <cell r="AV632">
            <v>0</v>
          </cell>
          <cell r="AW632">
            <v>0</v>
          </cell>
          <cell r="AX632">
            <v>0</v>
          </cell>
          <cell r="AY632">
            <v>0</v>
          </cell>
          <cell r="AZ632">
            <v>0</v>
          </cell>
          <cell r="BA632">
            <v>0</v>
          </cell>
          <cell r="BB632">
            <v>0</v>
          </cell>
          <cell r="BC632">
            <v>0</v>
          </cell>
          <cell r="BD632">
            <v>0</v>
          </cell>
          <cell r="BE632">
            <v>0</v>
          </cell>
          <cell r="BF632">
            <v>0</v>
          </cell>
          <cell r="BG632">
            <v>0</v>
          </cell>
          <cell r="BH632">
            <v>0</v>
          </cell>
          <cell r="BI632">
            <v>0</v>
          </cell>
          <cell r="BJ632">
            <v>0</v>
          </cell>
          <cell r="BK632">
            <v>0</v>
          </cell>
          <cell r="BL632">
            <v>0</v>
          </cell>
          <cell r="BM632">
            <v>0</v>
          </cell>
          <cell r="BN632">
            <v>0</v>
          </cell>
          <cell r="BO632">
            <v>0</v>
          </cell>
          <cell r="BP632">
            <v>0</v>
          </cell>
          <cell r="BQ632">
            <v>0</v>
          </cell>
          <cell r="BR632">
            <v>0</v>
          </cell>
          <cell r="BS632">
            <v>0</v>
          </cell>
          <cell r="BT632">
            <v>0</v>
          </cell>
          <cell r="BU632">
            <v>0</v>
          </cell>
          <cell r="BV632">
            <v>0</v>
          </cell>
          <cell r="BW632">
            <v>0</v>
          </cell>
          <cell r="BX632">
            <v>0</v>
          </cell>
          <cell r="BY632">
            <v>0</v>
          </cell>
          <cell r="BZ632">
            <v>0</v>
          </cell>
          <cell r="CA632">
            <v>0</v>
          </cell>
          <cell r="CB632">
            <v>0</v>
          </cell>
          <cell r="CC632">
            <v>0</v>
          </cell>
          <cell r="CD632">
            <v>0</v>
          </cell>
          <cell r="CE632">
            <v>0</v>
          </cell>
          <cell r="CF632">
            <v>0</v>
          </cell>
          <cell r="CG632">
            <v>0</v>
          </cell>
          <cell r="CH632">
            <v>0</v>
          </cell>
          <cell r="CI632">
            <v>0</v>
          </cell>
          <cell r="CJ632">
            <v>0</v>
          </cell>
          <cell r="CK632">
            <v>0</v>
          </cell>
          <cell r="CL632">
            <v>0</v>
          </cell>
          <cell r="CM632">
            <v>0</v>
          </cell>
          <cell r="CN632">
            <v>0</v>
          </cell>
          <cell r="CO632">
            <v>0</v>
          </cell>
          <cell r="CP632">
            <v>0</v>
          </cell>
          <cell r="CQ632">
            <v>0</v>
          </cell>
          <cell r="CR632">
            <v>0</v>
          </cell>
          <cell r="CS632">
            <v>0</v>
          </cell>
          <cell r="CT632">
            <v>0</v>
          </cell>
          <cell r="CU632">
            <v>0</v>
          </cell>
          <cell r="CV632">
            <v>0</v>
          </cell>
          <cell r="CW632">
            <v>0</v>
          </cell>
          <cell r="CX632">
            <v>0</v>
          </cell>
          <cell r="CY632">
            <v>0</v>
          </cell>
          <cell r="CZ632">
            <v>0</v>
          </cell>
          <cell r="DA632">
            <v>0</v>
          </cell>
          <cell r="DB632">
            <v>0</v>
          </cell>
          <cell r="DC632">
            <v>0</v>
          </cell>
          <cell r="DD632">
            <v>0</v>
          </cell>
          <cell r="DE632">
            <v>0</v>
          </cell>
          <cell r="DF632">
            <v>0</v>
          </cell>
          <cell r="DG632">
            <v>0</v>
          </cell>
          <cell r="DH632">
            <v>0</v>
          </cell>
          <cell r="DI632">
            <v>0</v>
          </cell>
          <cell r="DJ632">
            <v>0</v>
          </cell>
          <cell r="DK632">
            <v>0</v>
          </cell>
          <cell r="DL632">
            <v>0</v>
          </cell>
          <cell r="DM632">
            <v>0</v>
          </cell>
          <cell r="DN632">
            <v>0</v>
          </cell>
          <cell r="DO632">
            <v>0</v>
          </cell>
          <cell r="DP632">
            <v>0</v>
          </cell>
          <cell r="DQ632">
            <v>0</v>
          </cell>
          <cell r="DR632">
            <v>0</v>
          </cell>
          <cell r="DS632">
            <v>0</v>
          </cell>
          <cell r="DT632">
            <v>0</v>
          </cell>
          <cell r="DU632">
            <v>0</v>
          </cell>
          <cell r="DV632">
            <v>0</v>
          </cell>
          <cell r="DW632">
            <v>0</v>
          </cell>
          <cell r="DX632">
            <v>0</v>
          </cell>
          <cell r="DY632">
            <v>0</v>
          </cell>
          <cell r="DZ632">
            <v>0</v>
          </cell>
          <cell r="EA632">
            <v>0</v>
          </cell>
          <cell r="EB632">
            <v>0</v>
          </cell>
          <cell r="EC632">
            <v>0</v>
          </cell>
          <cell r="ED632">
            <v>0</v>
          </cell>
          <cell r="EE632">
            <v>0</v>
          </cell>
          <cell r="EF632">
            <v>0</v>
          </cell>
          <cell r="EG632">
            <v>0</v>
          </cell>
          <cell r="EH632">
            <v>0</v>
          </cell>
          <cell r="EI632">
            <v>0</v>
          </cell>
          <cell r="EJ632">
            <v>0</v>
          </cell>
          <cell r="EK632">
            <v>0</v>
          </cell>
          <cell r="EL632">
            <v>0</v>
          </cell>
          <cell r="EM632">
            <v>0</v>
          </cell>
          <cell r="EN632">
            <v>0</v>
          </cell>
          <cell r="EO632">
            <v>0</v>
          </cell>
          <cell r="EP632">
            <v>0</v>
          </cell>
          <cell r="EQ632">
            <v>0</v>
          </cell>
          <cell r="ER632">
            <v>0</v>
          </cell>
          <cell r="ES632">
            <v>0</v>
          </cell>
          <cell r="ET632">
            <v>0</v>
          </cell>
          <cell r="EU632">
            <v>0</v>
          </cell>
          <cell r="EV632">
            <v>0</v>
          </cell>
          <cell r="EW632">
            <v>0</v>
          </cell>
          <cell r="EX632">
            <v>0</v>
          </cell>
          <cell r="EY632">
            <v>0</v>
          </cell>
          <cell r="EZ632">
            <v>0</v>
          </cell>
          <cell r="FA632">
            <v>0</v>
          </cell>
          <cell r="FB632">
            <v>0</v>
          </cell>
          <cell r="FC632">
            <v>0</v>
          </cell>
          <cell r="FD632">
            <v>0</v>
          </cell>
          <cell r="FE632">
            <v>0</v>
          </cell>
          <cell r="FF632">
            <v>0</v>
          </cell>
          <cell r="FG632">
            <v>0</v>
          </cell>
          <cell r="FH632">
            <v>0</v>
          </cell>
          <cell r="FI632">
            <v>0</v>
          </cell>
          <cell r="FJ632">
            <v>0</v>
          </cell>
          <cell r="FK632">
            <v>0</v>
          </cell>
          <cell r="FL632">
            <v>0</v>
          </cell>
          <cell r="FM632">
            <v>0</v>
          </cell>
          <cell r="FN632">
            <v>0</v>
          </cell>
          <cell r="FO632">
            <v>0</v>
          </cell>
          <cell r="FP632">
            <v>0</v>
          </cell>
          <cell r="FQ632">
            <v>0</v>
          </cell>
          <cell r="FR632">
            <v>0</v>
          </cell>
          <cell r="FS632">
            <v>0</v>
          </cell>
          <cell r="FT632">
            <v>0</v>
          </cell>
          <cell r="FU632">
            <v>0</v>
          </cell>
          <cell r="FV632">
            <v>0</v>
          </cell>
          <cell r="FW632">
            <v>0</v>
          </cell>
          <cell r="FX632">
            <v>0</v>
          </cell>
          <cell r="FY632">
            <v>0</v>
          </cell>
          <cell r="FZ632">
            <v>0</v>
          </cell>
          <cell r="GA632">
            <v>0</v>
          </cell>
          <cell r="GB632">
            <v>0</v>
          </cell>
          <cell r="GC632">
            <v>0</v>
          </cell>
          <cell r="GD632">
            <v>0</v>
          </cell>
          <cell r="GE632">
            <v>0</v>
          </cell>
          <cell r="GF632">
            <v>0</v>
          </cell>
          <cell r="GG632">
            <v>0</v>
          </cell>
          <cell r="GH632">
            <v>0</v>
          </cell>
          <cell r="GI632">
            <v>0</v>
          </cell>
          <cell r="GJ632">
            <v>0</v>
          </cell>
          <cell r="GK632">
            <v>0</v>
          </cell>
          <cell r="GL632">
            <v>0</v>
          </cell>
          <cell r="GM632">
            <v>0</v>
          </cell>
          <cell r="GN632">
            <v>0</v>
          </cell>
          <cell r="GO632">
            <v>0</v>
          </cell>
          <cell r="GP632">
            <v>0</v>
          </cell>
          <cell r="GQ632">
            <v>0</v>
          </cell>
          <cell r="GR632">
            <v>0</v>
          </cell>
          <cell r="GS632">
            <v>0</v>
          </cell>
          <cell r="GT632">
            <v>0</v>
          </cell>
          <cell r="GU632">
            <v>0</v>
          </cell>
          <cell r="GV632">
            <v>0</v>
          </cell>
          <cell r="GW632">
            <v>0</v>
          </cell>
          <cell r="GX632">
            <v>0</v>
          </cell>
          <cell r="GY632">
            <v>0</v>
          </cell>
          <cell r="GZ632">
            <v>0</v>
          </cell>
          <cell r="HA632">
            <v>0</v>
          </cell>
          <cell r="HB632">
            <v>0</v>
          </cell>
          <cell r="HC632">
            <v>0</v>
          </cell>
          <cell r="HD632">
            <v>0</v>
          </cell>
          <cell r="HE632">
            <v>0</v>
          </cell>
          <cell r="HF632">
            <v>0</v>
          </cell>
        </row>
        <row r="635">
          <cell r="N635">
            <v>6680</v>
          </cell>
          <cell r="O635">
            <v>4169</v>
          </cell>
          <cell r="P635">
            <v>4019</v>
          </cell>
          <cell r="Q635">
            <v>3869</v>
          </cell>
          <cell r="R635">
            <v>3719</v>
          </cell>
          <cell r="S635">
            <v>3569</v>
          </cell>
          <cell r="T635">
            <v>3419</v>
          </cell>
          <cell r="U635">
            <v>3269</v>
          </cell>
          <cell r="V635">
            <v>3119</v>
          </cell>
          <cell r="W635">
            <v>2969</v>
          </cell>
          <cell r="X635">
            <v>2819</v>
          </cell>
          <cell r="Y635">
            <v>2669</v>
          </cell>
          <cell r="Z635">
            <v>2519</v>
          </cell>
          <cell r="AA635">
            <v>2369</v>
          </cell>
          <cell r="AB635">
            <v>2219</v>
          </cell>
          <cell r="AC635">
            <v>2069</v>
          </cell>
          <cell r="AD635">
            <v>1919</v>
          </cell>
          <cell r="AE635">
            <v>1769</v>
          </cell>
          <cell r="AF635">
            <v>1619</v>
          </cell>
          <cell r="AG635">
            <v>1469</v>
          </cell>
          <cell r="AH635">
            <v>1319</v>
          </cell>
          <cell r="AI635">
            <v>1169</v>
          </cell>
          <cell r="AJ635">
            <v>1019</v>
          </cell>
          <cell r="AK635">
            <v>869</v>
          </cell>
          <cell r="AL635">
            <v>719</v>
          </cell>
          <cell r="AM635">
            <v>569</v>
          </cell>
          <cell r="AN635">
            <v>419</v>
          </cell>
          <cell r="AO635">
            <v>269</v>
          </cell>
          <cell r="AP635">
            <v>119</v>
          </cell>
          <cell r="AQ635">
            <v>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cell r="BH635">
            <v>0</v>
          </cell>
          <cell r="BI635">
            <v>0</v>
          </cell>
          <cell r="BJ635">
            <v>0</v>
          </cell>
          <cell r="BK635">
            <v>0</v>
          </cell>
          <cell r="BL635">
            <v>0</v>
          </cell>
          <cell r="BM635">
            <v>0</v>
          </cell>
          <cell r="BN635">
            <v>0</v>
          </cell>
          <cell r="BO635">
            <v>0</v>
          </cell>
          <cell r="BP635">
            <v>0</v>
          </cell>
          <cell r="BQ635">
            <v>0</v>
          </cell>
          <cell r="BR635">
            <v>0</v>
          </cell>
          <cell r="BS635">
            <v>0</v>
          </cell>
          <cell r="BT635">
            <v>0</v>
          </cell>
          <cell r="BU635">
            <v>0</v>
          </cell>
          <cell r="BV635">
            <v>0</v>
          </cell>
          <cell r="BW635">
            <v>0</v>
          </cell>
          <cell r="BX635">
            <v>0</v>
          </cell>
          <cell r="BY635">
            <v>0</v>
          </cell>
          <cell r="BZ635">
            <v>0</v>
          </cell>
          <cell r="CA635">
            <v>0</v>
          </cell>
          <cell r="CB635">
            <v>0</v>
          </cell>
          <cell r="CC635">
            <v>0</v>
          </cell>
          <cell r="CD635">
            <v>0</v>
          </cell>
          <cell r="CE635">
            <v>0</v>
          </cell>
          <cell r="CF635">
            <v>0</v>
          </cell>
          <cell r="CG635">
            <v>0</v>
          </cell>
          <cell r="CH635">
            <v>0</v>
          </cell>
          <cell r="CI635">
            <v>0</v>
          </cell>
          <cell r="CJ635">
            <v>0</v>
          </cell>
          <cell r="CK635">
            <v>0</v>
          </cell>
          <cell r="CL635">
            <v>0</v>
          </cell>
          <cell r="CM635">
            <v>0</v>
          </cell>
          <cell r="CN635">
            <v>0</v>
          </cell>
          <cell r="CO635">
            <v>0</v>
          </cell>
          <cell r="CP635">
            <v>0</v>
          </cell>
          <cell r="CQ635">
            <v>0</v>
          </cell>
          <cell r="CR635">
            <v>0</v>
          </cell>
          <cell r="CS635">
            <v>0</v>
          </cell>
          <cell r="CT635">
            <v>0</v>
          </cell>
          <cell r="CU635">
            <v>0</v>
          </cell>
          <cell r="CV635">
            <v>0</v>
          </cell>
          <cell r="CW635">
            <v>0</v>
          </cell>
          <cell r="CX635">
            <v>0</v>
          </cell>
          <cell r="CY635">
            <v>0</v>
          </cell>
          <cell r="CZ635">
            <v>0</v>
          </cell>
          <cell r="DA635">
            <v>0</v>
          </cell>
          <cell r="DB635">
            <v>0</v>
          </cell>
          <cell r="DC635">
            <v>0</v>
          </cell>
          <cell r="DD635">
            <v>0</v>
          </cell>
          <cell r="DE635">
            <v>0</v>
          </cell>
          <cell r="DF635">
            <v>0</v>
          </cell>
          <cell r="DG635">
            <v>0</v>
          </cell>
          <cell r="DH635">
            <v>0</v>
          </cell>
          <cell r="DI635">
            <v>0</v>
          </cell>
          <cell r="DJ635">
            <v>0</v>
          </cell>
          <cell r="DK635">
            <v>0</v>
          </cell>
          <cell r="DL635">
            <v>0</v>
          </cell>
          <cell r="DM635">
            <v>0</v>
          </cell>
          <cell r="DN635">
            <v>0</v>
          </cell>
          <cell r="DO635">
            <v>0</v>
          </cell>
          <cell r="DP635">
            <v>0</v>
          </cell>
          <cell r="DQ635">
            <v>0</v>
          </cell>
          <cell r="DR635">
            <v>0</v>
          </cell>
          <cell r="DS635">
            <v>0</v>
          </cell>
          <cell r="DT635">
            <v>0</v>
          </cell>
          <cell r="DU635">
            <v>0</v>
          </cell>
          <cell r="DV635">
            <v>0</v>
          </cell>
          <cell r="DW635">
            <v>0</v>
          </cell>
          <cell r="DX635">
            <v>0</v>
          </cell>
          <cell r="DY635">
            <v>0</v>
          </cell>
          <cell r="DZ635">
            <v>0</v>
          </cell>
          <cell r="EA635">
            <v>0</v>
          </cell>
          <cell r="EB635">
            <v>0</v>
          </cell>
          <cell r="EC635">
            <v>0</v>
          </cell>
          <cell r="ED635">
            <v>0</v>
          </cell>
          <cell r="EE635">
            <v>0</v>
          </cell>
          <cell r="EF635">
            <v>0</v>
          </cell>
          <cell r="EG635">
            <v>0</v>
          </cell>
          <cell r="EH635">
            <v>0</v>
          </cell>
          <cell r="EI635">
            <v>0</v>
          </cell>
          <cell r="EJ635">
            <v>0</v>
          </cell>
          <cell r="EK635">
            <v>0</v>
          </cell>
          <cell r="EL635">
            <v>0</v>
          </cell>
          <cell r="EM635">
            <v>0</v>
          </cell>
          <cell r="EN635">
            <v>0</v>
          </cell>
          <cell r="EO635">
            <v>0</v>
          </cell>
          <cell r="EP635">
            <v>0</v>
          </cell>
          <cell r="EQ635">
            <v>0</v>
          </cell>
          <cell r="ER635">
            <v>0</v>
          </cell>
          <cell r="ES635">
            <v>0</v>
          </cell>
          <cell r="ET635">
            <v>0</v>
          </cell>
          <cell r="EU635">
            <v>0</v>
          </cell>
          <cell r="EV635">
            <v>0</v>
          </cell>
          <cell r="EW635">
            <v>0</v>
          </cell>
          <cell r="EX635">
            <v>0</v>
          </cell>
          <cell r="EY635">
            <v>0</v>
          </cell>
          <cell r="EZ635">
            <v>0</v>
          </cell>
          <cell r="FA635">
            <v>0</v>
          </cell>
          <cell r="FB635">
            <v>0</v>
          </cell>
          <cell r="FC635">
            <v>0</v>
          </cell>
          <cell r="FD635">
            <v>0</v>
          </cell>
          <cell r="FE635">
            <v>0</v>
          </cell>
          <cell r="FF635">
            <v>0</v>
          </cell>
          <cell r="FG635">
            <v>0</v>
          </cell>
          <cell r="FH635">
            <v>0</v>
          </cell>
          <cell r="FI635">
            <v>0</v>
          </cell>
          <cell r="FJ635">
            <v>0</v>
          </cell>
          <cell r="FK635">
            <v>0</v>
          </cell>
          <cell r="FL635">
            <v>0</v>
          </cell>
          <cell r="FM635">
            <v>0</v>
          </cell>
          <cell r="FN635">
            <v>0</v>
          </cell>
          <cell r="FO635">
            <v>0</v>
          </cell>
          <cell r="FP635">
            <v>0</v>
          </cell>
          <cell r="FQ635">
            <v>0</v>
          </cell>
          <cell r="FR635">
            <v>0</v>
          </cell>
          <cell r="FS635">
            <v>0</v>
          </cell>
          <cell r="FT635">
            <v>0</v>
          </cell>
          <cell r="FU635">
            <v>0</v>
          </cell>
          <cell r="FV635">
            <v>0</v>
          </cell>
          <cell r="FW635">
            <v>0</v>
          </cell>
          <cell r="FX635">
            <v>0</v>
          </cell>
          <cell r="FY635">
            <v>0</v>
          </cell>
          <cell r="FZ635">
            <v>0</v>
          </cell>
          <cell r="GA635">
            <v>0</v>
          </cell>
          <cell r="GB635">
            <v>0</v>
          </cell>
          <cell r="GC635">
            <v>0</v>
          </cell>
          <cell r="GD635">
            <v>0</v>
          </cell>
          <cell r="GE635">
            <v>0</v>
          </cell>
          <cell r="GF635">
            <v>0</v>
          </cell>
          <cell r="GG635">
            <v>0</v>
          </cell>
          <cell r="GH635">
            <v>0</v>
          </cell>
          <cell r="GI635">
            <v>0</v>
          </cell>
          <cell r="GJ635">
            <v>0</v>
          </cell>
          <cell r="GK635">
            <v>0</v>
          </cell>
          <cell r="GL635">
            <v>0</v>
          </cell>
          <cell r="GM635">
            <v>0</v>
          </cell>
          <cell r="GN635">
            <v>0</v>
          </cell>
          <cell r="GO635">
            <v>0</v>
          </cell>
          <cell r="GP635">
            <v>0</v>
          </cell>
          <cell r="GQ635">
            <v>0</v>
          </cell>
          <cell r="GR635">
            <v>0</v>
          </cell>
          <cell r="GS635">
            <v>0</v>
          </cell>
          <cell r="GT635">
            <v>0</v>
          </cell>
          <cell r="GU635">
            <v>0</v>
          </cell>
          <cell r="GV635">
            <v>0</v>
          </cell>
          <cell r="GW635">
            <v>0</v>
          </cell>
          <cell r="GX635">
            <v>0</v>
          </cell>
          <cell r="GY635">
            <v>0</v>
          </cell>
          <cell r="GZ635">
            <v>0</v>
          </cell>
          <cell r="HA635">
            <v>0</v>
          </cell>
          <cell r="HB635">
            <v>0</v>
          </cell>
          <cell r="HC635">
            <v>0</v>
          </cell>
          <cell r="HD635">
            <v>0</v>
          </cell>
          <cell r="HE635">
            <v>0</v>
          </cell>
          <cell r="HF635">
            <v>0</v>
          </cell>
        </row>
        <row r="637">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cell r="AD637">
            <v>0</v>
          </cell>
          <cell r="AE637">
            <v>0</v>
          </cell>
          <cell r="AF637">
            <v>0</v>
          </cell>
          <cell r="AG637">
            <v>0</v>
          </cell>
          <cell r="AH637">
            <v>0</v>
          </cell>
          <cell r="AI637">
            <v>0</v>
          </cell>
          <cell r="AJ637">
            <v>0</v>
          </cell>
          <cell r="AK637">
            <v>0</v>
          </cell>
          <cell r="AL637">
            <v>0</v>
          </cell>
          <cell r="AM637">
            <v>0</v>
          </cell>
          <cell r="AN637">
            <v>0</v>
          </cell>
          <cell r="AO637">
            <v>269</v>
          </cell>
          <cell r="AP637">
            <v>119</v>
          </cell>
          <cell r="AQ637">
            <v>0</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cell r="BH637">
            <v>0</v>
          </cell>
          <cell r="BI637">
            <v>0</v>
          </cell>
          <cell r="BJ637">
            <v>0</v>
          </cell>
          <cell r="BK637">
            <v>0</v>
          </cell>
          <cell r="BL637">
            <v>0</v>
          </cell>
          <cell r="BM637">
            <v>0</v>
          </cell>
          <cell r="BN637">
            <v>0</v>
          </cell>
          <cell r="BO637">
            <v>0</v>
          </cell>
          <cell r="BP637">
            <v>0</v>
          </cell>
          <cell r="BQ637">
            <v>0</v>
          </cell>
          <cell r="BR637">
            <v>0</v>
          </cell>
          <cell r="BS637">
            <v>0</v>
          </cell>
          <cell r="BT637">
            <v>0</v>
          </cell>
          <cell r="BU637">
            <v>0</v>
          </cell>
          <cell r="BV637">
            <v>0</v>
          </cell>
          <cell r="BW637">
            <v>0</v>
          </cell>
          <cell r="BX637">
            <v>0</v>
          </cell>
          <cell r="BY637">
            <v>0</v>
          </cell>
          <cell r="BZ637">
            <v>0</v>
          </cell>
          <cell r="CA637">
            <v>0</v>
          </cell>
          <cell r="CB637">
            <v>0</v>
          </cell>
          <cell r="CC637">
            <v>0</v>
          </cell>
          <cell r="CD637">
            <v>0</v>
          </cell>
          <cell r="CE637">
            <v>0</v>
          </cell>
          <cell r="CF637">
            <v>0</v>
          </cell>
          <cell r="CG637">
            <v>0</v>
          </cell>
          <cell r="CH637">
            <v>0</v>
          </cell>
          <cell r="CI637">
            <v>0</v>
          </cell>
          <cell r="CJ637">
            <v>0</v>
          </cell>
          <cell r="CK637">
            <v>0</v>
          </cell>
          <cell r="CL637">
            <v>0</v>
          </cell>
          <cell r="CM637">
            <v>0</v>
          </cell>
          <cell r="CN637">
            <v>0</v>
          </cell>
          <cell r="CO637">
            <v>0</v>
          </cell>
          <cell r="CP637">
            <v>0</v>
          </cell>
          <cell r="CQ637">
            <v>0</v>
          </cell>
          <cell r="CR637">
            <v>0</v>
          </cell>
          <cell r="CS637">
            <v>0</v>
          </cell>
          <cell r="CT637">
            <v>0</v>
          </cell>
          <cell r="CU637">
            <v>0</v>
          </cell>
          <cell r="CV637">
            <v>0</v>
          </cell>
          <cell r="CW637">
            <v>0</v>
          </cell>
          <cell r="CX637">
            <v>0</v>
          </cell>
          <cell r="CY637">
            <v>0</v>
          </cell>
          <cell r="CZ637">
            <v>0</v>
          </cell>
          <cell r="DA637">
            <v>0</v>
          </cell>
          <cell r="DB637">
            <v>0</v>
          </cell>
          <cell r="DC637">
            <v>0</v>
          </cell>
          <cell r="DD637">
            <v>0</v>
          </cell>
          <cell r="DE637">
            <v>0</v>
          </cell>
          <cell r="DF637">
            <v>0</v>
          </cell>
          <cell r="DG637">
            <v>0</v>
          </cell>
          <cell r="DH637">
            <v>0</v>
          </cell>
          <cell r="DI637">
            <v>0</v>
          </cell>
          <cell r="DJ637">
            <v>0</v>
          </cell>
          <cell r="DK637">
            <v>0</v>
          </cell>
          <cell r="DL637">
            <v>0</v>
          </cell>
          <cell r="DM637">
            <v>0</v>
          </cell>
          <cell r="DN637">
            <v>0</v>
          </cell>
          <cell r="DO637">
            <v>0</v>
          </cell>
          <cell r="DP637">
            <v>0</v>
          </cell>
          <cell r="DQ637">
            <v>0</v>
          </cell>
          <cell r="DR637">
            <v>0</v>
          </cell>
          <cell r="DS637">
            <v>0</v>
          </cell>
          <cell r="DT637">
            <v>0</v>
          </cell>
          <cell r="DU637">
            <v>0</v>
          </cell>
          <cell r="DV637">
            <v>0</v>
          </cell>
          <cell r="DW637">
            <v>0</v>
          </cell>
          <cell r="DX637">
            <v>0</v>
          </cell>
          <cell r="DY637">
            <v>0</v>
          </cell>
          <cell r="DZ637">
            <v>0</v>
          </cell>
          <cell r="EA637">
            <v>0</v>
          </cell>
          <cell r="EB637">
            <v>0</v>
          </cell>
          <cell r="EC637">
            <v>0</v>
          </cell>
          <cell r="ED637">
            <v>0</v>
          </cell>
          <cell r="EE637">
            <v>0</v>
          </cell>
          <cell r="EF637">
            <v>0</v>
          </cell>
          <cell r="EG637">
            <v>0</v>
          </cell>
          <cell r="EH637">
            <v>0</v>
          </cell>
          <cell r="EI637">
            <v>0</v>
          </cell>
          <cell r="EJ637">
            <v>0</v>
          </cell>
          <cell r="EK637">
            <v>0</v>
          </cell>
          <cell r="EL637">
            <v>0</v>
          </cell>
          <cell r="EM637">
            <v>0</v>
          </cell>
          <cell r="EN637">
            <v>0</v>
          </cell>
          <cell r="EO637">
            <v>0</v>
          </cell>
          <cell r="EP637">
            <v>0</v>
          </cell>
          <cell r="EQ637">
            <v>0</v>
          </cell>
          <cell r="ER637">
            <v>0</v>
          </cell>
          <cell r="ES637">
            <v>0</v>
          </cell>
          <cell r="ET637">
            <v>0</v>
          </cell>
          <cell r="EU637">
            <v>0</v>
          </cell>
          <cell r="EV637">
            <v>0</v>
          </cell>
          <cell r="EW637">
            <v>0</v>
          </cell>
          <cell r="EX637">
            <v>0</v>
          </cell>
          <cell r="EY637">
            <v>0</v>
          </cell>
          <cell r="EZ637">
            <v>0</v>
          </cell>
          <cell r="FA637">
            <v>0</v>
          </cell>
          <cell r="FB637">
            <v>0</v>
          </cell>
          <cell r="FC637">
            <v>0</v>
          </cell>
          <cell r="FD637">
            <v>0</v>
          </cell>
          <cell r="FE637">
            <v>0</v>
          </cell>
          <cell r="FF637">
            <v>0</v>
          </cell>
          <cell r="FG637">
            <v>0</v>
          </cell>
          <cell r="FH637">
            <v>0</v>
          </cell>
          <cell r="FI637">
            <v>0</v>
          </cell>
          <cell r="FJ637">
            <v>0</v>
          </cell>
          <cell r="FK637">
            <v>0</v>
          </cell>
          <cell r="FL637">
            <v>0</v>
          </cell>
          <cell r="FM637">
            <v>0</v>
          </cell>
          <cell r="FN637">
            <v>0</v>
          </cell>
          <cell r="FO637">
            <v>0</v>
          </cell>
          <cell r="FP637">
            <v>0</v>
          </cell>
          <cell r="FQ637">
            <v>0</v>
          </cell>
          <cell r="FR637">
            <v>0</v>
          </cell>
          <cell r="FS637">
            <v>0</v>
          </cell>
          <cell r="FT637">
            <v>0</v>
          </cell>
          <cell r="FU637">
            <v>0</v>
          </cell>
          <cell r="FV637">
            <v>0</v>
          </cell>
          <cell r="FW637">
            <v>0</v>
          </cell>
          <cell r="FX637">
            <v>0</v>
          </cell>
          <cell r="FY637">
            <v>0</v>
          </cell>
          <cell r="FZ637">
            <v>0</v>
          </cell>
          <cell r="GA637">
            <v>0</v>
          </cell>
          <cell r="GB637">
            <v>0</v>
          </cell>
          <cell r="GC637">
            <v>0</v>
          </cell>
          <cell r="GD637">
            <v>0</v>
          </cell>
          <cell r="GE637">
            <v>0</v>
          </cell>
          <cell r="GF637">
            <v>0</v>
          </cell>
          <cell r="GG637">
            <v>0</v>
          </cell>
          <cell r="GH637">
            <v>0</v>
          </cell>
          <cell r="GI637">
            <v>0</v>
          </cell>
          <cell r="GJ637">
            <v>0</v>
          </cell>
          <cell r="GK637">
            <v>0</v>
          </cell>
          <cell r="GL637">
            <v>0</v>
          </cell>
          <cell r="GM637">
            <v>0</v>
          </cell>
          <cell r="GN637">
            <v>0</v>
          </cell>
          <cell r="GO637">
            <v>0</v>
          </cell>
          <cell r="GP637">
            <v>0</v>
          </cell>
          <cell r="GQ637">
            <v>0</v>
          </cell>
          <cell r="GR637">
            <v>0</v>
          </cell>
          <cell r="GS637">
            <v>0</v>
          </cell>
          <cell r="GT637">
            <v>0</v>
          </cell>
          <cell r="GU637">
            <v>0</v>
          </cell>
          <cell r="GV637">
            <v>0</v>
          </cell>
          <cell r="GW637">
            <v>0</v>
          </cell>
          <cell r="GX637">
            <v>0</v>
          </cell>
          <cell r="GY637">
            <v>0</v>
          </cell>
          <cell r="GZ637">
            <v>0</v>
          </cell>
          <cell r="HA637">
            <v>0</v>
          </cell>
          <cell r="HB637">
            <v>0</v>
          </cell>
          <cell r="HC637">
            <v>0</v>
          </cell>
          <cell r="HD637">
            <v>0</v>
          </cell>
          <cell r="HE637">
            <v>0</v>
          </cell>
          <cell r="HF637">
            <v>0</v>
          </cell>
        </row>
        <row r="653">
          <cell r="N653">
            <v>1080</v>
          </cell>
          <cell r="O653">
            <v>1080</v>
          </cell>
          <cell r="P653">
            <v>1080</v>
          </cell>
          <cell r="Q653">
            <v>1080</v>
          </cell>
          <cell r="R653">
            <v>900</v>
          </cell>
          <cell r="S653">
            <v>900</v>
          </cell>
          <cell r="T653">
            <v>900</v>
          </cell>
          <cell r="U653">
            <v>900</v>
          </cell>
          <cell r="V653">
            <v>900</v>
          </cell>
          <cell r="W653">
            <v>900</v>
          </cell>
          <cell r="X653">
            <v>900</v>
          </cell>
          <cell r="Y653">
            <v>900</v>
          </cell>
          <cell r="Z653">
            <v>900</v>
          </cell>
          <cell r="AA653">
            <v>900</v>
          </cell>
          <cell r="AB653">
            <v>900</v>
          </cell>
          <cell r="AC653">
            <v>900</v>
          </cell>
          <cell r="AD653">
            <v>900</v>
          </cell>
          <cell r="AE653">
            <v>900</v>
          </cell>
          <cell r="AF653">
            <v>900</v>
          </cell>
          <cell r="AG653">
            <v>900</v>
          </cell>
          <cell r="AH653">
            <v>900</v>
          </cell>
          <cell r="AI653">
            <v>900</v>
          </cell>
          <cell r="AJ653">
            <v>900</v>
          </cell>
          <cell r="AK653">
            <v>900</v>
          </cell>
          <cell r="AL653">
            <v>900</v>
          </cell>
          <cell r="AM653">
            <v>900</v>
          </cell>
          <cell r="AN653">
            <v>0</v>
          </cell>
          <cell r="AO653">
            <v>0</v>
          </cell>
          <cell r="AP653">
            <v>0</v>
          </cell>
          <cell r="AQ653">
            <v>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cell r="BH653">
            <v>0</v>
          </cell>
          <cell r="BI653">
            <v>0</v>
          </cell>
          <cell r="BJ653">
            <v>0</v>
          </cell>
          <cell r="BK653">
            <v>0</v>
          </cell>
          <cell r="BL653">
            <v>0</v>
          </cell>
          <cell r="BM653">
            <v>0</v>
          </cell>
          <cell r="BN653">
            <v>0</v>
          </cell>
          <cell r="BO653">
            <v>0</v>
          </cell>
          <cell r="BP653">
            <v>0</v>
          </cell>
          <cell r="BQ653">
            <v>0</v>
          </cell>
          <cell r="BR653">
            <v>0</v>
          </cell>
          <cell r="BS653">
            <v>0</v>
          </cell>
          <cell r="BT653">
            <v>0</v>
          </cell>
          <cell r="BU653">
            <v>0</v>
          </cell>
          <cell r="BV653">
            <v>0</v>
          </cell>
          <cell r="BW653">
            <v>0</v>
          </cell>
          <cell r="BX653">
            <v>0</v>
          </cell>
          <cell r="BY653">
            <v>0</v>
          </cell>
          <cell r="BZ653">
            <v>0</v>
          </cell>
          <cell r="CA653">
            <v>0</v>
          </cell>
          <cell r="CB653">
            <v>0</v>
          </cell>
          <cell r="CC653">
            <v>0</v>
          </cell>
          <cell r="CD653">
            <v>0</v>
          </cell>
          <cell r="CE653">
            <v>0</v>
          </cell>
          <cell r="CF653">
            <v>0</v>
          </cell>
          <cell r="CG653">
            <v>0</v>
          </cell>
          <cell r="CH653">
            <v>0</v>
          </cell>
          <cell r="CI653">
            <v>0</v>
          </cell>
          <cell r="CJ653">
            <v>0</v>
          </cell>
          <cell r="CK653">
            <v>0</v>
          </cell>
          <cell r="CL653">
            <v>0</v>
          </cell>
          <cell r="CM653">
            <v>0</v>
          </cell>
          <cell r="CN653">
            <v>0</v>
          </cell>
          <cell r="CO653">
            <v>0</v>
          </cell>
          <cell r="CP653">
            <v>0</v>
          </cell>
          <cell r="CQ653">
            <v>0</v>
          </cell>
          <cell r="CR653">
            <v>0</v>
          </cell>
          <cell r="CS653">
            <v>0</v>
          </cell>
          <cell r="CT653">
            <v>0</v>
          </cell>
          <cell r="CU653">
            <v>0</v>
          </cell>
          <cell r="CV653">
            <v>0</v>
          </cell>
          <cell r="CW653">
            <v>0</v>
          </cell>
          <cell r="CX653">
            <v>0</v>
          </cell>
          <cell r="CY653">
            <v>0</v>
          </cell>
          <cell r="CZ653">
            <v>0</v>
          </cell>
          <cell r="DA653">
            <v>0</v>
          </cell>
          <cell r="DB653">
            <v>0</v>
          </cell>
          <cell r="DC653">
            <v>0</v>
          </cell>
          <cell r="DD653">
            <v>0</v>
          </cell>
          <cell r="DE653">
            <v>0</v>
          </cell>
          <cell r="DF653">
            <v>0</v>
          </cell>
          <cell r="DG653">
            <v>0</v>
          </cell>
          <cell r="DH653">
            <v>0</v>
          </cell>
          <cell r="DI653">
            <v>0</v>
          </cell>
          <cell r="DJ653">
            <v>0</v>
          </cell>
          <cell r="DK653">
            <v>0</v>
          </cell>
          <cell r="DL653">
            <v>0</v>
          </cell>
          <cell r="DM653">
            <v>0</v>
          </cell>
          <cell r="DN653">
            <v>0</v>
          </cell>
          <cell r="DO653">
            <v>0</v>
          </cell>
          <cell r="DP653">
            <v>0</v>
          </cell>
          <cell r="DQ653">
            <v>0</v>
          </cell>
          <cell r="DR653">
            <v>0</v>
          </cell>
          <cell r="DS653">
            <v>0</v>
          </cell>
          <cell r="DT653">
            <v>0</v>
          </cell>
          <cell r="DU653">
            <v>0</v>
          </cell>
          <cell r="DV653">
            <v>0</v>
          </cell>
          <cell r="DW653">
            <v>0</v>
          </cell>
          <cell r="DX653">
            <v>0</v>
          </cell>
          <cell r="DY653">
            <v>0</v>
          </cell>
          <cell r="DZ653">
            <v>0</v>
          </cell>
          <cell r="EA653">
            <v>0</v>
          </cell>
          <cell r="EB653">
            <v>0</v>
          </cell>
          <cell r="EC653">
            <v>0</v>
          </cell>
          <cell r="ED653">
            <v>0</v>
          </cell>
          <cell r="EE653">
            <v>0</v>
          </cell>
          <cell r="EF653">
            <v>0</v>
          </cell>
          <cell r="EG653">
            <v>0</v>
          </cell>
          <cell r="EH653">
            <v>0</v>
          </cell>
          <cell r="EI653">
            <v>0</v>
          </cell>
          <cell r="EJ653">
            <v>0</v>
          </cell>
          <cell r="EK653">
            <v>0</v>
          </cell>
          <cell r="EL653">
            <v>0</v>
          </cell>
          <cell r="EM653">
            <v>0</v>
          </cell>
          <cell r="EN653">
            <v>0</v>
          </cell>
          <cell r="EO653">
            <v>0</v>
          </cell>
          <cell r="EP653">
            <v>0</v>
          </cell>
          <cell r="EQ653">
            <v>0</v>
          </cell>
          <cell r="ER653">
            <v>0</v>
          </cell>
          <cell r="ES653">
            <v>0</v>
          </cell>
          <cell r="ET653">
            <v>0</v>
          </cell>
          <cell r="EU653">
            <v>0</v>
          </cell>
          <cell r="EV653">
            <v>0</v>
          </cell>
          <cell r="EW653">
            <v>0</v>
          </cell>
          <cell r="EX653">
            <v>0</v>
          </cell>
          <cell r="EY653">
            <v>0</v>
          </cell>
          <cell r="EZ653">
            <v>0</v>
          </cell>
          <cell r="FA653">
            <v>0</v>
          </cell>
          <cell r="FB653">
            <v>0</v>
          </cell>
          <cell r="FC653">
            <v>0</v>
          </cell>
          <cell r="FD653">
            <v>0</v>
          </cell>
          <cell r="FE653">
            <v>0</v>
          </cell>
          <cell r="FF653">
            <v>0</v>
          </cell>
          <cell r="FG653">
            <v>0</v>
          </cell>
          <cell r="FH653">
            <v>0</v>
          </cell>
          <cell r="FI653">
            <v>0</v>
          </cell>
          <cell r="FJ653">
            <v>0</v>
          </cell>
          <cell r="FK653">
            <v>0</v>
          </cell>
          <cell r="FL653">
            <v>0</v>
          </cell>
          <cell r="FM653">
            <v>0</v>
          </cell>
          <cell r="FN653">
            <v>0</v>
          </cell>
          <cell r="FO653">
            <v>0</v>
          </cell>
          <cell r="FP653">
            <v>0</v>
          </cell>
          <cell r="FQ653">
            <v>0</v>
          </cell>
          <cell r="FR653">
            <v>0</v>
          </cell>
          <cell r="FS653">
            <v>0</v>
          </cell>
          <cell r="FT653">
            <v>0</v>
          </cell>
          <cell r="FU653">
            <v>0</v>
          </cell>
          <cell r="FV653">
            <v>0</v>
          </cell>
          <cell r="FW653">
            <v>0</v>
          </cell>
          <cell r="FX653">
            <v>0</v>
          </cell>
          <cell r="FY653">
            <v>0</v>
          </cell>
          <cell r="FZ653">
            <v>0</v>
          </cell>
          <cell r="GA653">
            <v>0</v>
          </cell>
          <cell r="GB653">
            <v>0</v>
          </cell>
          <cell r="GC653">
            <v>0</v>
          </cell>
          <cell r="GD653">
            <v>0</v>
          </cell>
          <cell r="GE653">
            <v>0</v>
          </cell>
          <cell r="GF653">
            <v>0</v>
          </cell>
          <cell r="GG653">
            <v>0</v>
          </cell>
          <cell r="GH653">
            <v>0</v>
          </cell>
          <cell r="GI653">
            <v>0</v>
          </cell>
          <cell r="GJ653">
            <v>0</v>
          </cell>
          <cell r="GK653">
            <v>0</v>
          </cell>
          <cell r="GL653">
            <v>0</v>
          </cell>
          <cell r="GM653">
            <v>0</v>
          </cell>
          <cell r="GN653">
            <v>0</v>
          </cell>
          <cell r="GO653">
            <v>0</v>
          </cell>
          <cell r="GP653">
            <v>0</v>
          </cell>
          <cell r="GQ653">
            <v>0</v>
          </cell>
          <cell r="GR653">
            <v>0</v>
          </cell>
          <cell r="GS653">
            <v>0</v>
          </cell>
          <cell r="GT653">
            <v>0</v>
          </cell>
          <cell r="GU653">
            <v>0</v>
          </cell>
          <cell r="GV653">
            <v>0</v>
          </cell>
          <cell r="GW653">
            <v>0</v>
          </cell>
          <cell r="GX653">
            <v>0</v>
          </cell>
          <cell r="GY653">
            <v>0</v>
          </cell>
          <cell r="GZ653">
            <v>0</v>
          </cell>
          <cell r="HA653">
            <v>0</v>
          </cell>
          <cell r="HB653">
            <v>0</v>
          </cell>
          <cell r="HC653">
            <v>0</v>
          </cell>
          <cell r="HD653">
            <v>0</v>
          </cell>
          <cell r="HE653">
            <v>0</v>
          </cell>
          <cell r="HF653">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0">
          <cell r="D10" t="str">
            <v>Yes</v>
          </cell>
          <cell r="F10">
            <v>16</v>
          </cell>
          <cell r="H10">
            <v>0</v>
          </cell>
        </row>
        <row r="11">
          <cell r="D11" t="str">
            <v>No</v>
          </cell>
          <cell r="F11">
            <v>17</v>
          </cell>
          <cell r="H11">
            <v>1</v>
          </cell>
        </row>
        <row r="12">
          <cell r="F12">
            <v>18</v>
          </cell>
          <cell r="H12">
            <v>2</v>
          </cell>
        </row>
        <row r="13">
          <cell r="F13">
            <v>19</v>
          </cell>
          <cell r="H13">
            <v>3</v>
          </cell>
        </row>
        <row r="14">
          <cell r="F14">
            <v>20</v>
          </cell>
          <cell r="H14">
            <v>4</v>
          </cell>
        </row>
        <row r="15">
          <cell r="D15" t="str">
            <v>male</v>
          </cell>
          <cell r="F15">
            <v>21</v>
          </cell>
          <cell r="H15">
            <v>5</v>
          </cell>
        </row>
        <row r="16">
          <cell r="D16" t="str">
            <v>female</v>
          </cell>
          <cell r="F16">
            <v>22</v>
          </cell>
          <cell r="H16">
            <v>6</v>
          </cell>
        </row>
        <row r="17">
          <cell r="F17">
            <v>23</v>
          </cell>
          <cell r="H17">
            <v>7</v>
          </cell>
        </row>
        <row r="18">
          <cell r="F18">
            <v>24</v>
          </cell>
          <cell r="H18">
            <v>8</v>
          </cell>
        </row>
        <row r="19">
          <cell r="F19">
            <v>25</v>
          </cell>
          <cell r="H19">
            <v>9</v>
          </cell>
        </row>
        <row r="20">
          <cell r="F20">
            <v>26</v>
          </cell>
          <cell r="H20">
            <v>10</v>
          </cell>
        </row>
        <row r="21">
          <cell r="F21">
            <v>27</v>
          </cell>
          <cell r="H21">
            <v>11</v>
          </cell>
        </row>
        <row r="22">
          <cell r="F22">
            <v>28</v>
          </cell>
          <cell r="H22">
            <v>12</v>
          </cell>
        </row>
        <row r="23">
          <cell r="F23">
            <v>29</v>
          </cell>
          <cell r="H23">
            <v>13</v>
          </cell>
        </row>
        <row r="24">
          <cell r="F24">
            <v>30</v>
          </cell>
          <cell r="H24">
            <v>14</v>
          </cell>
        </row>
        <row r="25">
          <cell r="F25">
            <v>31</v>
          </cell>
          <cell r="H25">
            <v>15</v>
          </cell>
        </row>
        <row r="26">
          <cell r="F26">
            <v>32</v>
          </cell>
          <cell r="H26">
            <v>16</v>
          </cell>
        </row>
        <row r="27">
          <cell r="F27">
            <v>33</v>
          </cell>
          <cell r="H27">
            <v>17</v>
          </cell>
        </row>
        <row r="28">
          <cell r="F28">
            <v>34</v>
          </cell>
          <cell r="H28">
            <v>18</v>
          </cell>
        </row>
        <row r="29">
          <cell r="F29">
            <v>35</v>
          </cell>
          <cell r="H29">
            <v>19</v>
          </cell>
        </row>
        <row r="30">
          <cell r="F30">
            <v>36</v>
          </cell>
        </row>
        <row r="31">
          <cell r="F31">
            <v>37</v>
          </cell>
        </row>
        <row r="32">
          <cell r="F32">
            <v>38</v>
          </cell>
        </row>
        <row r="33">
          <cell r="F33">
            <v>39</v>
          </cell>
        </row>
        <row r="34">
          <cell r="F34">
            <v>40</v>
          </cell>
        </row>
        <row r="35">
          <cell r="F35">
            <v>41</v>
          </cell>
        </row>
        <row r="36">
          <cell r="F36">
            <v>42</v>
          </cell>
        </row>
        <row r="37">
          <cell r="F37">
            <v>43</v>
          </cell>
        </row>
        <row r="38">
          <cell r="F38">
            <v>44</v>
          </cell>
        </row>
        <row r="39">
          <cell r="F39">
            <v>45</v>
          </cell>
        </row>
        <row r="40">
          <cell r="F40">
            <v>46</v>
          </cell>
        </row>
        <row r="41">
          <cell r="F41">
            <v>47</v>
          </cell>
        </row>
        <row r="42">
          <cell r="F42">
            <v>48</v>
          </cell>
        </row>
        <row r="43">
          <cell r="F43">
            <v>49</v>
          </cell>
        </row>
        <row r="44">
          <cell r="F44">
            <v>50</v>
          </cell>
        </row>
        <row r="45">
          <cell r="F45">
            <v>51</v>
          </cell>
        </row>
        <row r="46">
          <cell r="F46">
            <v>52</v>
          </cell>
        </row>
        <row r="47">
          <cell r="F47">
            <v>53</v>
          </cell>
        </row>
        <row r="48">
          <cell r="F48">
            <v>54</v>
          </cell>
        </row>
        <row r="49">
          <cell r="F49">
            <v>55</v>
          </cell>
        </row>
        <row r="50">
          <cell r="F50">
            <v>56</v>
          </cell>
        </row>
        <row r="51">
          <cell r="F51">
            <v>57</v>
          </cell>
        </row>
        <row r="52">
          <cell r="F52">
            <v>58</v>
          </cell>
        </row>
        <row r="53">
          <cell r="F53">
            <v>59</v>
          </cell>
        </row>
        <row r="54">
          <cell r="F54">
            <v>60</v>
          </cell>
        </row>
        <row r="55">
          <cell r="F55">
            <v>61</v>
          </cell>
        </row>
        <row r="56">
          <cell r="F56">
            <v>62</v>
          </cell>
        </row>
        <row r="57">
          <cell r="F57">
            <v>63</v>
          </cell>
        </row>
        <row r="58">
          <cell r="F58">
            <v>64</v>
          </cell>
        </row>
        <row r="59">
          <cell r="F59">
            <v>65</v>
          </cell>
        </row>
      </sheetData>
      <sheetData sheetId="34"/>
      <sheetData sheetId="35"/>
      <sheetData sheetId="36"/>
      <sheetData sheetId="37"/>
      <sheetData sheetId="38"/>
      <sheetData sheetId="3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Ch4Prt"/>
      <sheetName val="Ch3Prt"/>
      <sheetName val="Ch2Prt"/>
      <sheetName val="Ch1-1c Prt"/>
      <sheetName val="Ch1-1Prt"/>
      <sheetName val="Chart1"/>
      <sheetName val="Export2"/>
      <sheetName val="Export1"/>
      <sheetName val="T-2"/>
      <sheetName val="MarriagePenalty"/>
      <sheetName val="T-Marriage"/>
      <sheetName val="CountyCompare"/>
      <sheetName val="Chart2"/>
      <sheetName val="Chart3"/>
      <sheetName val="Chart4"/>
      <sheetName val="Chart5"/>
      <sheetName val="Chart6"/>
      <sheetName val="T1"/>
      <sheetName val="T2"/>
      <sheetName val="Tb2"/>
      <sheetName val="Tb1"/>
      <sheetName val="Table1"/>
      <sheetName val="Calc1"/>
      <sheetName val="Calc2"/>
      <sheetName val="Calc2b"/>
      <sheetName val="Calc2c"/>
      <sheetName val="Calc0"/>
      <sheetName val="Counties"/>
      <sheetName val="FPIG"/>
      <sheetName val="PayrollTaxes"/>
      <sheetName val="IncomeTax"/>
      <sheetName val="TaxRates"/>
      <sheetName val="ChildDepCare"/>
      <sheetName val="GAIncTax"/>
      <sheetName val="EITC"/>
      <sheetName val="ACTC"/>
      <sheetName val="TANF"/>
      <sheetName val="SSI"/>
      <sheetName val="State SSI"/>
      <sheetName val="T-SNAP"/>
      <sheetName val="SNAP"/>
      <sheetName val="SNAPBenTable"/>
      <sheetName val="T-SBP"/>
      <sheetName val="NSLP"/>
      <sheetName val="NSLP-old"/>
      <sheetName val="WIC"/>
      <sheetName val="HCV"/>
      <sheetName val="Ch-HCV"/>
      <sheetName val="HCVIncome"/>
      <sheetName val="FairMarketRent"/>
      <sheetName val="T-Chs-CAPS"/>
      <sheetName val="CAPSPayRates"/>
      <sheetName val="CAPS"/>
      <sheetName val="Medicaid"/>
      <sheetName val="PeachCare"/>
      <sheetName val="T-HIX"/>
      <sheetName val="Ch-HIX"/>
      <sheetName val="Exchange"/>
      <sheetName val="Lists"/>
      <sheetName val="Cohabiting"/>
      <sheetName val="Intervals"/>
      <sheetName val="WageConversion"/>
      <sheetName val="Chart7"/>
      <sheetName val="Chart8"/>
      <sheetName val="Chart9"/>
      <sheetName val="Chart10"/>
      <sheetName val="Chart11"/>
      <sheetName val="Chart12"/>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71">
          <cell r="B71" t="str">
            <v>Bracket 1</v>
          </cell>
          <cell r="C71">
            <v>6000</v>
          </cell>
          <cell r="D71">
            <v>26</v>
          </cell>
          <cell r="E71">
            <v>6000</v>
          </cell>
          <cell r="F71">
            <v>26</v>
          </cell>
          <cell r="G71">
            <v>6000</v>
          </cell>
          <cell r="H71">
            <v>26</v>
          </cell>
          <cell r="I71"/>
          <cell r="J71"/>
        </row>
        <row r="72">
          <cell r="B72" t="str">
            <v>Bracket 2</v>
          </cell>
          <cell r="C72">
            <v>8000</v>
          </cell>
          <cell r="D72">
            <v>20</v>
          </cell>
          <cell r="E72">
            <v>8000</v>
          </cell>
          <cell r="F72">
            <v>20</v>
          </cell>
          <cell r="G72">
            <v>8000</v>
          </cell>
          <cell r="H72">
            <v>20</v>
          </cell>
          <cell r="I72"/>
          <cell r="J72"/>
        </row>
        <row r="73">
          <cell r="B73" t="str">
            <v>Bracket 3</v>
          </cell>
          <cell r="C73">
            <v>10000</v>
          </cell>
          <cell r="D73">
            <v>14</v>
          </cell>
          <cell r="E73">
            <v>10000</v>
          </cell>
          <cell r="F73">
            <v>14</v>
          </cell>
          <cell r="G73">
            <v>10000</v>
          </cell>
          <cell r="H73">
            <v>14</v>
          </cell>
          <cell r="I73"/>
          <cell r="J73"/>
        </row>
        <row r="74">
          <cell r="B74" t="str">
            <v>Bracket 4</v>
          </cell>
          <cell r="C74">
            <v>15000</v>
          </cell>
          <cell r="D74">
            <v>8</v>
          </cell>
          <cell r="E74">
            <v>15000</v>
          </cell>
          <cell r="F74">
            <v>8</v>
          </cell>
          <cell r="G74">
            <v>15000</v>
          </cell>
          <cell r="H74">
            <v>8</v>
          </cell>
          <cell r="I74"/>
          <cell r="J74"/>
        </row>
        <row r="75">
          <cell r="B75" t="str">
            <v>Bracket 5</v>
          </cell>
          <cell r="C75">
            <v>20000</v>
          </cell>
          <cell r="D75">
            <v>5</v>
          </cell>
          <cell r="E75">
            <v>20000</v>
          </cell>
          <cell r="F75">
            <v>5</v>
          </cell>
          <cell r="G75">
            <v>20000</v>
          </cell>
          <cell r="H75">
            <v>5</v>
          </cell>
          <cell r="I75"/>
          <cell r="J75"/>
        </row>
        <row r="76">
          <cell r="B76"/>
          <cell r="C76"/>
          <cell r="D76"/>
          <cell r="E76"/>
          <cell r="F76"/>
          <cell r="G76"/>
          <cell r="H76"/>
          <cell r="I76"/>
          <cell r="J76"/>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5CD8BB-497A-4F16-981C-857A9B294218}" name="SNAPFlatFactors" displayName="SNAPFlatFactors" ref="C327:M333" totalsRowShown="0" dataDxfId="25">
  <autoFilter ref="C327:M333" xr:uid="{97051036-A507-4B5A-A3D1-1BB6A22075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B13A3500-C547-485E-A44C-659658B5DDCA}" name="Name"/>
    <tableColumn id="2" xr3:uid="{27181F18-382F-4CBB-AB76-748970F73A46}" name="State"/>
    <tableColumn id="3" xr3:uid="{3D03007D-D937-4E33-8903-552AA052D891}" name="FFY 2018" dataDxfId="24"/>
    <tableColumn id="4" xr3:uid="{3A8B6196-1610-4434-9967-A3D405F677C7}" name="FFY 2019" dataDxfId="23"/>
    <tableColumn id="5" xr3:uid="{444EF2C2-30E6-437A-AF83-49A41E5E5565}" name="FFY 2020" dataDxfId="22"/>
    <tableColumn id="6" xr3:uid="{9B372F3B-66F4-4237-8BF6-799CD587692E}" name="2018" dataDxfId="21">
      <calculatedColumnFormula>E328</calculatedColumnFormula>
    </tableColumn>
    <tableColumn id="7" xr3:uid="{5FE9933B-2140-4591-A1F2-1B490A7BCC5C}" name="2019" dataDxfId="20">
      <calculatedColumnFormula>F328</calculatedColumnFormula>
    </tableColumn>
    <tableColumn id="8" xr3:uid="{51D2FC34-B2A6-4818-8BAB-C30324F656FA}" name="2020" dataDxfId="19">
      <calculatedColumnFormula>G328</calculatedColumnFormula>
    </tableColumn>
    <tableColumn id="9" xr3:uid="{8DA51F62-CD77-47CF-8B75-774B55873AB4}" name="2021" dataDxfId="18"/>
    <tableColumn id="10" xr3:uid="{B4531B7D-28F2-4674-8C29-70BF69CAA67A}" name="2022" dataDxfId="17"/>
    <tableColumn id="11" xr3:uid="{98C4519B-3A91-4456-AA28-A8347159FB68}" name="2023"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F55696-C51D-4A1A-BC47-152F6840B63B}" name="SNAPHHSizeFactors" displayName="SNAPHHSizeFactors" ref="C134:P309" totalsRowShown="0" headerRowDxfId="15">
  <autoFilter ref="C134:P309" xr:uid="{9FB80438-34B6-47F0-B7CE-8F1DA3A7FC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D8DC304-E6B6-4E54-8284-578DE1835379}" name="Name"/>
    <tableColumn id="2" xr3:uid="{F8078075-E02C-4D3C-8F8D-9EBA42914715}" name="State"/>
    <tableColumn id="3" xr3:uid="{AA5DC97C-5FE1-4B93-B4E7-D2D27E4FBF3C}" name="Alaska Area"/>
    <tableColumn id="14" xr3:uid="{CE076887-A32B-458D-B56C-C6459E4B67CF}" name="Elderly-Disabled"/>
    <tableColumn id="4" xr3:uid="{3B960CA3-BE6E-4BD2-B6FF-557D01F44394}" name="Household Size" dataDxfId="14"/>
    <tableColumn id="5" xr3:uid="{DD0DEE64-93B0-4CF0-A1BE-208A44ADDFB8}" name="FFY 2018" dataDxfId="13"/>
    <tableColumn id="6" xr3:uid="{639BB926-7CA8-45D2-A24E-3B5CFEE37DF7}" name="FFY 2019" dataDxfId="12"/>
    <tableColumn id="7" xr3:uid="{C7404E3F-714D-4037-9EB2-23AF97C72D33}" name="FFY 2020" dataDxfId="11"/>
    <tableColumn id="8" xr3:uid="{CDAA6707-1EA0-49DF-876C-5100C258C554}" name="2018" dataDxfId="10"/>
    <tableColumn id="9" xr3:uid="{B2646F2B-98D7-4846-9D9D-8175D410EE47}" name="2019" dataDxfId="9"/>
    <tableColumn id="10" xr3:uid="{6DB90847-9228-491F-BE51-E5F4B9675D4D}" name="2020" dataDxfId="8"/>
    <tableColumn id="11" xr3:uid="{0D893A92-DB1C-4388-8823-AEF0907CDC3A}" name="2021" dataDxfId="7"/>
    <tableColumn id="12" xr3:uid="{F76D7746-D653-4537-81A0-331F38D6148A}" name="2022" dataDxfId="6"/>
    <tableColumn id="13" xr3:uid="{7E87877E-B7F9-4B6C-9442-7E24956ED995}" name="2023"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8B8930-DE4D-4B28-9004-4CF4A348BCFE}" name="SNAPEmergencyAllotmentPercent" displayName="SNAPEmergencyAllotmentPercent" ref="C368:F420" totalsRowShown="0" dataDxfId="4">
  <autoFilter ref="C368:F420" xr:uid="{2A9C70D8-515B-4BB4-8F25-6AFB70FE8414}"/>
  <tableColumns count="4">
    <tableColumn id="1" xr3:uid="{07DCC75E-B2DF-4E78-8FE9-71DD81530F3C}" name="State" dataDxfId="3"/>
    <tableColumn id="8" xr3:uid="{AEF2C756-4D43-4B61-A4AF-77EAEBCC35A0}" name="Year" dataDxfId="2"/>
    <tableColumn id="5" xr3:uid="{14D61D11-88C1-427C-A9E1-1E9F72D5A754}" name="Waiver" dataDxfId="1"/>
    <tableColumn id="2" xr3:uid="{56C86DE9-F9C6-4460-B1AB-F09D552BB7DC}" name="Waiver Percent" dataDxfId="0">
      <calculatedColumnFormula>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fns.usda.gov/sites/default/files/media/file/FY20-Minimum-Allotments.pdf" TargetMode="External"/><Relationship Id="rId7" Type="http://schemas.openxmlformats.org/officeDocument/2006/relationships/table" Target="../tables/table2.xml"/><Relationship Id="rId2" Type="http://schemas.openxmlformats.org/officeDocument/2006/relationships/hyperlink" Target="https://www.fns.usda.gov/sites/default/files/media/file/FY20-Income-Eligibility-Standards.pdf" TargetMode="External"/><Relationship Id="rId1" Type="http://schemas.openxmlformats.org/officeDocument/2006/relationships/hyperlink" Target="https://www.law.cornell.edu/uscode/text/7/chapter-51"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fns.usda.gov/snap/covid-19-emergency-allotments-guid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645E-C433-47C8-9EE6-9EFD084F468A}">
  <sheetPr codeName="Sheet19"/>
  <dimension ref="A1:W438"/>
  <sheetViews>
    <sheetView tabSelected="1" topLeftCell="B1" zoomScaleNormal="100" workbookViewId="0">
      <selection activeCell="C2" sqref="C2"/>
    </sheetView>
  </sheetViews>
  <sheetFormatPr defaultRowHeight="14.5" x14ac:dyDescent="0.35"/>
  <cols>
    <col min="3" max="3" width="29.453125" customWidth="1"/>
    <col min="4" max="4" width="13.90625" customWidth="1"/>
    <col min="5" max="5" width="14.6328125" bestFit="1" customWidth="1"/>
    <col min="6" max="6" width="16.6328125" customWidth="1"/>
    <col min="7" max="7" width="13" customWidth="1"/>
    <col min="8" max="8" width="13.90625" customWidth="1"/>
    <col min="9" max="9" width="10.54296875" customWidth="1"/>
  </cols>
  <sheetData>
    <row r="1" spans="1:3" x14ac:dyDescent="0.35">
      <c r="A1" s="1" t="s">
        <v>0</v>
      </c>
      <c r="B1" s="1" t="s">
        <v>1</v>
      </c>
    </row>
    <row r="3" spans="1:3" x14ac:dyDescent="0.35">
      <c r="B3" s="2" t="s">
        <v>2</v>
      </c>
    </row>
    <row r="4" spans="1:3" x14ac:dyDescent="0.35">
      <c r="C4" t="s">
        <v>3</v>
      </c>
    </row>
    <row r="5" spans="1:3" x14ac:dyDescent="0.35">
      <c r="C5" s="3" t="s">
        <v>4</v>
      </c>
    </row>
    <row r="6" spans="1:3" x14ac:dyDescent="0.35">
      <c r="C6" t="s">
        <v>5</v>
      </c>
    </row>
    <row r="7" spans="1:3" x14ac:dyDescent="0.35">
      <c r="C7" t="s">
        <v>6</v>
      </c>
    </row>
    <row r="9" spans="1:3" x14ac:dyDescent="0.35">
      <c r="C9" t="s">
        <v>7</v>
      </c>
    </row>
    <row r="10" spans="1:3" x14ac:dyDescent="0.35">
      <c r="C10" t="s">
        <v>8</v>
      </c>
    </row>
    <row r="11" spans="1:3" x14ac:dyDescent="0.35">
      <c r="C11" t="s">
        <v>9</v>
      </c>
    </row>
    <row r="12" spans="1:3" x14ac:dyDescent="0.35">
      <c r="C12" t="s">
        <v>10</v>
      </c>
    </row>
    <row r="13" spans="1:3" x14ac:dyDescent="0.35">
      <c r="C13" s="4" t="s">
        <v>11</v>
      </c>
    </row>
    <row r="14" spans="1:3" x14ac:dyDescent="0.35">
      <c r="C14" s="5" t="s">
        <v>12</v>
      </c>
    </row>
    <row r="15" spans="1:3" x14ac:dyDescent="0.35">
      <c r="C15" s="6" t="s">
        <v>13</v>
      </c>
    </row>
    <row r="16" spans="1:3" x14ac:dyDescent="0.35">
      <c r="C16" t="s">
        <v>9</v>
      </c>
    </row>
    <row r="17" spans="3:3" x14ac:dyDescent="0.35">
      <c r="C17" s="7" t="s">
        <v>14</v>
      </c>
    </row>
    <row r="18" spans="3:3" x14ac:dyDescent="0.35">
      <c r="C18" s="4" t="s">
        <v>15</v>
      </c>
    </row>
    <row r="19" spans="3:3" x14ac:dyDescent="0.35">
      <c r="C19" s="6" t="s">
        <v>16</v>
      </c>
    </row>
    <row r="20" spans="3:3" x14ac:dyDescent="0.35">
      <c r="C20" s="6" t="s">
        <v>17</v>
      </c>
    </row>
    <row r="21" spans="3:3" x14ac:dyDescent="0.35">
      <c r="C21" s="4" t="s">
        <v>18</v>
      </c>
    </row>
    <row r="22" spans="3:3" x14ac:dyDescent="0.35">
      <c r="C22" t="s">
        <v>9</v>
      </c>
    </row>
    <row r="23" spans="3:3" x14ac:dyDescent="0.35">
      <c r="C23" t="s">
        <v>19</v>
      </c>
    </row>
    <row r="24" spans="3:3" x14ac:dyDescent="0.35">
      <c r="C24" t="s">
        <v>20</v>
      </c>
    </row>
    <row r="25" spans="3:3" x14ac:dyDescent="0.35">
      <c r="C25" t="s">
        <v>9</v>
      </c>
    </row>
    <row r="26" spans="3:3" x14ac:dyDescent="0.35">
      <c r="C26" t="s">
        <v>21</v>
      </c>
    </row>
    <row r="27" spans="3:3" x14ac:dyDescent="0.35">
      <c r="C27" s="4" t="s">
        <v>22</v>
      </c>
    </row>
    <row r="28" spans="3:3" x14ac:dyDescent="0.35">
      <c r="C28" s="4" t="s">
        <v>23</v>
      </c>
    </row>
    <row r="29" spans="3:3" x14ac:dyDescent="0.35">
      <c r="C29" s="6" t="s">
        <v>24</v>
      </c>
    </row>
    <row r="30" spans="3:3" x14ac:dyDescent="0.35">
      <c r="C30" t="s">
        <v>25</v>
      </c>
    </row>
    <row r="31" spans="3:3" x14ac:dyDescent="0.35">
      <c r="C31" t="s">
        <v>26</v>
      </c>
    </row>
    <row r="32" spans="3:3" x14ac:dyDescent="0.35">
      <c r="C32" s="5" t="s">
        <v>27</v>
      </c>
    </row>
    <row r="33" spans="3:3" x14ac:dyDescent="0.35">
      <c r="C33" s="6" t="s">
        <v>28</v>
      </c>
    </row>
    <row r="34" spans="3:3" x14ac:dyDescent="0.35">
      <c r="C34" s="6" t="s">
        <v>29</v>
      </c>
    </row>
    <row r="35" spans="3:3" x14ac:dyDescent="0.35">
      <c r="C35" t="s">
        <v>9</v>
      </c>
    </row>
    <row r="36" spans="3:3" x14ac:dyDescent="0.35">
      <c r="C36" s="4" t="s">
        <v>30</v>
      </c>
    </row>
    <row r="37" spans="3:3" x14ac:dyDescent="0.35">
      <c r="C37" t="s">
        <v>9</v>
      </c>
    </row>
    <row r="38" spans="3:3" x14ac:dyDescent="0.35">
      <c r="C38" t="s">
        <v>31</v>
      </c>
    </row>
    <row r="39" spans="3:3" x14ac:dyDescent="0.35">
      <c r="C39" s="4" t="s">
        <v>32</v>
      </c>
    </row>
    <row r="40" spans="3:3" x14ac:dyDescent="0.35">
      <c r="C40" s="6" t="s">
        <v>33</v>
      </c>
    </row>
    <row r="41" spans="3:3" x14ac:dyDescent="0.35">
      <c r="C41" s="8" t="s">
        <v>34</v>
      </c>
    </row>
    <row r="42" spans="3:3" x14ac:dyDescent="0.35">
      <c r="C42" s="9" t="s">
        <v>35</v>
      </c>
    </row>
    <row r="43" spans="3:3" x14ac:dyDescent="0.35">
      <c r="C43" s="9" t="s">
        <v>36</v>
      </c>
    </row>
    <row r="44" spans="3:3" x14ac:dyDescent="0.35">
      <c r="C44" s="8" t="s">
        <v>37</v>
      </c>
    </row>
    <row r="45" spans="3:3" x14ac:dyDescent="0.35">
      <c r="C45" s="9" t="s">
        <v>38</v>
      </c>
    </row>
    <row r="46" spans="3:3" x14ac:dyDescent="0.35">
      <c r="C46" s="9" t="s">
        <v>39</v>
      </c>
    </row>
    <row r="47" spans="3:3" x14ac:dyDescent="0.35">
      <c r="C47" t="s">
        <v>9</v>
      </c>
    </row>
    <row r="48" spans="3:3" x14ac:dyDescent="0.35">
      <c r="C48" s="4" t="s">
        <v>40</v>
      </c>
    </row>
    <row r="49" spans="3:3" x14ac:dyDescent="0.35">
      <c r="C49" s="6" t="s">
        <v>41</v>
      </c>
    </row>
    <row r="50" spans="3:3" x14ac:dyDescent="0.35">
      <c r="C50" s="8" t="s">
        <v>42</v>
      </c>
    </row>
    <row r="51" spans="3:3" x14ac:dyDescent="0.35">
      <c r="C51" s="8" t="s">
        <v>43</v>
      </c>
    </row>
    <row r="52" spans="3:3" x14ac:dyDescent="0.35">
      <c r="C52" s="6" t="s">
        <v>44</v>
      </c>
    </row>
    <row r="53" spans="3:3" x14ac:dyDescent="0.35">
      <c r="C53" s="6" t="s">
        <v>45</v>
      </c>
    </row>
    <row r="54" spans="3:3" x14ac:dyDescent="0.35">
      <c r="C54" s="6" t="s">
        <v>46</v>
      </c>
    </row>
    <row r="55" spans="3:3" x14ac:dyDescent="0.35">
      <c r="C55" s="6" t="s">
        <v>47</v>
      </c>
    </row>
    <row r="56" spans="3:3" x14ac:dyDescent="0.35">
      <c r="C56" s="4" t="s">
        <v>48</v>
      </c>
    </row>
    <row r="57" spans="3:3" x14ac:dyDescent="0.35">
      <c r="C57" s="6" t="s">
        <v>33</v>
      </c>
    </row>
    <row r="58" spans="3:3" x14ac:dyDescent="0.35">
      <c r="C58" s="6" t="s">
        <v>49</v>
      </c>
    </row>
    <row r="59" spans="3:3" x14ac:dyDescent="0.35">
      <c r="C59" s="6" t="s">
        <v>9</v>
      </c>
    </row>
    <row r="60" spans="3:3" x14ac:dyDescent="0.35">
      <c r="C60" s="4" t="s">
        <v>50</v>
      </c>
    </row>
    <row r="61" spans="3:3" x14ac:dyDescent="0.35">
      <c r="C61" s="6" t="s">
        <v>33</v>
      </c>
    </row>
    <row r="62" spans="3:3" x14ac:dyDescent="0.35">
      <c r="C62" s="6" t="s">
        <v>51</v>
      </c>
    </row>
    <row r="63" spans="3:3" x14ac:dyDescent="0.35">
      <c r="C63" s="6" t="s">
        <v>52</v>
      </c>
    </row>
    <row r="64" spans="3:3" x14ac:dyDescent="0.35">
      <c r="C64" s="6" t="s">
        <v>9</v>
      </c>
    </row>
    <row r="65" spans="3:3" x14ac:dyDescent="0.35">
      <c r="C65" s="8" t="s">
        <v>53</v>
      </c>
    </row>
    <row r="66" spans="3:3" x14ac:dyDescent="0.35">
      <c r="C66" s="6" t="s">
        <v>54</v>
      </c>
    </row>
    <row r="67" spans="3:3" x14ac:dyDescent="0.35">
      <c r="C67" s="8" t="s">
        <v>55</v>
      </c>
    </row>
    <row r="68" spans="3:3" x14ac:dyDescent="0.35">
      <c r="C68" s="8" t="s">
        <v>56</v>
      </c>
    </row>
    <row r="69" spans="3:3" x14ac:dyDescent="0.35">
      <c r="C69" s="8" t="s">
        <v>57</v>
      </c>
    </row>
    <row r="70" spans="3:3" x14ac:dyDescent="0.35">
      <c r="C70" s="9" t="s">
        <v>58</v>
      </c>
    </row>
    <row r="71" spans="3:3" x14ac:dyDescent="0.35">
      <c r="C71" s="9" t="s">
        <v>59</v>
      </c>
    </row>
    <row r="72" spans="3:3" x14ac:dyDescent="0.35">
      <c r="C72" s="9" t="s">
        <v>60</v>
      </c>
    </row>
    <row r="73" spans="3:3" x14ac:dyDescent="0.35">
      <c r="C73" s="8" t="s">
        <v>61</v>
      </c>
    </row>
    <row r="74" spans="3:3" x14ac:dyDescent="0.35">
      <c r="C74" s="9" t="s">
        <v>62</v>
      </c>
    </row>
    <row r="75" spans="3:3" x14ac:dyDescent="0.35">
      <c r="C75" s="10" t="s">
        <v>63</v>
      </c>
    </row>
    <row r="76" spans="3:3" x14ac:dyDescent="0.35">
      <c r="C76" s="10" t="s">
        <v>64</v>
      </c>
    </row>
    <row r="77" spans="3:3" x14ac:dyDescent="0.35">
      <c r="C77" s="9" t="s">
        <v>65</v>
      </c>
    </row>
    <row r="78" spans="3:3" x14ac:dyDescent="0.35">
      <c r="C78" s="9" t="s">
        <v>66</v>
      </c>
    </row>
    <row r="79" spans="3:3" x14ac:dyDescent="0.35">
      <c r="C79" s="9" t="s">
        <v>67</v>
      </c>
    </row>
    <row r="80" spans="3:3" x14ac:dyDescent="0.35">
      <c r="C80" s="9" t="s">
        <v>68</v>
      </c>
    </row>
    <row r="81" spans="2:3" x14ac:dyDescent="0.35">
      <c r="C81" s="9" t="s">
        <v>69</v>
      </c>
    </row>
    <row r="82" spans="2:3" x14ac:dyDescent="0.35">
      <c r="C82" s="10" t="s">
        <v>70</v>
      </c>
    </row>
    <row r="83" spans="2:3" x14ac:dyDescent="0.35">
      <c r="C83" s="10" t="s">
        <v>71</v>
      </c>
    </row>
    <row r="84" spans="2:3" x14ac:dyDescent="0.35">
      <c r="C84" s="10" t="s">
        <v>72</v>
      </c>
    </row>
    <row r="85" spans="2:3" x14ac:dyDescent="0.35">
      <c r="C85" s="10" t="s">
        <v>73</v>
      </c>
    </row>
    <row r="86" spans="2:3" x14ac:dyDescent="0.35">
      <c r="C86" s="10" t="s">
        <v>74</v>
      </c>
    </row>
    <row r="87" spans="2:3" x14ac:dyDescent="0.35">
      <c r="C87" s="10" t="s">
        <v>75</v>
      </c>
    </row>
    <row r="88" spans="2:3" x14ac:dyDescent="0.35">
      <c r="C88" s="10" t="s">
        <v>76</v>
      </c>
    </row>
    <row r="89" spans="2:3" x14ac:dyDescent="0.35">
      <c r="C89" s="10" t="s">
        <v>77</v>
      </c>
    </row>
    <row r="90" spans="2:3" x14ac:dyDescent="0.35">
      <c r="C90" s="6" t="s">
        <v>9</v>
      </c>
    </row>
    <row r="91" spans="2:3" x14ac:dyDescent="0.35">
      <c r="C91" s="11" t="s">
        <v>78</v>
      </c>
    </row>
    <row r="92" spans="2:3" x14ac:dyDescent="0.35">
      <c r="C92" t="s">
        <v>79</v>
      </c>
    </row>
    <row r="93" spans="2:3" x14ac:dyDescent="0.35">
      <c r="C93" t="s">
        <v>80</v>
      </c>
    </row>
    <row r="94" spans="2:3" x14ac:dyDescent="0.35">
      <c r="C94" t="s">
        <v>81</v>
      </c>
    </row>
    <row r="96" spans="2:3" x14ac:dyDescent="0.35">
      <c r="B96" s="2" t="s">
        <v>82</v>
      </c>
    </row>
    <row r="97" spans="2:3" x14ac:dyDescent="0.35">
      <c r="B97" s="2"/>
      <c r="C97" t="s">
        <v>83</v>
      </c>
    </row>
    <row r="98" spans="2:3" x14ac:dyDescent="0.35">
      <c r="B98" s="2"/>
      <c r="C98" t="s">
        <v>9</v>
      </c>
    </row>
    <row r="99" spans="2:3" x14ac:dyDescent="0.35">
      <c r="B99" s="2"/>
      <c r="C99" s="11" t="s">
        <v>84</v>
      </c>
    </row>
    <row r="100" spans="2:3" x14ac:dyDescent="0.35">
      <c r="B100" s="2"/>
      <c r="C100" s="4" t="s">
        <v>85</v>
      </c>
    </row>
    <row r="101" spans="2:3" x14ac:dyDescent="0.35">
      <c r="B101" s="2"/>
      <c r="C101" s="4" t="s">
        <v>86</v>
      </c>
    </row>
    <row r="102" spans="2:3" x14ac:dyDescent="0.35">
      <c r="B102" s="2"/>
      <c r="C102" s="4" t="s">
        <v>87</v>
      </c>
    </row>
    <row r="103" spans="2:3" x14ac:dyDescent="0.35">
      <c r="B103" s="2"/>
      <c r="C103" s="4" t="s">
        <v>88</v>
      </c>
    </row>
    <row r="104" spans="2:3" x14ac:dyDescent="0.35">
      <c r="B104" s="2"/>
      <c r="C104" s="4" t="s">
        <v>89</v>
      </c>
    </row>
    <row r="105" spans="2:3" x14ac:dyDescent="0.35">
      <c r="B105" s="2"/>
      <c r="C105" t="s">
        <v>90</v>
      </c>
    </row>
    <row r="106" spans="2:3" x14ac:dyDescent="0.35">
      <c r="B106" s="2"/>
      <c r="C106" s="4" t="s">
        <v>91</v>
      </c>
    </row>
    <row r="107" spans="2:3" x14ac:dyDescent="0.35">
      <c r="B107" s="2"/>
      <c r="C107" s="4" t="s">
        <v>92</v>
      </c>
    </row>
    <row r="108" spans="2:3" x14ac:dyDescent="0.35">
      <c r="B108" s="2"/>
      <c r="C108" s="6" t="s">
        <v>93</v>
      </c>
    </row>
    <row r="109" spans="2:3" x14ac:dyDescent="0.35">
      <c r="B109" s="2"/>
      <c r="C109" s="6" t="s">
        <v>94</v>
      </c>
    </row>
    <row r="110" spans="2:3" x14ac:dyDescent="0.35">
      <c r="B110" s="2"/>
      <c r="C110" s="6" t="s">
        <v>95</v>
      </c>
    </row>
    <row r="111" spans="2:3" x14ac:dyDescent="0.35">
      <c r="B111" s="2"/>
      <c r="C111" s="6" t="s">
        <v>96</v>
      </c>
    </row>
    <row r="112" spans="2:3" x14ac:dyDescent="0.35">
      <c r="B112" s="2"/>
      <c r="C112" s="6" t="s">
        <v>97</v>
      </c>
    </row>
    <row r="113" spans="2:3" x14ac:dyDescent="0.35">
      <c r="B113" s="2"/>
      <c r="C113" s="6" t="s">
        <v>98</v>
      </c>
    </row>
    <row r="114" spans="2:3" x14ac:dyDescent="0.35">
      <c r="B114" s="2"/>
      <c r="C114" s="6" t="s">
        <v>9</v>
      </c>
    </row>
    <row r="115" spans="2:3" x14ac:dyDescent="0.35">
      <c r="B115" s="2"/>
      <c r="C115" s="6" t="s">
        <v>99</v>
      </c>
    </row>
    <row r="116" spans="2:3" x14ac:dyDescent="0.35">
      <c r="B116" s="2"/>
      <c r="C116" s="6" t="s">
        <v>9</v>
      </c>
    </row>
    <row r="117" spans="2:3" x14ac:dyDescent="0.35">
      <c r="B117" s="2"/>
      <c r="C117" s="6"/>
    </row>
    <row r="118" spans="2:3" x14ac:dyDescent="0.35">
      <c r="B118" s="12" t="s">
        <v>100</v>
      </c>
      <c r="C118" s="6"/>
    </row>
    <row r="119" spans="2:3" x14ac:dyDescent="0.35">
      <c r="C119" s="2" t="s">
        <v>101</v>
      </c>
    </row>
    <row r="120" spans="2:3" ht="17" x14ac:dyDescent="0.4">
      <c r="B120" s="2"/>
      <c r="C120" s="13" t="s">
        <v>102</v>
      </c>
    </row>
    <row r="121" spans="2:3" x14ac:dyDescent="0.35">
      <c r="B121" s="2"/>
      <c r="C121" s="6" t="s">
        <v>103</v>
      </c>
    </row>
    <row r="122" spans="2:3" x14ac:dyDescent="0.35">
      <c r="B122" s="2"/>
      <c r="C122" s="6" t="s">
        <v>104</v>
      </c>
    </row>
    <row r="123" spans="2:3" x14ac:dyDescent="0.35">
      <c r="B123" s="2"/>
      <c r="C123" s="6" t="s">
        <v>105</v>
      </c>
    </row>
    <row r="124" spans="2:3" x14ac:dyDescent="0.35">
      <c r="B124" s="2"/>
      <c r="C124" s="6" t="s">
        <v>106</v>
      </c>
    </row>
    <row r="125" spans="2:3" x14ac:dyDescent="0.35">
      <c r="B125" s="2"/>
      <c r="C125" s="6" t="s">
        <v>107</v>
      </c>
    </row>
    <row r="126" spans="2:3" x14ac:dyDescent="0.35">
      <c r="B126" s="2"/>
      <c r="C126" s="6" t="s">
        <v>108</v>
      </c>
    </row>
    <row r="127" spans="2:3" x14ac:dyDescent="0.35">
      <c r="B127" s="2"/>
      <c r="C127" s="6" t="s">
        <v>109</v>
      </c>
    </row>
    <row r="128" spans="2:3" x14ac:dyDescent="0.35">
      <c r="B128" s="2"/>
      <c r="C128" s="6"/>
    </row>
    <row r="129" spans="2:19" x14ac:dyDescent="0.35">
      <c r="B129" s="2"/>
      <c r="C129" s="11" t="s">
        <v>110</v>
      </c>
    </row>
    <row r="130" spans="2:19" x14ac:dyDescent="0.35">
      <c r="B130" s="2"/>
      <c r="C130" s="6" t="s">
        <v>111</v>
      </c>
    </row>
    <row r="131" spans="2:19" x14ac:dyDescent="0.35">
      <c r="B131" s="2"/>
      <c r="C131" s="6" t="s">
        <v>112</v>
      </c>
    </row>
    <row r="133" spans="2:19" x14ac:dyDescent="0.35">
      <c r="B133" s="2" t="s">
        <v>113</v>
      </c>
    </row>
    <row r="134" spans="2:19" x14ac:dyDescent="0.35">
      <c r="C134" s="14" t="s">
        <v>114</v>
      </c>
      <c r="D134" s="11" t="s">
        <v>115</v>
      </c>
      <c r="E134" t="s">
        <v>116</v>
      </c>
      <c r="F134" t="s">
        <v>117</v>
      </c>
      <c r="G134" s="14" t="s">
        <v>118</v>
      </c>
      <c r="H134" s="14" t="s">
        <v>119</v>
      </c>
      <c r="I134" s="14" t="s">
        <v>120</v>
      </c>
      <c r="J134" s="14" t="s">
        <v>121</v>
      </c>
      <c r="K134" s="14" t="s">
        <v>122</v>
      </c>
      <c r="L134" s="14" t="s">
        <v>123</v>
      </c>
      <c r="M134" s="14" t="s">
        <v>124</v>
      </c>
      <c r="N134" s="14" t="s">
        <v>125</v>
      </c>
      <c r="O134" s="14" t="s">
        <v>126</v>
      </c>
      <c r="P134" s="14" t="s">
        <v>127</v>
      </c>
    </row>
    <row r="135" spans="2:19" x14ac:dyDescent="0.35">
      <c r="C135" t="s">
        <v>128</v>
      </c>
      <c r="D135" t="s">
        <v>129</v>
      </c>
      <c r="F135" s="14" t="s">
        <v>130</v>
      </c>
      <c r="G135" s="14">
        <v>1</v>
      </c>
      <c r="H135" s="15">
        <v>1307</v>
      </c>
      <c r="I135" s="15">
        <v>1316</v>
      </c>
      <c r="J135" s="15">
        <v>1354</v>
      </c>
      <c r="K135" s="15">
        <f>H135</f>
        <v>1307</v>
      </c>
      <c r="L135" s="15">
        <f>I135</f>
        <v>1316</v>
      </c>
      <c r="M135" s="15">
        <f>J135</f>
        <v>1354</v>
      </c>
      <c r="N135" s="14">
        <v>1383</v>
      </c>
      <c r="O135" s="14">
        <v>1396</v>
      </c>
      <c r="P135" s="14">
        <v>1473</v>
      </c>
      <c r="Q135" s="16"/>
      <c r="R135" s="16"/>
      <c r="S135" s="16"/>
    </row>
    <row r="136" spans="2:19" x14ac:dyDescent="0.35">
      <c r="C136" t="s">
        <v>128</v>
      </c>
      <c r="D136" t="s">
        <v>129</v>
      </c>
      <c r="F136" s="14" t="s">
        <v>130</v>
      </c>
      <c r="G136" s="14">
        <v>2</v>
      </c>
      <c r="H136" s="15">
        <v>1760</v>
      </c>
      <c r="I136" s="15">
        <v>1784</v>
      </c>
      <c r="J136" s="15">
        <v>1832</v>
      </c>
      <c r="K136" s="15">
        <f>H136</f>
        <v>1760</v>
      </c>
      <c r="L136" s="15">
        <f>I136</f>
        <v>1784</v>
      </c>
      <c r="M136" s="15">
        <f>J136</f>
        <v>1832</v>
      </c>
      <c r="N136" s="14">
        <v>1868</v>
      </c>
      <c r="O136" s="14">
        <v>1888</v>
      </c>
      <c r="P136" s="14">
        <v>1984</v>
      </c>
      <c r="Q136" s="16"/>
      <c r="R136" s="16"/>
      <c r="S136" s="16"/>
    </row>
    <row r="137" spans="2:19" x14ac:dyDescent="0.35">
      <c r="C137" t="s">
        <v>128</v>
      </c>
      <c r="D137" t="s">
        <v>129</v>
      </c>
      <c r="F137" s="14" t="s">
        <v>130</v>
      </c>
      <c r="G137" s="14">
        <v>3</v>
      </c>
      <c r="H137" s="15">
        <v>2213</v>
      </c>
      <c r="I137" s="15">
        <v>2252</v>
      </c>
      <c r="J137" s="15">
        <v>2311</v>
      </c>
      <c r="K137" s="15">
        <f>H137</f>
        <v>2213</v>
      </c>
      <c r="L137" s="15">
        <f>I137</f>
        <v>2252</v>
      </c>
      <c r="M137" s="15">
        <f>J137</f>
        <v>2311</v>
      </c>
      <c r="N137" s="14">
        <v>2353</v>
      </c>
      <c r="O137" s="14">
        <v>2379</v>
      </c>
      <c r="P137" s="14">
        <v>2495</v>
      </c>
      <c r="Q137" s="16"/>
      <c r="R137" s="16"/>
      <c r="S137" s="16"/>
    </row>
    <row r="138" spans="2:19" x14ac:dyDescent="0.35">
      <c r="C138" t="s">
        <v>128</v>
      </c>
      <c r="D138" t="s">
        <v>129</v>
      </c>
      <c r="F138" s="14" t="s">
        <v>130</v>
      </c>
      <c r="G138" s="14">
        <v>4</v>
      </c>
      <c r="H138" s="15">
        <v>2665</v>
      </c>
      <c r="I138" s="15">
        <v>2720</v>
      </c>
      <c r="J138" s="15">
        <v>2790</v>
      </c>
      <c r="K138" s="15">
        <f>H138</f>
        <v>2665</v>
      </c>
      <c r="L138" s="15">
        <f>I138</f>
        <v>2720</v>
      </c>
      <c r="M138" s="15">
        <f>J138</f>
        <v>2790</v>
      </c>
      <c r="N138" s="14">
        <v>2839</v>
      </c>
      <c r="O138" s="14">
        <v>2871</v>
      </c>
      <c r="P138" s="14">
        <v>3007</v>
      </c>
      <c r="Q138" s="16"/>
      <c r="R138" s="16"/>
      <c r="S138" s="16"/>
    </row>
    <row r="139" spans="2:19" x14ac:dyDescent="0.35">
      <c r="C139" t="s">
        <v>128</v>
      </c>
      <c r="D139" t="s">
        <v>129</v>
      </c>
      <c r="F139" s="14" t="s">
        <v>130</v>
      </c>
      <c r="G139" s="14">
        <v>5</v>
      </c>
      <c r="H139" s="15">
        <v>3118</v>
      </c>
      <c r="I139" s="15">
        <v>3188</v>
      </c>
      <c r="J139" s="15">
        <v>3269</v>
      </c>
      <c r="K139" s="15">
        <f>H139</f>
        <v>3118</v>
      </c>
      <c r="L139" s="15">
        <f>I139</f>
        <v>3188</v>
      </c>
      <c r="M139" s="15">
        <f>J139</f>
        <v>3269</v>
      </c>
      <c r="N139" s="14">
        <v>3324</v>
      </c>
      <c r="O139" s="14">
        <v>3363</v>
      </c>
      <c r="P139" s="14">
        <v>3518</v>
      </c>
      <c r="Q139" s="16"/>
      <c r="R139" s="16"/>
      <c r="S139" s="16"/>
    </row>
    <row r="140" spans="2:19" x14ac:dyDescent="0.35">
      <c r="C140" t="s">
        <v>128</v>
      </c>
      <c r="D140" t="s">
        <v>129</v>
      </c>
      <c r="F140" s="14" t="s">
        <v>130</v>
      </c>
      <c r="G140" s="14">
        <v>6</v>
      </c>
      <c r="H140" s="15">
        <v>3571</v>
      </c>
      <c r="I140" s="15">
        <v>3656</v>
      </c>
      <c r="J140" s="15">
        <v>3748</v>
      </c>
      <c r="K140" s="15">
        <f>H140</f>
        <v>3571</v>
      </c>
      <c r="L140" s="15">
        <f>I140</f>
        <v>3656</v>
      </c>
      <c r="M140" s="15">
        <f>J140</f>
        <v>3748</v>
      </c>
      <c r="N140" s="14">
        <v>3809</v>
      </c>
      <c r="O140" s="14">
        <v>3855</v>
      </c>
      <c r="P140" s="14">
        <v>4029</v>
      </c>
      <c r="Q140" s="16"/>
      <c r="R140" s="16"/>
      <c r="S140" s="16"/>
    </row>
    <row r="141" spans="2:19" x14ac:dyDescent="0.35">
      <c r="C141" t="s">
        <v>128</v>
      </c>
      <c r="D141" t="s">
        <v>129</v>
      </c>
      <c r="F141" s="14" t="s">
        <v>130</v>
      </c>
      <c r="G141" s="14">
        <v>7</v>
      </c>
      <c r="H141" s="15">
        <v>4024</v>
      </c>
      <c r="I141" s="15">
        <v>4124</v>
      </c>
      <c r="J141" s="15">
        <v>4227</v>
      </c>
      <c r="K141" s="15">
        <v>4024</v>
      </c>
      <c r="L141" s="15">
        <v>4124</v>
      </c>
      <c r="M141" s="15">
        <v>4227</v>
      </c>
      <c r="N141" s="14">
        <v>4295</v>
      </c>
      <c r="O141" s="14">
        <v>4347</v>
      </c>
      <c r="P141" s="14">
        <v>4541</v>
      </c>
      <c r="Q141" s="16"/>
      <c r="R141" s="16"/>
      <c r="S141" s="16"/>
    </row>
    <row r="142" spans="2:19" x14ac:dyDescent="0.35">
      <c r="C142" t="s">
        <v>128</v>
      </c>
      <c r="D142" t="s">
        <v>129</v>
      </c>
      <c r="F142" s="14" t="s">
        <v>130</v>
      </c>
      <c r="G142" s="14">
        <v>8</v>
      </c>
      <c r="H142" s="15">
        <v>4477</v>
      </c>
      <c r="I142" s="15">
        <v>4592</v>
      </c>
      <c r="J142" s="15">
        <v>4705</v>
      </c>
      <c r="K142" s="15">
        <v>4477</v>
      </c>
      <c r="L142" s="15">
        <v>4592</v>
      </c>
      <c r="M142" s="15">
        <v>4705</v>
      </c>
      <c r="N142" s="14">
        <v>4780</v>
      </c>
      <c r="O142" s="14">
        <v>4839</v>
      </c>
      <c r="P142" s="14">
        <v>5052</v>
      </c>
      <c r="Q142" s="16"/>
      <c r="R142" s="16"/>
      <c r="S142" s="16"/>
    </row>
    <row r="143" spans="2:19" x14ac:dyDescent="0.35">
      <c r="C143" t="s">
        <v>128</v>
      </c>
      <c r="D143" t="s">
        <v>129</v>
      </c>
      <c r="F143" s="14" t="s">
        <v>130</v>
      </c>
      <c r="G143" s="14">
        <v>9</v>
      </c>
      <c r="H143" s="15">
        <v>4930</v>
      </c>
      <c r="I143" s="15">
        <v>5060</v>
      </c>
      <c r="J143" s="15">
        <v>5184</v>
      </c>
      <c r="K143" s="15">
        <f>K142+453</f>
        <v>4930</v>
      </c>
      <c r="L143" s="15">
        <f>L142+468</f>
        <v>5060</v>
      </c>
      <c r="M143" s="15">
        <f>M142+479</f>
        <v>5184</v>
      </c>
      <c r="N143" s="14">
        <v>5266</v>
      </c>
      <c r="O143" s="14">
        <v>5531</v>
      </c>
      <c r="P143" s="14">
        <f>P142+512</f>
        <v>5564</v>
      </c>
      <c r="Q143" s="16"/>
      <c r="R143" s="16"/>
      <c r="S143" s="16"/>
    </row>
    <row r="144" spans="2:19" x14ac:dyDescent="0.35">
      <c r="C144" t="s">
        <v>128</v>
      </c>
      <c r="D144" t="s">
        <v>129</v>
      </c>
      <c r="F144" s="14" t="s">
        <v>130</v>
      </c>
      <c r="G144" s="14">
        <v>10</v>
      </c>
      <c r="H144" s="15">
        <v>5383</v>
      </c>
      <c r="I144" s="15">
        <v>5528</v>
      </c>
      <c r="J144" s="15">
        <v>5663</v>
      </c>
      <c r="K144" s="15">
        <f>K143+453</f>
        <v>5383</v>
      </c>
      <c r="L144" s="15">
        <f>L143+468</f>
        <v>5528</v>
      </c>
      <c r="M144" s="15">
        <f>M143+479</f>
        <v>5663</v>
      </c>
      <c r="N144" s="14">
        <v>5752</v>
      </c>
      <c r="O144" s="14">
        <v>5823</v>
      </c>
      <c r="P144" s="14">
        <f>P143+512</f>
        <v>6076</v>
      </c>
      <c r="Q144" s="16"/>
      <c r="R144" s="16"/>
      <c r="S144" s="16"/>
    </row>
    <row r="145" spans="3:19" x14ac:dyDescent="0.35">
      <c r="C145" t="s">
        <v>128</v>
      </c>
      <c r="D145" t="s">
        <v>131</v>
      </c>
      <c r="F145" s="14" t="s">
        <v>130</v>
      </c>
      <c r="G145" s="14">
        <v>1</v>
      </c>
      <c r="H145" s="15">
        <v>1632</v>
      </c>
      <c r="I145" s="15">
        <v>1645</v>
      </c>
      <c r="J145" s="15">
        <v>1690</v>
      </c>
      <c r="K145" s="15">
        <f>H145</f>
        <v>1632</v>
      </c>
      <c r="L145" s="15">
        <f>I145</f>
        <v>1645</v>
      </c>
      <c r="M145" s="15">
        <f>J145</f>
        <v>1690</v>
      </c>
      <c r="N145" s="14">
        <v>1728</v>
      </c>
      <c r="O145" s="14">
        <v>1744</v>
      </c>
      <c r="P145" s="14">
        <v>1841</v>
      </c>
      <c r="Q145" s="16"/>
      <c r="R145" s="16"/>
      <c r="S145" s="16"/>
    </row>
    <row r="146" spans="3:19" x14ac:dyDescent="0.35">
      <c r="C146" t="s">
        <v>128</v>
      </c>
      <c r="D146" t="s">
        <v>131</v>
      </c>
      <c r="F146" s="14" t="s">
        <v>130</v>
      </c>
      <c r="G146" s="14">
        <v>2</v>
      </c>
      <c r="H146" s="15">
        <v>2199</v>
      </c>
      <c r="I146" s="15">
        <v>2230</v>
      </c>
      <c r="J146" s="15">
        <v>2290</v>
      </c>
      <c r="K146" s="15">
        <f>H146</f>
        <v>2199</v>
      </c>
      <c r="L146" s="15">
        <f>I146</f>
        <v>2230</v>
      </c>
      <c r="M146" s="15">
        <f>J146</f>
        <v>2290</v>
      </c>
      <c r="N146" s="14">
        <v>2335</v>
      </c>
      <c r="O146" s="14">
        <v>2359</v>
      </c>
      <c r="P146" s="14">
        <v>2480</v>
      </c>
      <c r="Q146" s="16"/>
      <c r="R146" s="16"/>
      <c r="S146" s="16"/>
    </row>
    <row r="147" spans="3:19" x14ac:dyDescent="0.35">
      <c r="C147" t="s">
        <v>128</v>
      </c>
      <c r="D147" t="s">
        <v>131</v>
      </c>
      <c r="F147" s="14" t="s">
        <v>130</v>
      </c>
      <c r="G147" s="14">
        <v>3</v>
      </c>
      <c r="H147" s="15">
        <v>2765</v>
      </c>
      <c r="I147" s="15">
        <v>2815</v>
      </c>
      <c r="J147" s="15">
        <v>2889</v>
      </c>
      <c r="K147" s="15">
        <f>H147</f>
        <v>2765</v>
      </c>
      <c r="L147" s="15">
        <f>I147</f>
        <v>2815</v>
      </c>
      <c r="M147" s="15">
        <f>J147</f>
        <v>2889</v>
      </c>
      <c r="N147" s="14">
        <v>2942</v>
      </c>
      <c r="O147" s="14">
        <v>2974</v>
      </c>
      <c r="P147" s="14">
        <v>3119</v>
      </c>
      <c r="Q147" s="16"/>
      <c r="R147" s="16"/>
      <c r="S147" s="16"/>
    </row>
    <row r="148" spans="3:19" x14ac:dyDescent="0.35">
      <c r="C148" t="s">
        <v>128</v>
      </c>
      <c r="D148" t="s">
        <v>131</v>
      </c>
      <c r="F148" s="14" t="s">
        <v>130</v>
      </c>
      <c r="G148" s="14">
        <v>4</v>
      </c>
      <c r="H148" s="15">
        <v>3332</v>
      </c>
      <c r="I148" s="15">
        <v>3400</v>
      </c>
      <c r="J148" s="15">
        <v>3488</v>
      </c>
      <c r="K148" s="15">
        <f>H148</f>
        <v>3332</v>
      </c>
      <c r="L148" s="15">
        <f>I148</f>
        <v>3400</v>
      </c>
      <c r="M148" s="15">
        <f>J148</f>
        <v>3488</v>
      </c>
      <c r="N148" s="14">
        <v>3548</v>
      </c>
      <c r="O148" s="14">
        <v>3590</v>
      </c>
      <c r="P148" s="14">
        <v>3759</v>
      </c>
      <c r="Q148" s="16"/>
      <c r="R148" s="16"/>
      <c r="S148" s="16"/>
    </row>
    <row r="149" spans="3:19" x14ac:dyDescent="0.35">
      <c r="C149" t="s">
        <v>128</v>
      </c>
      <c r="D149" t="s">
        <v>131</v>
      </c>
      <c r="F149" s="14" t="s">
        <v>130</v>
      </c>
      <c r="G149" s="14">
        <v>5</v>
      </c>
      <c r="H149" s="15">
        <v>3898</v>
      </c>
      <c r="I149" s="15">
        <v>3985</v>
      </c>
      <c r="J149" s="15">
        <v>4087</v>
      </c>
      <c r="K149" s="15">
        <f>H149</f>
        <v>3898</v>
      </c>
      <c r="L149" s="15">
        <f>I149</f>
        <v>3985</v>
      </c>
      <c r="M149" s="15">
        <f>J149</f>
        <v>4087</v>
      </c>
      <c r="N149" s="14">
        <v>4155</v>
      </c>
      <c r="O149" s="14">
        <v>4205</v>
      </c>
      <c r="P149" s="14">
        <v>4398</v>
      </c>
    </row>
    <row r="150" spans="3:19" x14ac:dyDescent="0.35">
      <c r="C150" t="s">
        <v>128</v>
      </c>
      <c r="D150" t="s">
        <v>131</v>
      </c>
      <c r="F150" s="14" t="s">
        <v>130</v>
      </c>
      <c r="G150" s="14">
        <v>6</v>
      </c>
      <c r="H150" s="15">
        <v>4465</v>
      </c>
      <c r="I150" s="15">
        <v>4570</v>
      </c>
      <c r="J150" s="15">
        <v>4686</v>
      </c>
      <c r="K150" s="15">
        <f>H150</f>
        <v>4465</v>
      </c>
      <c r="L150" s="15">
        <f>I150</f>
        <v>4570</v>
      </c>
      <c r="M150" s="15">
        <f>J150</f>
        <v>4686</v>
      </c>
      <c r="N150" s="14">
        <v>4762</v>
      </c>
      <c r="O150" s="14">
        <v>4820</v>
      </c>
      <c r="P150" s="14">
        <v>5037</v>
      </c>
      <c r="Q150" s="16"/>
      <c r="R150" s="16"/>
      <c r="S150" s="16"/>
    </row>
    <row r="151" spans="3:19" x14ac:dyDescent="0.35">
      <c r="C151" t="s">
        <v>128</v>
      </c>
      <c r="D151" t="s">
        <v>131</v>
      </c>
      <c r="F151" s="14" t="s">
        <v>130</v>
      </c>
      <c r="G151" s="14">
        <v>7</v>
      </c>
      <c r="H151" s="15">
        <v>5031</v>
      </c>
      <c r="I151" s="15">
        <v>5155</v>
      </c>
      <c r="J151" s="15">
        <v>5285</v>
      </c>
      <c r="K151" s="15">
        <v>5031</v>
      </c>
      <c r="L151" s="15">
        <v>5155</v>
      </c>
      <c r="M151" s="15">
        <v>5285</v>
      </c>
      <c r="N151" s="14">
        <v>5368</v>
      </c>
      <c r="O151" s="14">
        <v>5436</v>
      </c>
      <c r="P151" s="14">
        <v>5676</v>
      </c>
      <c r="Q151" s="16"/>
      <c r="R151" s="16"/>
      <c r="S151" s="16"/>
    </row>
    <row r="152" spans="3:19" x14ac:dyDescent="0.35">
      <c r="C152" t="s">
        <v>128</v>
      </c>
      <c r="D152" t="s">
        <v>131</v>
      </c>
      <c r="F152" s="14" t="s">
        <v>130</v>
      </c>
      <c r="G152" s="14">
        <v>8</v>
      </c>
      <c r="H152" s="15">
        <v>5598</v>
      </c>
      <c r="I152" s="15">
        <v>5740</v>
      </c>
      <c r="J152" s="15">
        <v>5884</v>
      </c>
      <c r="K152" s="15">
        <v>5598</v>
      </c>
      <c r="L152" s="15">
        <v>5740</v>
      </c>
      <c r="M152" s="15">
        <v>5884</v>
      </c>
      <c r="N152" s="14">
        <v>5975</v>
      </c>
      <c r="O152" s="14">
        <v>6051</v>
      </c>
      <c r="P152" s="14">
        <v>6315</v>
      </c>
      <c r="Q152" s="16"/>
      <c r="R152" s="16"/>
      <c r="S152" s="16"/>
    </row>
    <row r="153" spans="3:19" x14ac:dyDescent="0.35">
      <c r="C153" t="s">
        <v>128</v>
      </c>
      <c r="D153" t="s">
        <v>131</v>
      </c>
      <c r="F153" s="14" t="s">
        <v>130</v>
      </c>
      <c r="G153" s="14">
        <v>9</v>
      </c>
      <c r="H153" s="15">
        <v>6165</v>
      </c>
      <c r="I153" s="15">
        <v>6325</v>
      </c>
      <c r="J153" s="15">
        <v>6484</v>
      </c>
      <c r="K153" s="15">
        <f>K152+567</f>
        <v>6165</v>
      </c>
      <c r="L153" s="15">
        <f>L152+585</f>
        <v>6325</v>
      </c>
      <c r="M153" s="15">
        <f>M152+600</f>
        <v>6484</v>
      </c>
      <c r="N153" s="14">
        <v>6582</v>
      </c>
      <c r="O153" s="14">
        <f>O152+616</f>
        <v>6667</v>
      </c>
      <c r="P153" s="14">
        <f>P152+640</f>
        <v>6955</v>
      </c>
      <c r="Q153" s="16"/>
      <c r="R153" s="16"/>
      <c r="S153" s="16"/>
    </row>
    <row r="154" spans="3:19" x14ac:dyDescent="0.35">
      <c r="C154" t="s">
        <v>128</v>
      </c>
      <c r="D154" t="s">
        <v>131</v>
      </c>
      <c r="F154" s="14" t="s">
        <v>130</v>
      </c>
      <c r="G154" s="14">
        <v>10</v>
      </c>
      <c r="H154" s="15">
        <v>6732</v>
      </c>
      <c r="I154" s="15">
        <v>6910</v>
      </c>
      <c r="J154" s="15">
        <v>7084</v>
      </c>
      <c r="K154" s="15">
        <f>K153+567</f>
        <v>6732</v>
      </c>
      <c r="L154" s="15">
        <f>L153+585</f>
        <v>6910</v>
      </c>
      <c r="M154" s="15">
        <f>M153+600</f>
        <v>7084</v>
      </c>
      <c r="N154" s="14">
        <v>7189</v>
      </c>
      <c r="O154" s="14">
        <f>O153+616</f>
        <v>7283</v>
      </c>
      <c r="P154" s="14">
        <f>P153+640</f>
        <v>7595</v>
      </c>
      <c r="Q154" s="16"/>
      <c r="R154" s="16"/>
      <c r="S154" s="16"/>
    </row>
    <row r="155" spans="3:19" x14ac:dyDescent="0.35">
      <c r="C155" t="s">
        <v>128</v>
      </c>
      <c r="D155" t="s">
        <v>132</v>
      </c>
      <c r="F155" s="14" t="s">
        <v>130</v>
      </c>
      <c r="G155" s="14">
        <v>1</v>
      </c>
      <c r="H155" s="15">
        <v>1502</v>
      </c>
      <c r="I155" s="15">
        <v>1513</v>
      </c>
      <c r="J155" s="15">
        <v>1558</v>
      </c>
      <c r="K155" s="15">
        <f>H155</f>
        <v>1502</v>
      </c>
      <c r="L155" s="15">
        <f>I155</f>
        <v>1513</v>
      </c>
      <c r="M155" s="15">
        <f>J155</f>
        <v>1558</v>
      </c>
      <c r="N155" s="14">
        <v>1591</v>
      </c>
      <c r="O155" s="14">
        <v>1606</v>
      </c>
      <c r="P155" s="14">
        <v>1694</v>
      </c>
      <c r="Q155" s="16"/>
      <c r="R155" s="16"/>
      <c r="S155" s="16"/>
    </row>
    <row r="156" spans="3:19" x14ac:dyDescent="0.35">
      <c r="C156" t="s">
        <v>128</v>
      </c>
      <c r="D156" t="s">
        <v>132</v>
      </c>
      <c r="F156" s="14" t="s">
        <v>130</v>
      </c>
      <c r="G156" s="14">
        <v>2</v>
      </c>
      <c r="H156" s="15">
        <v>2023</v>
      </c>
      <c r="I156" s="15">
        <v>2051</v>
      </c>
      <c r="J156" s="15">
        <v>2109</v>
      </c>
      <c r="K156" s="15">
        <f>H156</f>
        <v>2023</v>
      </c>
      <c r="L156" s="15">
        <f>I156</f>
        <v>2051</v>
      </c>
      <c r="M156" s="15">
        <f>J156</f>
        <v>2109</v>
      </c>
      <c r="N156" s="14">
        <v>2149</v>
      </c>
      <c r="O156" s="14">
        <v>2171</v>
      </c>
      <c r="P156" s="14">
        <v>2282</v>
      </c>
      <c r="Q156" s="16"/>
      <c r="R156" s="16"/>
      <c r="S156" s="16"/>
    </row>
    <row r="157" spans="3:19" x14ac:dyDescent="0.35">
      <c r="C157" t="s">
        <v>128</v>
      </c>
      <c r="D157" t="s">
        <v>132</v>
      </c>
      <c r="F157" s="14" t="s">
        <v>130</v>
      </c>
      <c r="G157" s="14">
        <v>3</v>
      </c>
      <c r="H157" s="15">
        <v>2544</v>
      </c>
      <c r="I157" s="15">
        <v>2590</v>
      </c>
      <c r="J157" s="15">
        <v>2659</v>
      </c>
      <c r="K157" s="15">
        <f>H157</f>
        <v>2544</v>
      </c>
      <c r="L157" s="15">
        <f>I157</f>
        <v>2590</v>
      </c>
      <c r="M157" s="15">
        <f>J157</f>
        <v>2659</v>
      </c>
      <c r="N157" s="14">
        <v>2707</v>
      </c>
      <c r="O157" s="14">
        <v>2737</v>
      </c>
      <c r="P157" s="14">
        <v>2870</v>
      </c>
      <c r="Q157" s="16"/>
      <c r="R157" s="16"/>
      <c r="S157" s="16"/>
    </row>
    <row r="158" spans="3:19" x14ac:dyDescent="0.35">
      <c r="C158" t="s">
        <v>128</v>
      </c>
      <c r="D158" t="s">
        <v>132</v>
      </c>
      <c r="F158" s="14" t="s">
        <v>130</v>
      </c>
      <c r="G158" s="14">
        <v>4</v>
      </c>
      <c r="H158" s="15">
        <v>3065</v>
      </c>
      <c r="I158" s="15">
        <v>3128</v>
      </c>
      <c r="J158" s="15">
        <v>3209</v>
      </c>
      <c r="K158" s="15">
        <f>H158</f>
        <v>3065</v>
      </c>
      <c r="L158" s="15">
        <f>I158</f>
        <v>3128</v>
      </c>
      <c r="M158" s="15">
        <f>J158</f>
        <v>3209</v>
      </c>
      <c r="N158" s="14">
        <v>3265</v>
      </c>
      <c r="O158" s="14">
        <v>3302</v>
      </c>
      <c r="P158" s="14">
        <v>3458</v>
      </c>
      <c r="Q158" s="16"/>
      <c r="R158" s="16"/>
      <c r="S158" s="16"/>
    </row>
    <row r="159" spans="3:19" x14ac:dyDescent="0.35">
      <c r="C159" t="s">
        <v>128</v>
      </c>
      <c r="D159" t="s">
        <v>132</v>
      </c>
      <c r="F159" s="14" t="s">
        <v>130</v>
      </c>
      <c r="G159" s="14">
        <v>5</v>
      </c>
      <c r="H159" s="15">
        <v>3586</v>
      </c>
      <c r="I159" s="15">
        <v>3666</v>
      </c>
      <c r="J159" s="15">
        <v>3760</v>
      </c>
      <c r="K159" s="15">
        <f>H159</f>
        <v>3586</v>
      </c>
      <c r="L159" s="15">
        <f>I159</f>
        <v>3666</v>
      </c>
      <c r="M159" s="15">
        <f>J159</f>
        <v>3760</v>
      </c>
      <c r="N159" s="14">
        <v>3822</v>
      </c>
      <c r="O159" s="14">
        <v>3868</v>
      </c>
      <c r="P159" s="14">
        <v>4047</v>
      </c>
      <c r="Q159" s="16"/>
      <c r="R159" s="16"/>
      <c r="S159" s="16"/>
    </row>
    <row r="160" spans="3:19" x14ac:dyDescent="0.35">
      <c r="C160" t="s">
        <v>128</v>
      </c>
      <c r="D160" t="s">
        <v>132</v>
      </c>
      <c r="F160" s="14" t="s">
        <v>130</v>
      </c>
      <c r="G160" s="14">
        <v>6</v>
      </c>
      <c r="H160" s="15">
        <v>4107</v>
      </c>
      <c r="I160" s="15">
        <v>4205</v>
      </c>
      <c r="J160" s="15">
        <v>4310</v>
      </c>
      <c r="K160" s="15">
        <f>H160</f>
        <v>4107</v>
      </c>
      <c r="L160" s="15">
        <f>I160</f>
        <v>4205</v>
      </c>
      <c r="M160" s="15">
        <f>J160</f>
        <v>4310</v>
      </c>
      <c r="N160" s="14">
        <v>4380</v>
      </c>
      <c r="O160" s="14">
        <v>4433</v>
      </c>
      <c r="P160" s="14">
        <v>4635</v>
      </c>
    </row>
    <row r="161" spans="3:20" x14ac:dyDescent="0.35">
      <c r="C161" t="s">
        <v>128</v>
      </c>
      <c r="D161" t="s">
        <v>132</v>
      </c>
      <c r="F161" s="14" t="s">
        <v>130</v>
      </c>
      <c r="G161" s="14">
        <v>7</v>
      </c>
      <c r="H161" s="15">
        <v>4628</v>
      </c>
      <c r="I161" s="15">
        <v>4743</v>
      </c>
      <c r="J161" s="15">
        <v>4860</v>
      </c>
      <c r="K161" s="15">
        <v>4628</v>
      </c>
      <c r="L161" s="15">
        <v>4743</v>
      </c>
      <c r="M161" s="15">
        <v>4860</v>
      </c>
      <c r="N161" s="14">
        <v>4938</v>
      </c>
      <c r="O161" s="14">
        <v>4999</v>
      </c>
      <c r="P161" s="14">
        <v>5223</v>
      </c>
    </row>
    <row r="162" spans="3:20" x14ac:dyDescent="0.35">
      <c r="C162" t="s">
        <v>128</v>
      </c>
      <c r="D162" t="s">
        <v>132</v>
      </c>
      <c r="F162" s="14" t="s">
        <v>130</v>
      </c>
      <c r="G162" s="14">
        <v>8</v>
      </c>
      <c r="H162" s="15">
        <v>5150</v>
      </c>
      <c r="I162" s="15">
        <v>5282</v>
      </c>
      <c r="J162" s="15">
        <v>5411</v>
      </c>
      <c r="K162" s="15">
        <v>5150</v>
      </c>
      <c r="L162" s="15">
        <v>5282</v>
      </c>
      <c r="M162" s="15">
        <v>5411</v>
      </c>
      <c r="N162" s="14">
        <v>5496</v>
      </c>
      <c r="O162" s="14">
        <v>5564</v>
      </c>
      <c r="P162" s="14">
        <v>5811</v>
      </c>
    </row>
    <row r="163" spans="3:20" x14ac:dyDescent="0.35">
      <c r="C163" t="s">
        <v>128</v>
      </c>
      <c r="D163" t="s">
        <v>132</v>
      </c>
      <c r="F163" s="14" t="s">
        <v>130</v>
      </c>
      <c r="G163" s="14">
        <v>9</v>
      </c>
      <c r="H163" s="15">
        <v>5672</v>
      </c>
      <c r="I163" s="15">
        <v>5821</v>
      </c>
      <c r="J163" s="15">
        <v>5962</v>
      </c>
      <c r="K163" s="15">
        <f>K162+522</f>
        <v>5672</v>
      </c>
      <c r="L163" s="15">
        <f>L162+539</f>
        <v>5821</v>
      </c>
      <c r="M163" s="15">
        <f>M162+551</f>
        <v>5962</v>
      </c>
      <c r="N163" s="14">
        <v>6054</v>
      </c>
      <c r="O163" s="14">
        <f>O162+566</f>
        <v>6130</v>
      </c>
      <c r="P163" s="14">
        <f>P162+589</f>
        <v>6400</v>
      </c>
    </row>
    <row r="164" spans="3:20" x14ac:dyDescent="0.35">
      <c r="C164" t="s">
        <v>128</v>
      </c>
      <c r="D164" t="s">
        <v>132</v>
      </c>
      <c r="F164" s="14" t="s">
        <v>130</v>
      </c>
      <c r="G164" s="14">
        <v>10</v>
      </c>
      <c r="H164" s="15">
        <v>6194</v>
      </c>
      <c r="I164" s="15">
        <v>6360</v>
      </c>
      <c r="J164" s="15">
        <v>6513</v>
      </c>
      <c r="K164" s="15">
        <f>K163+522</f>
        <v>6194</v>
      </c>
      <c r="L164" s="15">
        <f>L163+539</f>
        <v>6360</v>
      </c>
      <c r="M164" s="15">
        <f>M163+551</f>
        <v>6513</v>
      </c>
      <c r="N164" s="14">
        <v>6612</v>
      </c>
      <c r="O164" s="14">
        <f>O163+566</f>
        <v>6696</v>
      </c>
      <c r="P164" s="14">
        <f>P163+589</f>
        <v>6989</v>
      </c>
    </row>
    <row r="165" spans="3:20" x14ac:dyDescent="0.35">
      <c r="C165" t="s">
        <v>128</v>
      </c>
      <c r="D165" t="s">
        <v>129</v>
      </c>
      <c r="F165" s="14" t="s">
        <v>133</v>
      </c>
      <c r="G165" s="14">
        <v>1</v>
      </c>
      <c r="H165" s="17">
        <v>1659</v>
      </c>
      <c r="I165" s="17">
        <v>1670</v>
      </c>
      <c r="J165" s="17">
        <v>1718</v>
      </c>
      <c r="K165" s="17">
        <v>1659</v>
      </c>
      <c r="L165" s="17">
        <v>1670</v>
      </c>
      <c r="M165" s="17">
        <v>1718</v>
      </c>
      <c r="N165" s="17">
        <v>1755</v>
      </c>
      <c r="O165" s="14">
        <v>1771</v>
      </c>
      <c r="P165" s="14">
        <v>1869</v>
      </c>
      <c r="R165" s="17"/>
      <c r="S165" s="17"/>
      <c r="T165" s="17"/>
    </row>
    <row r="166" spans="3:20" x14ac:dyDescent="0.35">
      <c r="C166" t="s">
        <v>128</v>
      </c>
      <c r="D166" t="s">
        <v>129</v>
      </c>
      <c r="F166" s="14" t="s">
        <v>133</v>
      </c>
      <c r="G166" s="14">
        <v>2</v>
      </c>
      <c r="H166" s="17">
        <v>2233</v>
      </c>
      <c r="I166" s="17">
        <v>2264</v>
      </c>
      <c r="J166" s="17">
        <v>2326</v>
      </c>
      <c r="K166" s="17">
        <v>2233</v>
      </c>
      <c r="L166" s="17">
        <v>2264</v>
      </c>
      <c r="M166" s="17">
        <v>2326</v>
      </c>
      <c r="N166" s="17">
        <v>2371</v>
      </c>
      <c r="O166" s="14">
        <v>2396</v>
      </c>
      <c r="P166" s="14">
        <v>2518</v>
      </c>
      <c r="R166" s="17"/>
      <c r="S166" s="17"/>
      <c r="T166" s="17"/>
    </row>
    <row r="167" spans="3:20" x14ac:dyDescent="0.35">
      <c r="C167" t="s">
        <v>128</v>
      </c>
      <c r="D167" t="s">
        <v>129</v>
      </c>
      <c r="F167" s="14" t="s">
        <v>133</v>
      </c>
      <c r="G167" s="14">
        <v>3</v>
      </c>
      <c r="H167" s="17">
        <v>2808</v>
      </c>
      <c r="I167" s="17">
        <v>2858</v>
      </c>
      <c r="J167" s="17">
        <v>2933</v>
      </c>
      <c r="K167" s="17">
        <v>2808</v>
      </c>
      <c r="L167" s="17">
        <v>2858</v>
      </c>
      <c r="M167" s="17">
        <v>2933</v>
      </c>
      <c r="N167" s="17">
        <v>2987</v>
      </c>
      <c r="O167" s="14">
        <v>3020</v>
      </c>
      <c r="P167" s="14">
        <v>3167</v>
      </c>
      <c r="R167" s="17"/>
      <c r="S167" s="17"/>
      <c r="T167" s="17"/>
    </row>
    <row r="168" spans="3:20" x14ac:dyDescent="0.35">
      <c r="C168" t="s">
        <v>128</v>
      </c>
      <c r="D168" t="s">
        <v>129</v>
      </c>
      <c r="F168" s="14" t="s">
        <v>133</v>
      </c>
      <c r="G168" s="14">
        <v>4</v>
      </c>
      <c r="H168" s="17">
        <v>3383</v>
      </c>
      <c r="I168" s="17">
        <v>3452</v>
      </c>
      <c r="J168" s="17">
        <v>3541</v>
      </c>
      <c r="K168" s="17">
        <v>3383</v>
      </c>
      <c r="L168" s="17">
        <v>3452</v>
      </c>
      <c r="M168" s="17">
        <v>3541</v>
      </c>
      <c r="N168" s="17">
        <v>3603</v>
      </c>
      <c r="O168" s="14">
        <v>3644</v>
      </c>
      <c r="P168" s="14">
        <v>3816</v>
      </c>
      <c r="R168" s="17"/>
      <c r="S168" s="17"/>
      <c r="T168" s="17"/>
    </row>
    <row r="169" spans="3:20" x14ac:dyDescent="0.35">
      <c r="C169" t="s">
        <v>128</v>
      </c>
      <c r="D169" t="s">
        <v>129</v>
      </c>
      <c r="F169" s="14" t="s">
        <v>133</v>
      </c>
      <c r="G169" s="14">
        <v>5</v>
      </c>
      <c r="H169" s="17">
        <v>3958</v>
      </c>
      <c r="I169" s="17">
        <v>4046</v>
      </c>
      <c r="J169" s="17">
        <v>4149</v>
      </c>
      <c r="K169" s="17">
        <v>3958</v>
      </c>
      <c r="L169" s="17">
        <v>4046</v>
      </c>
      <c r="M169" s="17">
        <v>4149</v>
      </c>
      <c r="N169" s="17">
        <v>4219</v>
      </c>
      <c r="O169" s="14">
        <v>4268</v>
      </c>
      <c r="P169" s="14">
        <v>4465</v>
      </c>
      <c r="R169" s="17"/>
      <c r="S169" s="17"/>
      <c r="T169" s="17"/>
    </row>
    <row r="170" spans="3:20" x14ac:dyDescent="0.35">
      <c r="C170" t="s">
        <v>128</v>
      </c>
      <c r="D170" t="s">
        <v>129</v>
      </c>
      <c r="F170" s="14" t="s">
        <v>133</v>
      </c>
      <c r="G170" s="14">
        <v>6</v>
      </c>
      <c r="H170" s="17">
        <v>4532</v>
      </c>
      <c r="I170" s="17">
        <v>4640</v>
      </c>
      <c r="J170" s="17">
        <v>4757</v>
      </c>
      <c r="K170" s="17">
        <v>4532</v>
      </c>
      <c r="L170" s="17">
        <v>4640</v>
      </c>
      <c r="M170" s="17">
        <v>4757</v>
      </c>
      <c r="N170" s="17">
        <v>4835</v>
      </c>
      <c r="O170" s="14">
        <v>4893</v>
      </c>
      <c r="P170" s="14">
        <v>5114</v>
      </c>
      <c r="R170" s="17"/>
      <c r="S170" s="17"/>
      <c r="T170" s="17"/>
    </row>
    <row r="171" spans="3:20" x14ac:dyDescent="0.35">
      <c r="C171" t="s">
        <v>128</v>
      </c>
      <c r="D171" t="s">
        <v>129</v>
      </c>
      <c r="F171" s="14" t="s">
        <v>133</v>
      </c>
      <c r="G171" s="14">
        <v>7</v>
      </c>
      <c r="H171" s="17">
        <v>5107</v>
      </c>
      <c r="I171" s="17">
        <v>5234</v>
      </c>
      <c r="J171" s="17">
        <v>5364</v>
      </c>
      <c r="K171" s="17">
        <v>5107</v>
      </c>
      <c r="L171" s="17">
        <v>5234</v>
      </c>
      <c r="M171" s="17">
        <v>5364</v>
      </c>
      <c r="N171" s="17">
        <v>5451</v>
      </c>
      <c r="O171" s="14">
        <v>5517</v>
      </c>
      <c r="P171" s="14">
        <v>5763</v>
      </c>
      <c r="R171" s="17"/>
      <c r="S171" s="17"/>
      <c r="T171" s="17"/>
    </row>
    <row r="172" spans="3:20" x14ac:dyDescent="0.35">
      <c r="C172" t="s">
        <v>128</v>
      </c>
      <c r="D172" t="s">
        <v>129</v>
      </c>
      <c r="F172" s="14" t="s">
        <v>133</v>
      </c>
      <c r="G172" s="14">
        <v>8</v>
      </c>
      <c r="H172" s="17">
        <v>5682</v>
      </c>
      <c r="I172" s="17">
        <v>5828</v>
      </c>
      <c r="J172" s="17">
        <v>5972</v>
      </c>
      <c r="K172" s="17">
        <v>5682</v>
      </c>
      <c r="L172" s="17">
        <v>5828</v>
      </c>
      <c r="M172" s="17">
        <v>5972</v>
      </c>
      <c r="N172" s="17">
        <v>6067</v>
      </c>
      <c r="O172" s="14">
        <v>6141</v>
      </c>
      <c r="P172" s="14">
        <v>6412</v>
      </c>
      <c r="R172" s="17"/>
      <c r="S172" s="17"/>
      <c r="T172" s="17"/>
    </row>
    <row r="173" spans="3:20" x14ac:dyDescent="0.35">
      <c r="C173" t="s">
        <v>128</v>
      </c>
      <c r="D173" t="s">
        <v>129</v>
      </c>
      <c r="F173" s="14" t="s">
        <v>133</v>
      </c>
      <c r="G173" s="14">
        <v>9</v>
      </c>
      <c r="H173" s="17">
        <f>H172+575</f>
        <v>6257</v>
      </c>
      <c r="I173" s="17">
        <f>I172+594</f>
        <v>6422</v>
      </c>
      <c r="J173" s="17">
        <f>J172+608</f>
        <v>6580</v>
      </c>
      <c r="K173" s="17">
        <f>K172+575</f>
        <v>6257</v>
      </c>
      <c r="L173" s="17">
        <f>L172+594</f>
        <v>6422</v>
      </c>
      <c r="M173" s="17">
        <f>M172+608</f>
        <v>6580</v>
      </c>
      <c r="N173" s="17">
        <f>N172+616</f>
        <v>6683</v>
      </c>
      <c r="O173" s="14">
        <f>O172+625</f>
        <v>6766</v>
      </c>
      <c r="P173" s="14">
        <f>P172+649</f>
        <v>7061</v>
      </c>
      <c r="R173" s="17"/>
      <c r="S173" s="17"/>
      <c r="T173" s="17"/>
    </row>
    <row r="174" spans="3:20" x14ac:dyDescent="0.35">
      <c r="C174" t="s">
        <v>128</v>
      </c>
      <c r="D174" t="s">
        <v>129</v>
      </c>
      <c r="F174" s="14" t="s">
        <v>133</v>
      </c>
      <c r="G174" s="14">
        <v>10</v>
      </c>
      <c r="H174" s="17">
        <f>H173+575</f>
        <v>6832</v>
      </c>
      <c r="I174" s="17">
        <f>I173+594</f>
        <v>7016</v>
      </c>
      <c r="J174" s="17">
        <f>J173+608</f>
        <v>7188</v>
      </c>
      <c r="K174" s="17">
        <f>K173+575</f>
        <v>6832</v>
      </c>
      <c r="L174" s="17">
        <f>L173+594</f>
        <v>7016</v>
      </c>
      <c r="M174" s="17">
        <f>M173+608</f>
        <v>7188</v>
      </c>
      <c r="N174" s="17">
        <f>N173+616</f>
        <v>7299</v>
      </c>
      <c r="O174" s="14">
        <f>O173+625</f>
        <v>7391</v>
      </c>
      <c r="P174" s="14">
        <f>P173+649</f>
        <v>7710</v>
      </c>
      <c r="R174" s="17"/>
      <c r="S174" s="17"/>
      <c r="T174" s="17"/>
    </row>
    <row r="175" spans="3:20" x14ac:dyDescent="0.35">
      <c r="C175" t="s">
        <v>128</v>
      </c>
      <c r="D175" t="s">
        <v>131</v>
      </c>
      <c r="F175" s="14" t="s">
        <v>133</v>
      </c>
      <c r="G175" s="14">
        <v>1</v>
      </c>
      <c r="H175" s="17">
        <v>2071</v>
      </c>
      <c r="I175" s="17">
        <v>2088</v>
      </c>
      <c r="J175" s="17">
        <v>2145</v>
      </c>
      <c r="K175" s="17">
        <v>2071</v>
      </c>
      <c r="L175" s="17">
        <v>2088</v>
      </c>
      <c r="M175" s="17">
        <v>2145</v>
      </c>
      <c r="N175" s="17">
        <v>2194</v>
      </c>
      <c r="O175" s="14">
        <v>2213</v>
      </c>
      <c r="P175" s="14">
        <v>2337</v>
      </c>
      <c r="R175" s="15"/>
    </row>
    <row r="176" spans="3:20" x14ac:dyDescent="0.35">
      <c r="C176" t="s">
        <v>128</v>
      </c>
      <c r="D176" t="s">
        <v>131</v>
      </c>
      <c r="F176" s="14" t="s">
        <v>133</v>
      </c>
      <c r="G176" s="14">
        <v>2</v>
      </c>
      <c r="H176" s="17">
        <v>2790</v>
      </c>
      <c r="I176" s="17">
        <v>2830</v>
      </c>
      <c r="J176" s="17">
        <v>2906</v>
      </c>
      <c r="K176" s="17">
        <v>2790</v>
      </c>
      <c r="L176" s="17">
        <v>2830</v>
      </c>
      <c r="M176" s="17">
        <v>2906</v>
      </c>
      <c r="N176" s="17">
        <v>2964</v>
      </c>
      <c r="O176" s="14">
        <v>2994</v>
      </c>
      <c r="P176" s="14">
        <v>3148</v>
      </c>
      <c r="R176" s="16"/>
      <c r="S176" s="16"/>
      <c r="T176" s="16"/>
    </row>
    <row r="177" spans="3:20" x14ac:dyDescent="0.35">
      <c r="C177" t="s">
        <v>128</v>
      </c>
      <c r="D177" t="s">
        <v>131</v>
      </c>
      <c r="F177" s="14" t="s">
        <v>133</v>
      </c>
      <c r="G177" s="14">
        <v>3</v>
      </c>
      <c r="H177" s="17">
        <v>3509</v>
      </c>
      <c r="I177" s="17">
        <v>3573</v>
      </c>
      <c r="J177" s="17">
        <v>3666</v>
      </c>
      <c r="K177" s="17">
        <v>3509</v>
      </c>
      <c r="L177" s="17">
        <v>3573</v>
      </c>
      <c r="M177" s="17">
        <v>3666</v>
      </c>
      <c r="N177" s="17">
        <v>3734</v>
      </c>
      <c r="O177" s="14">
        <v>3775</v>
      </c>
      <c r="P177" s="14">
        <v>3959</v>
      </c>
      <c r="R177" s="16"/>
      <c r="S177" s="16"/>
      <c r="T177" s="16"/>
    </row>
    <row r="178" spans="3:20" x14ac:dyDescent="0.35">
      <c r="C178" t="s">
        <v>128</v>
      </c>
      <c r="D178" t="s">
        <v>131</v>
      </c>
      <c r="F178" s="14" t="s">
        <v>133</v>
      </c>
      <c r="G178" s="14">
        <v>4</v>
      </c>
      <c r="H178" s="17">
        <v>4229</v>
      </c>
      <c r="I178" s="17">
        <v>4315</v>
      </c>
      <c r="J178" s="17">
        <v>4427</v>
      </c>
      <c r="K178" s="17">
        <v>4229</v>
      </c>
      <c r="L178" s="17">
        <v>4315</v>
      </c>
      <c r="M178" s="17">
        <v>4427</v>
      </c>
      <c r="N178" s="17">
        <v>4504</v>
      </c>
      <c r="O178" s="14">
        <v>4556</v>
      </c>
      <c r="P178" s="14">
        <v>4770</v>
      </c>
      <c r="R178" s="16"/>
      <c r="S178" s="16"/>
      <c r="T178" s="16"/>
    </row>
    <row r="179" spans="3:20" x14ac:dyDescent="0.35">
      <c r="C179" t="s">
        <v>128</v>
      </c>
      <c r="D179" t="s">
        <v>131</v>
      </c>
      <c r="F179" s="14" t="s">
        <v>133</v>
      </c>
      <c r="G179" s="14">
        <v>5</v>
      </c>
      <c r="H179" s="17">
        <v>4948</v>
      </c>
      <c r="I179" s="17">
        <v>5058</v>
      </c>
      <c r="J179" s="17">
        <v>5187</v>
      </c>
      <c r="K179" s="17">
        <v>4948</v>
      </c>
      <c r="L179" s="17">
        <v>5058</v>
      </c>
      <c r="M179" s="17">
        <v>5187</v>
      </c>
      <c r="N179" s="17">
        <v>5274</v>
      </c>
      <c r="O179" s="14">
        <v>5337</v>
      </c>
      <c r="P179" s="14">
        <v>5582</v>
      </c>
      <c r="R179" s="16"/>
      <c r="S179" s="16"/>
      <c r="T179" s="16"/>
    </row>
    <row r="180" spans="3:20" x14ac:dyDescent="0.35">
      <c r="C180" t="s">
        <v>128</v>
      </c>
      <c r="D180" t="s">
        <v>131</v>
      </c>
      <c r="F180" s="14" t="s">
        <v>133</v>
      </c>
      <c r="G180" s="14">
        <v>6</v>
      </c>
      <c r="H180" s="17">
        <v>5667</v>
      </c>
      <c r="I180" s="17">
        <v>5800</v>
      </c>
      <c r="J180" s="17">
        <v>5947</v>
      </c>
      <c r="K180" s="17">
        <v>5667</v>
      </c>
      <c r="L180" s="17">
        <v>5800</v>
      </c>
      <c r="M180" s="17">
        <v>5947</v>
      </c>
      <c r="N180" s="17">
        <v>6044</v>
      </c>
      <c r="O180" s="14">
        <v>6118</v>
      </c>
      <c r="P180" s="14">
        <v>6393</v>
      </c>
      <c r="R180" s="16"/>
      <c r="S180" s="16"/>
      <c r="T180" s="16"/>
    </row>
    <row r="181" spans="3:20" x14ac:dyDescent="0.35">
      <c r="C181" t="s">
        <v>128</v>
      </c>
      <c r="D181" t="s">
        <v>131</v>
      </c>
      <c r="F181" s="14" t="s">
        <v>133</v>
      </c>
      <c r="G181" s="14">
        <v>7</v>
      </c>
      <c r="H181" s="17">
        <v>6386</v>
      </c>
      <c r="I181" s="17">
        <v>6543</v>
      </c>
      <c r="J181" s="17">
        <v>6708</v>
      </c>
      <c r="K181" s="17">
        <v>6386</v>
      </c>
      <c r="L181" s="17">
        <v>6543</v>
      </c>
      <c r="M181" s="17">
        <v>6708</v>
      </c>
      <c r="N181" s="17">
        <v>6814</v>
      </c>
      <c r="O181" s="14">
        <v>6899</v>
      </c>
      <c r="P181" s="14">
        <v>7204</v>
      </c>
      <c r="R181" s="16"/>
      <c r="S181" s="16"/>
      <c r="T181" s="16"/>
    </row>
    <row r="182" spans="3:20" x14ac:dyDescent="0.35">
      <c r="C182" t="s">
        <v>128</v>
      </c>
      <c r="D182" t="s">
        <v>131</v>
      </c>
      <c r="F182" s="14" t="s">
        <v>133</v>
      </c>
      <c r="G182" s="14">
        <v>8</v>
      </c>
      <c r="H182" s="17">
        <v>7105</v>
      </c>
      <c r="I182" s="17">
        <v>7285</v>
      </c>
      <c r="J182" s="17">
        <v>7468</v>
      </c>
      <c r="K182" s="17">
        <v>7105</v>
      </c>
      <c r="L182" s="17">
        <v>7285</v>
      </c>
      <c r="M182" s="17">
        <v>7468</v>
      </c>
      <c r="N182" s="17">
        <v>7584</v>
      </c>
      <c r="O182" s="14">
        <v>7680</v>
      </c>
      <c r="P182" s="14">
        <v>8015</v>
      </c>
      <c r="R182" s="16"/>
      <c r="S182" s="16"/>
      <c r="T182" s="16"/>
    </row>
    <row r="183" spans="3:20" x14ac:dyDescent="0.35">
      <c r="C183" t="s">
        <v>128</v>
      </c>
      <c r="D183" t="s">
        <v>131</v>
      </c>
      <c r="F183" s="14" t="s">
        <v>133</v>
      </c>
      <c r="G183" s="14">
        <v>9</v>
      </c>
      <c r="H183" s="17">
        <f>H182+720</f>
        <v>7825</v>
      </c>
      <c r="I183" s="17">
        <f>I182+743</f>
        <v>8028</v>
      </c>
      <c r="J183" s="17">
        <f>J182+761</f>
        <v>8229</v>
      </c>
      <c r="K183" s="17">
        <f>K182+720</f>
        <v>7825</v>
      </c>
      <c r="L183" s="17">
        <f>L182+743</f>
        <v>8028</v>
      </c>
      <c r="M183" s="17">
        <f>M182+761</f>
        <v>8229</v>
      </c>
      <c r="N183" s="17">
        <f>N182+770</f>
        <v>8354</v>
      </c>
      <c r="O183" s="14">
        <f>O182+781</f>
        <v>8461</v>
      </c>
      <c r="P183" s="14">
        <f>P182+812</f>
        <v>8827</v>
      </c>
      <c r="R183" s="16"/>
      <c r="S183" s="16"/>
      <c r="T183" s="16"/>
    </row>
    <row r="184" spans="3:20" x14ac:dyDescent="0.35">
      <c r="C184" t="s">
        <v>128</v>
      </c>
      <c r="D184" t="s">
        <v>131</v>
      </c>
      <c r="F184" s="14" t="s">
        <v>133</v>
      </c>
      <c r="G184" s="14">
        <v>10</v>
      </c>
      <c r="H184" s="17">
        <f>H183+720</f>
        <v>8545</v>
      </c>
      <c r="I184" s="17">
        <f>I183+743</f>
        <v>8771</v>
      </c>
      <c r="J184" s="17">
        <f>J183+761</f>
        <v>8990</v>
      </c>
      <c r="K184" s="17">
        <f>K183+720</f>
        <v>8545</v>
      </c>
      <c r="L184" s="17">
        <f>L183+743</f>
        <v>8771</v>
      </c>
      <c r="M184" s="17">
        <f>M183+761</f>
        <v>8990</v>
      </c>
      <c r="N184" s="17">
        <f>N183+770</f>
        <v>9124</v>
      </c>
      <c r="O184" s="14">
        <f>O183+781</f>
        <v>9242</v>
      </c>
      <c r="P184" s="14">
        <f>P183+812</f>
        <v>9639</v>
      </c>
      <c r="R184" s="16"/>
      <c r="S184" s="16"/>
      <c r="T184" s="16"/>
    </row>
    <row r="185" spans="3:20" x14ac:dyDescent="0.35">
      <c r="C185" t="s">
        <v>128</v>
      </c>
      <c r="D185" t="s">
        <v>132</v>
      </c>
      <c r="F185" s="14" t="s">
        <v>133</v>
      </c>
      <c r="G185" s="14">
        <v>1</v>
      </c>
      <c r="H185" s="17">
        <v>1906</v>
      </c>
      <c r="I185" s="17">
        <v>1920</v>
      </c>
      <c r="J185" s="17">
        <v>1978</v>
      </c>
      <c r="K185" s="17">
        <v>1906</v>
      </c>
      <c r="L185" s="17">
        <v>1920</v>
      </c>
      <c r="M185" s="17">
        <v>1978</v>
      </c>
      <c r="N185" s="17">
        <v>2194</v>
      </c>
      <c r="O185" s="14">
        <v>2038</v>
      </c>
      <c r="P185" s="14">
        <v>2150</v>
      </c>
      <c r="R185" s="16"/>
      <c r="S185" s="16"/>
      <c r="T185" s="16"/>
    </row>
    <row r="186" spans="3:20" x14ac:dyDescent="0.35">
      <c r="C186" t="s">
        <v>128</v>
      </c>
      <c r="D186" t="s">
        <v>132</v>
      </c>
      <c r="F186" s="14" t="s">
        <v>133</v>
      </c>
      <c r="G186" s="14">
        <v>2</v>
      </c>
      <c r="H186" s="17">
        <v>2568</v>
      </c>
      <c r="I186" s="17">
        <v>2603</v>
      </c>
      <c r="J186" s="17">
        <v>2676</v>
      </c>
      <c r="K186" s="17">
        <v>2568</v>
      </c>
      <c r="L186" s="17">
        <v>2603</v>
      </c>
      <c r="M186" s="17">
        <v>2676</v>
      </c>
      <c r="N186" s="17">
        <v>2964</v>
      </c>
      <c r="O186" s="14">
        <v>2756</v>
      </c>
      <c r="P186" s="14">
        <v>2896</v>
      </c>
    </row>
    <row r="187" spans="3:20" x14ac:dyDescent="0.35">
      <c r="C187" t="s">
        <v>128</v>
      </c>
      <c r="D187" t="s">
        <v>132</v>
      </c>
      <c r="F187" s="14" t="s">
        <v>133</v>
      </c>
      <c r="G187" s="14">
        <v>3</v>
      </c>
      <c r="H187" s="17">
        <v>3229</v>
      </c>
      <c r="I187" s="17">
        <v>3287</v>
      </c>
      <c r="J187" s="17">
        <v>3375</v>
      </c>
      <c r="K187" s="17">
        <v>3229</v>
      </c>
      <c r="L187" s="17">
        <v>3287</v>
      </c>
      <c r="M187" s="17">
        <v>3375</v>
      </c>
      <c r="N187" s="17">
        <v>3734</v>
      </c>
      <c r="O187" s="14">
        <v>3474</v>
      </c>
      <c r="P187" s="14">
        <v>3643</v>
      </c>
    </row>
    <row r="188" spans="3:20" x14ac:dyDescent="0.35">
      <c r="C188" t="s">
        <v>128</v>
      </c>
      <c r="D188" t="s">
        <v>132</v>
      </c>
      <c r="F188" s="14" t="s">
        <v>133</v>
      </c>
      <c r="G188" s="14">
        <v>4</v>
      </c>
      <c r="H188" s="17">
        <v>3890</v>
      </c>
      <c r="I188" s="17">
        <v>3970</v>
      </c>
      <c r="J188" s="17">
        <v>4073</v>
      </c>
      <c r="K188" s="17">
        <v>3890</v>
      </c>
      <c r="L188" s="17">
        <v>3970</v>
      </c>
      <c r="M188" s="17">
        <v>4073</v>
      </c>
      <c r="N188" s="17">
        <v>4504</v>
      </c>
      <c r="O188" s="14">
        <v>4191</v>
      </c>
      <c r="P188" s="14">
        <v>4389</v>
      </c>
    </row>
    <row r="189" spans="3:20" x14ac:dyDescent="0.35">
      <c r="C189" t="s">
        <v>128</v>
      </c>
      <c r="D189" t="s">
        <v>132</v>
      </c>
      <c r="F189" s="14" t="s">
        <v>133</v>
      </c>
      <c r="G189" s="14">
        <v>5</v>
      </c>
      <c r="H189" s="17">
        <v>4552</v>
      </c>
      <c r="I189" s="17">
        <v>4653</v>
      </c>
      <c r="J189" s="17">
        <v>4772</v>
      </c>
      <c r="K189" s="17">
        <v>4552</v>
      </c>
      <c r="L189" s="17">
        <v>4653</v>
      </c>
      <c r="M189" s="17">
        <v>4772</v>
      </c>
      <c r="N189" s="17">
        <v>5274</v>
      </c>
      <c r="O189" s="14">
        <v>4909</v>
      </c>
      <c r="P189" s="14">
        <v>5136</v>
      </c>
    </row>
    <row r="190" spans="3:20" x14ac:dyDescent="0.35">
      <c r="C190" t="s">
        <v>128</v>
      </c>
      <c r="D190" t="s">
        <v>132</v>
      </c>
      <c r="F190" s="14" t="s">
        <v>133</v>
      </c>
      <c r="G190" s="14">
        <v>6</v>
      </c>
      <c r="H190" s="17">
        <v>5213</v>
      </c>
      <c r="I190" s="17">
        <v>5337</v>
      </c>
      <c r="J190" s="17">
        <v>5470</v>
      </c>
      <c r="K190" s="17">
        <v>5213</v>
      </c>
      <c r="L190" s="17">
        <v>5337</v>
      </c>
      <c r="M190" s="17">
        <v>5470</v>
      </c>
      <c r="N190" s="17">
        <v>6044</v>
      </c>
      <c r="O190" s="14">
        <v>5627</v>
      </c>
      <c r="P190" s="14">
        <v>5883</v>
      </c>
    </row>
    <row r="191" spans="3:20" x14ac:dyDescent="0.35">
      <c r="C191" t="s">
        <v>128</v>
      </c>
      <c r="D191" t="s">
        <v>132</v>
      </c>
      <c r="F191" s="14" t="s">
        <v>133</v>
      </c>
      <c r="G191" s="14">
        <v>7</v>
      </c>
      <c r="H191" s="17">
        <v>5874</v>
      </c>
      <c r="I191" s="17">
        <v>6020</v>
      </c>
      <c r="J191" s="17">
        <v>6169</v>
      </c>
      <c r="K191" s="17">
        <v>5874</v>
      </c>
      <c r="L191" s="17">
        <v>6020</v>
      </c>
      <c r="M191" s="17">
        <v>6169</v>
      </c>
      <c r="N191" s="17">
        <v>6814</v>
      </c>
      <c r="O191" s="14">
        <v>6345</v>
      </c>
      <c r="P191" s="14">
        <v>6629</v>
      </c>
    </row>
    <row r="192" spans="3:20" x14ac:dyDescent="0.35">
      <c r="C192" t="s">
        <v>128</v>
      </c>
      <c r="D192" t="s">
        <v>132</v>
      </c>
      <c r="F192" s="14" t="s">
        <v>133</v>
      </c>
      <c r="G192" s="14">
        <v>8</v>
      </c>
      <c r="H192" s="17">
        <v>6536</v>
      </c>
      <c r="I192" s="17">
        <v>6704</v>
      </c>
      <c r="J192" s="17">
        <v>6867</v>
      </c>
      <c r="K192" s="17">
        <v>6536</v>
      </c>
      <c r="L192" s="17">
        <v>6704</v>
      </c>
      <c r="M192" s="17">
        <v>6867</v>
      </c>
      <c r="N192" s="17">
        <v>7584</v>
      </c>
      <c r="O192" s="14">
        <v>7062</v>
      </c>
      <c r="P192" s="14">
        <v>7376</v>
      </c>
    </row>
    <row r="193" spans="3:16" x14ac:dyDescent="0.35">
      <c r="C193" t="s">
        <v>128</v>
      </c>
      <c r="D193" t="s">
        <v>132</v>
      </c>
      <c r="F193" s="14" t="s">
        <v>133</v>
      </c>
      <c r="G193" s="14">
        <v>9</v>
      </c>
      <c r="H193" s="17">
        <f>H192+662</f>
        <v>7198</v>
      </c>
      <c r="I193" s="17">
        <f>I192+684</f>
        <v>7388</v>
      </c>
      <c r="J193" s="17">
        <f>J192+699</f>
        <v>7566</v>
      </c>
      <c r="K193" s="17">
        <f>K192+662</f>
        <v>7198</v>
      </c>
      <c r="L193" s="17">
        <f>L192+684</f>
        <v>7388</v>
      </c>
      <c r="M193" s="17">
        <f>M192+699</f>
        <v>7566</v>
      </c>
      <c r="N193" s="17">
        <f>N192+770</f>
        <v>8354</v>
      </c>
      <c r="O193" s="14">
        <f>O192+718</f>
        <v>7780</v>
      </c>
      <c r="P193" s="14">
        <f>P192+747</f>
        <v>8123</v>
      </c>
    </row>
    <row r="194" spans="3:16" x14ac:dyDescent="0.35">
      <c r="C194" t="s">
        <v>128</v>
      </c>
      <c r="D194" t="s">
        <v>132</v>
      </c>
      <c r="F194" s="14" t="s">
        <v>133</v>
      </c>
      <c r="G194" s="14">
        <v>10</v>
      </c>
      <c r="H194" s="17">
        <f>H193+662</f>
        <v>7860</v>
      </c>
      <c r="I194" s="17">
        <f>I193+684</f>
        <v>8072</v>
      </c>
      <c r="J194" s="17">
        <f>J193+699</f>
        <v>8265</v>
      </c>
      <c r="K194" s="17">
        <f>K193+662</f>
        <v>7860</v>
      </c>
      <c r="L194" s="17">
        <f>L193+684</f>
        <v>8072</v>
      </c>
      <c r="M194" s="17">
        <f>M193+699</f>
        <v>8265</v>
      </c>
      <c r="N194" s="17">
        <f>N193+770</f>
        <v>9124</v>
      </c>
      <c r="O194" s="14">
        <f>O193+718</f>
        <v>8498</v>
      </c>
      <c r="P194" s="14">
        <f>P193+747</f>
        <v>8870</v>
      </c>
    </row>
    <row r="195" spans="3:16" x14ac:dyDescent="0.35">
      <c r="C195" t="s">
        <v>134</v>
      </c>
      <c r="D195" t="s">
        <v>129</v>
      </c>
      <c r="G195" s="14">
        <v>1</v>
      </c>
      <c r="H195" s="15">
        <v>1005</v>
      </c>
      <c r="I195" s="15">
        <v>1012</v>
      </c>
      <c r="J195" s="15">
        <v>1041</v>
      </c>
      <c r="K195" s="15">
        <v>1005</v>
      </c>
      <c r="L195" s="15">
        <f>I195</f>
        <v>1012</v>
      </c>
      <c r="M195" s="15">
        <f>J195</f>
        <v>1041</v>
      </c>
      <c r="N195" s="14">
        <v>1064</v>
      </c>
      <c r="O195" s="14">
        <v>1074</v>
      </c>
      <c r="P195" s="14">
        <v>1133</v>
      </c>
    </row>
    <row r="196" spans="3:16" x14ac:dyDescent="0.35">
      <c r="C196" t="s">
        <v>134</v>
      </c>
      <c r="D196" t="s">
        <v>129</v>
      </c>
      <c r="G196" s="14">
        <v>2</v>
      </c>
      <c r="H196" s="15">
        <v>1354</v>
      </c>
      <c r="I196" s="15">
        <v>1372</v>
      </c>
      <c r="J196" s="15">
        <v>1410</v>
      </c>
      <c r="K196" s="15">
        <v>1354</v>
      </c>
      <c r="L196" s="15">
        <f>I196</f>
        <v>1372</v>
      </c>
      <c r="M196" s="15">
        <f>J196</f>
        <v>1410</v>
      </c>
      <c r="N196" s="14">
        <v>1437</v>
      </c>
      <c r="O196" s="14">
        <v>1452</v>
      </c>
      <c r="P196" s="14">
        <v>1526</v>
      </c>
    </row>
    <row r="197" spans="3:16" x14ac:dyDescent="0.35">
      <c r="C197" t="s">
        <v>134</v>
      </c>
      <c r="D197" t="s">
        <v>129</v>
      </c>
      <c r="G197" s="14">
        <v>3</v>
      </c>
      <c r="H197" s="15">
        <v>1702</v>
      </c>
      <c r="I197" s="15">
        <v>1732</v>
      </c>
      <c r="J197" s="15">
        <v>1778</v>
      </c>
      <c r="K197" s="15">
        <v>1702</v>
      </c>
      <c r="L197" s="15">
        <f>I197</f>
        <v>1732</v>
      </c>
      <c r="M197" s="15">
        <f>J197</f>
        <v>1778</v>
      </c>
      <c r="N197" s="14">
        <v>1810</v>
      </c>
      <c r="O197" s="14">
        <v>1830</v>
      </c>
      <c r="P197" s="14">
        <v>1920</v>
      </c>
    </row>
    <row r="198" spans="3:16" x14ac:dyDescent="0.35">
      <c r="C198" t="s">
        <v>134</v>
      </c>
      <c r="D198" t="s">
        <v>129</v>
      </c>
      <c r="G198" s="14">
        <v>4</v>
      </c>
      <c r="H198" s="15">
        <v>2050</v>
      </c>
      <c r="I198" s="15">
        <v>2092</v>
      </c>
      <c r="J198" s="15">
        <v>2146</v>
      </c>
      <c r="K198" s="15">
        <v>2050</v>
      </c>
      <c r="L198" s="15">
        <f>I198</f>
        <v>2092</v>
      </c>
      <c r="M198" s="15">
        <f>J198</f>
        <v>2146</v>
      </c>
      <c r="N198" s="14">
        <v>2184</v>
      </c>
      <c r="O198" s="14">
        <v>2209</v>
      </c>
      <c r="P198" s="14">
        <v>2313</v>
      </c>
    </row>
    <row r="199" spans="3:16" x14ac:dyDescent="0.35">
      <c r="C199" t="s">
        <v>134</v>
      </c>
      <c r="D199" t="s">
        <v>129</v>
      </c>
      <c r="G199" s="14">
        <v>5</v>
      </c>
      <c r="H199" s="15">
        <v>2399</v>
      </c>
      <c r="I199" s="15">
        <v>2452</v>
      </c>
      <c r="J199" s="15">
        <v>2515</v>
      </c>
      <c r="K199" s="15">
        <v>2399</v>
      </c>
      <c r="L199" s="15">
        <f>I199</f>
        <v>2452</v>
      </c>
      <c r="M199" s="15">
        <f>J199</f>
        <v>2515</v>
      </c>
      <c r="N199" s="14">
        <v>2557</v>
      </c>
      <c r="O199" s="14">
        <v>2587</v>
      </c>
      <c r="P199" s="14">
        <v>2706</v>
      </c>
    </row>
    <row r="200" spans="3:16" x14ac:dyDescent="0.35">
      <c r="C200" t="s">
        <v>134</v>
      </c>
      <c r="D200" t="s">
        <v>129</v>
      </c>
      <c r="G200" s="14">
        <v>6</v>
      </c>
      <c r="H200" s="15">
        <v>2747</v>
      </c>
      <c r="I200" s="15">
        <v>2812</v>
      </c>
      <c r="J200" s="15">
        <v>2883</v>
      </c>
      <c r="K200" s="15">
        <v>2747</v>
      </c>
      <c r="L200" s="15">
        <f>I200</f>
        <v>2812</v>
      </c>
      <c r="M200" s="15">
        <f>J200</f>
        <v>2883</v>
      </c>
      <c r="N200" s="14">
        <v>2930</v>
      </c>
      <c r="O200" s="14">
        <v>2965</v>
      </c>
      <c r="P200" s="14">
        <v>3100</v>
      </c>
    </row>
    <row r="201" spans="3:16" x14ac:dyDescent="0.35">
      <c r="C201" t="s">
        <v>134</v>
      </c>
      <c r="D201" t="s">
        <v>129</v>
      </c>
      <c r="G201" s="14">
        <v>7</v>
      </c>
      <c r="H201" s="15">
        <v>3095</v>
      </c>
      <c r="I201" s="15">
        <v>3172</v>
      </c>
      <c r="J201" s="15">
        <v>3251</v>
      </c>
      <c r="K201" s="15">
        <v>3095</v>
      </c>
      <c r="L201" s="15">
        <v>3172</v>
      </c>
      <c r="M201" s="15">
        <v>3251</v>
      </c>
      <c r="N201" s="14">
        <v>3304</v>
      </c>
      <c r="O201" s="14">
        <v>3344</v>
      </c>
      <c r="P201" s="14">
        <v>3493</v>
      </c>
    </row>
    <row r="202" spans="3:16" x14ac:dyDescent="0.35">
      <c r="C202" t="s">
        <v>134</v>
      </c>
      <c r="D202" t="s">
        <v>129</v>
      </c>
      <c r="G202" s="14">
        <v>8</v>
      </c>
      <c r="H202" s="15">
        <v>3444</v>
      </c>
      <c r="I202" s="15">
        <v>3532</v>
      </c>
      <c r="J202" s="15">
        <v>3620</v>
      </c>
      <c r="K202" s="15">
        <v>3444</v>
      </c>
      <c r="L202" s="15">
        <v>3532</v>
      </c>
      <c r="M202" s="15">
        <v>3620</v>
      </c>
      <c r="N202" s="14">
        <v>3677</v>
      </c>
      <c r="O202" s="14">
        <v>3722</v>
      </c>
      <c r="P202" s="14">
        <v>3886</v>
      </c>
    </row>
    <row r="203" spans="3:16" x14ac:dyDescent="0.35">
      <c r="C203" t="s">
        <v>134</v>
      </c>
      <c r="D203" t="s">
        <v>129</v>
      </c>
      <c r="G203" s="14">
        <v>9</v>
      </c>
      <c r="H203" s="15">
        <v>3793</v>
      </c>
      <c r="I203" s="15">
        <v>3892</v>
      </c>
      <c r="J203" s="15">
        <v>3989</v>
      </c>
      <c r="K203" s="15">
        <f>K202+349</f>
        <v>3793</v>
      </c>
      <c r="L203" s="15">
        <f>L202+360</f>
        <v>3892</v>
      </c>
      <c r="M203" s="15">
        <f>M202+369</f>
        <v>3989</v>
      </c>
      <c r="N203" s="14">
        <f>N202+374</f>
        <v>4051</v>
      </c>
      <c r="O203" s="14">
        <v>4101</v>
      </c>
      <c r="P203" s="14">
        <f>P202+394</f>
        <v>4280</v>
      </c>
    </row>
    <row r="204" spans="3:16" x14ac:dyDescent="0.35">
      <c r="C204" t="s">
        <v>134</v>
      </c>
      <c r="D204" t="s">
        <v>129</v>
      </c>
      <c r="G204" s="14">
        <v>10</v>
      </c>
      <c r="H204" s="15">
        <v>4142</v>
      </c>
      <c r="I204" s="15">
        <v>4252</v>
      </c>
      <c r="J204" s="15">
        <v>4358</v>
      </c>
      <c r="K204" s="15">
        <f>K203+349</f>
        <v>4142</v>
      </c>
      <c r="L204" s="15">
        <f>L203+360</f>
        <v>4252</v>
      </c>
      <c r="M204" s="15">
        <f>M203+369</f>
        <v>4358</v>
      </c>
      <c r="N204" s="14">
        <f>N203+374</f>
        <v>4425</v>
      </c>
      <c r="O204" s="14">
        <v>4480</v>
      </c>
      <c r="P204" s="14">
        <f>P203+394</f>
        <v>4674</v>
      </c>
    </row>
    <row r="205" spans="3:16" x14ac:dyDescent="0.35">
      <c r="C205" t="s">
        <v>134</v>
      </c>
      <c r="D205" t="s">
        <v>131</v>
      </c>
      <c r="G205" s="14">
        <v>1</v>
      </c>
      <c r="H205" s="15">
        <v>1255</v>
      </c>
      <c r="I205" s="15">
        <v>1265</v>
      </c>
      <c r="J205" s="15">
        <v>1300</v>
      </c>
      <c r="K205" s="15">
        <v>1255</v>
      </c>
      <c r="L205" s="15">
        <f>I205</f>
        <v>1265</v>
      </c>
      <c r="M205" s="15">
        <f>J205</f>
        <v>1300</v>
      </c>
      <c r="N205" s="14">
        <v>1330</v>
      </c>
      <c r="O205" s="14">
        <v>1341</v>
      </c>
      <c r="P205" s="14">
        <v>1416</v>
      </c>
    </row>
    <row r="206" spans="3:16" x14ac:dyDescent="0.35">
      <c r="C206" t="s">
        <v>134</v>
      </c>
      <c r="D206" t="s">
        <v>131</v>
      </c>
      <c r="G206" s="14">
        <v>2</v>
      </c>
      <c r="H206" s="15">
        <v>1691</v>
      </c>
      <c r="I206" s="15">
        <v>1715</v>
      </c>
      <c r="J206" s="15">
        <v>1761</v>
      </c>
      <c r="K206" s="15">
        <v>1691</v>
      </c>
      <c r="L206" s="15">
        <f>I206</f>
        <v>1715</v>
      </c>
      <c r="M206" s="15">
        <f>J206</f>
        <v>1761</v>
      </c>
      <c r="N206" s="14">
        <v>1796</v>
      </c>
      <c r="O206" s="14">
        <v>1815</v>
      </c>
      <c r="P206" s="14">
        <v>1908</v>
      </c>
    </row>
    <row r="207" spans="3:16" x14ac:dyDescent="0.35">
      <c r="C207" t="s">
        <v>134</v>
      </c>
      <c r="D207" t="s">
        <v>131</v>
      </c>
      <c r="G207" s="14">
        <v>3</v>
      </c>
      <c r="H207" s="15">
        <v>2127</v>
      </c>
      <c r="I207" s="15">
        <v>2165</v>
      </c>
      <c r="J207" s="15">
        <v>2222</v>
      </c>
      <c r="K207" s="15">
        <v>2127</v>
      </c>
      <c r="L207" s="15">
        <f>I207</f>
        <v>2165</v>
      </c>
      <c r="M207" s="15">
        <f>J207</f>
        <v>2222</v>
      </c>
      <c r="N207" s="14">
        <v>2263</v>
      </c>
      <c r="O207" s="14">
        <v>2288</v>
      </c>
      <c r="P207" s="14">
        <v>2400</v>
      </c>
    </row>
    <row r="208" spans="3:16" x14ac:dyDescent="0.35">
      <c r="C208" t="s">
        <v>134</v>
      </c>
      <c r="D208" t="s">
        <v>131</v>
      </c>
      <c r="G208" s="14">
        <v>4</v>
      </c>
      <c r="H208" s="15">
        <v>2563</v>
      </c>
      <c r="I208" s="15">
        <v>2615</v>
      </c>
      <c r="J208" s="15">
        <v>2683</v>
      </c>
      <c r="K208" s="15">
        <v>2563</v>
      </c>
      <c r="L208" s="15">
        <f>I208</f>
        <v>2615</v>
      </c>
      <c r="M208" s="15">
        <f>J208</f>
        <v>2683</v>
      </c>
      <c r="N208" s="14">
        <v>2730</v>
      </c>
      <c r="O208" s="14">
        <v>2761</v>
      </c>
      <c r="P208" s="14">
        <v>2891</v>
      </c>
    </row>
    <row r="209" spans="3:16" x14ac:dyDescent="0.35">
      <c r="C209" t="s">
        <v>134</v>
      </c>
      <c r="D209" t="s">
        <v>131</v>
      </c>
      <c r="G209" s="14">
        <v>5</v>
      </c>
      <c r="H209" s="15">
        <v>2999</v>
      </c>
      <c r="I209" s="15">
        <v>3065</v>
      </c>
      <c r="J209" s="15">
        <v>3144</v>
      </c>
      <c r="K209" s="15">
        <v>2999</v>
      </c>
      <c r="L209" s="15">
        <f>I209</f>
        <v>3065</v>
      </c>
      <c r="M209" s="15">
        <f>J209</f>
        <v>3144</v>
      </c>
      <c r="N209" s="14">
        <v>3196</v>
      </c>
      <c r="O209" s="14">
        <v>3235</v>
      </c>
      <c r="P209" s="14">
        <v>3383</v>
      </c>
    </row>
    <row r="210" spans="3:16" x14ac:dyDescent="0.35">
      <c r="C210" t="s">
        <v>134</v>
      </c>
      <c r="D210" t="s">
        <v>131</v>
      </c>
      <c r="G210" s="14">
        <v>6</v>
      </c>
      <c r="H210" s="15">
        <v>3435</v>
      </c>
      <c r="I210" s="15">
        <v>3515</v>
      </c>
      <c r="J210" s="15">
        <v>3605</v>
      </c>
      <c r="K210" s="15">
        <v>3435</v>
      </c>
      <c r="L210" s="15">
        <f>I210</f>
        <v>3515</v>
      </c>
      <c r="M210" s="15">
        <f>J210</f>
        <v>3605</v>
      </c>
      <c r="N210" s="14">
        <v>3663</v>
      </c>
      <c r="O210" s="14">
        <v>3708</v>
      </c>
      <c r="P210" s="14">
        <v>3875</v>
      </c>
    </row>
    <row r="211" spans="3:16" x14ac:dyDescent="0.35">
      <c r="C211" t="s">
        <v>134</v>
      </c>
      <c r="D211" t="s">
        <v>131</v>
      </c>
      <c r="G211" s="14">
        <v>7</v>
      </c>
      <c r="H211" s="15">
        <v>3870</v>
      </c>
      <c r="I211" s="15">
        <v>3965</v>
      </c>
      <c r="J211" s="15">
        <v>4065</v>
      </c>
      <c r="K211" s="15">
        <v>3870</v>
      </c>
      <c r="L211" s="15">
        <v>3965</v>
      </c>
      <c r="M211" s="15">
        <v>4065</v>
      </c>
      <c r="N211" s="14">
        <v>4130</v>
      </c>
      <c r="O211" s="14">
        <v>4181</v>
      </c>
      <c r="P211" s="14">
        <v>4366</v>
      </c>
    </row>
    <row r="212" spans="3:16" x14ac:dyDescent="0.35">
      <c r="C212" t="s">
        <v>134</v>
      </c>
      <c r="D212" t="s">
        <v>131</v>
      </c>
      <c r="G212" s="14">
        <v>8</v>
      </c>
      <c r="H212" s="15">
        <v>4306</v>
      </c>
      <c r="I212" s="15">
        <v>4415</v>
      </c>
      <c r="J212" s="15">
        <v>5884</v>
      </c>
      <c r="K212" s="15">
        <v>4306</v>
      </c>
      <c r="L212" s="15">
        <v>4415</v>
      </c>
      <c r="M212" s="15">
        <v>5884</v>
      </c>
      <c r="N212" s="14">
        <v>4596</v>
      </c>
      <c r="O212" s="14">
        <v>4655</v>
      </c>
      <c r="P212" s="14">
        <v>4858</v>
      </c>
    </row>
    <row r="213" spans="3:16" x14ac:dyDescent="0.35">
      <c r="C213" t="s">
        <v>134</v>
      </c>
      <c r="D213" t="s">
        <v>131</v>
      </c>
      <c r="G213" s="14">
        <v>9</v>
      </c>
      <c r="H213" s="15">
        <v>4742</v>
      </c>
      <c r="I213" s="15">
        <v>4865</v>
      </c>
      <c r="J213" s="15">
        <v>6345</v>
      </c>
      <c r="K213" s="15">
        <f>K212+436</f>
        <v>4742</v>
      </c>
      <c r="L213" s="15">
        <f>L212+450</f>
        <v>4865</v>
      </c>
      <c r="M213" s="15">
        <f>M212+461</f>
        <v>6345</v>
      </c>
      <c r="N213" s="14">
        <f>N212+467</f>
        <v>5063</v>
      </c>
      <c r="O213" s="14">
        <f>O212+474</f>
        <v>5129</v>
      </c>
      <c r="P213" s="14">
        <f>P212+492</f>
        <v>5350</v>
      </c>
    </row>
    <row r="214" spans="3:16" x14ac:dyDescent="0.35">
      <c r="C214" t="s">
        <v>134</v>
      </c>
      <c r="D214" t="s">
        <v>131</v>
      </c>
      <c r="G214" s="14">
        <v>10</v>
      </c>
      <c r="H214" s="15">
        <v>5178</v>
      </c>
      <c r="I214" s="15">
        <v>5315</v>
      </c>
      <c r="J214" s="15">
        <v>6806</v>
      </c>
      <c r="K214" s="15">
        <f>K213+436</f>
        <v>5178</v>
      </c>
      <c r="L214" s="15">
        <f>L213+450</f>
        <v>5315</v>
      </c>
      <c r="M214" s="15">
        <f>M213+461</f>
        <v>6806</v>
      </c>
      <c r="N214" s="14">
        <f>N213+467</f>
        <v>5530</v>
      </c>
      <c r="O214" s="14">
        <f>O213+474</f>
        <v>5603</v>
      </c>
      <c r="P214" s="14">
        <f>P213+492</f>
        <v>5842</v>
      </c>
    </row>
    <row r="215" spans="3:16" x14ac:dyDescent="0.35">
      <c r="C215" t="s">
        <v>134</v>
      </c>
      <c r="D215" t="s">
        <v>132</v>
      </c>
      <c r="G215" s="14">
        <v>1</v>
      </c>
      <c r="H215" s="15">
        <v>1155</v>
      </c>
      <c r="I215" s="15">
        <v>1164</v>
      </c>
      <c r="J215" s="15">
        <v>1199</v>
      </c>
      <c r="K215" s="15">
        <v>1155</v>
      </c>
      <c r="L215" s="15">
        <f>I215</f>
        <v>1164</v>
      </c>
      <c r="M215" s="15">
        <f>J215</f>
        <v>1199</v>
      </c>
      <c r="N215" s="14">
        <v>1224</v>
      </c>
      <c r="O215" s="14">
        <v>1235</v>
      </c>
      <c r="P215" s="14">
        <v>1303</v>
      </c>
    </row>
    <row r="216" spans="3:16" x14ac:dyDescent="0.35">
      <c r="C216" t="s">
        <v>134</v>
      </c>
      <c r="D216" t="s">
        <v>132</v>
      </c>
      <c r="G216" s="14">
        <v>2</v>
      </c>
      <c r="H216" s="15">
        <v>1556</v>
      </c>
      <c r="I216" s="15">
        <v>1578</v>
      </c>
      <c r="J216" s="15">
        <v>1622</v>
      </c>
      <c r="K216" s="15">
        <v>1556</v>
      </c>
      <c r="L216" s="15">
        <f>I216</f>
        <v>1578</v>
      </c>
      <c r="M216" s="15">
        <f>J216</f>
        <v>1622</v>
      </c>
      <c r="N216" s="14">
        <v>1653</v>
      </c>
      <c r="O216" s="14">
        <v>1670</v>
      </c>
      <c r="P216" s="14">
        <v>1755</v>
      </c>
    </row>
    <row r="217" spans="3:16" x14ac:dyDescent="0.35">
      <c r="C217" t="s">
        <v>134</v>
      </c>
      <c r="D217" t="s">
        <v>132</v>
      </c>
      <c r="G217" s="14">
        <v>3</v>
      </c>
      <c r="H217" s="15">
        <v>1957</v>
      </c>
      <c r="I217" s="15">
        <v>1992</v>
      </c>
      <c r="J217" s="15">
        <v>2045</v>
      </c>
      <c r="K217" s="15">
        <v>1957</v>
      </c>
      <c r="L217" s="15">
        <f>I217</f>
        <v>1992</v>
      </c>
      <c r="M217" s="15">
        <f>J217</f>
        <v>2045</v>
      </c>
      <c r="N217" s="14">
        <v>2082</v>
      </c>
      <c r="O217" s="14">
        <v>2105</v>
      </c>
      <c r="P217" s="14">
        <v>2208</v>
      </c>
    </row>
    <row r="218" spans="3:16" x14ac:dyDescent="0.35">
      <c r="C218" t="s">
        <v>134</v>
      </c>
      <c r="D218" t="s">
        <v>132</v>
      </c>
      <c r="G218" s="14">
        <v>4</v>
      </c>
      <c r="H218" s="15">
        <v>2358</v>
      </c>
      <c r="I218" s="15">
        <v>2406</v>
      </c>
      <c r="J218" s="15">
        <v>2469</v>
      </c>
      <c r="K218" s="15">
        <v>2358</v>
      </c>
      <c r="L218" s="15">
        <f>I218</f>
        <v>2406</v>
      </c>
      <c r="M218" s="15">
        <f>J218</f>
        <v>2469</v>
      </c>
      <c r="N218" s="14">
        <v>2511</v>
      </c>
      <c r="O218" s="14">
        <v>2540</v>
      </c>
      <c r="P218" s="14">
        <v>2660</v>
      </c>
    </row>
    <row r="219" spans="3:16" x14ac:dyDescent="0.35">
      <c r="C219" t="s">
        <v>134</v>
      </c>
      <c r="D219" t="s">
        <v>132</v>
      </c>
      <c r="G219" s="14">
        <v>5</v>
      </c>
      <c r="H219" s="15">
        <v>2759</v>
      </c>
      <c r="I219" s="15">
        <v>2820</v>
      </c>
      <c r="J219" s="15">
        <v>2892</v>
      </c>
      <c r="K219" s="15">
        <v>2759</v>
      </c>
      <c r="L219" s="15">
        <f>I219</f>
        <v>2820</v>
      </c>
      <c r="M219" s="15">
        <f>J219</f>
        <v>2892</v>
      </c>
      <c r="N219" s="14">
        <v>2940</v>
      </c>
      <c r="O219" s="14">
        <v>2975</v>
      </c>
      <c r="P219" s="14">
        <v>3113</v>
      </c>
    </row>
    <row r="220" spans="3:16" x14ac:dyDescent="0.35">
      <c r="C220" t="s">
        <v>134</v>
      </c>
      <c r="D220" t="s">
        <v>132</v>
      </c>
      <c r="G220" s="14">
        <v>6</v>
      </c>
      <c r="H220" s="15">
        <v>3160</v>
      </c>
      <c r="I220" s="15">
        <v>3235</v>
      </c>
      <c r="J220" s="15">
        <v>3315</v>
      </c>
      <c r="K220" s="15">
        <v>3160</v>
      </c>
      <c r="L220" s="15">
        <f>I220</f>
        <v>3235</v>
      </c>
      <c r="M220" s="15">
        <f>J220</f>
        <v>3315</v>
      </c>
      <c r="N220" s="14">
        <v>3370</v>
      </c>
      <c r="O220" s="14">
        <v>3410</v>
      </c>
      <c r="P220" s="14">
        <v>3565</v>
      </c>
    </row>
    <row r="221" spans="3:16" x14ac:dyDescent="0.35">
      <c r="C221" t="s">
        <v>134</v>
      </c>
      <c r="D221" t="s">
        <v>132</v>
      </c>
      <c r="G221" s="14">
        <v>7</v>
      </c>
      <c r="H221" s="15">
        <v>3560</v>
      </c>
      <c r="I221" s="15">
        <v>3649</v>
      </c>
      <c r="J221" s="15">
        <v>3739</v>
      </c>
      <c r="K221" s="15">
        <v>3560</v>
      </c>
      <c r="L221" s="15">
        <v>3649</v>
      </c>
      <c r="M221" s="15">
        <v>3739</v>
      </c>
      <c r="N221" s="14">
        <v>3799</v>
      </c>
      <c r="O221" s="14">
        <v>3845</v>
      </c>
      <c r="P221" s="14">
        <v>4018</v>
      </c>
    </row>
    <row r="222" spans="3:16" x14ac:dyDescent="0.35">
      <c r="C222" t="s">
        <v>134</v>
      </c>
      <c r="D222" t="s">
        <v>132</v>
      </c>
      <c r="G222" s="14">
        <v>8</v>
      </c>
      <c r="H222" s="15">
        <v>3961</v>
      </c>
      <c r="I222" s="15">
        <v>4063</v>
      </c>
      <c r="J222" s="15">
        <v>4162</v>
      </c>
      <c r="K222" s="15">
        <v>3961</v>
      </c>
      <c r="L222" s="15">
        <v>4063</v>
      </c>
      <c r="M222" s="15">
        <v>4162</v>
      </c>
      <c r="N222" s="14">
        <v>4228</v>
      </c>
      <c r="O222" s="14">
        <v>4280</v>
      </c>
      <c r="P222" s="14">
        <v>4470</v>
      </c>
    </row>
    <row r="223" spans="3:16" x14ac:dyDescent="0.35">
      <c r="C223" t="s">
        <v>134</v>
      </c>
      <c r="D223" t="s">
        <v>132</v>
      </c>
      <c r="G223" s="14">
        <v>9</v>
      </c>
      <c r="H223" s="15">
        <v>4362</v>
      </c>
      <c r="I223" s="15">
        <v>4478</v>
      </c>
      <c r="J223" s="15">
        <v>4586</v>
      </c>
      <c r="K223" s="15">
        <f>K222+401</f>
        <v>4362</v>
      </c>
      <c r="L223" s="15">
        <f>L222+415</f>
        <v>4478</v>
      </c>
      <c r="M223" s="15">
        <f>M222+424</f>
        <v>4586</v>
      </c>
      <c r="N223" s="14">
        <f>N222+430</f>
        <v>4658</v>
      </c>
      <c r="O223" s="14">
        <f>O222+435</f>
        <v>4715</v>
      </c>
      <c r="P223" s="14">
        <f>P222+453</f>
        <v>4923</v>
      </c>
    </row>
    <row r="224" spans="3:16" x14ac:dyDescent="0.35">
      <c r="C224" t="s">
        <v>134</v>
      </c>
      <c r="D224" t="s">
        <v>132</v>
      </c>
      <c r="G224" s="14">
        <v>10</v>
      </c>
      <c r="H224" s="15">
        <v>4763</v>
      </c>
      <c r="I224" s="15">
        <v>4893</v>
      </c>
      <c r="J224" s="15">
        <v>5010</v>
      </c>
      <c r="K224" s="15">
        <f>K223+401</f>
        <v>4763</v>
      </c>
      <c r="L224" s="15">
        <f>L223+415</f>
        <v>4893</v>
      </c>
      <c r="M224" s="15">
        <f>M223+424</f>
        <v>5010</v>
      </c>
      <c r="N224" s="14">
        <f>N223+430</f>
        <v>5088</v>
      </c>
      <c r="O224" s="14">
        <f>O223+435</f>
        <v>5150</v>
      </c>
      <c r="P224" s="14">
        <f>P223+453</f>
        <v>5376</v>
      </c>
    </row>
    <row r="225" spans="3:16" x14ac:dyDescent="0.35">
      <c r="C225" t="s">
        <v>135</v>
      </c>
      <c r="D225" t="s">
        <v>129</v>
      </c>
      <c r="G225" s="14">
        <v>1</v>
      </c>
      <c r="H225" s="14">
        <v>192</v>
      </c>
      <c r="I225" s="14">
        <v>192</v>
      </c>
      <c r="J225" s="14">
        <v>194</v>
      </c>
      <c r="K225" s="15">
        <f>H225</f>
        <v>192</v>
      </c>
      <c r="L225" s="15">
        <f>I225</f>
        <v>192</v>
      </c>
      <c r="M225" s="15">
        <f>J225</f>
        <v>194</v>
      </c>
      <c r="N225" s="14">
        <v>234</v>
      </c>
      <c r="O225" s="14">
        <v>250</v>
      </c>
      <c r="P225" s="14">
        <v>281</v>
      </c>
    </row>
    <row r="226" spans="3:16" x14ac:dyDescent="0.35">
      <c r="C226" t="s">
        <v>135</v>
      </c>
      <c r="D226" t="s">
        <v>129</v>
      </c>
      <c r="G226" s="14">
        <v>2</v>
      </c>
      <c r="H226" s="14">
        <v>352</v>
      </c>
      <c r="I226" s="14">
        <v>353</v>
      </c>
      <c r="J226" s="14">
        <v>355</v>
      </c>
      <c r="K226" s="15">
        <f>H226</f>
        <v>352</v>
      </c>
      <c r="L226" s="15">
        <f>I226</f>
        <v>353</v>
      </c>
      <c r="M226" s="15">
        <f>J226</f>
        <v>355</v>
      </c>
      <c r="N226" s="14">
        <v>430</v>
      </c>
      <c r="O226" s="14">
        <v>459</v>
      </c>
      <c r="P226" s="14">
        <v>516</v>
      </c>
    </row>
    <row r="227" spans="3:16" x14ac:dyDescent="0.35">
      <c r="C227" t="s">
        <v>135</v>
      </c>
      <c r="D227" t="s">
        <v>129</v>
      </c>
      <c r="G227" s="14">
        <v>3</v>
      </c>
      <c r="H227" s="15">
        <v>504</v>
      </c>
      <c r="I227" s="14">
        <v>505</v>
      </c>
      <c r="J227" s="14">
        <v>509</v>
      </c>
      <c r="K227" s="15">
        <f>H227</f>
        <v>504</v>
      </c>
      <c r="L227" s="15">
        <f>I227</f>
        <v>505</v>
      </c>
      <c r="M227" s="15">
        <f>J227</f>
        <v>509</v>
      </c>
      <c r="N227" s="14">
        <v>616</v>
      </c>
      <c r="O227" s="14">
        <v>658</v>
      </c>
      <c r="P227" s="14">
        <v>740</v>
      </c>
    </row>
    <row r="228" spans="3:16" x14ac:dyDescent="0.35">
      <c r="C228" t="s">
        <v>135</v>
      </c>
      <c r="D228" t="s">
        <v>129</v>
      </c>
      <c r="G228" s="14">
        <v>4</v>
      </c>
      <c r="H228" s="15">
        <v>640</v>
      </c>
      <c r="I228" s="14">
        <v>642</v>
      </c>
      <c r="J228" s="14">
        <v>646</v>
      </c>
      <c r="K228" s="15">
        <f>H228</f>
        <v>640</v>
      </c>
      <c r="L228" s="15">
        <f>I228</f>
        <v>642</v>
      </c>
      <c r="M228" s="15">
        <f>J228</f>
        <v>646</v>
      </c>
      <c r="N228" s="14">
        <v>782</v>
      </c>
      <c r="O228" s="14">
        <v>835</v>
      </c>
      <c r="P228" s="14">
        <v>939</v>
      </c>
    </row>
    <row r="229" spans="3:16" x14ac:dyDescent="0.35">
      <c r="C229" t="s">
        <v>135</v>
      </c>
      <c r="D229" t="s">
        <v>129</v>
      </c>
      <c r="G229" s="14">
        <v>5</v>
      </c>
      <c r="H229" s="15">
        <v>760</v>
      </c>
      <c r="I229" s="14">
        <v>762</v>
      </c>
      <c r="J229" s="14">
        <v>768</v>
      </c>
      <c r="K229" s="15">
        <f>H229</f>
        <v>760</v>
      </c>
      <c r="L229" s="15">
        <f>I229</f>
        <v>762</v>
      </c>
      <c r="M229" s="15">
        <f>J229</f>
        <v>768</v>
      </c>
      <c r="N229" s="14">
        <v>929</v>
      </c>
      <c r="O229" s="14">
        <v>992</v>
      </c>
      <c r="P229" s="14">
        <v>1116</v>
      </c>
    </row>
    <row r="230" spans="3:16" x14ac:dyDescent="0.35">
      <c r="C230" t="s">
        <v>135</v>
      </c>
      <c r="D230" t="s">
        <v>129</v>
      </c>
      <c r="G230" s="14">
        <v>6</v>
      </c>
      <c r="H230" s="14">
        <v>913</v>
      </c>
      <c r="I230" s="14">
        <v>914</v>
      </c>
      <c r="J230" s="14">
        <v>921</v>
      </c>
      <c r="K230" s="15">
        <f>H230</f>
        <v>913</v>
      </c>
      <c r="L230" s="15">
        <f>I230</f>
        <v>914</v>
      </c>
      <c r="M230" s="15">
        <f>J230</f>
        <v>921</v>
      </c>
      <c r="N230" s="14">
        <v>1114</v>
      </c>
      <c r="O230" s="14">
        <v>1190</v>
      </c>
      <c r="P230" s="14">
        <v>1339</v>
      </c>
    </row>
    <row r="231" spans="3:16" x14ac:dyDescent="0.35">
      <c r="C231" t="s">
        <v>135</v>
      </c>
      <c r="D231" t="s">
        <v>129</v>
      </c>
      <c r="G231" s="14">
        <v>7</v>
      </c>
      <c r="H231" s="15">
        <v>1010</v>
      </c>
      <c r="I231" s="14">
        <v>1011</v>
      </c>
      <c r="J231" s="14">
        <v>1018</v>
      </c>
      <c r="K231" s="15">
        <v>1010</v>
      </c>
      <c r="L231" s="15">
        <v>1011</v>
      </c>
      <c r="M231" s="15">
        <v>1018</v>
      </c>
      <c r="N231" s="14">
        <v>1232</v>
      </c>
      <c r="O231" s="14">
        <v>1316</v>
      </c>
      <c r="P231" s="14">
        <v>1480</v>
      </c>
    </row>
    <row r="232" spans="3:16" x14ac:dyDescent="0.35">
      <c r="C232" t="s">
        <v>135</v>
      </c>
      <c r="D232" t="s">
        <v>129</v>
      </c>
      <c r="G232" s="14">
        <v>8</v>
      </c>
      <c r="H232" s="15">
        <v>1117</v>
      </c>
      <c r="I232" s="14">
        <v>1155</v>
      </c>
      <c r="J232" s="14">
        <v>1164</v>
      </c>
      <c r="K232" s="15">
        <v>1117</v>
      </c>
      <c r="L232" s="15">
        <v>1155</v>
      </c>
      <c r="M232" s="15">
        <v>1164</v>
      </c>
      <c r="N232" s="14">
        <v>1408</v>
      </c>
      <c r="O232" s="14">
        <v>1504</v>
      </c>
      <c r="P232" s="14">
        <v>1691</v>
      </c>
    </row>
    <row r="233" spans="3:16" x14ac:dyDescent="0.35">
      <c r="C233" t="s">
        <v>135</v>
      </c>
      <c r="D233" t="s">
        <v>129</v>
      </c>
      <c r="G233" s="14">
        <v>9</v>
      </c>
      <c r="H233" s="15">
        <v>1236</v>
      </c>
      <c r="I233" s="14">
        <v>1299</v>
      </c>
      <c r="J233" s="14">
        <v>1310</v>
      </c>
      <c r="K233" s="15">
        <v>1236</v>
      </c>
      <c r="L233" s="15">
        <f>L232+144</f>
        <v>1299</v>
      </c>
      <c r="M233" s="15">
        <f>M232+146</f>
        <v>1310</v>
      </c>
      <c r="N233" s="14">
        <f>N232+176</f>
        <v>1584</v>
      </c>
      <c r="O233" s="14">
        <v>1692</v>
      </c>
      <c r="P233" s="14">
        <f>P232+211</f>
        <v>1902</v>
      </c>
    </row>
    <row r="234" spans="3:16" x14ac:dyDescent="0.35">
      <c r="C234" t="s">
        <v>135</v>
      </c>
      <c r="D234" t="s">
        <v>129</v>
      </c>
      <c r="G234" s="14">
        <v>10</v>
      </c>
      <c r="H234" s="15">
        <v>1367</v>
      </c>
      <c r="I234" s="14">
        <v>1443</v>
      </c>
      <c r="J234" s="14">
        <v>1456</v>
      </c>
      <c r="K234" s="15">
        <v>1367</v>
      </c>
      <c r="L234" s="15">
        <f>L233+144</f>
        <v>1443</v>
      </c>
      <c r="M234" s="15">
        <f>M233+146</f>
        <v>1456</v>
      </c>
      <c r="N234" s="14">
        <f>N233+176</f>
        <v>1760</v>
      </c>
      <c r="O234" s="14">
        <v>1880</v>
      </c>
      <c r="P234" s="14">
        <f>P233+211</f>
        <v>2113</v>
      </c>
    </row>
    <row r="235" spans="3:16" x14ac:dyDescent="0.35">
      <c r="C235" t="s">
        <v>135</v>
      </c>
      <c r="D235" t="s">
        <v>131</v>
      </c>
      <c r="E235" t="s">
        <v>136</v>
      </c>
      <c r="G235" s="14">
        <v>1</v>
      </c>
      <c r="H235" s="14">
        <v>230</v>
      </c>
      <c r="I235" s="14">
        <v>232</v>
      </c>
      <c r="J235" s="14">
        <v>238</v>
      </c>
      <c r="K235" s="15">
        <f>H235</f>
        <v>230</v>
      </c>
      <c r="L235" s="15">
        <f>I235</f>
        <v>232</v>
      </c>
      <c r="M235" s="15">
        <f>J235</f>
        <v>238</v>
      </c>
      <c r="N235" s="14">
        <v>289</v>
      </c>
      <c r="O235" s="14">
        <v>322</v>
      </c>
      <c r="P235" s="14">
        <v>351</v>
      </c>
    </row>
    <row r="236" spans="3:16" x14ac:dyDescent="0.35">
      <c r="C236" t="s">
        <v>135</v>
      </c>
      <c r="D236" t="s">
        <v>131</v>
      </c>
      <c r="E236" t="s">
        <v>136</v>
      </c>
      <c r="G236" s="14">
        <v>2</v>
      </c>
      <c r="H236" s="14">
        <v>422</v>
      </c>
      <c r="I236" s="14">
        <v>425</v>
      </c>
      <c r="J236" s="14">
        <v>437</v>
      </c>
      <c r="K236" s="15">
        <f>H236</f>
        <v>422</v>
      </c>
      <c r="L236" s="15">
        <f>I236</f>
        <v>425</v>
      </c>
      <c r="M236" s="15">
        <f>J236</f>
        <v>437</v>
      </c>
      <c r="N236" s="14">
        <v>530</v>
      </c>
      <c r="O236" s="14">
        <v>591</v>
      </c>
      <c r="P236" s="14">
        <v>644</v>
      </c>
    </row>
    <row r="237" spans="3:16" x14ac:dyDescent="0.35">
      <c r="C237" t="s">
        <v>135</v>
      </c>
      <c r="D237" t="s">
        <v>131</v>
      </c>
      <c r="E237" t="s">
        <v>136</v>
      </c>
      <c r="G237" s="14">
        <v>3</v>
      </c>
      <c r="H237" s="14">
        <v>604</v>
      </c>
      <c r="I237" s="14">
        <v>609</v>
      </c>
      <c r="J237" s="14">
        <v>627</v>
      </c>
      <c r="K237" s="15">
        <f>H237</f>
        <v>604</v>
      </c>
      <c r="L237" s="15">
        <f>I237</f>
        <v>609</v>
      </c>
      <c r="M237" s="15">
        <f>J237</f>
        <v>627</v>
      </c>
      <c r="N237" s="14">
        <v>758</v>
      </c>
      <c r="O237" s="14">
        <v>846</v>
      </c>
      <c r="P237" s="14">
        <v>923</v>
      </c>
    </row>
    <row r="238" spans="3:16" x14ac:dyDescent="0.35">
      <c r="C238" t="s">
        <v>135</v>
      </c>
      <c r="D238" t="s">
        <v>131</v>
      </c>
      <c r="E238" t="s">
        <v>136</v>
      </c>
      <c r="G238" s="14">
        <v>4</v>
      </c>
      <c r="H238" s="14">
        <v>767</v>
      </c>
      <c r="I238" s="14">
        <v>773</v>
      </c>
      <c r="J238" s="14">
        <v>796</v>
      </c>
      <c r="K238" s="15">
        <f>H238</f>
        <v>767</v>
      </c>
      <c r="L238" s="15">
        <f>I238</f>
        <v>773</v>
      </c>
      <c r="M238" s="15">
        <f>J238</f>
        <v>796</v>
      </c>
      <c r="N238" s="14">
        <v>963</v>
      </c>
      <c r="O238" s="14">
        <v>1074</v>
      </c>
      <c r="P238" s="14">
        <v>1172</v>
      </c>
    </row>
    <row r="239" spans="3:16" x14ac:dyDescent="0.35">
      <c r="C239" t="s">
        <v>135</v>
      </c>
      <c r="D239" t="s">
        <v>131</v>
      </c>
      <c r="E239" t="s">
        <v>136</v>
      </c>
      <c r="G239" s="14">
        <v>5</v>
      </c>
      <c r="H239" s="14">
        <v>911</v>
      </c>
      <c r="I239" s="14">
        <v>918</v>
      </c>
      <c r="J239" s="14">
        <v>945</v>
      </c>
      <c r="K239" s="15">
        <f>H239</f>
        <v>911</v>
      </c>
      <c r="L239" s="15">
        <f>I239</f>
        <v>918</v>
      </c>
      <c r="M239" s="15">
        <f>J239</f>
        <v>945</v>
      </c>
      <c r="N239" s="14">
        <v>1144</v>
      </c>
      <c r="O239" s="14">
        <v>1276</v>
      </c>
      <c r="P239" s="14">
        <v>1391</v>
      </c>
    </row>
    <row r="240" spans="3:16" x14ac:dyDescent="0.35">
      <c r="C240" t="s">
        <v>135</v>
      </c>
      <c r="D240" t="s">
        <v>131</v>
      </c>
      <c r="E240" t="s">
        <v>136</v>
      </c>
      <c r="G240" s="14">
        <v>6</v>
      </c>
      <c r="H240" s="15">
        <v>1094</v>
      </c>
      <c r="I240" s="15">
        <v>1102</v>
      </c>
      <c r="J240" s="15">
        <v>1134</v>
      </c>
      <c r="K240" s="15">
        <f>H240</f>
        <v>1094</v>
      </c>
      <c r="L240" s="15">
        <f>I240</f>
        <v>1102</v>
      </c>
      <c r="M240" s="15">
        <f>J240</f>
        <v>1134</v>
      </c>
      <c r="N240" s="14">
        <v>1373</v>
      </c>
      <c r="O240" s="14">
        <v>1531</v>
      </c>
      <c r="P240" s="14">
        <v>1670</v>
      </c>
    </row>
    <row r="241" spans="3:18" x14ac:dyDescent="0.35">
      <c r="C241" t="s">
        <v>135</v>
      </c>
      <c r="D241" t="s">
        <v>131</v>
      </c>
      <c r="E241" t="s">
        <v>136</v>
      </c>
      <c r="G241" s="14">
        <v>7</v>
      </c>
      <c r="H241" s="15">
        <v>1209</v>
      </c>
      <c r="I241" s="15">
        <v>1218</v>
      </c>
      <c r="J241" s="15">
        <v>1254</v>
      </c>
      <c r="K241" s="15">
        <v>1209</v>
      </c>
      <c r="L241" s="15">
        <v>1218</v>
      </c>
      <c r="M241" s="15">
        <v>1254</v>
      </c>
      <c r="N241" s="14">
        <v>1517</v>
      </c>
      <c r="O241" s="14">
        <v>1692</v>
      </c>
      <c r="P241" s="14">
        <v>1846</v>
      </c>
    </row>
    <row r="242" spans="3:18" x14ac:dyDescent="0.35">
      <c r="C242" t="s">
        <v>135</v>
      </c>
      <c r="D242" t="s">
        <v>131</v>
      </c>
      <c r="E242" t="s">
        <v>136</v>
      </c>
      <c r="G242" s="14">
        <v>8</v>
      </c>
      <c r="H242" s="15">
        <v>1433</v>
      </c>
      <c r="I242" s="15">
        <v>1392</v>
      </c>
      <c r="J242" s="15">
        <v>1433</v>
      </c>
      <c r="K242" s="15">
        <v>1433</v>
      </c>
      <c r="L242" s="15">
        <v>1392</v>
      </c>
      <c r="M242" s="15">
        <v>1433</v>
      </c>
      <c r="N242" s="14">
        <v>1734</v>
      </c>
      <c r="O242" s="14">
        <v>1934</v>
      </c>
      <c r="P242" s="14">
        <v>2109</v>
      </c>
    </row>
    <row r="243" spans="3:18" x14ac:dyDescent="0.35">
      <c r="C243" t="s">
        <v>135</v>
      </c>
      <c r="D243" t="s">
        <v>131</v>
      </c>
      <c r="E243" t="s">
        <v>136</v>
      </c>
      <c r="G243" s="14">
        <v>9</v>
      </c>
      <c r="H243" s="15">
        <v>1477</v>
      </c>
      <c r="I243" s="15">
        <v>1566</v>
      </c>
      <c r="J243" s="15">
        <v>1612</v>
      </c>
      <c r="K243" s="15">
        <v>1477</v>
      </c>
      <c r="L243" s="15">
        <f>L242+174</f>
        <v>1566</v>
      </c>
      <c r="M243" s="15">
        <f>M242+179</f>
        <v>1612</v>
      </c>
      <c r="N243" s="14">
        <f>N242+217</f>
        <v>1951</v>
      </c>
      <c r="O243" s="14">
        <v>2176</v>
      </c>
      <c r="P243" s="14">
        <f>P242+264</f>
        <v>2373</v>
      </c>
    </row>
    <row r="244" spans="3:18" x14ac:dyDescent="0.35">
      <c r="C244" t="s">
        <v>135</v>
      </c>
      <c r="D244" t="s">
        <v>131</v>
      </c>
      <c r="E244" t="s">
        <v>136</v>
      </c>
      <c r="G244" s="14">
        <v>10</v>
      </c>
      <c r="H244" s="15">
        <v>1633</v>
      </c>
      <c r="I244" s="15">
        <v>1740</v>
      </c>
      <c r="J244" s="15">
        <v>1791</v>
      </c>
      <c r="K244" s="15">
        <v>1633</v>
      </c>
      <c r="L244" s="15">
        <f>L243+174</f>
        <v>1740</v>
      </c>
      <c r="M244" s="15">
        <f>M243+179</f>
        <v>1791</v>
      </c>
      <c r="N244" s="14">
        <f>N243+217</f>
        <v>2168</v>
      </c>
      <c r="O244" s="14">
        <v>2418</v>
      </c>
      <c r="P244" s="14">
        <f>P243+264</f>
        <v>2637</v>
      </c>
    </row>
    <row r="245" spans="3:18" x14ac:dyDescent="0.35">
      <c r="C245" t="s">
        <v>135</v>
      </c>
      <c r="D245" t="s">
        <v>131</v>
      </c>
      <c r="E245" t="s">
        <v>137</v>
      </c>
      <c r="G245" s="14">
        <v>1</v>
      </c>
      <c r="H245" s="14">
        <v>293</v>
      </c>
      <c r="I245" s="14">
        <v>295</v>
      </c>
      <c r="J245" s="14">
        <v>304</v>
      </c>
      <c r="K245" s="15">
        <f>H245</f>
        <v>293</v>
      </c>
      <c r="L245" s="15">
        <f>I245</f>
        <v>295</v>
      </c>
      <c r="M245" s="15">
        <f>J245</f>
        <v>304</v>
      </c>
      <c r="N245" s="14">
        <v>368</v>
      </c>
      <c r="O245" s="14">
        <v>411</v>
      </c>
      <c r="P245" s="14">
        <v>448</v>
      </c>
      <c r="R245" s="18"/>
    </row>
    <row r="246" spans="3:18" x14ac:dyDescent="0.35">
      <c r="C246" t="s">
        <v>135</v>
      </c>
      <c r="D246" t="s">
        <v>131</v>
      </c>
      <c r="E246" t="s">
        <v>137</v>
      </c>
      <c r="G246" s="14">
        <v>2</v>
      </c>
      <c r="H246" s="14">
        <v>538</v>
      </c>
      <c r="I246" s="14">
        <v>542</v>
      </c>
      <c r="J246" s="14">
        <v>558</v>
      </c>
      <c r="K246" s="15">
        <f>H246</f>
        <v>538</v>
      </c>
      <c r="L246" s="15">
        <f>I246</f>
        <v>542</v>
      </c>
      <c r="M246" s="15">
        <f>J246</f>
        <v>558</v>
      </c>
      <c r="N246" s="14">
        <v>675</v>
      </c>
      <c r="O246" s="14">
        <v>753</v>
      </c>
      <c r="P246" s="14">
        <v>822</v>
      </c>
      <c r="R246" s="18"/>
    </row>
    <row r="247" spans="3:18" x14ac:dyDescent="0.35">
      <c r="C247" t="s">
        <v>135</v>
      </c>
      <c r="D247" t="s">
        <v>131</v>
      </c>
      <c r="E247" t="s">
        <v>137</v>
      </c>
      <c r="G247" s="14">
        <v>3</v>
      </c>
      <c r="H247" s="14">
        <v>771</v>
      </c>
      <c r="I247" s="14">
        <v>776</v>
      </c>
      <c r="J247" s="14">
        <v>799</v>
      </c>
      <c r="K247" s="15">
        <f>H247</f>
        <v>771</v>
      </c>
      <c r="L247" s="15">
        <f>I247</f>
        <v>776</v>
      </c>
      <c r="M247" s="15">
        <f>J247</f>
        <v>799</v>
      </c>
      <c r="N247" s="14">
        <v>967</v>
      </c>
      <c r="O247" s="14">
        <v>1079</v>
      </c>
      <c r="P247" s="14">
        <v>1177</v>
      </c>
      <c r="R247" s="18"/>
    </row>
    <row r="248" spans="3:18" x14ac:dyDescent="0.35">
      <c r="C248" t="s">
        <v>135</v>
      </c>
      <c r="D248" t="s">
        <v>131</v>
      </c>
      <c r="E248" t="s">
        <v>137</v>
      </c>
      <c r="G248" s="14">
        <v>4</v>
      </c>
      <c r="H248" s="14">
        <v>979</v>
      </c>
      <c r="I248" s="14">
        <v>986</v>
      </c>
      <c r="J248" s="15">
        <v>1015</v>
      </c>
      <c r="K248" s="15">
        <f>H248</f>
        <v>979</v>
      </c>
      <c r="L248" s="15">
        <f>I248</f>
        <v>986</v>
      </c>
      <c r="M248" s="15">
        <f>J248</f>
        <v>1015</v>
      </c>
      <c r="N248" s="14">
        <v>1228</v>
      </c>
      <c r="O248" s="14">
        <v>1370</v>
      </c>
      <c r="P248" s="14">
        <v>1494</v>
      </c>
      <c r="R248" s="18"/>
    </row>
    <row r="249" spans="3:18" x14ac:dyDescent="0.35">
      <c r="C249" t="s">
        <v>135</v>
      </c>
      <c r="D249" t="s">
        <v>131</v>
      </c>
      <c r="E249" t="s">
        <v>137</v>
      </c>
      <c r="G249" s="14">
        <v>5</v>
      </c>
      <c r="H249" s="15">
        <v>1162</v>
      </c>
      <c r="I249" s="15">
        <v>1171</v>
      </c>
      <c r="J249" s="15">
        <v>1205</v>
      </c>
      <c r="K249" s="15">
        <f>H249</f>
        <v>1162</v>
      </c>
      <c r="L249" s="15">
        <f>I249</f>
        <v>1171</v>
      </c>
      <c r="M249" s="15">
        <f>J249</f>
        <v>1205</v>
      </c>
      <c r="N249" s="14">
        <v>1459</v>
      </c>
      <c r="O249" s="14">
        <v>1627</v>
      </c>
      <c r="P249" s="14">
        <v>1774</v>
      </c>
      <c r="R249" s="18"/>
    </row>
    <row r="250" spans="3:18" x14ac:dyDescent="0.35">
      <c r="C250" t="s">
        <v>135</v>
      </c>
      <c r="D250" t="s">
        <v>131</v>
      </c>
      <c r="E250" t="s">
        <v>137</v>
      </c>
      <c r="G250" s="14">
        <v>6</v>
      </c>
      <c r="H250" s="15">
        <v>1395</v>
      </c>
      <c r="I250" s="15">
        <v>1405</v>
      </c>
      <c r="J250" s="15">
        <v>1447</v>
      </c>
      <c r="K250" s="15">
        <f>H250</f>
        <v>1395</v>
      </c>
      <c r="L250" s="15">
        <f>I250</f>
        <v>1405</v>
      </c>
      <c r="M250" s="15">
        <f>J250</f>
        <v>1447</v>
      </c>
      <c r="N250" s="14">
        <v>1751</v>
      </c>
      <c r="O250" s="14">
        <v>1952</v>
      </c>
      <c r="P250" s="14">
        <v>2129</v>
      </c>
      <c r="R250" s="18"/>
    </row>
    <row r="251" spans="3:18" x14ac:dyDescent="0.35">
      <c r="C251" t="s">
        <v>135</v>
      </c>
      <c r="D251" t="s">
        <v>131</v>
      </c>
      <c r="E251" t="s">
        <v>137</v>
      </c>
      <c r="G251" s="14">
        <v>7</v>
      </c>
      <c r="H251" s="15">
        <v>1542</v>
      </c>
      <c r="I251" s="15">
        <v>1553</v>
      </c>
      <c r="J251" s="15">
        <v>1599</v>
      </c>
      <c r="K251" s="15">
        <v>1542</v>
      </c>
      <c r="L251" s="15">
        <v>1553</v>
      </c>
      <c r="M251" s="15">
        <v>1599</v>
      </c>
      <c r="N251" s="14">
        <v>1935</v>
      </c>
      <c r="O251" s="14">
        <v>2158</v>
      </c>
      <c r="P251" s="14">
        <v>2354</v>
      </c>
      <c r="R251" s="18"/>
    </row>
    <row r="252" spans="3:18" x14ac:dyDescent="0.35">
      <c r="C252" t="s">
        <v>135</v>
      </c>
      <c r="D252" t="s">
        <v>131</v>
      </c>
      <c r="E252" t="s">
        <v>137</v>
      </c>
      <c r="G252" s="14">
        <v>8</v>
      </c>
      <c r="H252" s="15">
        <v>1704</v>
      </c>
      <c r="I252" s="15">
        <v>1775</v>
      </c>
      <c r="J252" s="15">
        <v>1827</v>
      </c>
      <c r="K252" s="15">
        <v>1704</v>
      </c>
      <c r="L252" s="15">
        <v>1775</v>
      </c>
      <c r="M252" s="15">
        <v>1827</v>
      </c>
      <c r="N252" s="14">
        <v>2211</v>
      </c>
      <c r="O252" s="14">
        <v>2466</v>
      </c>
      <c r="P252" s="14">
        <v>2690</v>
      </c>
      <c r="R252" s="18"/>
    </row>
    <row r="253" spans="3:18" x14ac:dyDescent="0.35">
      <c r="C253" t="s">
        <v>135</v>
      </c>
      <c r="D253" t="s">
        <v>131</v>
      </c>
      <c r="E253" t="s">
        <v>137</v>
      </c>
      <c r="G253" s="14">
        <v>9</v>
      </c>
      <c r="H253" s="15">
        <v>1884</v>
      </c>
      <c r="I253" s="15">
        <v>1997</v>
      </c>
      <c r="J253" s="15">
        <v>2055</v>
      </c>
      <c r="K253" s="15">
        <v>1884</v>
      </c>
      <c r="L253" s="15">
        <f>L252+222</f>
        <v>1997</v>
      </c>
      <c r="M253" s="15">
        <f>M252+228</f>
        <v>2055</v>
      </c>
      <c r="N253" s="14">
        <f>N252+276</f>
        <v>2487</v>
      </c>
      <c r="O253" s="14">
        <v>2774</v>
      </c>
      <c r="P253" s="14">
        <f>P252+336</f>
        <v>3026</v>
      </c>
      <c r="R253" s="18"/>
    </row>
    <row r="254" spans="3:18" x14ac:dyDescent="0.35">
      <c r="C254" t="s">
        <v>135</v>
      </c>
      <c r="D254" t="s">
        <v>131</v>
      </c>
      <c r="E254" t="s">
        <v>137</v>
      </c>
      <c r="G254" s="14">
        <v>10</v>
      </c>
      <c r="H254" s="15">
        <v>2082</v>
      </c>
      <c r="I254" s="15">
        <v>2219</v>
      </c>
      <c r="J254" s="15">
        <v>2283</v>
      </c>
      <c r="K254" s="15">
        <v>2082</v>
      </c>
      <c r="L254" s="15">
        <f>L253+222</f>
        <v>2219</v>
      </c>
      <c r="M254" s="15">
        <f>M253+228</f>
        <v>2283</v>
      </c>
      <c r="N254" s="14">
        <f>N253+276</f>
        <v>2763</v>
      </c>
      <c r="O254" s="14">
        <v>3082</v>
      </c>
      <c r="P254" s="14">
        <f>P253+336</f>
        <v>3362</v>
      </c>
      <c r="R254" s="18"/>
    </row>
    <row r="255" spans="3:18" x14ac:dyDescent="0.35">
      <c r="C255" t="s">
        <v>135</v>
      </c>
      <c r="D255" t="s">
        <v>131</v>
      </c>
      <c r="E255" t="s">
        <v>138</v>
      </c>
      <c r="G255" s="14">
        <v>1</v>
      </c>
      <c r="H255" s="14">
        <v>357</v>
      </c>
      <c r="I255" s="14">
        <v>360</v>
      </c>
      <c r="J255" s="14">
        <v>370</v>
      </c>
      <c r="K255" s="15">
        <f>H255</f>
        <v>357</v>
      </c>
      <c r="L255" s="15">
        <f>I255</f>
        <v>360</v>
      </c>
      <c r="M255" s="15">
        <f>J255</f>
        <v>370</v>
      </c>
      <c r="N255" s="14">
        <v>448</v>
      </c>
      <c r="O255" s="14">
        <v>500</v>
      </c>
      <c r="P255" s="14">
        <v>545</v>
      </c>
      <c r="R255" s="18"/>
    </row>
    <row r="256" spans="3:18" x14ac:dyDescent="0.35">
      <c r="C256" t="s">
        <v>135</v>
      </c>
      <c r="D256" t="s">
        <v>131</v>
      </c>
      <c r="E256" t="s">
        <v>138</v>
      </c>
      <c r="G256" s="14">
        <v>2</v>
      </c>
      <c r="H256" s="14">
        <v>655</v>
      </c>
      <c r="I256" s="14">
        <v>660</v>
      </c>
      <c r="J256" s="14">
        <v>679</v>
      </c>
      <c r="K256" s="15">
        <f>H256</f>
        <v>655</v>
      </c>
      <c r="L256" s="15">
        <f>I256</f>
        <v>660</v>
      </c>
      <c r="M256" s="15">
        <f>J256</f>
        <v>679</v>
      </c>
      <c r="N256" s="14">
        <v>822</v>
      </c>
      <c r="O256" s="14">
        <v>917</v>
      </c>
      <c r="P256" s="14">
        <v>1000</v>
      </c>
      <c r="R256" s="18"/>
    </row>
    <row r="257" spans="3:18" x14ac:dyDescent="0.35">
      <c r="C257" t="s">
        <v>135</v>
      </c>
      <c r="D257" t="s">
        <v>131</v>
      </c>
      <c r="E257" t="s">
        <v>138</v>
      </c>
      <c r="G257" s="14">
        <v>3</v>
      </c>
      <c r="H257" s="14">
        <v>938</v>
      </c>
      <c r="I257" s="14">
        <v>945</v>
      </c>
      <c r="J257" s="14">
        <v>973</v>
      </c>
      <c r="K257" s="15">
        <f>H257</f>
        <v>938</v>
      </c>
      <c r="L257" s="15">
        <f>I257</f>
        <v>945</v>
      </c>
      <c r="M257" s="15">
        <f>J257</f>
        <v>973</v>
      </c>
      <c r="N257" s="14">
        <v>1177</v>
      </c>
      <c r="O257" s="14">
        <v>1313</v>
      </c>
      <c r="P257" s="14">
        <v>1432</v>
      </c>
      <c r="R257" s="18"/>
    </row>
    <row r="258" spans="3:18" x14ac:dyDescent="0.35">
      <c r="C258" t="s">
        <v>135</v>
      </c>
      <c r="D258" t="s">
        <v>131</v>
      </c>
      <c r="E258" t="s">
        <v>138</v>
      </c>
      <c r="G258" s="14">
        <v>4</v>
      </c>
      <c r="H258" s="15">
        <v>1191</v>
      </c>
      <c r="I258" s="15">
        <v>1200</v>
      </c>
      <c r="J258" s="15">
        <v>1235</v>
      </c>
      <c r="K258" s="15">
        <f>H258</f>
        <v>1191</v>
      </c>
      <c r="L258" s="15">
        <f>I258</f>
        <v>1200</v>
      </c>
      <c r="M258" s="15">
        <f>J258</f>
        <v>1235</v>
      </c>
      <c r="N258" s="14">
        <v>1495</v>
      </c>
      <c r="O258" s="14">
        <v>1667</v>
      </c>
      <c r="P258" s="19">
        <v>1819</v>
      </c>
      <c r="R258" s="18"/>
    </row>
    <row r="259" spans="3:18" x14ac:dyDescent="0.35">
      <c r="C259" t="s">
        <v>135</v>
      </c>
      <c r="D259" t="s">
        <v>131</v>
      </c>
      <c r="E259" t="s">
        <v>138</v>
      </c>
      <c r="G259" s="14">
        <v>5</v>
      </c>
      <c r="H259" s="15">
        <v>1415</v>
      </c>
      <c r="I259" s="15">
        <v>1425</v>
      </c>
      <c r="J259" s="15">
        <v>1467</v>
      </c>
      <c r="K259" s="15">
        <f>H259</f>
        <v>1415</v>
      </c>
      <c r="L259" s="15">
        <f>I259</f>
        <v>1425</v>
      </c>
      <c r="M259" s="15">
        <f>J259</f>
        <v>1467</v>
      </c>
      <c r="N259" s="14">
        <v>1776</v>
      </c>
      <c r="O259" s="14">
        <v>1980</v>
      </c>
      <c r="P259" s="14">
        <v>2160</v>
      </c>
      <c r="R259" s="18"/>
    </row>
    <row r="260" spans="3:18" x14ac:dyDescent="0.35">
      <c r="C260" t="s">
        <v>135</v>
      </c>
      <c r="D260" t="s">
        <v>131</v>
      </c>
      <c r="E260" t="s">
        <v>138</v>
      </c>
      <c r="G260" s="14">
        <v>6</v>
      </c>
      <c r="H260" s="15">
        <v>1698</v>
      </c>
      <c r="I260" s="15">
        <v>1711</v>
      </c>
      <c r="J260" s="15">
        <v>1761</v>
      </c>
      <c r="K260" s="15">
        <f>H260</f>
        <v>1698</v>
      </c>
      <c r="L260" s="15">
        <f>I260</f>
        <v>1711</v>
      </c>
      <c r="M260" s="15">
        <f>J260</f>
        <v>1761</v>
      </c>
      <c r="N260" s="14">
        <v>2131</v>
      </c>
      <c r="O260" s="14">
        <v>2376</v>
      </c>
      <c r="P260" s="14">
        <v>2592</v>
      </c>
      <c r="R260" s="18"/>
    </row>
    <row r="261" spans="3:18" x14ac:dyDescent="0.35">
      <c r="C261" t="s">
        <v>135</v>
      </c>
      <c r="D261" t="s">
        <v>131</v>
      </c>
      <c r="E261" t="s">
        <v>138</v>
      </c>
      <c r="G261" s="14">
        <v>7</v>
      </c>
      <c r="H261" s="15">
        <v>1877</v>
      </c>
      <c r="I261" s="15">
        <v>1891</v>
      </c>
      <c r="J261" s="15">
        <v>1946</v>
      </c>
      <c r="K261" s="15">
        <v>1877</v>
      </c>
      <c r="L261" s="15">
        <v>1891</v>
      </c>
      <c r="M261" s="15">
        <v>1946</v>
      </c>
      <c r="N261" s="14">
        <v>2355</v>
      </c>
      <c r="O261" s="14">
        <v>2626</v>
      </c>
      <c r="P261" s="14">
        <v>2865</v>
      </c>
      <c r="R261" s="18"/>
    </row>
    <row r="262" spans="3:18" x14ac:dyDescent="0.35">
      <c r="C262" t="s">
        <v>135</v>
      </c>
      <c r="D262" t="s">
        <v>131</v>
      </c>
      <c r="E262" t="s">
        <v>138</v>
      </c>
      <c r="G262" s="14">
        <v>8</v>
      </c>
      <c r="H262" s="15">
        <v>2074</v>
      </c>
      <c r="I262" s="15">
        <v>2161</v>
      </c>
      <c r="J262" s="15">
        <v>2224</v>
      </c>
      <c r="K262" s="15">
        <v>2074</v>
      </c>
      <c r="L262" s="15">
        <v>2161</v>
      </c>
      <c r="M262" s="15">
        <v>2224</v>
      </c>
      <c r="N262" s="14">
        <v>2692</v>
      </c>
      <c r="O262" s="14">
        <v>3002</v>
      </c>
      <c r="P262" s="14">
        <v>3274</v>
      </c>
      <c r="R262" s="18"/>
    </row>
    <row r="263" spans="3:18" x14ac:dyDescent="0.35">
      <c r="C263" t="s">
        <v>135</v>
      </c>
      <c r="D263" t="s">
        <v>131</v>
      </c>
      <c r="E263" t="s">
        <v>138</v>
      </c>
      <c r="G263" s="14">
        <v>9</v>
      </c>
      <c r="H263" s="15">
        <v>2292</v>
      </c>
      <c r="I263" s="15">
        <v>2431</v>
      </c>
      <c r="J263" s="15">
        <v>2502</v>
      </c>
      <c r="K263" s="15">
        <v>2292</v>
      </c>
      <c r="L263" s="15">
        <f>L262+270</f>
        <v>2431</v>
      </c>
      <c r="M263" s="15">
        <f>M262+278</f>
        <v>2502</v>
      </c>
      <c r="N263" s="14">
        <f>N262+337</f>
        <v>3029</v>
      </c>
      <c r="O263" s="14">
        <v>3377</v>
      </c>
      <c r="P263" s="14">
        <f>P262+409</f>
        <v>3683</v>
      </c>
    </row>
    <row r="264" spans="3:18" x14ac:dyDescent="0.35">
      <c r="C264" t="s">
        <v>135</v>
      </c>
      <c r="D264" t="s">
        <v>131</v>
      </c>
      <c r="E264" t="s">
        <v>138</v>
      </c>
      <c r="G264" s="14">
        <v>10</v>
      </c>
      <c r="H264" s="15">
        <v>2533</v>
      </c>
      <c r="I264" s="15">
        <v>2701</v>
      </c>
      <c r="J264" s="15">
        <v>2780</v>
      </c>
      <c r="K264" s="15">
        <v>2533</v>
      </c>
      <c r="L264" s="15">
        <f>L263+270</f>
        <v>2701</v>
      </c>
      <c r="M264" s="15">
        <f>M263+278</f>
        <v>2780</v>
      </c>
      <c r="N264" s="14">
        <f>N263+337</f>
        <v>3366</v>
      </c>
      <c r="O264" s="14">
        <v>3752</v>
      </c>
      <c r="P264" s="14">
        <f>P263+409</f>
        <v>4092</v>
      </c>
    </row>
    <row r="265" spans="3:18" x14ac:dyDescent="0.35">
      <c r="C265" t="s">
        <v>135</v>
      </c>
      <c r="D265" t="s">
        <v>132</v>
      </c>
      <c r="G265" s="14">
        <v>1</v>
      </c>
      <c r="H265" s="14">
        <v>358</v>
      </c>
      <c r="I265" s="14">
        <v>358</v>
      </c>
      <c r="J265" s="14">
        <v>356</v>
      </c>
      <c r="K265" s="15">
        <f>H265</f>
        <v>358</v>
      </c>
      <c r="L265" s="15">
        <f>I265</f>
        <v>358</v>
      </c>
      <c r="M265" s="15">
        <f>J265</f>
        <v>356</v>
      </c>
      <c r="N265" s="14">
        <v>432</v>
      </c>
      <c r="O265" s="14">
        <v>472</v>
      </c>
      <c r="P265" s="14">
        <v>538</v>
      </c>
    </row>
    <row r="266" spans="3:18" x14ac:dyDescent="0.35">
      <c r="C266" t="s">
        <v>135</v>
      </c>
      <c r="D266" t="s">
        <v>132</v>
      </c>
      <c r="G266" s="14">
        <v>2</v>
      </c>
      <c r="H266" s="14">
        <v>657</v>
      </c>
      <c r="I266" s="14">
        <v>656</v>
      </c>
      <c r="J266" s="14">
        <v>654</v>
      </c>
      <c r="K266" s="15">
        <f>H266</f>
        <v>657</v>
      </c>
      <c r="L266" s="15">
        <f>I266</f>
        <v>656</v>
      </c>
      <c r="M266" s="15">
        <f>J266</f>
        <v>654</v>
      </c>
      <c r="N266" s="14">
        <v>792</v>
      </c>
      <c r="O266" s="14">
        <v>865</v>
      </c>
      <c r="P266" s="14">
        <v>987</v>
      </c>
    </row>
    <row r="267" spans="3:18" x14ac:dyDescent="0.35">
      <c r="C267" t="s">
        <v>135</v>
      </c>
      <c r="D267" t="s">
        <v>132</v>
      </c>
      <c r="G267" s="14">
        <v>3</v>
      </c>
      <c r="H267" s="14">
        <v>941</v>
      </c>
      <c r="I267" s="14">
        <v>940</v>
      </c>
      <c r="J267" s="14">
        <v>936</v>
      </c>
      <c r="K267" s="15">
        <f>H267</f>
        <v>941</v>
      </c>
      <c r="L267" s="15">
        <f>I267</f>
        <v>940</v>
      </c>
      <c r="M267" s="15">
        <f>J267</f>
        <v>936</v>
      </c>
      <c r="N267" s="14">
        <v>1134</v>
      </c>
      <c r="O267" s="14">
        <v>1239</v>
      </c>
      <c r="P267" s="14">
        <v>1413</v>
      </c>
    </row>
    <row r="268" spans="3:18" x14ac:dyDescent="0.35">
      <c r="C268" t="s">
        <v>135</v>
      </c>
      <c r="D268" t="s">
        <v>132</v>
      </c>
      <c r="G268" s="14">
        <v>4</v>
      </c>
      <c r="H268" s="15">
        <v>1195</v>
      </c>
      <c r="I268" s="15">
        <v>1193</v>
      </c>
      <c r="J268" s="15">
        <v>1189</v>
      </c>
      <c r="K268" s="15">
        <f>H268</f>
        <v>1195</v>
      </c>
      <c r="L268" s="15">
        <f>I268</f>
        <v>1193</v>
      </c>
      <c r="M268" s="15">
        <f>J268</f>
        <v>1189</v>
      </c>
      <c r="N268" s="14">
        <v>1440</v>
      </c>
      <c r="O268" s="14">
        <v>1573</v>
      </c>
      <c r="P268" s="14">
        <v>1794</v>
      </c>
    </row>
    <row r="269" spans="3:18" x14ac:dyDescent="0.35">
      <c r="C269" t="s">
        <v>135</v>
      </c>
      <c r="D269" t="s">
        <v>132</v>
      </c>
      <c r="G269" s="14">
        <v>5</v>
      </c>
      <c r="H269" s="15">
        <v>1419</v>
      </c>
      <c r="I269" s="15">
        <v>1417</v>
      </c>
      <c r="J269" s="15">
        <v>1412</v>
      </c>
      <c r="K269" s="15">
        <f>H269</f>
        <v>1419</v>
      </c>
      <c r="L269" s="15">
        <f>I269</f>
        <v>1417</v>
      </c>
      <c r="M269" s="15">
        <f>J269</f>
        <v>1412</v>
      </c>
      <c r="N269" s="14">
        <v>1710</v>
      </c>
      <c r="O269" s="14">
        <v>1868</v>
      </c>
      <c r="P269" s="14">
        <v>2131</v>
      </c>
    </row>
    <row r="270" spans="3:18" x14ac:dyDescent="0.35">
      <c r="C270" t="s">
        <v>135</v>
      </c>
      <c r="D270" t="s">
        <v>132</v>
      </c>
      <c r="G270" s="14">
        <v>6</v>
      </c>
      <c r="H270" s="15">
        <v>1703</v>
      </c>
      <c r="I270" s="15">
        <v>1701</v>
      </c>
      <c r="J270" s="15">
        <v>1695</v>
      </c>
      <c r="K270" s="15">
        <f>H270</f>
        <v>1703</v>
      </c>
      <c r="L270" s="15">
        <f>I270</f>
        <v>1701</v>
      </c>
      <c r="M270" s="15">
        <f>J270</f>
        <v>1695</v>
      </c>
      <c r="N270" s="14">
        <v>2052</v>
      </c>
      <c r="O270" s="14">
        <v>2242</v>
      </c>
      <c r="P270" s="14">
        <v>2557</v>
      </c>
    </row>
    <row r="271" spans="3:18" x14ac:dyDescent="0.35">
      <c r="C271" t="s">
        <v>135</v>
      </c>
      <c r="D271" t="s">
        <v>132</v>
      </c>
      <c r="G271" s="14">
        <v>7</v>
      </c>
      <c r="H271" s="15">
        <v>1882</v>
      </c>
      <c r="I271" s="15">
        <v>1880</v>
      </c>
      <c r="J271" s="15">
        <v>1873</v>
      </c>
      <c r="K271" s="15">
        <v>1882</v>
      </c>
      <c r="L271" s="15">
        <v>1880</v>
      </c>
      <c r="M271" s="15">
        <v>1873</v>
      </c>
      <c r="N271" s="14">
        <v>2268</v>
      </c>
      <c r="O271" s="14">
        <v>2478</v>
      </c>
      <c r="P271" s="14">
        <v>2826</v>
      </c>
    </row>
    <row r="272" spans="3:18" x14ac:dyDescent="0.35">
      <c r="C272" t="s">
        <v>135</v>
      </c>
      <c r="D272" t="s">
        <v>132</v>
      </c>
      <c r="G272" s="14">
        <v>8</v>
      </c>
      <c r="H272" s="15">
        <v>2080</v>
      </c>
      <c r="I272" s="15">
        <v>2148</v>
      </c>
      <c r="J272" s="15">
        <v>2141</v>
      </c>
      <c r="K272" s="15">
        <v>2080</v>
      </c>
      <c r="L272" s="15">
        <v>2148</v>
      </c>
      <c r="M272" s="15">
        <v>2141</v>
      </c>
      <c r="N272" s="14">
        <v>2592</v>
      </c>
      <c r="O272" s="14">
        <v>2832</v>
      </c>
      <c r="P272" s="14">
        <v>3230</v>
      </c>
    </row>
    <row r="273" spans="2:16" x14ac:dyDescent="0.35">
      <c r="C273" t="s">
        <v>135</v>
      </c>
      <c r="D273" t="s">
        <v>132</v>
      </c>
      <c r="G273" s="14">
        <v>9</v>
      </c>
      <c r="H273" s="15">
        <v>2299</v>
      </c>
      <c r="I273" s="15">
        <v>2417</v>
      </c>
      <c r="J273" s="15">
        <v>2409</v>
      </c>
      <c r="K273" s="15">
        <v>2299</v>
      </c>
      <c r="L273" s="15">
        <f>L272+269</f>
        <v>2417</v>
      </c>
      <c r="M273" s="15">
        <f>M272+268</f>
        <v>2409</v>
      </c>
      <c r="N273" s="14">
        <f>N272+324</f>
        <v>2916</v>
      </c>
      <c r="O273" s="14">
        <v>3186</v>
      </c>
      <c r="P273" s="14">
        <f>P272+404</f>
        <v>3634</v>
      </c>
    </row>
    <row r="274" spans="2:16" x14ac:dyDescent="0.35">
      <c r="C274" t="s">
        <v>135</v>
      </c>
      <c r="D274" t="s">
        <v>132</v>
      </c>
      <c r="G274" s="14">
        <v>10</v>
      </c>
      <c r="H274" s="15">
        <v>2541</v>
      </c>
      <c r="I274" s="15">
        <v>2686</v>
      </c>
      <c r="J274" s="15">
        <v>2677</v>
      </c>
      <c r="K274" s="15">
        <v>2541</v>
      </c>
      <c r="L274" s="15">
        <f>L273+269</f>
        <v>2686</v>
      </c>
      <c r="M274" s="15">
        <f>M273+268</f>
        <v>2677</v>
      </c>
      <c r="N274" s="14">
        <f>N273+324</f>
        <v>3240</v>
      </c>
      <c r="O274" s="14">
        <v>3540</v>
      </c>
      <c r="P274" s="14">
        <f>P273+404</f>
        <v>4038</v>
      </c>
    </row>
    <row r="275" spans="2:16" x14ac:dyDescent="0.35">
      <c r="C275" t="s">
        <v>139</v>
      </c>
      <c r="D275" t="s">
        <v>129</v>
      </c>
      <c r="G275" s="14">
        <v>1</v>
      </c>
      <c r="H275" s="14">
        <v>160</v>
      </c>
      <c r="I275" s="14">
        <v>164</v>
      </c>
      <c r="J275" s="14">
        <v>167</v>
      </c>
      <c r="K275" s="15">
        <f>H275</f>
        <v>160</v>
      </c>
      <c r="L275" s="15">
        <f>I275</f>
        <v>164</v>
      </c>
      <c r="M275" s="15">
        <f>J275</f>
        <v>167</v>
      </c>
      <c r="N275" s="14">
        <v>167</v>
      </c>
      <c r="O275" s="14">
        <v>177</v>
      </c>
      <c r="P275" s="14">
        <v>193</v>
      </c>
    </row>
    <row r="276" spans="2:16" x14ac:dyDescent="0.35">
      <c r="C276" t="s">
        <v>139</v>
      </c>
      <c r="D276" t="s">
        <v>129</v>
      </c>
      <c r="G276" s="14">
        <v>2</v>
      </c>
      <c r="H276" s="14">
        <v>160</v>
      </c>
      <c r="I276" s="14">
        <v>164</v>
      </c>
      <c r="J276" s="14">
        <v>167</v>
      </c>
      <c r="K276" s="15">
        <f>H276</f>
        <v>160</v>
      </c>
      <c r="L276" s="15">
        <f>I276</f>
        <v>164</v>
      </c>
      <c r="M276" s="15">
        <f>J276</f>
        <v>167</v>
      </c>
      <c r="N276" s="14">
        <v>167</v>
      </c>
      <c r="O276" s="14">
        <v>177</v>
      </c>
      <c r="P276" s="14">
        <v>193</v>
      </c>
    </row>
    <row r="277" spans="2:16" x14ac:dyDescent="0.35">
      <c r="C277" t="s">
        <v>139</v>
      </c>
      <c r="D277" t="s">
        <v>129</v>
      </c>
      <c r="G277" s="14">
        <v>3</v>
      </c>
      <c r="H277" s="14">
        <v>160</v>
      </c>
      <c r="I277" s="14">
        <v>164</v>
      </c>
      <c r="J277" s="14">
        <v>167</v>
      </c>
      <c r="K277" s="15">
        <f>H277</f>
        <v>160</v>
      </c>
      <c r="L277" s="15">
        <f>I277</f>
        <v>164</v>
      </c>
      <c r="M277" s="15">
        <f>J277</f>
        <v>167</v>
      </c>
      <c r="N277" s="14">
        <v>167</v>
      </c>
      <c r="O277" s="14">
        <v>177</v>
      </c>
      <c r="P277" s="14">
        <v>193</v>
      </c>
    </row>
    <row r="278" spans="2:16" x14ac:dyDescent="0.35">
      <c r="C278" t="s">
        <v>139</v>
      </c>
      <c r="D278" t="s">
        <v>129</v>
      </c>
      <c r="G278" s="14">
        <v>4</v>
      </c>
      <c r="H278" s="14">
        <v>170</v>
      </c>
      <c r="I278" s="14">
        <v>174</v>
      </c>
      <c r="J278" s="14">
        <v>178</v>
      </c>
      <c r="K278" s="15">
        <f>H278</f>
        <v>170</v>
      </c>
      <c r="L278" s="15">
        <f>I278</f>
        <v>174</v>
      </c>
      <c r="M278" s="15">
        <f>J278</f>
        <v>178</v>
      </c>
      <c r="N278" s="14">
        <v>181</v>
      </c>
      <c r="O278" s="14">
        <v>184</v>
      </c>
      <c r="P278" s="14">
        <v>193</v>
      </c>
    </row>
    <row r="279" spans="2:16" x14ac:dyDescent="0.35">
      <c r="C279" t="s">
        <v>139</v>
      </c>
      <c r="D279" t="s">
        <v>129</v>
      </c>
      <c r="G279" s="14">
        <v>5</v>
      </c>
      <c r="H279" s="14">
        <v>199</v>
      </c>
      <c r="I279" s="14">
        <v>204</v>
      </c>
      <c r="J279" s="14">
        <v>209</v>
      </c>
      <c r="K279" s="15">
        <f>H279</f>
        <v>199</v>
      </c>
      <c r="L279" s="15">
        <f>I279</f>
        <v>204</v>
      </c>
      <c r="M279" s="15">
        <f>J279</f>
        <v>209</v>
      </c>
      <c r="N279" s="14">
        <v>212</v>
      </c>
      <c r="O279" s="14">
        <v>215</v>
      </c>
      <c r="P279" s="14">
        <v>225</v>
      </c>
    </row>
    <row r="280" spans="2:16" x14ac:dyDescent="0.35">
      <c r="C280" t="s">
        <v>139</v>
      </c>
      <c r="D280" t="s">
        <v>129</v>
      </c>
      <c r="G280" s="14">
        <v>6</v>
      </c>
      <c r="H280" s="14">
        <v>228</v>
      </c>
      <c r="I280" s="14">
        <v>234</v>
      </c>
      <c r="J280" s="14">
        <v>240</v>
      </c>
      <c r="K280" s="15">
        <f>H280</f>
        <v>228</v>
      </c>
      <c r="L280" s="15">
        <f>I280</f>
        <v>234</v>
      </c>
      <c r="M280" s="15">
        <v>240</v>
      </c>
      <c r="N280" s="14">
        <v>243</v>
      </c>
      <c r="O280" s="14">
        <v>246</v>
      </c>
      <c r="P280" s="14">
        <v>258</v>
      </c>
    </row>
    <row r="281" spans="2:16" x14ac:dyDescent="0.35">
      <c r="B281" s="2" t="s">
        <v>140</v>
      </c>
      <c r="C281" t="s">
        <v>139</v>
      </c>
      <c r="D281" t="s">
        <v>129</v>
      </c>
      <c r="G281" s="14">
        <v>7</v>
      </c>
      <c r="H281" s="14">
        <v>228</v>
      </c>
      <c r="I281" s="14">
        <v>234</v>
      </c>
      <c r="J281" s="14">
        <v>240</v>
      </c>
      <c r="K281" s="15">
        <f>H281</f>
        <v>228</v>
      </c>
      <c r="L281" s="15">
        <f>I281</f>
        <v>234</v>
      </c>
      <c r="M281" s="15">
        <v>240</v>
      </c>
      <c r="N281" s="14">
        <v>243</v>
      </c>
      <c r="O281" s="14">
        <v>246</v>
      </c>
      <c r="P281" s="14">
        <v>258</v>
      </c>
    </row>
    <row r="282" spans="2:16" x14ac:dyDescent="0.35">
      <c r="C282" t="s">
        <v>139</v>
      </c>
      <c r="D282" t="s">
        <v>129</v>
      </c>
      <c r="G282" s="14">
        <v>8</v>
      </c>
      <c r="H282" s="14">
        <v>228</v>
      </c>
      <c r="I282" s="14">
        <v>234</v>
      </c>
      <c r="J282" s="14">
        <v>240</v>
      </c>
      <c r="K282" s="15">
        <f>H282</f>
        <v>228</v>
      </c>
      <c r="L282" s="15">
        <f>I282</f>
        <v>234</v>
      </c>
      <c r="M282" s="15">
        <v>240</v>
      </c>
      <c r="N282" s="14">
        <v>243</v>
      </c>
      <c r="O282" s="14">
        <v>246</v>
      </c>
      <c r="P282" s="14">
        <v>258</v>
      </c>
    </row>
    <row r="283" spans="2:16" x14ac:dyDescent="0.35">
      <c r="C283" t="s">
        <v>139</v>
      </c>
      <c r="D283" t="s">
        <v>129</v>
      </c>
      <c r="G283" s="14">
        <v>9</v>
      </c>
      <c r="H283" s="14">
        <v>228</v>
      </c>
      <c r="I283" s="14">
        <v>234</v>
      </c>
      <c r="J283" s="14">
        <v>240</v>
      </c>
      <c r="K283" s="15">
        <f>H283</f>
        <v>228</v>
      </c>
      <c r="L283" s="15">
        <f>I283</f>
        <v>234</v>
      </c>
      <c r="M283" s="15">
        <v>240</v>
      </c>
      <c r="N283" s="14">
        <v>243</v>
      </c>
      <c r="O283" s="14">
        <v>246</v>
      </c>
      <c r="P283" s="14">
        <v>258</v>
      </c>
    </row>
    <row r="284" spans="2:16" x14ac:dyDescent="0.35">
      <c r="B284" s="2" t="s">
        <v>141</v>
      </c>
      <c r="C284" t="s">
        <v>139</v>
      </c>
      <c r="D284" t="s">
        <v>129</v>
      </c>
      <c r="G284" s="14">
        <v>10</v>
      </c>
      <c r="H284" s="14">
        <v>228</v>
      </c>
      <c r="I284" s="14">
        <v>234</v>
      </c>
      <c r="J284" s="14">
        <v>240</v>
      </c>
      <c r="K284" s="15">
        <f>H284</f>
        <v>228</v>
      </c>
      <c r="L284" s="15">
        <f>I284</f>
        <v>234</v>
      </c>
      <c r="M284" s="15">
        <v>240</v>
      </c>
      <c r="N284" s="14">
        <v>243</v>
      </c>
      <c r="O284" s="14">
        <v>246</v>
      </c>
      <c r="P284" s="14">
        <v>258</v>
      </c>
    </row>
    <row r="285" spans="2:16" x14ac:dyDescent="0.35">
      <c r="C285" t="s">
        <v>139</v>
      </c>
      <c r="D285" t="s">
        <v>131</v>
      </c>
      <c r="G285" s="14">
        <v>1</v>
      </c>
      <c r="H285" s="14">
        <v>273</v>
      </c>
      <c r="I285" s="14">
        <v>281</v>
      </c>
      <c r="J285" s="14">
        <v>286</v>
      </c>
      <c r="K285" s="15">
        <f>H285</f>
        <v>273</v>
      </c>
      <c r="L285" s="15">
        <f>I285</f>
        <v>281</v>
      </c>
      <c r="M285" s="15">
        <f>J285</f>
        <v>286</v>
      </c>
      <c r="N285" s="14">
        <v>286</v>
      </c>
      <c r="O285" s="14">
        <v>303</v>
      </c>
      <c r="P285" s="14">
        <v>330</v>
      </c>
    </row>
    <row r="286" spans="2:16" x14ac:dyDescent="0.35">
      <c r="C286" t="s">
        <v>139</v>
      </c>
      <c r="D286" t="s">
        <v>131</v>
      </c>
      <c r="G286" s="14">
        <v>2</v>
      </c>
      <c r="H286" s="14">
        <v>273</v>
      </c>
      <c r="I286" s="14">
        <v>281</v>
      </c>
      <c r="J286" s="14">
        <v>286</v>
      </c>
      <c r="K286" s="15">
        <f>H286</f>
        <v>273</v>
      </c>
      <c r="L286" s="15">
        <f>I286</f>
        <v>281</v>
      </c>
      <c r="M286" s="15">
        <f>J286</f>
        <v>286</v>
      </c>
      <c r="N286" s="14">
        <v>286</v>
      </c>
      <c r="O286" s="14">
        <v>303</v>
      </c>
      <c r="P286" s="14">
        <v>330</v>
      </c>
    </row>
    <row r="287" spans="2:16" x14ac:dyDescent="0.35">
      <c r="C287" t="s">
        <v>139</v>
      </c>
      <c r="D287" t="s">
        <v>131</v>
      </c>
      <c r="G287" s="14">
        <v>3</v>
      </c>
      <c r="H287" s="14">
        <v>273</v>
      </c>
      <c r="I287" s="14">
        <v>281</v>
      </c>
      <c r="J287" s="14">
        <v>286</v>
      </c>
      <c r="K287" s="15">
        <f>H287</f>
        <v>273</v>
      </c>
      <c r="L287" s="15">
        <f>I287</f>
        <v>281</v>
      </c>
      <c r="M287" s="15">
        <f>J287</f>
        <v>286</v>
      </c>
      <c r="N287" s="14">
        <v>286</v>
      </c>
      <c r="O287" s="14">
        <v>303</v>
      </c>
      <c r="P287" s="14">
        <v>330</v>
      </c>
    </row>
    <row r="288" spans="2:16" x14ac:dyDescent="0.35">
      <c r="C288" t="s">
        <v>139</v>
      </c>
      <c r="D288" t="s">
        <v>131</v>
      </c>
      <c r="G288" s="14">
        <v>4</v>
      </c>
      <c r="H288" s="14">
        <v>273</v>
      </c>
      <c r="I288" s="14">
        <v>281</v>
      </c>
      <c r="J288" s="14">
        <v>286</v>
      </c>
      <c r="K288" s="15">
        <f>H288</f>
        <v>273</v>
      </c>
      <c r="L288" s="15">
        <f>I288</f>
        <v>281</v>
      </c>
      <c r="M288" s="15">
        <f>J288</f>
        <v>286</v>
      </c>
      <c r="N288" s="14">
        <v>286</v>
      </c>
      <c r="O288" s="14">
        <v>303</v>
      </c>
      <c r="P288" s="14">
        <v>330</v>
      </c>
    </row>
    <row r="289" spans="2:23" x14ac:dyDescent="0.35">
      <c r="C289" t="s">
        <v>139</v>
      </c>
      <c r="D289" t="s">
        <v>131</v>
      </c>
      <c r="G289" s="14">
        <v>5</v>
      </c>
      <c r="H289" s="14">
        <v>273</v>
      </c>
      <c r="I289" s="14">
        <v>281</v>
      </c>
      <c r="J289" s="14">
        <v>286</v>
      </c>
      <c r="K289" s="15">
        <f>H289</f>
        <v>273</v>
      </c>
      <c r="L289" s="15">
        <f>I289</f>
        <v>281</v>
      </c>
      <c r="M289" s="15">
        <f>J289</f>
        <v>286</v>
      </c>
      <c r="N289" s="14">
        <v>286</v>
      </c>
      <c r="O289" s="14">
        <v>303</v>
      </c>
      <c r="P289" s="14">
        <v>330</v>
      </c>
      <c r="Q289" t="s">
        <v>129</v>
      </c>
      <c r="R289" s="20" t="s">
        <v>136</v>
      </c>
      <c r="S289" s="14">
        <v>1</v>
      </c>
      <c r="T289" t="s">
        <v>128</v>
      </c>
      <c r="W289" t="s">
        <v>135</v>
      </c>
    </row>
    <row r="290" spans="2:23" x14ac:dyDescent="0.35">
      <c r="C290" t="s">
        <v>139</v>
      </c>
      <c r="D290" t="s">
        <v>131</v>
      </c>
      <c r="G290" s="14">
        <v>6</v>
      </c>
      <c r="H290" s="14">
        <v>285</v>
      </c>
      <c r="I290" s="14">
        <v>292</v>
      </c>
      <c r="J290" s="14">
        <v>300</v>
      </c>
      <c r="K290" s="15">
        <f>H290</f>
        <v>285</v>
      </c>
      <c r="L290" s="15">
        <f>I290</f>
        <v>292</v>
      </c>
      <c r="M290" s="15">
        <v>300</v>
      </c>
      <c r="N290" s="14">
        <v>304</v>
      </c>
      <c r="O290" s="14">
        <v>308</v>
      </c>
      <c r="P290" s="14">
        <v>330</v>
      </c>
      <c r="Q290" t="s">
        <v>131</v>
      </c>
      <c r="R290" s="21" t="s">
        <v>137</v>
      </c>
      <c r="S290" s="14">
        <v>2</v>
      </c>
      <c r="T290" t="s">
        <v>134</v>
      </c>
    </row>
    <row r="291" spans="2:23" x14ac:dyDescent="0.35">
      <c r="C291" t="s">
        <v>139</v>
      </c>
      <c r="D291" t="s">
        <v>131</v>
      </c>
      <c r="G291" s="14">
        <v>7</v>
      </c>
      <c r="H291" s="14">
        <v>285</v>
      </c>
      <c r="I291" s="14">
        <v>292</v>
      </c>
      <c r="J291" s="14">
        <v>300</v>
      </c>
      <c r="K291" s="15">
        <f>H291</f>
        <v>285</v>
      </c>
      <c r="L291" s="15">
        <f>I291</f>
        <v>292</v>
      </c>
      <c r="M291" s="15">
        <v>300</v>
      </c>
      <c r="N291" s="14">
        <v>304</v>
      </c>
      <c r="O291" s="14">
        <v>308</v>
      </c>
      <c r="P291" s="14">
        <v>330</v>
      </c>
      <c r="Q291" t="s">
        <v>132</v>
      </c>
      <c r="R291" s="20" t="s">
        <v>138</v>
      </c>
      <c r="S291" s="14">
        <v>3</v>
      </c>
      <c r="T291" t="s">
        <v>139</v>
      </c>
      <c r="W291" t="s">
        <v>142</v>
      </c>
    </row>
    <row r="292" spans="2:23" x14ac:dyDescent="0.35">
      <c r="C292" t="s">
        <v>139</v>
      </c>
      <c r="D292" t="s">
        <v>131</v>
      </c>
      <c r="G292" s="14">
        <v>8</v>
      </c>
      <c r="H292" s="14">
        <v>285</v>
      </c>
      <c r="I292" s="14">
        <v>292</v>
      </c>
      <c r="J292" s="14">
        <v>300</v>
      </c>
      <c r="K292" s="15">
        <f>H292</f>
        <v>285</v>
      </c>
      <c r="L292" s="15">
        <f>I292</f>
        <v>292</v>
      </c>
      <c r="M292" s="15">
        <v>300</v>
      </c>
      <c r="N292" s="14">
        <v>304</v>
      </c>
      <c r="O292" s="14">
        <v>308</v>
      </c>
      <c r="P292" s="14">
        <v>330</v>
      </c>
      <c r="S292" s="14">
        <v>4</v>
      </c>
    </row>
    <row r="293" spans="2:23" x14ac:dyDescent="0.35">
      <c r="C293" t="s">
        <v>139</v>
      </c>
      <c r="D293" t="s">
        <v>131</v>
      </c>
      <c r="G293" s="14">
        <v>9</v>
      </c>
      <c r="H293" s="14">
        <v>285</v>
      </c>
      <c r="I293" s="14">
        <v>292</v>
      </c>
      <c r="J293" s="14">
        <v>300</v>
      </c>
      <c r="K293" s="15">
        <f>H293</f>
        <v>285</v>
      </c>
      <c r="L293" s="15">
        <f>I293</f>
        <v>292</v>
      </c>
      <c r="M293" s="15">
        <v>300</v>
      </c>
      <c r="N293" s="14">
        <v>304</v>
      </c>
      <c r="O293" s="14">
        <v>308</v>
      </c>
      <c r="P293" s="14">
        <v>330</v>
      </c>
      <c r="S293" s="14">
        <v>5</v>
      </c>
    </row>
    <row r="294" spans="2:23" x14ac:dyDescent="0.35">
      <c r="C294" t="s">
        <v>139</v>
      </c>
      <c r="D294" t="s">
        <v>131</v>
      </c>
      <c r="G294" s="14">
        <v>10</v>
      </c>
      <c r="H294" s="14">
        <v>285</v>
      </c>
      <c r="I294" s="14">
        <v>292</v>
      </c>
      <c r="J294" s="14">
        <v>300</v>
      </c>
      <c r="K294" s="15">
        <f>H294</f>
        <v>285</v>
      </c>
      <c r="L294" s="15">
        <f>I294</f>
        <v>292</v>
      </c>
      <c r="M294" s="15">
        <v>300</v>
      </c>
      <c r="N294" s="14">
        <v>304</v>
      </c>
      <c r="O294" s="14">
        <v>308</v>
      </c>
      <c r="P294" s="14">
        <v>330</v>
      </c>
      <c r="S294" s="14">
        <v>6</v>
      </c>
    </row>
    <row r="295" spans="2:23" x14ac:dyDescent="0.35">
      <c r="C295" t="s">
        <v>139</v>
      </c>
      <c r="D295" t="s">
        <v>132</v>
      </c>
      <c r="G295" s="14">
        <v>1</v>
      </c>
      <c r="H295" s="14">
        <v>225</v>
      </c>
      <c r="I295" s="14">
        <v>232</v>
      </c>
      <c r="J295" s="14">
        <v>236</v>
      </c>
      <c r="K295" s="15">
        <f>H295</f>
        <v>225</v>
      </c>
      <c r="L295" s="15">
        <f>I295</f>
        <v>232</v>
      </c>
      <c r="M295" s="15">
        <f>J295</f>
        <v>236</v>
      </c>
      <c r="N295" s="14">
        <v>236</v>
      </c>
      <c r="O295" s="14">
        <v>250</v>
      </c>
      <c r="P295" s="14">
        <v>272</v>
      </c>
      <c r="S295" s="22" t="s">
        <v>143</v>
      </c>
    </row>
    <row r="296" spans="2:23" x14ac:dyDescent="0.35">
      <c r="B296" s="2" t="s">
        <v>144</v>
      </c>
      <c r="C296" t="s">
        <v>139</v>
      </c>
      <c r="D296" t="s">
        <v>132</v>
      </c>
      <c r="G296" s="14">
        <v>2</v>
      </c>
      <c r="H296" s="14">
        <v>225</v>
      </c>
      <c r="I296" s="14">
        <v>232</v>
      </c>
      <c r="J296" s="14">
        <v>236</v>
      </c>
      <c r="K296" s="15">
        <f>H296</f>
        <v>225</v>
      </c>
      <c r="L296" s="15">
        <f>I296</f>
        <v>232</v>
      </c>
      <c r="M296" s="15">
        <f>J296</f>
        <v>236</v>
      </c>
      <c r="N296" s="14">
        <v>236</v>
      </c>
      <c r="O296" s="14">
        <v>250</v>
      </c>
      <c r="P296" s="14">
        <v>272</v>
      </c>
    </row>
    <row r="297" spans="2:23" x14ac:dyDescent="0.35">
      <c r="C297" t="s">
        <v>139</v>
      </c>
      <c r="D297" t="s">
        <v>132</v>
      </c>
      <c r="G297" s="14">
        <v>3</v>
      </c>
      <c r="H297" s="14">
        <v>225</v>
      </c>
      <c r="I297" s="14">
        <v>232</v>
      </c>
      <c r="J297" s="14">
        <v>236</v>
      </c>
      <c r="K297" s="15">
        <f>H297</f>
        <v>225</v>
      </c>
      <c r="L297" s="15">
        <f>I297</f>
        <v>232</v>
      </c>
      <c r="M297" s="15">
        <f>J297</f>
        <v>236</v>
      </c>
      <c r="N297" s="14">
        <v>236</v>
      </c>
      <c r="O297" s="14">
        <v>250</v>
      </c>
      <c r="P297" s="14">
        <v>272</v>
      </c>
    </row>
    <row r="298" spans="2:23" x14ac:dyDescent="0.35">
      <c r="C298" t="s">
        <v>139</v>
      </c>
      <c r="D298" t="s">
        <v>132</v>
      </c>
      <c r="G298" s="14">
        <v>4</v>
      </c>
      <c r="H298" s="14">
        <v>225</v>
      </c>
      <c r="I298" s="14">
        <v>232</v>
      </c>
      <c r="J298" s="14">
        <v>236</v>
      </c>
      <c r="K298" s="15">
        <f>H298</f>
        <v>225</v>
      </c>
      <c r="L298" s="15">
        <f>I298</f>
        <v>232</v>
      </c>
      <c r="M298" s="15">
        <f>J298</f>
        <v>236</v>
      </c>
      <c r="N298" s="14">
        <v>236</v>
      </c>
      <c r="O298" s="14">
        <v>250</v>
      </c>
      <c r="P298" s="14">
        <v>272</v>
      </c>
    </row>
    <row r="299" spans="2:23" x14ac:dyDescent="0.35">
      <c r="C299" t="s">
        <v>139</v>
      </c>
      <c r="D299" t="s">
        <v>132</v>
      </c>
      <c r="G299" s="14">
        <v>5</v>
      </c>
      <c r="H299" s="14">
        <v>229</v>
      </c>
      <c r="I299" s="14">
        <v>234</v>
      </c>
      <c r="J299" s="14">
        <v>240</v>
      </c>
      <c r="K299" s="15">
        <f>H299</f>
        <v>229</v>
      </c>
      <c r="L299" s="15">
        <f>I299</f>
        <v>234</v>
      </c>
      <c r="M299" s="15">
        <f>J299</f>
        <v>240</v>
      </c>
      <c r="N299" s="14">
        <v>244</v>
      </c>
      <c r="O299" s="14">
        <v>250</v>
      </c>
      <c r="P299" s="14">
        <v>272</v>
      </c>
    </row>
    <row r="300" spans="2:23" x14ac:dyDescent="0.35">
      <c r="C300" t="s">
        <v>139</v>
      </c>
      <c r="D300" t="s">
        <v>132</v>
      </c>
      <c r="G300" s="14">
        <v>6</v>
      </c>
      <c r="H300" s="14">
        <v>263</v>
      </c>
      <c r="I300" s="14">
        <v>269</v>
      </c>
      <c r="J300" s="14">
        <v>275</v>
      </c>
      <c r="K300" s="15">
        <f>H300</f>
        <v>263</v>
      </c>
      <c r="L300" s="15">
        <f>I300</f>
        <v>269</v>
      </c>
      <c r="M300" s="15">
        <v>275</v>
      </c>
      <c r="N300" s="14">
        <v>280</v>
      </c>
      <c r="O300" s="14">
        <v>283</v>
      </c>
      <c r="P300" s="14">
        <v>296</v>
      </c>
    </row>
    <row r="301" spans="2:23" x14ac:dyDescent="0.35">
      <c r="C301" t="s">
        <v>139</v>
      </c>
      <c r="D301" t="s">
        <v>132</v>
      </c>
      <c r="G301" s="14">
        <v>7</v>
      </c>
      <c r="H301" s="14">
        <v>263</v>
      </c>
      <c r="I301" s="14">
        <v>269</v>
      </c>
      <c r="J301" s="14">
        <v>275</v>
      </c>
      <c r="K301" s="15">
        <f>H301</f>
        <v>263</v>
      </c>
      <c r="L301" s="15">
        <f>I301</f>
        <v>269</v>
      </c>
      <c r="M301" s="15">
        <v>275</v>
      </c>
      <c r="N301" s="14">
        <v>280</v>
      </c>
      <c r="O301" s="14">
        <v>283</v>
      </c>
      <c r="P301" s="14">
        <v>296</v>
      </c>
    </row>
    <row r="302" spans="2:23" x14ac:dyDescent="0.35">
      <c r="C302" t="s">
        <v>139</v>
      </c>
      <c r="D302" t="s">
        <v>132</v>
      </c>
      <c r="G302" s="14">
        <v>8</v>
      </c>
      <c r="H302" s="14">
        <v>263</v>
      </c>
      <c r="I302" s="14">
        <v>269</v>
      </c>
      <c r="J302" s="14">
        <v>275</v>
      </c>
      <c r="K302" s="15">
        <f>H302</f>
        <v>263</v>
      </c>
      <c r="L302" s="15">
        <f>I302</f>
        <v>269</v>
      </c>
      <c r="M302" s="15">
        <v>275</v>
      </c>
      <c r="N302" s="14">
        <v>280</v>
      </c>
      <c r="O302" s="14">
        <v>283</v>
      </c>
      <c r="P302" s="14">
        <v>296</v>
      </c>
    </row>
    <row r="303" spans="2:23" x14ac:dyDescent="0.35">
      <c r="C303" t="s">
        <v>139</v>
      </c>
      <c r="D303" t="s">
        <v>132</v>
      </c>
      <c r="G303" s="14">
        <v>9</v>
      </c>
      <c r="H303" s="14">
        <v>263</v>
      </c>
      <c r="I303" s="14">
        <v>269</v>
      </c>
      <c r="J303" s="14">
        <v>275</v>
      </c>
      <c r="K303" s="15">
        <f>H303</f>
        <v>263</v>
      </c>
      <c r="L303" s="15">
        <f>I303</f>
        <v>269</v>
      </c>
      <c r="M303" s="15">
        <v>275</v>
      </c>
      <c r="N303" s="14">
        <v>280</v>
      </c>
      <c r="O303" s="14">
        <v>283</v>
      </c>
      <c r="P303" s="14">
        <v>296</v>
      </c>
    </row>
    <row r="304" spans="2:23" x14ac:dyDescent="0.35">
      <c r="C304" t="s">
        <v>139</v>
      </c>
      <c r="D304" t="s">
        <v>132</v>
      </c>
      <c r="G304" s="14">
        <v>10</v>
      </c>
      <c r="H304" s="14">
        <v>263</v>
      </c>
      <c r="I304" s="14">
        <v>269</v>
      </c>
      <c r="J304" s="14">
        <v>275</v>
      </c>
      <c r="K304" s="15">
        <f>H304</f>
        <v>263</v>
      </c>
      <c r="L304" s="15">
        <f>I304</f>
        <v>269</v>
      </c>
      <c r="M304" s="15">
        <v>275</v>
      </c>
      <c r="N304" s="14">
        <v>280</v>
      </c>
      <c r="O304" s="14">
        <v>283</v>
      </c>
      <c r="P304" s="14">
        <v>296</v>
      </c>
    </row>
    <row r="305" spans="2:16" x14ac:dyDescent="0.35">
      <c r="B305" s="2" t="s">
        <v>145</v>
      </c>
      <c r="C305" t="s">
        <v>142</v>
      </c>
      <c r="D305" t="s">
        <v>129</v>
      </c>
      <c r="G305" s="22" t="s">
        <v>143</v>
      </c>
      <c r="H305" s="14">
        <v>15</v>
      </c>
      <c r="I305" s="14">
        <v>15</v>
      </c>
      <c r="J305" s="14">
        <v>16</v>
      </c>
      <c r="K305" s="15">
        <f>H305</f>
        <v>15</v>
      </c>
      <c r="L305" s="15">
        <f>I305</f>
        <v>15</v>
      </c>
      <c r="M305" s="15">
        <f>J305</f>
        <v>16</v>
      </c>
      <c r="N305" s="14">
        <v>19</v>
      </c>
      <c r="O305" s="14">
        <v>20</v>
      </c>
      <c r="P305" s="14">
        <v>23</v>
      </c>
    </row>
    <row r="306" spans="2:16" x14ac:dyDescent="0.35">
      <c r="C306" t="s">
        <v>142</v>
      </c>
      <c r="D306" t="s">
        <v>131</v>
      </c>
      <c r="E306" t="s">
        <v>136</v>
      </c>
      <c r="G306" s="22" t="s">
        <v>143</v>
      </c>
      <c r="H306" s="14">
        <v>18</v>
      </c>
      <c r="I306" s="14">
        <v>19</v>
      </c>
      <c r="J306" s="14">
        <v>19</v>
      </c>
      <c r="K306" s="15">
        <f>H306</f>
        <v>18</v>
      </c>
      <c r="L306" s="15">
        <f>I306</f>
        <v>19</v>
      </c>
      <c r="M306" s="15">
        <f>J306</f>
        <v>19</v>
      </c>
      <c r="N306" s="14">
        <v>23</v>
      </c>
      <c r="O306" s="14">
        <v>26</v>
      </c>
      <c r="P306" s="14">
        <v>28</v>
      </c>
    </row>
    <row r="307" spans="2:16" x14ac:dyDescent="0.35">
      <c r="C307" t="s">
        <v>142</v>
      </c>
      <c r="D307" t="s">
        <v>131</v>
      </c>
      <c r="E307" t="s">
        <v>137</v>
      </c>
      <c r="G307" s="22" t="s">
        <v>143</v>
      </c>
      <c r="H307" s="14">
        <v>24</v>
      </c>
      <c r="I307" s="14">
        <v>24</v>
      </c>
      <c r="J307" s="14">
        <v>24</v>
      </c>
      <c r="K307" s="15">
        <f>H307</f>
        <v>24</v>
      </c>
      <c r="L307" s="15">
        <f>I307</f>
        <v>24</v>
      </c>
      <c r="M307" s="15">
        <f>J307</f>
        <v>24</v>
      </c>
      <c r="N307" s="14">
        <v>29</v>
      </c>
      <c r="O307" s="14">
        <v>33</v>
      </c>
      <c r="P307" s="14">
        <v>36</v>
      </c>
    </row>
    <row r="308" spans="2:16" x14ac:dyDescent="0.35">
      <c r="C308" t="s">
        <v>142</v>
      </c>
      <c r="D308" t="s">
        <v>131</v>
      </c>
      <c r="E308" t="s">
        <v>138</v>
      </c>
      <c r="G308" s="22" t="s">
        <v>143</v>
      </c>
      <c r="H308" s="14">
        <v>29</v>
      </c>
      <c r="I308" s="14">
        <v>29</v>
      </c>
      <c r="J308" s="14">
        <v>30</v>
      </c>
      <c r="K308" s="15">
        <f>H308</f>
        <v>29</v>
      </c>
      <c r="L308" s="15">
        <f>I308</f>
        <v>29</v>
      </c>
      <c r="M308" s="15">
        <f>J308</f>
        <v>30</v>
      </c>
      <c r="N308" s="14">
        <v>36</v>
      </c>
      <c r="O308" s="14">
        <v>40</v>
      </c>
      <c r="P308" s="14">
        <v>44</v>
      </c>
    </row>
    <row r="309" spans="2:16" x14ac:dyDescent="0.35">
      <c r="C309" t="s">
        <v>142</v>
      </c>
      <c r="D309" t="s">
        <v>132</v>
      </c>
      <c r="G309" s="22" t="s">
        <v>143</v>
      </c>
      <c r="H309" s="14">
        <v>29</v>
      </c>
      <c r="I309" s="14">
        <v>29</v>
      </c>
      <c r="J309" s="14">
        <v>29</v>
      </c>
      <c r="K309" s="15">
        <f>H309</f>
        <v>29</v>
      </c>
      <c r="L309" s="15">
        <f>I309</f>
        <v>29</v>
      </c>
      <c r="M309" s="15">
        <f>J309</f>
        <v>29</v>
      </c>
      <c r="N309" s="14">
        <v>35</v>
      </c>
      <c r="O309" s="14">
        <v>38</v>
      </c>
      <c r="P309" s="14">
        <v>43</v>
      </c>
    </row>
    <row r="310" spans="2:16" x14ac:dyDescent="0.35">
      <c r="F310" s="22"/>
    </row>
    <row r="311" spans="2:16" x14ac:dyDescent="0.35">
      <c r="F311" s="14"/>
    </row>
    <row r="312" spans="2:16" x14ac:dyDescent="0.35">
      <c r="B312" s="2" t="s">
        <v>146</v>
      </c>
      <c r="C312" t="s">
        <v>147</v>
      </c>
      <c r="F312" s="14"/>
    </row>
    <row r="313" spans="2:16" x14ac:dyDescent="0.35">
      <c r="F313" s="14"/>
    </row>
    <row r="315" spans="2:16" x14ac:dyDescent="0.35">
      <c r="C315" s="23" t="s">
        <v>148</v>
      </c>
      <c r="D315" t="s">
        <v>149</v>
      </c>
    </row>
    <row r="316" spans="2:16" x14ac:dyDescent="0.35">
      <c r="C316" s="23" t="s">
        <v>150</v>
      </c>
      <c r="D316" t="s">
        <v>151</v>
      </c>
    </row>
    <row r="317" spans="2:16" x14ac:dyDescent="0.35">
      <c r="B317" s="2" t="s">
        <v>140</v>
      </c>
      <c r="C317" s="23" t="s">
        <v>152</v>
      </c>
      <c r="D317" t="s">
        <v>153</v>
      </c>
    </row>
    <row r="318" spans="2:16" x14ac:dyDescent="0.35">
      <c r="C318" s="23" t="s">
        <v>154</v>
      </c>
      <c r="D318" s="1" t="s">
        <v>155</v>
      </c>
      <c r="G318" s="1" t="s">
        <v>156</v>
      </c>
      <c r="K318" s="1" t="s">
        <v>157</v>
      </c>
    </row>
    <row r="319" spans="2:16" x14ac:dyDescent="0.35">
      <c r="D319" s="23" t="s">
        <v>158</v>
      </c>
      <c r="E319" t="s">
        <v>131</v>
      </c>
      <c r="G319" s="23" t="s">
        <v>159</v>
      </c>
      <c r="H319" t="s">
        <v>131</v>
      </c>
      <c r="K319" s="23" t="s">
        <v>159</v>
      </c>
      <c r="L319" t="s">
        <v>129</v>
      </c>
    </row>
    <row r="320" spans="2:16" x14ac:dyDescent="0.35">
      <c r="B320" s="2" t="s">
        <v>160</v>
      </c>
      <c r="C320" s="23"/>
      <c r="G320" s="23" t="s">
        <v>161</v>
      </c>
      <c r="H320" t="s">
        <v>136</v>
      </c>
      <c r="K320" s="23" t="s">
        <v>161</v>
      </c>
      <c r="L320" t="s">
        <v>136</v>
      </c>
    </row>
    <row r="321" spans="2:13" x14ac:dyDescent="0.35">
      <c r="D321" s="23" t="s">
        <v>162</v>
      </c>
      <c r="E321" t="s">
        <v>128</v>
      </c>
      <c r="G321" s="24" t="s">
        <v>163</v>
      </c>
      <c r="H321" s="1" t="s">
        <v>135</v>
      </c>
      <c r="K321" s="24" t="s">
        <v>163</v>
      </c>
      <c r="L321" s="1" t="s">
        <v>142</v>
      </c>
    </row>
    <row r="322" spans="2:13" x14ac:dyDescent="0.35">
      <c r="D322" s="23" t="s">
        <v>164</v>
      </c>
      <c r="E322">
        <v>1</v>
      </c>
      <c r="G322" s="23" t="s">
        <v>164</v>
      </c>
      <c r="H322">
        <v>1</v>
      </c>
      <c r="K322" s="23"/>
    </row>
    <row r="323" spans="2:13" x14ac:dyDescent="0.35">
      <c r="D323" s="23" t="s">
        <v>165</v>
      </c>
      <c r="E323">
        <v>2019</v>
      </c>
      <c r="G323" s="23" t="s">
        <v>165</v>
      </c>
      <c r="H323">
        <v>2019</v>
      </c>
      <c r="K323" s="23" t="s">
        <v>165</v>
      </c>
      <c r="L323">
        <v>2019</v>
      </c>
    </row>
    <row r="324" spans="2:13" x14ac:dyDescent="0.35">
      <c r="D324" s="25" t="s">
        <v>166</v>
      </c>
      <c r="E324" s="26">
        <f t="array" ref="E324">INDEX(SNAPHHSizeFactors[],MATCH(1,(SNAPHHSizeFactors[State]=E319)*(SNAPHHSizeFactors[Name]=E321)*(SNAPHHSizeFactors[Household Size]=E322),0),MATCH(E323,VALUE(SNAPHHSizeFactors[#Headers]),0))</f>
        <v>1645</v>
      </c>
      <c r="G324" s="25" t="s">
        <v>166</v>
      </c>
      <c r="H324" s="26">
        <f t="array" ref="H324">INDEX(SNAPHHSizeFactors[],MATCH(1,(SNAPHHSizeFactors[State]=H319)*(SNAPHHSizeFactors[Alaska Area]=IF(H319="Alaska",H320,""))*(SNAPHHSizeFactors[Name]=H321)*(SNAPHHSizeFactors[Household Size]=H322),0),MATCH(H323,VALUE(SNAPHHSizeFactors[#Headers]),0))</f>
        <v>232</v>
      </c>
      <c r="K324" s="25" t="s">
        <v>166</v>
      </c>
      <c r="L324" s="26">
        <f t="array" ref="L324">INDEX(SNAPHHSizeFactors[],MATCH(1,(SNAPHHSizeFactors[State]=L319)*(SNAPHHSizeFactors[Alaska Area]=IF(L319="Alaska",L320,""))*(SNAPHHSizeFactors[Name]=L321),0),MATCH(L323,VALUE(SNAPHHSizeFactors[#Headers]),0))</f>
        <v>15</v>
      </c>
    </row>
    <row r="327" spans="2:13" x14ac:dyDescent="0.35">
      <c r="C327" t="s">
        <v>114</v>
      </c>
      <c r="D327" t="s">
        <v>115</v>
      </c>
      <c r="E327" s="14" t="s">
        <v>119</v>
      </c>
      <c r="F327" s="14" t="s">
        <v>120</v>
      </c>
      <c r="G327" s="14" t="s">
        <v>121</v>
      </c>
      <c r="H327" s="14" t="s">
        <v>122</v>
      </c>
      <c r="I327" s="14" t="s">
        <v>123</v>
      </c>
      <c r="J327" s="14" t="s">
        <v>124</v>
      </c>
      <c r="K327" s="14" t="s">
        <v>125</v>
      </c>
      <c r="L327" s="14" t="s">
        <v>126</v>
      </c>
      <c r="M327" s="14" t="s">
        <v>127</v>
      </c>
    </row>
    <row r="328" spans="2:13" x14ac:dyDescent="0.35">
      <c r="C328" t="s">
        <v>167</v>
      </c>
      <c r="D328" t="s">
        <v>129</v>
      </c>
      <c r="E328" s="14">
        <v>535</v>
      </c>
      <c r="F328" s="14">
        <v>552</v>
      </c>
      <c r="G328" s="14">
        <v>569</v>
      </c>
      <c r="H328" s="14">
        <f t="shared" ref="H328:J333" si="0">E328</f>
        <v>535</v>
      </c>
      <c r="I328" s="14">
        <f t="shared" si="0"/>
        <v>552</v>
      </c>
      <c r="J328" s="14">
        <f t="shared" si="0"/>
        <v>569</v>
      </c>
      <c r="K328" s="14">
        <v>586</v>
      </c>
      <c r="L328" s="14">
        <v>597</v>
      </c>
      <c r="M328" s="14">
        <v>624</v>
      </c>
    </row>
    <row r="329" spans="2:13" x14ac:dyDescent="0.35">
      <c r="C329" t="s">
        <v>167</v>
      </c>
      <c r="D329" t="s">
        <v>131</v>
      </c>
      <c r="E329" s="14">
        <v>854</v>
      </c>
      <c r="F329" s="14">
        <v>881</v>
      </c>
      <c r="G329" s="14">
        <v>908</v>
      </c>
      <c r="H329" s="14">
        <f t="shared" si="0"/>
        <v>854</v>
      </c>
      <c r="I329" s="14">
        <f t="shared" si="0"/>
        <v>881</v>
      </c>
      <c r="J329" s="14">
        <f t="shared" si="0"/>
        <v>908</v>
      </c>
      <c r="K329" s="14">
        <v>936</v>
      </c>
      <c r="L329" s="14">
        <v>954</v>
      </c>
      <c r="M329" s="14">
        <v>996</v>
      </c>
    </row>
    <row r="330" spans="2:13" x14ac:dyDescent="0.35">
      <c r="C330" t="s">
        <v>167</v>
      </c>
      <c r="D330" t="s">
        <v>132</v>
      </c>
      <c r="E330" s="14">
        <v>720</v>
      </c>
      <c r="F330" s="14">
        <v>743</v>
      </c>
      <c r="G330" s="14">
        <v>766</v>
      </c>
      <c r="H330" s="14">
        <f t="shared" si="0"/>
        <v>720</v>
      </c>
      <c r="I330" s="14">
        <f t="shared" si="0"/>
        <v>743</v>
      </c>
      <c r="J330" s="14">
        <f t="shared" si="0"/>
        <v>766</v>
      </c>
      <c r="K330" s="14">
        <v>790</v>
      </c>
      <c r="L330" s="14">
        <v>805</v>
      </c>
      <c r="M330" s="14">
        <v>840</v>
      </c>
    </row>
    <row r="331" spans="2:13" x14ac:dyDescent="0.35">
      <c r="C331" t="s">
        <v>168</v>
      </c>
      <c r="D331" t="s">
        <v>129</v>
      </c>
      <c r="E331" s="14">
        <v>143</v>
      </c>
      <c r="F331" s="14">
        <v>147.55000000000001</v>
      </c>
      <c r="G331" s="14">
        <v>152.06</v>
      </c>
      <c r="H331" s="14">
        <f t="shared" si="0"/>
        <v>143</v>
      </c>
      <c r="I331" s="14">
        <f t="shared" si="0"/>
        <v>147.55000000000001</v>
      </c>
      <c r="J331" s="14">
        <f t="shared" si="0"/>
        <v>152.06</v>
      </c>
      <c r="K331" s="14">
        <v>156.74</v>
      </c>
      <c r="L331" s="14">
        <v>159.72999999999999</v>
      </c>
      <c r="M331" s="14">
        <v>166.81</v>
      </c>
    </row>
    <row r="332" spans="2:13" x14ac:dyDescent="0.35">
      <c r="C332" t="s">
        <v>168</v>
      </c>
      <c r="D332" t="s">
        <v>131</v>
      </c>
      <c r="E332" s="14">
        <v>143</v>
      </c>
      <c r="F332" s="14">
        <v>147.55000000000001</v>
      </c>
      <c r="G332" s="14">
        <v>152.06</v>
      </c>
      <c r="H332" s="14">
        <f t="shared" si="0"/>
        <v>143</v>
      </c>
      <c r="I332" s="14">
        <f t="shared" si="0"/>
        <v>147.55000000000001</v>
      </c>
      <c r="J332" s="14">
        <f t="shared" si="0"/>
        <v>152.06</v>
      </c>
      <c r="K332" s="14">
        <v>156.74</v>
      </c>
      <c r="L332" s="14">
        <v>159.72999999999999</v>
      </c>
      <c r="M332" s="14">
        <v>166.81</v>
      </c>
    </row>
    <row r="333" spans="2:13" x14ac:dyDescent="0.35">
      <c r="C333" t="s">
        <v>168</v>
      </c>
      <c r="D333" t="s">
        <v>132</v>
      </c>
      <c r="E333" s="14">
        <v>143</v>
      </c>
      <c r="F333" s="14">
        <v>147.55000000000001</v>
      </c>
      <c r="G333" s="14">
        <v>152.06</v>
      </c>
      <c r="H333" s="14">
        <f t="shared" si="0"/>
        <v>143</v>
      </c>
      <c r="I333" s="14">
        <f t="shared" si="0"/>
        <v>147.55000000000001</v>
      </c>
      <c r="J333" s="14">
        <f t="shared" si="0"/>
        <v>152.06</v>
      </c>
      <c r="K333" s="14">
        <v>156.74</v>
      </c>
      <c r="L333" s="14">
        <v>159.72999999999999</v>
      </c>
      <c r="M333" s="14">
        <v>166.81</v>
      </c>
    </row>
    <row r="334" spans="2:13" x14ac:dyDescent="0.35">
      <c r="B334" s="2" t="s">
        <v>169</v>
      </c>
    </row>
    <row r="336" spans="2:13" x14ac:dyDescent="0.35">
      <c r="C336" s="23" t="s">
        <v>170</v>
      </c>
      <c r="D336" t="s">
        <v>171</v>
      </c>
    </row>
    <row r="337" spans="2:14" x14ac:dyDescent="0.35">
      <c r="B337" s="2" t="s">
        <v>172</v>
      </c>
      <c r="C337" s="23" t="s">
        <v>154</v>
      </c>
      <c r="D337" s="23" t="s">
        <v>173</v>
      </c>
      <c r="E337" t="s">
        <v>132</v>
      </c>
      <c r="M337" s="21" t="s">
        <v>129</v>
      </c>
      <c r="N337" s="27" t="s">
        <v>167</v>
      </c>
    </row>
    <row r="338" spans="2:14" x14ac:dyDescent="0.35">
      <c r="D338" s="23" t="s">
        <v>174</v>
      </c>
      <c r="E338" t="s">
        <v>167</v>
      </c>
      <c r="G338" s="28" t="s">
        <v>175</v>
      </c>
      <c r="M338" s="20" t="s">
        <v>131</v>
      </c>
      <c r="N338" s="29" t="s">
        <v>168</v>
      </c>
    </row>
    <row r="339" spans="2:14" x14ac:dyDescent="0.35">
      <c r="D339" s="23" t="s">
        <v>165</v>
      </c>
      <c r="E339">
        <v>2020</v>
      </c>
      <c r="M339" s="21" t="s">
        <v>132</v>
      </c>
    </row>
    <row r="340" spans="2:14" x14ac:dyDescent="0.35">
      <c r="D340" s="25" t="s">
        <v>166</v>
      </c>
      <c r="E340" s="30">
        <f t="array" ref="E340">INDEX(SNAPFlatFactors[],MATCH(1,(SNAPFlatFactors[State]=$E$337)*(SNAPFlatFactors[Name]=$E$338),0),MATCH($E$339,VALUE(SNAPFlatFactors[#Headers]),0))</f>
        <v>766</v>
      </c>
    </row>
    <row r="343" spans="2:14" x14ac:dyDescent="0.35">
      <c r="C343" t="s">
        <v>114</v>
      </c>
      <c r="E343" t="s">
        <v>176</v>
      </c>
      <c r="F343" t="s">
        <v>119</v>
      </c>
      <c r="G343" s="14" t="s">
        <v>120</v>
      </c>
      <c r="H343" s="14" t="s">
        <v>121</v>
      </c>
      <c r="I343" s="14" t="s">
        <v>177</v>
      </c>
      <c r="J343">
        <v>2019</v>
      </c>
      <c r="K343">
        <v>2020</v>
      </c>
      <c r="L343">
        <v>2021</v>
      </c>
      <c r="M343">
        <v>2022</v>
      </c>
      <c r="N343">
        <v>2023</v>
      </c>
    </row>
    <row r="344" spans="2:14" x14ac:dyDescent="0.35">
      <c r="C344" t="s">
        <v>178</v>
      </c>
      <c r="D344" t="s">
        <v>179</v>
      </c>
      <c r="E344" t="s">
        <v>180</v>
      </c>
      <c r="G344" s="16">
        <v>3500</v>
      </c>
      <c r="H344" s="16">
        <v>3500</v>
      </c>
      <c r="I344">
        <v>3500</v>
      </c>
      <c r="N344">
        <v>4250</v>
      </c>
    </row>
    <row r="345" spans="2:14" x14ac:dyDescent="0.35">
      <c r="C345" t="s">
        <v>178</v>
      </c>
      <c r="D345" t="s">
        <v>181</v>
      </c>
      <c r="E345" t="s">
        <v>182</v>
      </c>
      <c r="G345" s="16">
        <v>2250</v>
      </c>
      <c r="H345" s="16">
        <v>2250</v>
      </c>
      <c r="I345">
        <v>2250</v>
      </c>
      <c r="N345">
        <v>2750</v>
      </c>
    </row>
    <row r="348" spans="2:14" x14ac:dyDescent="0.35">
      <c r="C348" t="s">
        <v>183</v>
      </c>
    </row>
    <row r="351" spans="2:14" x14ac:dyDescent="0.35">
      <c r="C351" t="s">
        <v>184</v>
      </c>
    </row>
    <row r="352" spans="2:14" x14ac:dyDescent="0.35">
      <c r="C352" t="s">
        <v>185</v>
      </c>
      <c r="E352" t="s">
        <v>186</v>
      </c>
    </row>
    <row r="353" spans="3:9" x14ac:dyDescent="0.35">
      <c r="C353" t="s">
        <v>187</v>
      </c>
      <c r="E353" t="s">
        <v>188</v>
      </c>
    </row>
    <row r="354" spans="3:9" x14ac:dyDescent="0.35">
      <c r="C354" t="s">
        <v>189</v>
      </c>
      <c r="E354" s="3" t="s">
        <v>190</v>
      </c>
    </row>
    <row r="355" spans="3:9" x14ac:dyDescent="0.35">
      <c r="C355" t="s">
        <v>191</v>
      </c>
      <c r="E355" t="s">
        <v>192</v>
      </c>
    </row>
    <row r="356" spans="3:9" x14ac:dyDescent="0.35">
      <c r="C356" t="s">
        <v>193</v>
      </c>
      <c r="E356" t="s">
        <v>194</v>
      </c>
    </row>
    <row r="357" spans="3:9" x14ac:dyDescent="0.35">
      <c r="C357" t="s">
        <v>195</v>
      </c>
      <c r="E357" t="s">
        <v>196</v>
      </c>
    </row>
    <row r="358" spans="3:9" x14ac:dyDescent="0.35">
      <c r="C358" t="s">
        <v>197</v>
      </c>
      <c r="E358" t="s">
        <v>198</v>
      </c>
    </row>
    <row r="359" spans="3:9" x14ac:dyDescent="0.35">
      <c r="C359" t="s">
        <v>199</v>
      </c>
      <c r="E359" t="s">
        <v>200</v>
      </c>
    </row>
    <row r="360" spans="3:9" x14ac:dyDescent="0.35">
      <c r="C360" t="s">
        <v>201</v>
      </c>
      <c r="E360" t="s">
        <v>202</v>
      </c>
    </row>
    <row r="361" spans="3:9" x14ac:dyDescent="0.35">
      <c r="C361" t="s">
        <v>203</v>
      </c>
      <c r="E361" s="3" t="s">
        <v>204</v>
      </c>
    </row>
    <row r="362" spans="3:9" x14ac:dyDescent="0.35">
      <c r="C362" t="s">
        <v>205</v>
      </c>
      <c r="E362" t="s">
        <v>206</v>
      </c>
    </row>
    <row r="365" spans="3:9" x14ac:dyDescent="0.35">
      <c r="C365" t="s">
        <v>207</v>
      </c>
    </row>
    <row r="366" spans="3:9" x14ac:dyDescent="0.35">
      <c r="C366" t="s">
        <v>208</v>
      </c>
      <c r="D366" s="3" t="s">
        <v>209</v>
      </c>
    </row>
    <row r="368" spans="3:9" x14ac:dyDescent="0.35">
      <c r="C368" t="s">
        <v>115</v>
      </c>
      <c r="D368" t="s">
        <v>210</v>
      </c>
      <c r="E368" t="s">
        <v>211</v>
      </c>
      <c r="F368" t="s">
        <v>212</v>
      </c>
      <c r="H368" t="s">
        <v>213</v>
      </c>
      <c r="I368" s="14" t="str">
        <f>InputStateName</f>
        <v>Missouri</v>
      </c>
    </row>
    <row r="369" spans="3:10" x14ac:dyDescent="0.35">
      <c r="C369" s="29" t="s">
        <v>214</v>
      </c>
      <c r="D369" s="14">
        <v>2020</v>
      </c>
      <c r="E369" s="14" t="s">
        <v>133</v>
      </c>
      <c r="F369"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c r="H369" t="s">
        <v>215</v>
      </c>
      <c r="I369" s="14">
        <f>InputYear</f>
        <v>2022</v>
      </c>
    </row>
    <row r="370" spans="3:10" x14ac:dyDescent="0.35">
      <c r="C370" s="29" t="s">
        <v>216</v>
      </c>
      <c r="D370" s="14">
        <v>2020</v>
      </c>
      <c r="E370" s="14" t="s">
        <v>133</v>
      </c>
      <c r="F370"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c r="H370" t="s">
        <v>211</v>
      </c>
      <c r="I370" s="14" t="str">
        <f t="array" ref="I370">INDEX(SNAPEmergencyAllotmentPercent[Waiver],MATCH(1,(SNAPEmergencyAllotmentPercent[State]=InputStateName)*(SNAPEmergencyAllotmentPercent[Year]=InputYear),0))</f>
        <v>No</v>
      </c>
      <c r="J370" t="b">
        <f t="array" ref="J370">IF(INDEX(SNAPEmergencyAllotmentPercent[Waiver],MATCH(1,(SNAPEmergencyAllotmentPercent[State]=InputStateName)*(SNAPEmergencyAllotmentPercent[Year]=InputYear),0))="No",FALSE,TRUE)</f>
        <v>0</v>
      </c>
    </row>
    <row r="371" spans="3:10" x14ac:dyDescent="0.35">
      <c r="C371" s="29" t="s">
        <v>217</v>
      </c>
      <c r="D371" s="14">
        <v>2020</v>
      </c>
      <c r="E371" s="14" t="s">
        <v>133</v>
      </c>
      <c r="F371"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c r="H371" t="s">
        <v>212</v>
      </c>
      <c r="I371" s="32">
        <f t="array" ref="I371">INDEX(SNAPEmergencyAllotmentPercent[Waiver Percent],MATCH(1,(SNAPEmergencyAllotmentPercent[State]=$I$368)*(SNAPEmergencyAllotmentPercent[Year]=$I$369),0))</f>
        <v>0</v>
      </c>
    </row>
    <row r="372" spans="3:10" x14ac:dyDescent="0.35">
      <c r="C372" s="29" t="s">
        <v>218</v>
      </c>
      <c r="D372" s="14">
        <v>2020</v>
      </c>
      <c r="E372" s="14" t="s">
        <v>133</v>
      </c>
      <c r="F372"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3" spans="3:10" x14ac:dyDescent="0.35">
      <c r="C373" s="29" t="s">
        <v>219</v>
      </c>
      <c r="D373" s="14">
        <v>2020</v>
      </c>
      <c r="E373" s="14" t="s">
        <v>133</v>
      </c>
      <c r="F373"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4" spans="3:10" x14ac:dyDescent="0.35">
      <c r="C374" s="29" t="s">
        <v>220</v>
      </c>
      <c r="D374" s="14">
        <v>2020</v>
      </c>
      <c r="E374" s="14" t="s">
        <v>133</v>
      </c>
      <c r="F374"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5" spans="3:10" x14ac:dyDescent="0.35">
      <c r="C375" s="29" t="s">
        <v>221</v>
      </c>
      <c r="D375" s="14">
        <v>2020</v>
      </c>
      <c r="E375" s="14" t="s">
        <v>133</v>
      </c>
      <c r="F375"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6" spans="3:10" x14ac:dyDescent="0.35">
      <c r="C376" s="29" t="s">
        <v>222</v>
      </c>
      <c r="D376" s="14">
        <v>2020</v>
      </c>
      <c r="E376" s="14" t="s">
        <v>133</v>
      </c>
      <c r="F376"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7" spans="3:10" x14ac:dyDescent="0.35">
      <c r="C377" s="29" t="s">
        <v>223</v>
      </c>
      <c r="D377" s="14">
        <v>2020</v>
      </c>
      <c r="E377" s="14" t="s">
        <v>133</v>
      </c>
      <c r="F377"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8" spans="3:10" x14ac:dyDescent="0.35">
      <c r="C378" s="29" t="s">
        <v>224</v>
      </c>
      <c r="D378" s="14">
        <v>2020</v>
      </c>
      <c r="E378" s="14" t="s">
        <v>133</v>
      </c>
      <c r="F378"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79" spans="3:10" x14ac:dyDescent="0.35">
      <c r="C379" s="29" t="s">
        <v>225</v>
      </c>
      <c r="D379" s="14">
        <v>2020</v>
      </c>
      <c r="E379" s="14" t="s">
        <v>133</v>
      </c>
      <c r="F379"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80" spans="3:10" x14ac:dyDescent="0.35">
      <c r="C380" s="29" t="s">
        <v>226</v>
      </c>
      <c r="D380" s="14">
        <v>2020</v>
      </c>
      <c r="E380" s="14" t="s">
        <v>133</v>
      </c>
      <c r="F380"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81" spans="3:10" x14ac:dyDescent="0.35">
      <c r="C381" s="29" t="s">
        <v>227</v>
      </c>
      <c r="D381" s="14">
        <v>2020</v>
      </c>
      <c r="E381" s="14" t="s">
        <v>133</v>
      </c>
      <c r="F381"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0.83330000000000004</v>
      </c>
    </row>
    <row r="382" spans="3:10" x14ac:dyDescent="0.35">
      <c r="C382" s="29" t="s">
        <v>214</v>
      </c>
      <c r="D382" s="14">
        <v>2021</v>
      </c>
      <c r="E382" s="14" t="s">
        <v>133</v>
      </c>
      <c r="F382"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3" spans="3:10" x14ac:dyDescent="0.35">
      <c r="C383" s="29" t="s">
        <v>216</v>
      </c>
      <c r="D383" s="14">
        <v>2021</v>
      </c>
      <c r="E383" s="14" t="s">
        <v>133</v>
      </c>
      <c r="F383"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4" spans="3:10" x14ac:dyDescent="0.35">
      <c r="C384" s="29" t="s">
        <v>217</v>
      </c>
      <c r="D384" s="14">
        <v>2021</v>
      </c>
      <c r="E384" s="14" t="s">
        <v>133</v>
      </c>
      <c r="F384"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5" spans="2:6" x14ac:dyDescent="0.35">
      <c r="C385" s="29" t="s">
        <v>218</v>
      </c>
      <c r="D385" s="14">
        <v>2021</v>
      </c>
      <c r="E385" s="14" t="s">
        <v>133</v>
      </c>
      <c r="F385"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6" spans="2:6" x14ac:dyDescent="0.35">
      <c r="C386" s="29" t="s">
        <v>219</v>
      </c>
      <c r="D386" s="14">
        <v>2021</v>
      </c>
      <c r="E386" s="14" t="s">
        <v>133</v>
      </c>
      <c r="F386"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7" spans="2:6" x14ac:dyDescent="0.35">
      <c r="C387" s="29" t="s">
        <v>220</v>
      </c>
      <c r="D387" s="14">
        <v>2021</v>
      </c>
      <c r="E387" s="14" t="s">
        <v>133</v>
      </c>
      <c r="F387"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8" spans="2:6" x14ac:dyDescent="0.35">
      <c r="C388" s="29" t="s">
        <v>221</v>
      </c>
      <c r="D388" s="14">
        <v>2021</v>
      </c>
      <c r="E388" s="14" t="s">
        <v>133</v>
      </c>
      <c r="F388"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89" spans="2:6" x14ac:dyDescent="0.35">
      <c r="C389" s="29" t="s">
        <v>222</v>
      </c>
      <c r="D389" s="14">
        <v>2021</v>
      </c>
      <c r="E389" s="14" t="s">
        <v>133</v>
      </c>
      <c r="F389"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0" spans="2:6" x14ac:dyDescent="0.35">
      <c r="C390" s="29" t="s">
        <v>223</v>
      </c>
      <c r="D390" s="14">
        <v>2021</v>
      </c>
      <c r="E390" s="14" t="s">
        <v>133</v>
      </c>
      <c r="F390"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1" spans="2:6" x14ac:dyDescent="0.35">
      <c r="C391" s="29" t="s">
        <v>224</v>
      </c>
      <c r="D391" s="14">
        <v>2021</v>
      </c>
      <c r="E391" s="14" t="s">
        <v>133</v>
      </c>
      <c r="F391"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2" spans="2:6" x14ac:dyDescent="0.35">
      <c r="C392" s="33" t="s">
        <v>225</v>
      </c>
      <c r="D392" s="14">
        <v>2021</v>
      </c>
      <c r="E392" s="14" t="s">
        <v>133</v>
      </c>
      <c r="F392"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3" spans="2:6" x14ac:dyDescent="0.35">
      <c r="B393" s="2" t="s">
        <v>228</v>
      </c>
      <c r="C393" s="29" t="s">
        <v>226</v>
      </c>
      <c r="D393" s="14">
        <v>2021</v>
      </c>
      <c r="E393" s="14" t="s">
        <v>133</v>
      </c>
      <c r="F393"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4" spans="2:6" x14ac:dyDescent="0.35">
      <c r="C394" s="29" t="s">
        <v>227</v>
      </c>
      <c r="D394" s="14">
        <v>2021</v>
      </c>
      <c r="E394" s="14" t="s">
        <v>133</v>
      </c>
      <c r="F394"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5" spans="2:6" x14ac:dyDescent="0.35">
      <c r="C395" s="29" t="s">
        <v>214</v>
      </c>
      <c r="D395" s="14">
        <v>2022</v>
      </c>
      <c r="E395" s="14" t="s">
        <v>133</v>
      </c>
      <c r="F395"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6" spans="2:6" x14ac:dyDescent="0.35">
      <c r="C396" s="29" t="s">
        <v>216</v>
      </c>
      <c r="D396" s="14">
        <v>2022</v>
      </c>
      <c r="E396" s="14" t="s">
        <v>130</v>
      </c>
      <c r="F396"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397" spans="2:6" x14ac:dyDescent="0.35">
      <c r="C397" s="29" t="s">
        <v>217</v>
      </c>
      <c r="D397" s="14">
        <v>2022</v>
      </c>
      <c r="E397" s="14" t="s">
        <v>130</v>
      </c>
      <c r="F397"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398" spans="2:6" x14ac:dyDescent="0.35">
      <c r="C398" s="29" t="s">
        <v>218</v>
      </c>
      <c r="D398" s="14">
        <v>2022</v>
      </c>
      <c r="E398" s="14" t="s">
        <v>133</v>
      </c>
      <c r="F398"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399" spans="2:6" x14ac:dyDescent="0.35">
      <c r="C399" s="29" t="s">
        <v>219</v>
      </c>
      <c r="D399" s="14">
        <v>2022</v>
      </c>
      <c r="E399" s="14" t="s">
        <v>133</v>
      </c>
      <c r="F399"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400" spans="2:6" x14ac:dyDescent="0.35">
      <c r="B400" s="2" t="s">
        <v>145</v>
      </c>
      <c r="C400" s="29" t="s">
        <v>220</v>
      </c>
      <c r="D400" s="14">
        <v>2022</v>
      </c>
      <c r="E400" s="14" t="s">
        <v>130</v>
      </c>
      <c r="F400"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01" spans="3:9" x14ac:dyDescent="0.35">
      <c r="C401" s="29" t="s">
        <v>221</v>
      </c>
      <c r="D401" s="14">
        <v>2022</v>
      </c>
      <c r="E401" s="14" t="s">
        <v>130</v>
      </c>
      <c r="F401"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02" spans="3:9" x14ac:dyDescent="0.35">
      <c r="C402" s="29" t="s">
        <v>222</v>
      </c>
      <c r="D402" s="14">
        <v>2022</v>
      </c>
      <c r="E402" s="14" t="s">
        <v>133</v>
      </c>
      <c r="F402"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403" spans="3:9" x14ac:dyDescent="0.35">
      <c r="C403" s="29" t="s">
        <v>223</v>
      </c>
      <c r="D403" s="14">
        <v>2022</v>
      </c>
      <c r="E403" s="14" t="s">
        <v>133</v>
      </c>
      <c r="F403"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row>
    <row r="404" spans="3:9" x14ac:dyDescent="0.35">
      <c r="C404" s="29" t="s">
        <v>224</v>
      </c>
      <c r="D404" s="14">
        <v>2022</v>
      </c>
      <c r="E404" s="14" t="s">
        <v>130</v>
      </c>
      <c r="F404"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c r="G404" s="31"/>
      <c r="H404" s="32"/>
      <c r="I404" s="31"/>
    </row>
    <row r="405" spans="3:9" x14ac:dyDescent="0.35">
      <c r="C405" s="33" t="s">
        <v>225</v>
      </c>
      <c r="D405" s="14">
        <v>2022</v>
      </c>
      <c r="E405" s="14" t="s">
        <v>133</v>
      </c>
      <c r="F405"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c r="G405" s="31"/>
      <c r="H405" s="32"/>
      <c r="I405" s="31"/>
    </row>
    <row r="406" spans="3:9" x14ac:dyDescent="0.35">
      <c r="C406" s="33" t="s">
        <v>226</v>
      </c>
      <c r="D406" s="14">
        <v>2022</v>
      </c>
      <c r="E406" s="14" t="s">
        <v>133</v>
      </c>
      <c r="F406"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c r="G406" s="31"/>
      <c r="H406" s="32"/>
      <c r="I406" s="31"/>
    </row>
    <row r="407" spans="3:9" x14ac:dyDescent="0.35">
      <c r="C407" s="33" t="s">
        <v>227</v>
      </c>
      <c r="D407" s="14">
        <v>2022</v>
      </c>
      <c r="E407" s="14" t="s">
        <v>133</v>
      </c>
      <c r="F407"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1</v>
      </c>
      <c r="G407" s="31"/>
      <c r="H407" s="32"/>
      <c r="I407" s="31"/>
    </row>
    <row r="408" spans="3:9" x14ac:dyDescent="0.35">
      <c r="C408" s="29" t="s">
        <v>214</v>
      </c>
      <c r="D408" s="14">
        <v>2023</v>
      </c>
      <c r="E408" s="14" t="s">
        <v>133</v>
      </c>
      <c r="F408"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0.16669999999999999</v>
      </c>
    </row>
    <row r="409" spans="3:9" x14ac:dyDescent="0.35">
      <c r="C409" s="29" t="s">
        <v>216</v>
      </c>
      <c r="D409" s="14">
        <v>2023</v>
      </c>
      <c r="E409" s="14" t="s">
        <v>130</v>
      </c>
      <c r="F409"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0" spans="3:9" x14ac:dyDescent="0.35">
      <c r="C410" s="29" t="s">
        <v>217</v>
      </c>
      <c r="D410" s="14">
        <v>2023</v>
      </c>
      <c r="E410" s="14" t="s">
        <v>130</v>
      </c>
      <c r="F410"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1" spans="3:9" x14ac:dyDescent="0.35">
      <c r="C411" s="29" t="s">
        <v>218</v>
      </c>
      <c r="D411" s="14">
        <v>2023</v>
      </c>
      <c r="E411" s="14" t="s">
        <v>130</v>
      </c>
      <c r="F411"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2" spans="3:9" x14ac:dyDescent="0.35">
      <c r="C412" s="29" t="s">
        <v>219</v>
      </c>
      <c r="D412" s="14">
        <v>2023</v>
      </c>
      <c r="E412" s="14" t="s">
        <v>133</v>
      </c>
      <c r="F412"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0.16669999999999999</v>
      </c>
    </row>
    <row r="413" spans="3:9" x14ac:dyDescent="0.35">
      <c r="C413" s="29" t="s">
        <v>220</v>
      </c>
      <c r="D413" s="14">
        <v>2023</v>
      </c>
      <c r="E413" s="14" t="s">
        <v>130</v>
      </c>
      <c r="F413"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4" spans="3:9" x14ac:dyDescent="0.35">
      <c r="C414" s="29" t="s">
        <v>221</v>
      </c>
      <c r="D414" s="14">
        <v>2023</v>
      </c>
      <c r="E414" s="14" t="s">
        <v>130</v>
      </c>
      <c r="F414"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5" spans="3:9" x14ac:dyDescent="0.35">
      <c r="C415" s="29" t="s">
        <v>222</v>
      </c>
      <c r="D415" s="14">
        <v>2023</v>
      </c>
      <c r="E415" s="14" t="s">
        <v>133</v>
      </c>
      <c r="F415"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0.16669999999999999</v>
      </c>
    </row>
    <row r="416" spans="3:9" x14ac:dyDescent="0.35">
      <c r="C416" s="29" t="s">
        <v>223</v>
      </c>
      <c r="D416" s="14">
        <v>2023</v>
      </c>
      <c r="E416" s="14" t="s">
        <v>130</v>
      </c>
      <c r="F416"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7" spans="3:7" x14ac:dyDescent="0.35">
      <c r="C417" s="29" t="s">
        <v>224</v>
      </c>
      <c r="D417" s="14">
        <v>2023</v>
      </c>
      <c r="E417" s="14" t="s">
        <v>130</v>
      </c>
      <c r="F417"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v>
      </c>
    </row>
    <row r="418" spans="3:7" x14ac:dyDescent="0.35">
      <c r="C418" s="29" t="s">
        <v>225</v>
      </c>
      <c r="D418" s="14">
        <v>2023</v>
      </c>
      <c r="E418" s="14" t="s">
        <v>133</v>
      </c>
      <c r="F418"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0.16669999999999999</v>
      </c>
    </row>
    <row r="419" spans="3:7" x14ac:dyDescent="0.35">
      <c r="C419" s="29" t="s">
        <v>226</v>
      </c>
      <c r="D419" s="14">
        <v>2023</v>
      </c>
      <c r="E419" s="14" t="s">
        <v>133</v>
      </c>
      <c r="F419"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0.16669999999999999</v>
      </c>
    </row>
    <row r="420" spans="3:7" x14ac:dyDescent="0.35">
      <c r="C420" s="33" t="s">
        <v>227</v>
      </c>
      <c r="D420" s="14">
        <v>2023</v>
      </c>
      <c r="E420" s="14" t="s">
        <v>133</v>
      </c>
      <c r="F420" s="31">
        <f>ROUND(IF(AND(SNAPEmergencyAllotmentPercent[[#This Row],[Year]]=2020,SNAPEmergencyAllotmentPercent[[#This Row],[Waiver]]="Yes"),$D$431,IF(AND(SNAPEmergencyAllotmentPercent[[#This Row],[Year]]=2021,SNAPEmergencyAllotmentPercent[[#This Row],[Waiver]]="Yes"),$E$431,IF(AND(SNAPEmergencyAllotmentPercent[[#This Row],[Year]]=2022,SNAPEmergencyAllotmentPercent[[#This Row],[Waiver]]="Yes"),$F$431,IF(AND(SNAPEmergencyAllotmentPercent[[#This Row],[Year]]=2023,SNAPEmergencyAllotmentPercent[[#This Row],[Waiver]]="Yes"),$G$431,0)))),4)</f>
        <v>0.16669999999999999</v>
      </c>
    </row>
    <row r="421" spans="3:7" x14ac:dyDescent="0.35">
      <c r="D421" s="14"/>
      <c r="E421" s="14"/>
      <c r="F421" s="31"/>
    </row>
    <row r="422" spans="3:7" x14ac:dyDescent="0.35">
      <c r="D422" s="14"/>
      <c r="E422" s="14"/>
      <c r="F422" s="31"/>
    </row>
    <row r="423" spans="3:7" x14ac:dyDescent="0.35">
      <c r="D423" s="14"/>
      <c r="E423" s="14"/>
      <c r="F423" s="31"/>
    </row>
    <row r="424" spans="3:7" x14ac:dyDescent="0.35">
      <c r="D424" s="14"/>
      <c r="E424" s="14"/>
      <c r="F424" s="31"/>
    </row>
    <row r="427" spans="3:7" x14ac:dyDescent="0.35">
      <c r="D427">
        <v>2020</v>
      </c>
      <c r="E427">
        <v>2021</v>
      </c>
      <c r="F427">
        <v>2022</v>
      </c>
      <c r="G427">
        <v>2023</v>
      </c>
    </row>
    <row r="428" spans="3:7" x14ac:dyDescent="0.35">
      <c r="C428" t="s">
        <v>229</v>
      </c>
      <c r="D428" t="s">
        <v>230</v>
      </c>
      <c r="E428" t="s">
        <v>231</v>
      </c>
      <c r="F428" t="s">
        <v>231</v>
      </c>
      <c r="G428" t="s">
        <v>231</v>
      </c>
    </row>
    <row r="429" spans="3:7" x14ac:dyDescent="0.35">
      <c r="C429" t="s">
        <v>232</v>
      </c>
      <c r="D429" t="s">
        <v>233</v>
      </c>
      <c r="E429" t="s">
        <v>233</v>
      </c>
      <c r="F429" t="s">
        <v>233</v>
      </c>
      <c r="G429" t="s">
        <v>234</v>
      </c>
    </row>
    <row r="430" spans="3:7" x14ac:dyDescent="0.35">
      <c r="C430" t="s">
        <v>235</v>
      </c>
      <c r="D430">
        <v>10</v>
      </c>
      <c r="E430">
        <v>12</v>
      </c>
      <c r="F430">
        <v>12</v>
      </c>
      <c r="G430">
        <v>2</v>
      </c>
    </row>
    <row r="431" spans="3:7" x14ac:dyDescent="0.35">
      <c r="C431" t="s">
        <v>236</v>
      </c>
      <c r="D431" s="31">
        <f>ROUND(D430/12,4)</f>
        <v>0.83330000000000004</v>
      </c>
      <c r="E431" s="31">
        <f>ROUND(E430/12,4)</f>
        <v>1</v>
      </c>
      <c r="F431" s="31">
        <f>ROUND(F430/12,4)</f>
        <v>1</v>
      </c>
      <c r="G431" s="31">
        <f>ROUND(G430/12,4)</f>
        <v>0.16669999999999999</v>
      </c>
    </row>
    <row r="434" spans="3:5" x14ac:dyDescent="0.35">
      <c r="C434" s="23" t="s">
        <v>170</v>
      </c>
      <c r="D434" t="s">
        <v>237</v>
      </c>
    </row>
    <row r="435" spans="3:5" x14ac:dyDescent="0.35">
      <c r="C435" s="23" t="s">
        <v>154</v>
      </c>
      <c r="D435" s="23" t="s">
        <v>173</v>
      </c>
      <c r="E435" t="s">
        <v>214</v>
      </c>
    </row>
    <row r="436" spans="3:5" x14ac:dyDescent="0.35">
      <c r="D436" s="23" t="s">
        <v>165</v>
      </c>
      <c r="E436">
        <v>2020</v>
      </c>
    </row>
    <row r="437" spans="3:5" x14ac:dyDescent="0.35">
      <c r="D437" s="25" t="s">
        <v>166</v>
      </c>
      <c r="E437" s="30" t="e">
        <f t="array" ref="E437">INDEX(SNAPEmergencyAllotmentPercent[],MATCH(E435,SNAPEmergencyAllotmentPercent[State],0),MATCH(E436,VALUE(SNAPEmergencyAllotmentPercent[#Headers]),0))</f>
        <v>#N/A</v>
      </c>
    </row>
    <row r="438" spans="3:5" x14ac:dyDescent="0.35">
      <c r="C438" t="s">
        <v>238</v>
      </c>
      <c r="D438" t="s">
        <v>239</v>
      </c>
    </row>
  </sheetData>
  <dataValidations count="12">
    <dataValidation type="list" allowBlank="1" showInputMessage="1" showErrorMessage="1" sqref="H319" xr:uid="{3E3F3F63-01ED-4F0B-86D1-8B0A6B22F7ED}">
      <formula1>Q289:Q291</formula1>
    </dataValidation>
    <dataValidation type="list" allowBlank="1" showInputMessage="1" showErrorMessage="1" sqref="E337" xr:uid="{329A773D-4200-4EFC-B040-CFBED21CD6DD}">
      <formula1>M337:M339</formula1>
    </dataValidation>
    <dataValidation type="list" allowBlank="1" showInputMessage="1" showErrorMessage="1" sqref="E338" xr:uid="{06A0BA62-5516-448B-8610-1CBD6955127D}">
      <formula1>N337:N338</formula1>
    </dataValidation>
    <dataValidation type="list" allowBlank="1" showInputMessage="1" showErrorMessage="1" sqref="H322 L322" xr:uid="{25587269-2ADF-4A77-9CD5-BF593318C16F}">
      <formula1>S289:S295</formula1>
    </dataValidation>
    <dataValidation type="list" allowBlank="1" showInputMessage="1" showErrorMessage="1" sqref="H320" xr:uid="{C0A59543-D696-4D48-B3AF-7A2C4C3B8D3E}">
      <formula1>R289:R291</formula1>
    </dataValidation>
    <dataValidation type="list" allowBlank="1" showInputMessage="1" showErrorMessage="1" sqref="E319" xr:uid="{553180CD-66CC-4AC8-AB4B-61EC2C570BAE}">
      <formula1>Q289:Q291</formula1>
    </dataValidation>
    <dataValidation type="list" allowBlank="1" showInputMessage="1" showErrorMessage="1" sqref="E320" xr:uid="{768EBEDC-2930-4468-9060-ACA1B0E719A9}">
      <formula1>R289:R291</formula1>
    </dataValidation>
    <dataValidation type="list" allowBlank="1" showInputMessage="1" showErrorMessage="1" sqref="L319" xr:uid="{6E19738E-8F61-43DB-A90B-B4F28D092C38}">
      <formula1>Q289:Q291</formula1>
    </dataValidation>
    <dataValidation type="list" allowBlank="1" showInputMessage="1" showErrorMessage="1" sqref="E322" xr:uid="{46DD3299-F65A-4F88-B209-808B08ED51F5}">
      <formula1>S289:S295</formula1>
    </dataValidation>
    <dataValidation type="list" allowBlank="1" showInputMessage="1" showErrorMessage="1" sqref="E321" xr:uid="{EABFE0AC-F222-4D58-A6BF-DB404515DDDD}">
      <formula1>T289:T291</formula1>
    </dataValidation>
    <dataValidation type="list" allowBlank="1" showInputMessage="1" showErrorMessage="1" sqref="L320" xr:uid="{0D31E370-5161-47FF-87D0-00EF23519690}">
      <formula1>R289:R291</formula1>
    </dataValidation>
    <dataValidation type="list" allowBlank="1" showInputMessage="1" showErrorMessage="1" sqref="E435" xr:uid="{44BB8339-4E23-47A5-8CE4-A86B074C26F1}">
      <formula1>$C$432:$C$439</formula1>
    </dataValidation>
  </dataValidations>
  <hyperlinks>
    <hyperlink ref="C5" r:id="rId1" xr:uid="{877EBFB5-ACFB-457B-AD9A-0A8700E6DF27}"/>
    <hyperlink ref="E354" r:id="rId2" xr:uid="{F350A95B-CC36-4B77-AF1C-80BAFA03DBF5}"/>
    <hyperlink ref="E361" r:id="rId3" xr:uid="{66759372-9277-4068-9432-A1C0DCFF4E32}"/>
    <hyperlink ref="D366" r:id="rId4" xr:uid="{09FD768B-B3CB-4B1F-8D80-E1FA7E19D652}"/>
  </hyperlinks>
  <pageMargins left="0.7" right="0.7" top="0.75" bottom="0.75" header="0.3" footer="0.3"/>
  <pageSetup orientation="portrait" r:id="rId5"/>
  <tableParts count="3">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SNAP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2023-02-24T21:44:46Z</dcterms:created>
  <dcterms:modified xsi:type="dcterms:W3CDTF">2023-02-24T21:45:18Z</dcterms:modified>
</cp:coreProperties>
</file>