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JoseManuel/Documents/GITHUBs/PUCP/PostGrado/EstadisticaSectorPublico/data/"/>
    </mc:Choice>
  </mc:AlternateContent>
  <bookViews>
    <workbookView xWindow="0" yWindow="460" windowWidth="28800" windowHeight="17460" tabRatio="500" activeTab="3"/>
  </bookViews>
  <sheets>
    <sheet name="modelo1" sheetId="1" r:id="rId1"/>
    <sheet name="modelo2" sheetId="2" r:id="rId2"/>
    <sheet name="exploracionCATEGORICAModelo1" sheetId="5" r:id="rId3"/>
    <sheet name="exploracionNUMERICAModelo1" sheetId="6" r:id="rId4"/>
    <sheet name="diferenciaMediasModelo1" sheetId="7" r:id="rId5"/>
    <sheet name="correlacionModelo1" sheetId="3" r:id="rId6"/>
    <sheet name="regresionModelo1" sheetId="8" r:id="rId7"/>
  </sheets>
  <definedNames>
    <definedName name="avance16">#REF!</definedName>
    <definedName name="avance18">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6" l="1"/>
  <c r="M10" i="6"/>
  <c r="N9" i="6"/>
  <c r="M9" i="6"/>
  <c r="X32" i="5"/>
  <c r="Z22" i="5"/>
  <c r="Z12" i="5"/>
  <c r="Z19" i="5"/>
  <c r="Z13" i="5"/>
  <c r="Z5" i="5"/>
  <c r="Z17" i="5"/>
  <c r="Z2" i="5"/>
  <c r="Z3" i="5"/>
  <c r="Z6" i="5"/>
  <c r="Z24" i="5"/>
  <c r="Z11" i="5"/>
  <c r="Z15" i="5"/>
  <c r="Z20" i="5"/>
  <c r="Z28" i="5"/>
  <c r="Z30" i="5"/>
  <c r="Z14" i="5"/>
  <c r="Z29" i="5"/>
  <c r="Z7" i="5"/>
  <c r="Z31" i="5"/>
  <c r="Z18" i="5"/>
  <c r="Z27" i="5"/>
  <c r="Z23" i="5"/>
  <c r="Z25" i="5"/>
  <c r="Z21" i="5"/>
  <c r="Z4" i="5"/>
  <c r="Z9" i="5"/>
  <c r="Z16" i="5"/>
  <c r="Z26" i="5"/>
  <c r="Z10" i="5"/>
  <c r="Z32" i="5"/>
  <c r="Z8" i="5"/>
  <c r="W32" i="5"/>
  <c r="J31" i="8"/>
  <c r="I31" i="8"/>
  <c r="J30" i="8"/>
  <c r="I30" i="8"/>
  <c r="J29" i="8"/>
  <c r="I29" i="8"/>
  <c r="J28" i="8"/>
  <c r="I28" i="8"/>
  <c r="J27" i="8"/>
  <c r="I27" i="8"/>
  <c r="J26" i="8"/>
  <c r="I26" i="8"/>
  <c r="J25" i="8"/>
  <c r="I25" i="8"/>
  <c r="J24" i="8"/>
  <c r="I24" i="8"/>
  <c r="J23" i="8"/>
  <c r="I23" i="8"/>
  <c r="J22" i="8"/>
  <c r="I22" i="8"/>
  <c r="J21" i="8"/>
  <c r="I21" i="8"/>
  <c r="I2" i="8"/>
  <c r="J2" i="8"/>
  <c r="I3" i="8"/>
  <c r="J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2" i="7"/>
  <c r="H2" i="7"/>
  <c r="J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N8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M8" i="6"/>
  <c r="N2" i="6"/>
  <c r="N3" i="6"/>
  <c r="N4" i="6"/>
  <c r="N5" i="6"/>
  <c r="N6" i="6"/>
  <c r="N7" i="6"/>
  <c r="M7" i="6"/>
  <c r="M6" i="6"/>
  <c r="M5" i="6"/>
  <c r="M4" i="6"/>
  <c r="M3" i="6"/>
  <c r="M2" i="6"/>
  <c r="Q28" i="5"/>
  <c r="Q29" i="5"/>
  <c r="Y8" i="5"/>
  <c r="Y22" i="5"/>
  <c r="Y12" i="5"/>
  <c r="Y19" i="5"/>
  <c r="Y13" i="5"/>
  <c r="Y5" i="5"/>
  <c r="Y17" i="5"/>
  <c r="Y2" i="5"/>
  <c r="Y3" i="5"/>
  <c r="Y6" i="5"/>
  <c r="Y24" i="5"/>
  <c r="Y11" i="5"/>
  <c r="Y15" i="5"/>
  <c r="Y20" i="5"/>
  <c r="Y28" i="5"/>
  <c r="Y30" i="5"/>
  <c r="Y14" i="5"/>
  <c r="Y29" i="5"/>
  <c r="Y7" i="5"/>
  <c r="Y31" i="5"/>
  <c r="Y18" i="5"/>
  <c r="Y27" i="5"/>
  <c r="Y23" i="5"/>
  <c r="Y25" i="5"/>
  <c r="Y21" i="5"/>
  <c r="Y4" i="5"/>
  <c r="Y9" i="5"/>
  <c r="Y16" i="5"/>
  <c r="Y26" i="5"/>
  <c r="Y10" i="5"/>
  <c r="Y32" i="5"/>
  <c r="P28" i="5"/>
  <c r="P29" i="5"/>
  <c r="J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J2" i="3"/>
  <c r="I2" i="3"/>
  <c r="M20" i="3"/>
</calcChain>
</file>

<file path=xl/sharedStrings.xml><?xml version="1.0" encoding="utf-8"?>
<sst xmlns="http://schemas.openxmlformats.org/spreadsheetml/2006/main" count="552" uniqueCount="129">
  <si>
    <t>sector</t>
  </si>
  <si>
    <t>pim2016G</t>
  </si>
  <si>
    <t>devengado2016G</t>
  </si>
  <si>
    <t>girado2016G</t>
  </si>
  <si>
    <t>01: PRESIDENCIA CONSEJO MINISTROS</t>
  </si>
  <si>
    <t>03: CULTURA</t>
  </si>
  <si>
    <t>04: PODER JUDICIAL</t>
  </si>
  <si>
    <t>05: AMBIENTAL</t>
  </si>
  <si>
    <t>06: JUSTICIA</t>
  </si>
  <si>
    <t>07: INTERIOR</t>
  </si>
  <si>
    <t>08: RELACIONES EXTERIORES</t>
  </si>
  <si>
    <t>09: ECONOMIA Y FINANZAS</t>
  </si>
  <si>
    <t>10: EDUCACION</t>
  </si>
  <si>
    <t>11: SALUD</t>
  </si>
  <si>
    <t>12: TRABAJO Y PROMOCION DEL EMPLEO</t>
  </si>
  <si>
    <t>13: AGRICULTURA</t>
  </si>
  <si>
    <t>16: ENERGIA Y MINAS</t>
  </si>
  <si>
    <t>19: CONTRALORIA GENERAL</t>
  </si>
  <si>
    <t>20: DEFENSORIA DEL PUEBLO</t>
  </si>
  <si>
    <t>21: CONSEJO NACIONAL DE LA MAGISTRATURA</t>
  </si>
  <si>
    <t>22: MINISTERIO PUBLICO</t>
  </si>
  <si>
    <t>24: TRIBUNAL CONSTITUCIONAL</t>
  </si>
  <si>
    <t>26: DEFENSA</t>
  </si>
  <si>
    <t>27: FUERO MILITAR POLICIAL</t>
  </si>
  <si>
    <t>28: CONGRESO DE LA REPUBLICA</t>
  </si>
  <si>
    <t>31: JURADO NACIONAL DE ELECCIONES</t>
  </si>
  <si>
    <t>32: OFICINA NACIONAL DE PROCESOS ELECTORALES</t>
  </si>
  <si>
    <t>33: REGISTRO NACIONAL DE IDENTIFICACION Y ESTADO CIVIL</t>
  </si>
  <si>
    <t>35: COMERCIO EXTERIOR Y TURISMO</t>
  </si>
  <si>
    <t>36: TRANSPORTES Y COMUNICACIONES</t>
  </si>
  <si>
    <t>37: VIVIENDA CONSTRUCCION Y SANEAMIENTO</t>
  </si>
  <si>
    <t>38: PRODUCCION</t>
  </si>
  <si>
    <t>39: MUJER Y POBLACIONES VULNERABLES</t>
  </si>
  <si>
    <t>40: DESARROLLO E INCLUSION SOCIAL</t>
  </si>
  <si>
    <t>pim2018G</t>
  </si>
  <si>
    <t>devengado2018G</t>
  </si>
  <si>
    <t>girado2018G</t>
  </si>
  <si>
    <t>pim</t>
  </si>
  <si>
    <t>devengado</t>
  </si>
  <si>
    <t>girado</t>
  </si>
  <si>
    <t>periodo</t>
  </si>
  <si>
    <t>avance2016</t>
  </si>
  <si>
    <t>avance2018</t>
  </si>
  <si>
    <t>PEARSON</t>
  </si>
  <si>
    <t>http://www.psychology.emory.edu/clinical/bliwise/Tutorials/SCATTER/scatterplots/effect.htm</t>
  </si>
  <si>
    <t>media</t>
  </si>
  <si>
    <t>moda</t>
  </si>
  <si>
    <t>mef</t>
  </si>
  <si>
    <t>herfindahl</t>
  </si>
  <si>
    <t>pim2016%</t>
  </si>
  <si>
    <t>LT</t>
  </si>
  <si>
    <t>min</t>
  </si>
  <si>
    <t>max</t>
  </si>
  <si>
    <t>q1</t>
  </si>
  <si>
    <t>q3</t>
  </si>
  <si>
    <t>mediana</t>
  </si>
  <si>
    <t>coefAsim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</si>
  <si>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</si>
  <si>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</si>
  <si>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</si>
  <si>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</si>
  <si>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</si>
  <si>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</si>
  <si>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</si>
  <si>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</si>
  <si>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</si>
  <si>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</si>
  <si>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</si>
  <si>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</si>
  <si>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</si>
  <si>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</si>
  <si>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</si>
  <si>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</si>
  <si>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</si>
  <si>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</si>
  <si>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El tiempo ha permitido que mejore el nivel de avance?</t>
  </si>
  <si>
    <t xml:space="preserve">NO, si F &lt; Fcrit </t>
  </si>
  <si>
    <t>NO si P-valor &gt; 0.05</t>
  </si>
  <si>
    <t>PCM</t>
  </si>
  <si>
    <t>CUL</t>
  </si>
  <si>
    <t>PJ</t>
  </si>
  <si>
    <t>AMB</t>
  </si>
  <si>
    <t>JUS</t>
  </si>
  <si>
    <t>INT</t>
  </si>
  <si>
    <t>RREE</t>
  </si>
  <si>
    <t>MEF</t>
  </si>
  <si>
    <t>EDU</t>
  </si>
  <si>
    <t>SAL</t>
  </si>
  <si>
    <t>TRA</t>
  </si>
  <si>
    <t>AGRI</t>
  </si>
  <si>
    <t>EMIN</t>
  </si>
  <si>
    <t>CGR</t>
  </si>
  <si>
    <t>DP</t>
  </si>
  <si>
    <t>CNM</t>
  </si>
  <si>
    <t>FIS</t>
  </si>
  <si>
    <t>TC</t>
  </si>
  <si>
    <t>DEF</t>
  </si>
  <si>
    <t>FMP</t>
  </si>
  <si>
    <t>CONG</t>
  </si>
  <si>
    <t>JNE</t>
  </si>
  <si>
    <t>ONPE</t>
  </si>
  <si>
    <t>RENIEC</t>
  </si>
  <si>
    <t>TUR</t>
  </si>
  <si>
    <t>TYC</t>
  </si>
  <si>
    <t>VIV</t>
  </si>
  <si>
    <t>PRO</t>
  </si>
  <si>
    <t>MUJ</t>
  </si>
  <si>
    <t>DESA</t>
  </si>
  <si>
    <t>sectorn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</si>
  <si>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</si>
  <si>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</si>
  <si>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</si>
  <si>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</si>
  <si>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</si>
  <si>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</si>
  <si>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</si>
  <si>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</si>
  <si>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</si>
  <si>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Intercept</t>
  </si>
  <si>
    <t>Significance F</t>
  </si>
  <si>
    <t>Coefficients</t>
  </si>
  <si>
    <t>t Stat</t>
  </si>
  <si>
    <t>Lower 95%</t>
  </si>
  <si>
    <t>Upper 95%</t>
  </si>
  <si>
    <t>Lower 95.0%</t>
  </si>
  <si>
    <t>Upper 95.0%</t>
  </si>
  <si>
    <t>pim2018%</t>
  </si>
  <si>
    <t>IQR</t>
  </si>
  <si>
    <t>umbral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</si>
</sst>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FFF00"/>
      <name val="Calibri"/>
      <scheme val="minor"/>
    </font>
    <font>
      <sz val="12"/>
      <color rgb="FF000000"/>
      <name val="Arial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2" fontId="2" fillId="0" borderId="1" xfId="1" applyNumberFormat="1" applyFont="1" applyFill="1" applyBorder="1" applyAlignment="1">
      <alignment vertical="center"/>
    </xf>
    <xf numFmtId="2" fontId="2" fillId="0" borderId="2" xfId="1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2" fontId="2" fillId="2" borderId="2" xfId="0" applyNumberFormat="1" applyFont="1" applyFill="1" applyBorder="1" applyAlignment="1">
      <alignment horizontal="right"/>
    </xf>
    <xf numFmtId="2" fontId="2" fillId="2" borderId="2" xfId="1" applyNumberFormat="1" applyFont="1" applyFill="1" applyBorder="1" applyAlignment="1">
      <alignment horizontal="right"/>
    </xf>
    <xf numFmtId="2" fontId="2" fillId="2" borderId="2" xfId="1" applyNumberFormat="1" applyFont="1" applyFill="1" applyBorder="1" applyAlignment="1">
      <alignment horizontal="right" wrapText="1"/>
    </xf>
    <xf numFmtId="0" fontId="2" fillId="0" borderId="1" xfId="1" applyNumberFormat="1" applyFont="1" applyFill="1" applyBorder="1" applyAlignment="1">
      <alignment vertical="center"/>
    </xf>
    <xf numFmtId="0" fontId="2" fillId="2" borderId="2" xfId="1" applyNumberFormat="1" applyFont="1" applyFill="1" applyBorder="1" applyAlignment="1">
      <alignment horizontal="right"/>
    </xf>
    <xf numFmtId="0" fontId="0" fillId="0" borderId="0" xfId="0" applyNumberFormat="1"/>
    <xf numFmtId="2" fontId="2" fillId="0" borderId="3" xfId="1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0" borderId="0" xfId="2"/>
    <xf numFmtId="0" fontId="0" fillId="3" borderId="0" xfId="0" applyFill="1"/>
    <xf numFmtId="0" fontId="0" fillId="4" borderId="0" xfId="0" applyFill="1"/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5" xfId="0" applyFont="1" applyFill="1" applyBorder="1" applyAlignment="1">
      <alignment horizontal="center"/>
    </xf>
    <xf numFmtId="0" fontId="0" fillId="3" borderId="0" xfId="0" applyFill="1" applyBorder="1" applyAlignment="1"/>
    <xf numFmtId="0" fontId="0" fillId="4" borderId="4" xfId="0" applyFill="1" applyBorder="1" applyAlignment="1"/>
    <xf numFmtId="0" fontId="6" fillId="5" borderId="0" xfId="0" applyFont="1" applyFill="1" applyBorder="1" applyAlignment="1"/>
    <xf numFmtId="0" fontId="7" fillId="0" borderId="0" xfId="0" applyFont="1"/>
    <xf numFmtId="0" fontId="5" fillId="0" borderId="5" xfId="0" applyFont="1" applyFill="1" applyBorder="1" applyAlignment="1">
      <alignment horizontal="centerContinuous"/>
    </xf>
    <xf numFmtId="2" fontId="2" fillId="6" borderId="1" xfId="1" applyNumberFormat="1" applyFont="1" applyFill="1" applyBorder="1" applyAlignment="1">
      <alignment vertical="center"/>
    </xf>
    <xf numFmtId="2" fontId="2" fillId="6" borderId="2" xfId="1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right"/>
    </xf>
    <xf numFmtId="2" fontId="2" fillId="7" borderId="1" xfId="1" applyNumberFormat="1" applyFont="1" applyFill="1" applyBorder="1" applyAlignment="1">
      <alignment vertical="center"/>
    </xf>
    <xf numFmtId="2" fontId="2" fillId="7" borderId="2" xfId="1" applyNumberFormat="1" applyFont="1" applyFill="1" applyBorder="1" applyAlignment="1">
      <alignment horizontal="center" vertical="center"/>
    </xf>
    <xf numFmtId="2" fontId="2" fillId="7" borderId="2" xfId="1" applyNumberFormat="1" applyFont="1" applyFill="1" applyBorder="1" applyAlignment="1">
      <alignment horizontal="right"/>
    </xf>
    <xf numFmtId="2" fontId="2" fillId="7" borderId="2" xfId="1" applyNumberFormat="1" applyFont="1" applyFill="1" applyBorder="1" applyAlignment="1">
      <alignment horizontal="right" wrapText="1"/>
    </xf>
    <xf numFmtId="2" fontId="2" fillId="8" borderId="1" xfId="1" applyNumberFormat="1" applyFont="1" applyFill="1" applyBorder="1" applyAlignment="1">
      <alignment vertical="center"/>
    </xf>
    <xf numFmtId="2" fontId="2" fillId="8" borderId="2" xfId="1" applyNumberFormat="1" applyFont="1" applyFill="1" applyBorder="1" applyAlignment="1">
      <alignment horizontal="center" vertical="center"/>
    </xf>
    <xf numFmtId="2" fontId="2" fillId="8" borderId="2" xfId="0" applyNumberFormat="1" applyFont="1" applyFill="1" applyBorder="1" applyAlignment="1">
      <alignment horizontal="right"/>
    </xf>
    <xf numFmtId="2" fontId="0" fillId="0" borderId="0" xfId="0" applyNumberFormat="1" applyBorder="1"/>
    <xf numFmtId="0" fontId="8" fillId="0" borderId="0" xfId="0" applyFont="1"/>
  </cellXfs>
  <cellStyles count="5">
    <cellStyle name="Comma" xfId="1" builtinId="3"/>
    <cellStyle name="Followed Hyperlink" xfId="3" builtinId="9" hidden="1"/>
    <cellStyle name="Followed Hyperlink" xfId="4" builtinId="9" hidden="1"/>
    <cellStyle name="Hyperlink" xfId="2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exploracionCATEGORICAModelo1!$W$1</c:f>
              <c:strCache>
                <c:ptCount val="1"/>
                <c:pt idx="0">
                  <c:v>pim2016G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exploracionCATEGORICAModelo1!$V$2:$V$31</c:f>
              <c:strCache>
                <c:ptCount val="30"/>
                <c:pt idx="0">
                  <c:v>MEF</c:v>
                </c:pt>
                <c:pt idx="1">
                  <c:v>EDU</c:v>
                </c:pt>
                <c:pt idx="2">
                  <c:v>TYC</c:v>
                </c:pt>
                <c:pt idx="3">
                  <c:v>INT</c:v>
                </c:pt>
                <c:pt idx="4">
                  <c:v>SAL</c:v>
                </c:pt>
                <c:pt idx="5">
                  <c:v>DEF</c:v>
                </c:pt>
                <c:pt idx="6">
                  <c:v>PCM</c:v>
                </c:pt>
                <c:pt idx="7">
                  <c:v>VIV</c:v>
                </c:pt>
                <c:pt idx="8">
                  <c:v>DESA</c:v>
                </c:pt>
                <c:pt idx="9">
                  <c:v>AGRI</c:v>
                </c:pt>
                <c:pt idx="10">
                  <c:v>PJ</c:v>
                </c:pt>
                <c:pt idx="11">
                  <c:v>JUS</c:v>
                </c:pt>
                <c:pt idx="12">
                  <c:v>FIS</c:v>
                </c:pt>
                <c:pt idx="13">
                  <c:v>EMIN</c:v>
                </c:pt>
                <c:pt idx="14">
                  <c:v>PRO</c:v>
                </c:pt>
                <c:pt idx="15">
                  <c:v>RREE</c:v>
                </c:pt>
                <c:pt idx="16">
                  <c:v>CONG</c:v>
                </c:pt>
                <c:pt idx="17">
                  <c:v>AMB</c:v>
                </c:pt>
                <c:pt idx="18">
                  <c:v>CGR</c:v>
                </c:pt>
                <c:pt idx="19">
                  <c:v>TUR</c:v>
                </c:pt>
                <c:pt idx="20">
                  <c:v>CUL</c:v>
                </c:pt>
                <c:pt idx="21">
                  <c:v>ONPE</c:v>
                </c:pt>
                <c:pt idx="22">
                  <c:v>TRA</c:v>
                </c:pt>
                <c:pt idx="23">
                  <c:v>RENIEC</c:v>
                </c:pt>
                <c:pt idx="24">
                  <c:v>MUJ</c:v>
                </c:pt>
                <c:pt idx="25">
                  <c:v>JNE</c:v>
                </c:pt>
                <c:pt idx="26">
                  <c:v>DP</c:v>
                </c:pt>
                <c:pt idx="27">
                  <c:v>TC</c:v>
                </c:pt>
                <c:pt idx="28">
                  <c:v>CNM</c:v>
                </c:pt>
                <c:pt idx="29">
                  <c:v>FMP</c:v>
                </c:pt>
              </c:strCache>
            </c:strRef>
          </c:cat>
          <c:val>
            <c:numRef>
              <c:f>exploracionCATEGORICAModelo1!$W$2:$W$31</c:f>
              <c:numCache>
                <c:formatCode>0.00</c:formatCode>
                <c:ptCount val="30"/>
                <c:pt idx="0">
                  <c:v>2.3521643481E10</c:v>
                </c:pt>
                <c:pt idx="1">
                  <c:v>1.2767861642E10</c:v>
                </c:pt>
                <c:pt idx="2">
                  <c:v>1.0740402592E10</c:v>
                </c:pt>
                <c:pt idx="3">
                  <c:v>1.0512189064E10</c:v>
                </c:pt>
                <c:pt idx="4">
                  <c:v>7.430295255E9</c:v>
                </c:pt>
                <c:pt idx="5">
                  <c:v>9.009435584E9</c:v>
                </c:pt>
                <c:pt idx="6">
                  <c:v>2.024038576E9</c:v>
                </c:pt>
                <c:pt idx="7">
                  <c:v>2.478207482E9</c:v>
                </c:pt>
                <c:pt idx="8">
                  <c:v>3.840280984E9</c:v>
                </c:pt>
                <c:pt idx="9">
                  <c:v>2.287141902E9</c:v>
                </c:pt>
                <c:pt idx="10">
                  <c:v>2.123804552E9</c:v>
                </c:pt>
                <c:pt idx="11">
                  <c:v>1.743582602E9</c:v>
                </c:pt>
                <c:pt idx="12">
                  <c:v>1.634572569E9</c:v>
                </c:pt>
                <c:pt idx="13">
                  <c:v>8.96889925E8</c:v>
                </c:pt>
                <c:pt idx="14">
                  <c:v>8.16729717E8</c:v>
                </c:pt>
                <c:pt idx="15">
                  <c:v>9.5558557E8</c:v>
                </c:pt>
                <c:pt idx="16">
                  <c:v>6.51461557E8</c:v>
                </c:pt>
                <c:pt idx="17">
                  <c:v>6.48580409E8</c:v>
                </c:pt>
                <c:pt idx="18">
                  <c:v>5.11393528E8</c:v>
                </c:pt>
                <c:pt idx="19">
                  <c:v>5.37021774E8</c:v>
                </c:pt>
                <c:pt idx="20">
                  <c:v>5.42961434E8</c:v>
                </c:pt>
                <c:pt idx="21">
                  <c:v>4.80913173E8</c:v>
                </c:pt>
                <c:pt idx="22">
                  <c:v>3.30752523E8</c:v>
                </c:pt>
                <c:pt idx="23">
                  <c:v>3.53301038E8</c:v>
                </c:pt>
                <c:pt idx="24">
                  <c:v>3.64826004E8</c:v>
                </c:pt>
                <c:pt idx="25">
                  <c:v>1.69246249E8</c:v>
                </c:pt>
                <c:pt idx="26">
                  <c:v>6.1885045E7</c:v>
                </c:pt>
                <c:pt idx="27">
                  <c:v>5.3548462E7</c:v>
                </c:pt>
                <c:pt idx="28">
                  <c:v>5.8488564E7</c:v>
                </c:pt>
                <c:pt idx="29">
                  <c:v>2.087113E7</c:v>
                </c:pt>
              </c:numCache>
            </c:numRef>
          </c:val>
        </c:ser>
        <c:ser>
          <c:idx val="1"/>
          <c:order val="1"/>
          <c:tx>
            <c:strRef>
              <c:f>exploracionCATEGORICAModelo1!$X$1</c:f>
              <c:strCache>
                <c:ptCount val="1"/>
                <c:pt idx="0">
                  <c:v>pim2018G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exploracionCATEGORICAModelo1!$V$2:$V$31</c:f>
              <c:strCache>
                <c:ptCount val="30"/>
                <c:pt idx="0">
                  <c:v>MEF</c:v>
                </c:pt>
                <c:pt idx="1">
                  <c:v>EDU</c:v>
                </c:pt>
                <c:pt idx="2">
                  <c:v>TYC</c:v>
                </c:pt>
                <c:pt idx="3">
                  <c:v>INT</c:v>
                </c:pt>
                <c:pt idx="4">
                  <c:v>SAL</c:v>
                </c:pt>
                <c:pt idx="5">
                  <c:v>DEF</c:v>
                </c:pt>
                <c:pt idx="6">
                  <c:v>PCM</c:v>
                </c:pt>
                <c:pt idx="7">
                  <c:v>VIV</c:v>
                </c:pt>
                <c:pt idx="8">
                  <c:v>DESA</c:v>
                </c:pt>
                <c:pt idx="9">
                  <c:v>AGRI</c:v>
                </c:pt>
                <c:pt idx="10">
                  <c:v>PJ</c:v>
                </c:pt>
                <c:pt idx="11">
                  <c:v>JUS</c:v>
                </c:pt>
                <c:pt idx="12">
                  <c:v>FIS</c:v>
                </c:pt>
                <c:pt idx="13">
                  <c:v>EMIN</c:v>
                </c:pt>
                <c:pt idx="14">
                  <c:v>PRO</c:v>
                </c:pt>
                <c:pt idx="15">
                  <c:v>RREE</c:v>
                </c:pt>
                <c:pt idx="16">
                  <c:v>CONG</c:v>
                </c:pt>
                <c:pt idx="17">
                  <c:v>AMB</c:v>
                </c:pt>
                <c:pt idx="18">
                  <c:v>CGR</c:v>
                </c:pt>
                <c:pt idx="19">
                  <c:v>TUR</c:v>
                </c:pt>
                <c:pt idx="20">
                  <c:v>CUL</c:v>
                </c:pt>
                <c:pt idx="21">
                  <c:v>ONPE</c:v>
                </c:pt>
                <c:pt idx="22">
                  <c:v>TRA</c:v>
                </c:pt>
                <c:pt idx="23">
                  <c:v>RENIEC</c:v>
                </c:pt>
                <c:pt idx="24">
                  <c:v>MUJ</c:v>
                </c:pt>
                <c:pt idx="25">
                  <c:v>JNE</c:v>
                </c:pt>
                <c:pt idx="26">
                  <c:v>DP</c:v>
                </c:pt>
                <c:pt idx="27">
                  <c:v>TC</c:v>
                </c:pt>
                <c:pt idx="28">
                  <c:v>CNM</c:v>
                </c:pt>
                <c:pt idx="29">
                  <c:v>FMP</c:v>
                </c:pt>
              </c:strCache>
            </c:strRef>
          </c:cat>
          <c:val>
            <c:numRef>
              <c:f>exploracionCATEGORICAModelo1!$X$2:$X$31</c:f>
              <c:numCache>
                <c:formatCode>0.00</c:formatCode>
                <c:ptCount val="30"/>
                <c:pt idx="0">
                  <c:v>2.3817079535E10</c:v>
                </c:pt>
                <c:pt idx="1">
                  <c:v>1.1752676269E10</c:v>
                </c:pt>
                <c:pt idx="2">
                  <c:v>1.170139977E10</c:v>
                </c:pt>
                <c:pt idx="3">
                  <c:v>1.1296451326E10</c:v>
                </c:pt>
                <c:pt idx="4">
                  <c:v>9.370578946E9</c:v>
                </c:pt>
                <c:pt idx="5">
                  <c:v>8.498254914E9</c:v>
                </c:pt>
                <c:pt idx="6">
                  <c:v>7.241596982E9</c:v>
                </c:pt>
                <c:pt idx="7">
                  <c:v>5.135913677E9</c:v>
                </c:pt>
                <c:pt idx="8">
                  <c:v>4.358360723E9</c:v>
                </c:pt>
                <c:pt idx="9">
                  <c:v>2.802674788E9</c:v>
                </c:pt>
                <c:pt idx="10">
                  <c:v>2.487324456E9</c:v>
                </c:pt>
                <c:pt idx="11">
                  <c:v>2.166955714E9</c:v>
                </c:pt>
                <c:pt idx="12">
                  <c:v>1.940619713E9</c:v>
                </c:pt>
                <c:pt idx="13">
                  <c:v>1.656481662E9</c:v>
                </c:pt>
                <c:pt idx="14">
                  <c:v>9.11804592E8</c:v>
                </c:pt>
                <c:pt idx="15">
                  <c:v>8.87225987E8</c:v>
                </c:pt>
                <c:pt idx="16">
                  <c:v>7.09777837E8</c:v>
                </c:pt>
                <c:pt idx="17">
                  <c:v>6.81740039E8</c:v>
                </c:pt>
                <c:pt idx="18">
                  <c:v>6.69586761E8</c:v>
                </c:pt>
                <c:pt idx="19">
                  <c:v>6.42820599E8</c:v>
                </c:pt>
                <c:pt idx="20">
                  <c:v>6.19462643E8</c:v>
                </c:pt>
                <c:pt idx="21">
                  <c:v>5.65056032E8</c:v>
                </c:pt>
                <c:pt idx="22">
                  <c:v>5.19227956E8</c:v>
                </c:pt>
                <c:pt idx="23">
                  <c:v>4.78975262E8</c:v>
                </c:pt>
                <c:pt idx="24">
                  <c:v>4.56862459E8</c:v>
                </c:pt>
                <c:pt idx="25">
                  <c:v>2.08993846E8</c:v>
                </c:pt>
                <c:pt idx="26">
                  <c:v>7.2443571E7</c:v>
                </c:pt>
                <c:pt idx="27">
                  <c:v>4.2623551E7</c:v>
                </c:pt>
                <c:pt idx="28">
                  <c:v>3.9920288E7</c:v>
                </c:pt>
                <c:pt idx="29">
                  <c:v>2.1754388E7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4817520"/>
        <c:axId val="1859618736"/>
      </c:barChart>
      <c:catAx>
        <c:axId val="-20348175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618736"/>
        <c:crosses val="autoZero"/>
        <c:auto val="1"/>
        <c:lblAlgn val="ctr"/>
        <c:lblOffset val="100"/>
        <c:noMultiLvlLbl val="0"/>
      </c:catAx>
      <c:valAx>
        <c:axId val="185961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481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correlacionModelo1!$I$2:$I$31</c:f>
              <c:numCache>
                <c:formatCode>General</c:formatCode>
                <c:ptCount val="30"/>
                <c:pt idx="0">
                  <c:v>0.842282122591324</c:v>
                </c:pt>
                <c:pt idx="1">
                  <c:v>0.897940970518359</c:v>
                </c:pt>
                <c:pt idx="2">
                  <c:v>0.982311791372411</c:v>
                </c:pt>
                <c:pt idx="3">
                  <c:v>0.809794085223441</c:v>
                </c:pt>
                <c:pt idx="4">
                  <c:v>0.854829586674208</c:v>
                </c:pt>
                <c:pt idx="5">
                  <c:v>0.959276033622144</c:v>
                </c:pt>
                <c:pt idx="6">
                  <c:v>0.945334058361723</c:v>
                </c:pt>
                <c:pt idx="7">
                  <c:v>0.881666565508131</c:v>
                </c:pt>
                <c:pt idx="8">
                  <c:v>0.875293294316229</c:v>
                </c:pt>
                <c:pt idx="9">
                  <c:v>0.943942745516107</c:v>
                </c:pt>
                <c:pt idx="10">
                  <c:v>0.96348353478773</c:v>
                </c:pt>
                <c:pt idx="11">
                  <c:v>0.839393602697416</c:v>
                </c:pt>
                <c:pt idx="12">
                  <c:v>0.851693738225457</c:v>
                </c:pt>
                <c:pt idx="13">
                  <c:v>0.966405474337563</c:v>
                </c:pt>
                <c:pt idx="14">
                  <c:v>0.962214845282895</c:v>
                </c:pt>
                <c:pt idx="15">
                  <c:v>0.80840558848393</c:v>
                </c:pt>
                <c:pt idx="16">
                  <c:v>0.96788101244589</c:v>
                </c:pt>
                <c:pt idx="17">
                  <c:v>0.932076069710462</c:v>
                </c:pt>
                <c:pt idx="18">
                  <c:v>0.914453683051051</c:v>
                </c:pt>
                <c:pt idx="19">
                  <c:v>0.948030844520637</c:v>
                </c:pt>
                <c:pt idx="20">
                  <c:v>0.80210683713452</c:v>
                </c:pt>
                <c:pt idx="21">
                  <c:v>0.965643155849203</c:v>
                </c:pt>
                <c:pt idx="22">
                  <c:v>0.83917129464865</c:v>
                </c:pt>
                <c:pt idx="23">
                  <c:v>0.935817692106526</c:v>
                </c:pt>
                <c:pt idx="24">
                  <c:v>0.925697837719332</c:v>
                </c:pt>
                <c:pt idx="25">
                  <c:v>0.83664342328221</c:v>
                </c:pt>
                <c:pt idx="26">
                  <c:v>0.822453595110242</c:v>
                </c:pt>
                <c:pt idx="27">
                  <c:v>0.795704188880395</c:v>
                </c:pt>
                <c:pt idx="28">
                  <c:v>0.983875943777297</c:v>
                </c:pt>
                <c:pt idx="29">
                  <c:v>0.976817940830134</c:v>
                </c:pt>
              </c:numCache>
            </c:numRef>
          </c:xVal>
          <c:yVal>
            <c:numRef>
              <c:f>correlacionModelo1!$J$2:$J$31</c:f>
              <c:numCache>
                <c:formatCode>General</c:formatCode>
                <c:ptCount val="30"/>
                <c:pt idx="0">
                  <c:v>0.732556998019363</c:v>
                </c:pt>
                <c:pt idx="1">
                  <c:v>0.942144504749417</c:v>
                </c:pt>
                <c:pt idx="2">
                  <c:v>0.957911131478056</c:v>
                </c:pt>
                <c:pt idx="3">
                  <c:v>0.915818830174356</c:v>
                </c:pt>
                <c:pt idx="4">
                  <c:v>0.798244520100054</c:v>
                </c:pt>
                <c:pt idx="5">
                  <c:v>0.963506093630381</c:v>
                </c:pt>
                <c:pt idx="6">
                  <c:v>0.955364833108749</c:v>
                </c:pt>
                <c:pt idx="7">
                  <c:v>0.924461882055851</c:v>
                </c:pt>
                <c:pt idx="8">
                  <c:v>0.889529946772671</c:v>
                </c:pt>
                <c:pt idx="9">
                  <c:v>0.930334705490245</c:v>
                </c:pt>
                <c:pt idx="10">
                  <c:v>0.866929139308516</c:v>
                </c:pt>
                <c:pt idx="11">
                  <c:v>0.781582960099044</c:v>
                </c:pt>
                <c:pt idx="12">
                  <c:v>0.933903597298018</c:v>
                </c:pt>
                <c:pt idx="13">
                  <c:v>0.854606847580727</c:v>
                </c:pt>
                <c:pt idx="14">
                  <c:v>0.984451663764615</c:v>
                </c:pt>
                <c:pt idx="15">
                  <c:v>0.915805968133296</c:v>
                </c:pt>
                <c:pt idx="16">
                  <c:v>0.992320821075778</c:v>
                </c:pt>
                <c:pt idx="17">
                  <c:v>0.932830960048355</c:v>
                </c:pt>
                <c:pt idx="18">
                  <c:v>0.9521204649522</c:v>
                </c:pt>
                <c:pt idx="19">
                  <c:v>0.997647325220089</c:v>
                </c:pt>
                <c:pt idx="20">
                  <c:v>0.776180345850951</c:v>
                </c:pt>
                <c:pt idx="21">
                  <c:v>0.929703221979082</c:v>
                </c:pt>
                <c:pt idx="22">
                  <c:v>0.905347990338771</c:v>
                </c:pt>
                <c:pt idx="23">
                  <c:v>0.819036434913</c:v>
                </c:pt>
                <c:pt idx="24">
                  <c:v>0.88178146108227</c:v>
                </c:pt>
                <c:pt idx="25">
                  <c:v>0.886697441497634</c:v>
                </c:pt>
                <c:pt idx="26">
                  <c:v>0.793436050774963</c:v>
                </c:pt>
                <c:pt idx="27">
                  <c:v>0.838507702975025</c:v>
                </c:pt>
                <c:pt idx="28">
                  <c:v>0.976266255223216</c:v>
                </c:pt>
                <c:pt idx="29">
                  <c:v>0.97903669526071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869520"/>
        <c:axId val="-2060551696"/>
      </c:scatterChart>
      <c:valAx>
        <c:axId val="-2031869520"/>
        <c:scaling>
          <c:orientation val="minMax"/>
          <c:min val="0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551696"/>
        <c:crosses val="autoZero"/>
        <c:crossBetween val="midCat"/>
      </c:valAx>
      <c:valAx>
        <c:axId val="-2060551696"/>
        <c:scaling>
          <c:orientation val="minMax"/>
          <c:max val="1.0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869520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0760142635859042"/>
                  <c:y val="0.1119210098737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correlacionModelo1!$I$2:$I$31</c:f>
              <c:numCache>
                <c:formatCode>General</c:formatCode>
                <c:ptCount val="30"/>
                <c:pt idx="0">
                  <c:v>0.842282122591324</c:v>
                </c:pt>
                <c:pt idx="1">
                  <c:v>0.897940970518359</c:v>
                </c:pt>
                <c:pt idx="2">
                  <c:v>0.982311791372411</c:v>
                </c:pt>
                <c:pt idx="3">
                  <c:v>0.809794085223441</c:v>
                </c:pt>
                <c:pt idx="4">
                  <c:v>0.854829586674208</c:v>
                </c:pt>
                <c:pt idx="5">
                  <c:v>0.959276033622144</c:v>
                </c:pt>
                <c:pt idx="6">
                  <c:v>0.945334058361723</c:v>
                </c:pt>
                <c:pt idx="7">
                  <c:v>0.881666565508131</c:v>
                </c:pt>
                <c:pt idx="8">
                  <c:v>0.875293294316229</c:v>
                </c:pt>
                <c:pt idx="9">
                  <c:v>0.943942745516107</c:v>
                </c:pt>
                <c:pt idx="10">
                  <c:v>0.96348353478773</c:v>
                </c:pt>
                <c:pt idx="11">
                  <c:v>0.839393602697416</c:v>
                </c:pt>
                <c:pt idx="12">
                  <c:v>0.851693738225457</c:v>
                </c:pt>
                <c:pt idx="13">
                  <c:v>0.966405474337563</c:v>
                </c:pt>
                <c:pt idx="14">
                  <c:v>0.962214845282895</c:v>
                </c:pt>
                <c:pt idx="15">
                  <c:v>0.80840558848393</c:v>
                </c:pt>
                <c:pt idx="16">
                  <c:v>0.96788101244589</c:v>
                </c:pt>
                <c:pt idx="17">
                  <c:v>0.932076069710462</c:v>
                </c:pt>
                <c:pt idx="18">
                  <c:v>0.914453683051051</c:v>
                </c:pt>
                <c:pt idx="19">
                  <c:v>0.948030844520637</c:v>
                </c:pt>
                <c:pt idx="20">
                  <c:v>0.80210683713452</c:v>
                </c:pt>
                <c:pt idx="21">
                  <c:v>0.965643155849203</c:v>
                </c:pt>
                <c:pt idx="22">
                  <c:v>0.83917129464865</c:v>
                </c:pt>
                <c:pt idx="23">
                  <c:v>0.935817692106526</c:v>
                </c:pt>
                <c:pt idx="24">
                  <c:v>0.925697837719332</c:v>
                </c:pt>
                <c:pt idx="25">
                  <c:v>0.83664342328221</c:v>
                </c:pt>
                <c:pt idx="26">
                  <c:v>0.822453595110242</c:v>
                </c:pt>
                <c:pt idx="27">
                  <c:v>0.795704188880395</c:v>
                </c:pt>
                <c:pt idx="28">
                  <c:v>0.983875943777297</c:v>
                </c:pt>
                <c:pt idx="29">
                  <c:v>0.976817940830134</c:v>
                </c:pt>
              </c:numCache>
            </c:numRef>
          </c:xVal>
          <c:yVal>
            <c:numRef>
              <c:f>correlacionModelo1!$J$2:$J$31</c:f>
              <c:numCache>
                <c:formatCode>General</c:formatCode>
                <c:ptCount val="30"/>
                <c:pt idx="0">
                  <c:v>0.732556998019363</c:v>
                </c:pt>
                <c:pt idx="1">
                  <c:v>0.942144504749417</c:v>
                </c:pt>
                <c:pt idx="2">
                  <c:v>0.957911131478056</c:v>
                </c:pt>
                <c:pt idx="3">
                  <c:v>0.915818830174356</c:v>
                </c:pt>
                <c:pt idx="4">
                  <c:v>0.798244520100054</c:v>
                </c:pt>
                <c:pt idx="5">
                  <c:v>0.963506093630381</c:v>
                </c:pt>
                <c:pt idx="6">
                  <c:v>0.955364833108749</c:v>
                </c:pt>
                <c:pt idx="7">
                  <c:v>0.924461882055851</c:v>
                </c:pt>
                <c:pt idx="8">
                  <c:v>0.889529946772671</c:v>
                </c:pt>
                <c:pt idx="9">
                  <c:v>0.930334705490245</c:v>
                </c:pt>
                <c:pt idx="10">
                  <c:v>0.866929139308516</c:v>
                </c:pt>
                <c:pt idx="11">
                  <c:v>0.781582960099044</c:v>
                </c:pt>
                <c:pt idx="12">
                  <c:v>0.933903597298018</c:v>
                </c:pt>
                <c:pt idx="13">
                  <c:v>0.854606847580727</c:v>
                </c:pt>
                <c:pt idx="14">
                  <c:v>0.984451663764615</c:v>
                </c:pt>
                <c:pt idx="15">
                  <c:v>0.915805968133296</c:v>
                </c:pt>
                <c:pt idx="16">
                  <c:v>0.992320821075778</c:v>
                </c:pt>
                <c:pt idx="17">
                  <c:v>0.932830960048355</c:v>
                </c:pt>
                <c:pt idx="18">
                  <c:v>0.9521204649522</c:v>
                </c:pt>
                <c:pt idx="19">
                  <c:v>0.997647325220089</c:v>
                </c:pt>
                <c:pt idx="20">
                  <c:v>0.776180345850951</c:v>
                </c:pt>
                <c:pt idx="21">
                  <c:v>0.929703221979082</c:v>
                </c:pt>
                <c:pt idx="22">
                  <c:v>0.905347990338771</c:v>
                </c:pt>
                <c:pt idx="23">
                  <c:v>0.819036434913</c:v>
                </c:pt>
                <c:pt idx="24">
                  <c:v>0.88178146108227</c:v>
                </c:pt>
                <c:pt idx="25">
                  <c:v>0.886697441497634</c:v>
                </c:pt>
                <c:pt idx="26">
                  <c:v>0.793436050774963</c:v>
                </c:pt>
                <c:pt idx="27">
                  <c:v>0.838507702975025</c:v>
                </c:pt>
                <c:pt idx="28">
                  <c:v>0.976266255223216</c:v>
                </c:pt>
                <c:pt idx="29">
                  <c:v>0.97903669526071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1947824"/>
        <c:axId val="1789761968"/>
      </c:scatterChart>
      <c:valAx>
        <c:axId val="2041947824"/>
        <c:scaling>
          <c:orientation val="minMax"/>
          <c:max val="1.0"/>
          <c:min val="0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761968"/>
        <c:crosses val="autoZero"/>
        <c:crossBetween val="midCat"/>
      </c:valAx>
      <c:valAx>
        <c:axId val="1789761968"/>
        <c:scaling>
          <c:orientation val="minMax"/>
          <c:max val="1.0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947824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0</xdr:row>
      <xdr:rowOff>88900</xdr:rowOff>
    </xdr:from>
    <xdr:to>
      <xdr:col>20</xdr:col>
      <xdr:colOff>711200</xdr:colOff>
      <xdr:row>24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0</xdr:row>
      <xdr:rowOff>107950</xdr:rowOff>
    </xdr:from>
    <xdr:to>
      <xdr:col>14</xdr:col>
      <xdr:colOff>4432300</xdr:colOff>
      <xdr:row>17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800100</xdr:colOff>
      <xdr:row>18</xdr:row>
      <xdr:rowOff>38100</xdr:rowOff>
    </xdr:from>
    <xdr:to>
      <xdr:col>14</xdr:col>
      <xdr:colOff>5245100</xdr:colOff>
      <xdr:row>24</xdr:row>
      <xdr:rowOff>161681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20900" y="3924300"/>
          <a:ext cx="5270500" cy="14189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355600</xdr:colOff>
      <xdr:row>1</xdr:row>
      <xdr:rowOff>6350</xdr:rowOff>
    </xdr:from>
    <xdr:to>
      <xdr:col>17</xdr:col>
      <xdr:colOff>774700</xdr:colOff>
      <xdr:row>17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sychology.emory.edu/clinical/bliwise/Tutorials/SCATTER/scatterplots/effect.htm" TargetMode="External"/><Relationship Id="rId2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1" sqref="B1:B1048576"/>
    </sheetView>
  </sheetViews>
  <sheetFormatPr baseColWidth="10" defaultRowHeight="16" x14ac:dyDescent="0.2"/>
  <cols>
    <col min="1" max="1" width="61.83203125" bestFit="1" customWidth="1"/>
    <col min="2" max="2" width="8.6640625" bestFit="1" customWidth="1"/>
    <col min="3" max="3" width="16.1640625" bestFit="1" customWidth="1"/>
    <col min="4" max="4" width="17" bestFit="1" customWidth="1"/>
    <col min="5" max="6" width="16.1640625" bestFit="1" customWidth="1"/>
    <col min="7" max="7" width="17" bestFit="1" customWidth="1"/>
    <col min="8" max="8" width="16.1640625" bestFit="1" customWidth="1"/>
  </cols>
  <sheetData>
    <row r="1" spans="1:8" ht="17" thickBot="1" x14ac:dyDescent="0.25">
      <c r="A1" s="1" t="s">
        <v>0</v>
      </c>
      <c r="B1" s="1" t="s">
        <v>108</v>
      </c>
      <c r="C1" s="24" t="s">
        <v>1</v>
      </c>
      <c r="D1" s="25" t="s">
        <v>2</v>
      </c>
      <c r="E1" s="25" t="s">
        <v>3</v>
      </c>
      <c r="F1" s="27" t="s">
        <v>34</v>
      </c>
      <c r="G1" s="28" t="s">
        <v>35</v>
      </c>
      <c r="H1" s="28" t="s">
        <v>36</v>
      </c>
    </row>
    <row r="2" spans="1:8" ht="17" thickBot="1" x14ac:dyDescent="0.25">
      <c r="A2" s="4" t="s">
        <v>4</v>
      </c>
      <c r="B2" s="22" t="s">
        <v>78</v>
      </c>
      <c r="C2" s="26">
        <v>2024038576</v>
      </c>
      <c r="D2" s="26">
        <v>1704811508</v>
      </c>
      <c r="E2" s="26">
        <v>1698269491</v>
      </c>
      <c r="F2" s="29">
        <v>7241596982</v>
      </c>
      <c r="G2" s="29">
        <v>5304882546</v>
      </c>
      <c r="H2" s="29">
        <v>5301352967</v>
      </c>
    </row>
    <row r="3" spans="1:8" ht="17" thickBot="1" x14ac:dyDescent="0.25">
      <c r="A3" s="4" t="s">
        <v>5</v>
      </c>
      <c r="B3" s="22" t="s">
        <v>79</v>
      </c>
      <c r="C3" s="26">
        <v>542961434</v>
      </c>
      <c r="D3" s="26">
        <v>487547317</v>
      </c>
      <c r="E3" s="26">
        <v>487213709</v>
      </c>
      <c r="F3" s="30">
        <v>619462643</v>
      </c>
      <c r="G3" s="30">
        <v>583623325</v>
      </c>
      <c r="H3" s="30">
        <v>583148084</v>
      </c>
    </row>
    <row r="4" spans="1:8" ht="17" thickBot="1" x14ac:dyDescent="0.25">
      <c r="A4" s="4" t="s">
        <v>6</v>
      </c>
      <c r="B4" s="22" t="s">
        <v>80</v>
      </c>
      <c r="C4" s="26">
        <v>2123804552</v>
      </c>
      <c r="D4" s="26">
        <v>2086238254</v>
      </c>
      <c r="E4" s="26">
        <v>2081237451</v>
      </c>
      <c r="F4" s="30">
        <v>2487324456</v>
      </c>
      <c r="G4" s="30">
        <v>2382635784</v>
      </c>
      <c r="H4" s="30">
        <v>2378790085</v>
      </c>
    </row>
    <row r="5" spans="1:8" ht="17" thickBot="1" x14ac:dyDescent="0.25">
      <c r="A5" s="4" t="s">
        <v>7</v>
      </c>
      <c r="B5" s="22" t="s">
        <v>81</v>
      </c>
      <c r="C5" s="26">
        <v>648580409</v>
      </c>
      <c r="D5" s="26">
        <v>525216579</v>
      </c>
      <c r="E5" s="26">
        <v>524104420</v>
      </c>
      <c r="F5" s="30">
        <v>681740039</v>
      </c>
      <c r="G5" s="30">
        <v>624350365</v>
      </c>
      <c r="H5" s="30">
        <v>624115079</v>
      </c>
    </row>
    <row r="6" spans="1:8" ht="17" thickBot="1" x14ac:dyDescent="0.25">
      <c r="A6" s="4" t="s">
        <v>8</v>
      </c>
      <c r="B6" s="22" t="s">
        <v>82</v>
      </c>
      <c r="C6" s="26">
        <v>1743582602</v>
      </c>
      <c r="D6" s="26">
        <v>1490465995</v>
      </c>
      <c r="E6" s="26">
        <v>1490165445</v>
      </c>
      <c r="F6" s="30">
        <v>2166955714</v>
      </c>
      <c r="G6" s="30">
        <v>1729760524</v>
      </c>
      <c r="H6" s="30">
        <v>1729255362</v>
      </c>
    </row>
    <row r="7" spans="1:8" ht="17" thickBot="1" x14ac:dyDescent="0.25">
      <c r="A7" s="4" t="s">
        <v>9</v>
      </c>
      <c r="B7" s="22" t="s">
        <v>83</v>
      </c>
      <c r="C7" s="26">
        <v>10512189064</v>
      </c>
      <c r="D7" s="26">
        <v>10084091030</v>
      </c>
      <c r="E7" s="26">
        <v>10040198026</v>
      </c>
      <c r="F7" s="30">
        <v>11296451326</v>
      </c>
      <c r="G7" s="30">
        <v>10884199689</v>
      </c>
      <c r="H7" s="30">
        <v>10881042737</v>
      </c>
    </row>
    <row r="8" spans="1:8" ht="17" thickBot="1" x14ac:dyDescent="0.25">
      <c r="A8" s="4" t="s">
        <v>10</v>
      </c>
      <c r="B8" s="22" t="s">
        <v>84</v>
      </c>
      <c r="C8" s="26">
        <v>955585570</v>
      </c>
      <c r="D8" s="26">
        <v>903347585</v>
      </c>
      <c r="E8" s="26">
        <v>900817317</v>
      </c>
      <c r="F8" s="30">
        <v>887225987</v>
      </c>
      <c r="G8" s="30">
        <v>847624507</v>
      </c>
      <c r="H8" s="30">
        <v>846962417</v>
      </c>
    </row>
    <row r="9" spans="1:8" ht="17" thickBot="1" x14ac:dyDescent="0.25">
      <c r="A9" s="4" t="s">
        <v>11</v>
      </c>
      <c r="B9" s="22" t="s">
        <v>85</v>
      </c>
      <c r="C9" s="26">
        <v>23521643481</v>
      </c>
      <c r="D9" s="26">
        <v>20738246623</v>
      </c>
      <c r="E9" s="26">
        <v>20733758304</v>
      </c>
      <c r="F9" s="30">
        <v>23817079535</v>
      </c>
      <c r="G9" s="30">
        <v>22017982172</v>
      </c>
      <c r="H9" s="30">
        <v>21995689133</v>
      </c>
    </row>
    <row r="10" spans="1:8" ht="17" thickBot="1" x14ac:dyDescent="0.25">
      <c r="A10" s="4" t="s">
        <v>12</v>
      </c>
      <c r="B10" s="22" t="s">
        <v>86</v>
      </c>
      <c r="C10" s="26">
        <v>12767861642</v>
      </c>
      <c r="D10" s="26">
        <v>11175623678</v>
      </c>
      <c r="E10" s="26">
        <v>11163468591</v>
      </c>
      <c r="F10" s="30">
        <v>11752676269</v>
      </c>
      <c r="G10" s="30">
        <v>10454357496</v>
      </c>
      <c r="H10" s="30">
        <v>10424825119</v>
      </c>
    </row>
    <row r="11" spans="1:8" ht="17" thickBot="1" x14ac:dyDescent="0.25">
      <c r="A11" s="4" t="s">
        <v>13</v>
      </c>
      <c r="B11" s="22" t="s">
        <v>87</v>
      </c>
      <c r="C11" s="26">
        <v>7430295255</v>
      </c>
      <c r="D11" s="26">
        <v>7013773303</v>
      </c>
      <c r="E11" s="26">
        <v>7006605407</v>
      </c>
      <c r="F11" s="30">
        <v>9370578946</v>
      </c>
      <c r="G11" s="30">
        <v>8717774804</v>
      </c>
      <c r="H11" s="30">
        <v>8716168113</v>
      </c>
    </row>
    <row r="12" spans="1:8" ht="17" thickBot="1" x14ac:dyDescent="0.25">
      <c r="A12" s="4" t="s">
        <v>14</v>
      </c>
      <c r="B12" s="22" t="s">
        <v>88</v>
      </c>
      <c r="C12" s="26">
        <v>330752523</v>
      </c>
      <c r="D12" s="26">
        <v>318674610</v>
      </c>
      <c r="E12" s="26">
        <v>318410551</v>
      </c>
      <c r="F12" s="30">
        <v>519227956</v>
      </c>
      <c r="G12" s="30">
        <v>450133845</v>
      </c>
      <c r="H12" s="30">
        <v>448219876</v>
      </c>
    </row>
    <row r="13" spans="1:8" ht="17" thickBot="1" x14ac:dyDescent="0.25">
      <c r="A13" s="4" t="s">
        <v>15</v>
      </c>
      <c r="B13" s="22" t="s">
        <v>89</v>
      </c>
      <c r="C13" s="26">
        <v>2287141902</v>
      </c>
      <c r="D13" s="26">
        <v>1919812281</v>
      </c>
      <c r="E13" s="26">
        <v>1878134171</v>
      </c>
      <c r="F13" s="30">
        <v>2802674788</v>
      </c>
      <c r="G13" s="30">
        <v>2190522857</v>
      </c>
      <c r="H13" s="30">
        <v>2178609288</v>
      </c>
    </row>
    <row r="14" spans="1:8" ht="17" thickBot="1" x14ac:dyDescent="0.25">
      <c r="A14" s="4" t="s">
        <v>16</v>
      </c>
      <c r="B14" s="22" t="s">
        <v>90</v>
      </c>
      <c r="C14" s="26">
        <v>896889925</v>
      </c>
      <c r="D14" s="26">
        <v>763875533</v>
      </c>
      <c r="E14" s="26">
        <v>762772804</v>
      </c>
      <c r="F14" s="30">
        <v>1656481662</v>
      </c>
      <c r="G14" s="30">
        <v>1546994183</v>
      </c>
      <c r="H14" s="30">
        <v>1546794735</v>
      </c>
    </row>
    <row r="15" spans="1:8" ht="17" thickBot="1" x14ac:dyDescent="0.25">
      <c r="A15" s="4" t="s">
        <v>17</v>
      </c>
      <c r="B15" s="22" t="s">
        <v>91</v>
      </c>
      <c r="C15" s="26">
        <v>511393528</v>
      </c>
      <c r="D15" s="26">
        <v>494213505</v>
      </c>
      <c r="E15" s="26">
        <v>493843596</v>
      </c>
      <c r="F15" s="30">
        <v>669586761</v>
      </c>
      <c r="G15" s="30">
        <v>572233431</v>
      </c>
      <c r="H15" s="30">
        <v>571126613</v>
      </c>
    </row>
    <row r="16" spans="1:8" ht="17" thickBot="1" x14ac:dyDescent="0.25">
      <c r="A16" s="4" t="s">
        <v>18</v>
      </c>
      <c r="B16" s="22" t="s">
        <v>92</v>
      </c>
      <c r="C16" s="26">
        <v>61885045</v>
      </c>
      <c r="D16" s="26">
        <v>59546709</v>
      </c>
      <c r="E16" s="26">
        <v>59522639</v>
      </c>
      <c r="F16" s="30">
        <v>72443571</v>
      </c>
      <c r="G16" s="30">
        <v>71317194</v>
      </c>
      <c r="H16" s="30">
        <v>71300215</v>
      </c>
    </row>
    <row r="17" spans="1:8" ht="17" thickBot="1" x14ac:dyDescent="0.25">
      <c r="A17" s="4" t="s">
        <v>19</v>
      </c>
      <c r="B17" s="22" t="s">
        <v>93</v>
      </c>
      <c r="C17" s="26">
        <v>58488564</v>
      </c>
      <c r="D17" s="26">
        <v>47282482</v>
      </c>
      <c r="E17" s="26">
        <v>47267796</v>
      </c>
      <c r="F17" s="30">
        <v>39920288</v>
      </c>
      <c r="G17" s="30">
        <v>36559238</v>
      </c>
      <c r="H17" s="30">
        <v>36556988</v>
      </c>
    </row>
    <row r="18" spans="1:8" ht="17" thickBot="1" x14ac:dyDescent="0.25">
      <c r="A18" s="4" t="s">
        <v>20</v>
      </c>
      <c r="B18" s="22" t="s">
        <v>94</v>
      </c>
      <c r="C18" s="26">
        <v>1634572569</v>
      </c>
      <c r="D18" s="26">
        <v>1582071753</v>
      </c>
      <c r="E18" s="26">
        <v>1578512586</v>
      </c>
      <c r="F18" s="30">
        <v>1940619713</v>
      </c>
      <c r="G18" s="30">
        <v>1925717347</v>
      </c>
      <c r="H18" s="30">
        <v>1921423768</v>
      </c>
    </row>
    <row r="19" spans="1:8" ht="17" thickBot="1" x14ac:dyDescent="0.25">
      <c r="A19" s="4" t="s">
        <v>21</v>
      </c>
      <c r="B19" s="22" t="s">
        <v>95</v>
      </c>
      <c r="C19" s="26">
        <v>53548462</v>
      </c>
      <c r="D19" s="26">
        <v>49911240</v>
      </c>
      <c r="E19" s="26">
        <v>49873706</v>
      </c>
      <c r="F19" s="30">
        <v>42623551</v>
      </c>
      <c r="G19" s="30">
        <v>39760568</v>
      </c>
      <c r="H19" s="30">
        <v>39755824</v>
      </c>
    </row>
    <row r="20" spans="1:8" ht="17" thickBot="1" x14ac:dyDescent="0.25">
      <c r="A20" s="4" t="s">
        <v>22</v>
      </c>
      <c r="B20" s="22" t="s">
        <v>96</v>
      </c>
      <c r="C20" s="26">
        <v>9009435584</v>
      </c>
      <c r="D20" s="26">
        <v>8238711552</v>
      </c>
      <c r="E20" s="26">
        <v>8236185347</v>
      </c>
      <c r="F20" s="30">
        <v>8498254914</v>
      </c>
      <c r="G20" s="30">
        <v>8091362420</v>
      </c>
      <c r="H20" s="30">
        <v>8088160129</v>
      </c>
    </row>
    <row r="21" spans="1:8" ht="17" thickBot="1" x14ac:dyDescent="0.25">
      <c r="A21" s="4" t="s">
        <v>23</v>
      </c>
      <c r="B21" s="22" t="s">
        <v>97</v>
      </c>
      <c r="C21" s="26">
        <v>20871130</v>
      </c>
      <c r="D21" s="26">
        <v>19786475</v>
      </c>
      <c r="E21" s="26">
        <v>19774075</v>
      </c>
      <c r="F21" s="30">
        <v>21754388</v>
      </c>
      <c r="G21" s="30">
        <v>21703207</v>
      </c>
      <c r="H21" s="30">
        <v>21703207</v>
      </c>
    </row>
    <row r="22" spans="1:8" ht="17" thickBot="1" x14ac:dyDescent="0.25">
      <c r="A22" s="4" t="s">
        <v>24</v>
      </c>
      <c r="B22" s="22" t="s">
        <v>98</v>
      </c>
      <c r="C22" s="26">
        <v>651461557</v>
      </c>
      <c r="D22" s="26">
        <v>522541769</v>
      </c>
      <c r="E22" s="26">
        <v>521747354</v>
      </c>
      <c r="F22" s="30">
        <v>709777837</v>
      </c>
      <c r="G22" s="30">
        <v>550915607</v>
      </c>
      <c r="H22" s="30">
        <v>550087338</v>
      </c>
    </row>
    <row r="23" spans="1:8" ht="17" thickBot="1" x14ac:dyDescent="0.25">
      <c r="A23" s="4" t="s">
        <v>25</v>
      </c>
      <c r="B23" s="22" t="s">
        <v>99</v>
      </c>
      <c r="C23" s="26">
        <v>169246249</v>
      </c>
      <c r="D23" s="26">
        <v>163431482</v>
      </c>
      <c r="E23" s="26">
        <v>163265319</v>
      </c>
      <c r="F23" s="30">
        <v>208993846</v>
      </c>
      <c r="G23" s="30">
        <v>194302252</v>
      </c>
      <c r="H23" s="30">
        <v>191387293</v>
      </c>
    </row>
    <row r="24" spans="1:8" ht="17" thickBot="1" x14ac:dyDescent="0.25">
      <c r="A24" s="4" t="s">
        <v>26</v>
      </c>
      <c r="B24" s="22" t="s">
        <v>100</v>
      </c>
      <c r="C24" s="26">
        <v>480913173</v>
      </c>
      <c r="D24" s="26">
        <v>403568530</v>
      </c>
      <c r="E24" s="26">
        <v>403537180</v>
      </c>
      <c r="F24" s="30">
        <v>565056032</v>
      </c>
      <c r="G24" s="30">
        <v>511572343</v>
      </c>
      <c r="H24" s="30">
        <v>507132161</v>
      </c>
    </row>
    <row r="25" spans="1:8" ht="17" thickBot="1" x14ac:dyDescent="0.25">
      <c r="A25" s="4" t="s">
        <v>27</v>
      </c>
      <c r="B25" s="22" t="s">
        <v>101</v>
      </c>
      <c r="C25" s="26">
        <v>353301038</v>
      </c>
      <c r="D25" s="26">
        <v>330625362</v>
      </c>
      <c r="E25" s="26">
        <v>330179823</v>
      </c>
      <c r="F25" s="30">
        <v>478975262</v>
      </c>
      <c r="G25" s="30">
        <v>392298191</v>
      </c>
      <c r="H25" s="30">
        <v>391669161</v>
      </c>
    </row>
    <row r="26" spans="1:8" ht="17" thickBot="1" x14ac:dyDescent="0.25">
      <c r="A26" s="4" t="s">
        <v>28</v>
      </c>
      <c r="B26" s="22" t="s">
        <v>102</v>
      </c>
      <c r="C26" s="26">
        <v>537021774</v>
      </c>
      <c r="D26" s="26">
        <v>497119895</v>
      </c>
      <c r="E26" s="26">
        <v>495025214</v>
      </c>
      <c r="F26" s="30">
        <v>642820599</v>
      </c>
      <c r="G26" s="30">
        <v>566827287</v>
      </c>
      <c r="H26" s="30">
        <v>565340009</v>
      </c>
    </row>
    <row r="27" spans="1:8" ht="17" thickBot="1" x14ac:dyDescent="0.25">
      <c r="A27" s="4" t="s">
        <v>29</v>
      </c>
      <c r="B27" s="22" t="s">
        <v>103</v>
      </c>
      <c r="C27" s="26">
        <v>10740402592</v>
      </c>
      <c r="D27" s="26">
        <v>8985887192</v>
      </c>
      <c r="E27" s="26">
        <v>8973458494</v>
      </c>
      <c r="F27" s="30">
        <v>11701399770</v>
      </c>
      <c r="G27" s="30">
        <v>10375601238</v>
      </c>
      <c r="H27" s="30">
        <v>10363223935</v>
      </c>
    </row>
    <row r="28" spans="1:8" ht="17" thickBot="1" x14ac:dyDescent="0.25">
      <c r="A28" s="4" t="s">
        <v>30</v>
      </c>
      <c r="B28" s="22" t="s">
        <v>104</v>
      </c>
      <c r="C28" s="26">
        <v>2478207482</v>
      </c>
      <c r="D28" s="26">
        <v>2038210653</v>
      </c>
      <c r="E28" s="26">
        <v>2022902732</v>
      </c>
      <c r="F28" s="30">
        <v>5135913677</v>
      </c>
      <c r="G28" s="30">
        <v>4075019065</v>
      </c>
      <c r="H28" s="30">
        <v>4071740999</v>
      </c>
    </row>
    <row r="29" spans="1:8" ht="17" thickBot="1" x14ac:dyDescent="0.25">
      <c r="A29" s="4" t="s">
        <v>31</v>
      </c>
      <c r="B29" s="22" t="s">
        <v>105</v>
      </c>
      <c r="C29" s="26">
        <v>816729717</v>
      </c>
      <c r="D29" s="26">
        <v>649875257</v>
      </c>
      <c r="E29" s="26">
        <v>647699364</v>
      </c>
      <c r="F29" s="30">
        <v>911804592</v>
      </c>
      <c r="G29" s="30">
        <v>764555174</v>
      </c>
      <c r="H29" s="30">
        <v>763021317</v>
      </c>
    </row>
    <row r="30" spans="1:8" ht="17" thickBot="1" x14ac:dyDescent="0.25">
      <c r="A30" s="4" t="s">
        <v>32</v>
      </c>
      <c r="B30" s="22" t="s">
        <v>106</v>
      </c>
      <c r="C30" s="26">
        <v>364826004</v>
      </c>
      <c r="D30" s="26">
        <v>358943529</v>
      </c>
      <c r="E30" s="26">
        <v>358335569</v>
      </c>
      <c r="F30" s="30">
        <v>456862459</v>
      </c>
      <c r="G30" s="30">
        <v>446019402</v>
      </c>
      <c r="H30" s="30">
        <v>444536640</v>
      </c>
    </row>
    <row r="31" spans="1:8" ht="17" thickBot="1" x14ac:dyDescent="0.25">
      <c r="A31" s="4" t="s">
        <v>33</v>
      </c>
      <c r="B31" s="22" t="s">
        <v>107</v>
      </c>
      <c r="C31" s="26">
        <v>3840280984</v>
      </c>
      <c r="D31" s="26">
        <v>3751255363</v>
      </c>
      <c r="E31" s="26">
        <v>3747430581</v>
      </c>
      <c r="F31" s="30">
        <v>4358360723</v>
      </c>
      <c r="G31" s="30">
        <v>4266995079</v>
      </c>
      <c r="H31" s="30">
        <v>4264829176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G6" sqref="G6"/>
    </sheetView>
  </sheetViews>
  <sheetFormatPr baseColWidth="10" defaultRowHeight="16" x14ac:dyDescent="0.2"/>
  <cols>
    <col min="1" max="1" width="61.83203125" bestFit="1" customWidth="1"/>
    <col min="2" max="2" width="16.1640625" bestFit="1" customWidth="1"/>
    <col min="3" max="3" width="17" bestFit="1" customWidth="1"/>
    <col min="4" max="4" width="16.1640625" bestFit="1" customWidth="1"/>
    <col min="5" max="5" width="16.1640625" style="10" bestFit="1" customWidth="1"/>
    <col min="6" max="6" width="16.1640625" bestFit="1" customWidth="1"/>
    <col min="7" max="7" width="17.6640625" bestFit="1" customWidth="1"/>
    <col min="8" max="8" width="24" bestFit="1" customWidth="1"/>
    <col min="9" max="9" width="25.5" bestFit="1" customWidth="1"/>
    <col min="10" max="10" width="17" bestFit="1" customWidth="1"/>
    <col min="11" max="11" width="16.1640625" bestFit="1" customWidth="1"/>
  </cols>
  <sheetData>
    <row r="1" spans="1:11" ht="17" thickBot="1" x14ac:dyDescent="0.25">
      <c r="A1" s="1" t="s">
        <v>0</v>
      </c>
      <c r="B1" s="2" t="s">
        <v>37</v>
      </c>
      <c r="C1" s="3" t="s">
        <v>38</v>
      </c>
      <c r="D1" s="3" t="s">
        <v>39</v>
      </c>
      <c r="E1" s="8" t="s">
        <v>40</v>
      </c>
      <c r="F1" s="2"/>
      <c r="G1" s="2"/>
      <c r="H1" s="2"/>
      <c r="I1" s="3"/>
      <c r="J1" s="3"/>
      <c r="K1" s="3"/>
    </row>
    <row r="2" spans="1:11" ht="17" thickBot="1" x14ac:dyDescent="0.25">
      <c r="A2" s="4" t="s">
        <v>4</v>
      </c>
      <c r="B2" s="5">
        <v>2024038576</v>
      </c>
      <c r="C2" s="5">
        <v>1704811508</v>
      </c>
      <c r="D2" s="5">
        <v>1698269491</v>
      </c>
      <c r="E2" s="9">
        <v>2016</v>
      </c>
      <c r="F2" s="6"/>
      <c r="G2" s="6"/>
      <c r="H2" s="6"/>
      <c r="I2" s="6"/>
      <c r="J2" s="6"/>
      <c r="K2" s="6"/>
    </row>
    <row r="3" spans="1:11" ht="17" thickBot="1" x14ac:dyDescent="0.25">
      <c r="A3" s="4" t="s">
        <v>5</v>
      </c>
      <c r="B3" s="5">
        <v>542961434</v>
      </c>
      <c r="C3" s="5">
        <v>487547317</v>
      </c>
      <c r="D3" s="5">
        <v>487213709</v>
      </c>
      <c r="E3" s="9">
        <v>2016</v>
      </c>
      <c r="F3" s="7"/>
      <c r="G3" s="7"/>
      <c r="H3" s="7"/>
      <c r="I3" s="7"/>
      <c r="J3" s="7"/>
      <c r="K3" s="7"/>
    </row>
    <row r="4" spans="1:11" ht="17" thickBot="1" x14ac:dyDescent="0.25">
      <c r="A4" s="4" t="s">
        <v>6</v>
      </c>
      <c r="B4" s="5">
        <v>2123804552</v>
      </c>
      <c r="C4" s="5">
        <v>2086238254</v>
      </c>
      <c r="D4" s="5">
        <v>2081237451</v>
      </c>
      <c r="E4" s="9">
        <v>2016</v>
      </c>
      <c r="F4" s="7"/>
      <c r="G4" s="7"/>
      <c r="H4" s="7"/>
      <c r="I4" s="7"/>
      <c r="J4" s="7"/>
      <c r="K4" s="7"/>
    </row>
    <row r="5" spans="1:11" ht="17" thickBot="1" x14ac:dyDescent="0.25">
      <c r="A5" s="4" t="s">
        <v>7</v>
      </c>
      <c r="B5" s="5">
        <v>648580409</v>
      </c>
      <c r="C5" s="5">
        <v>525216579</v>
      </c>
      <c r="D5" s="5">
        <v>524104420</v>
      </c>
      <c r="E5" s="9">
        <v>2016</v>
      </c>
      <c r="F5" s="7"/>
      <c r="G5" s="7"/>
      <c r="H5" s="7"/>
      <c r="I5" s="7"/>
      <c r="J5" s="7"/>
      <c r="K5" s="7"/>
    </row>
    <row r="6" spans="1:11" ht="17" thickBot="1" x14ac:dyDescent="0.25">
      <c r="A6" s="4" t="s">
        <v>8</v>
      </c>
      <c r="B6" s="5">
        <v>1743582602</v>
      </c>
      <c r="C6" s="5">
        <v>1490465995</v>
      </c>
      <c r="D6" s="5">
        <v>1490165445</v>
      </c>
      <c r="E6" s="9">
        <v>2016</v>
      </c>
      <c r="F6" s="7"/>
      <c r="G6" s="7"/>
      <c r="H6" s="7"/>
      <c r="I6" s="7"/>
      <c r="J6" s="7"/>
      <c r="K6" s="7"/>
    </row>
    <row r="7" spans="1:11" ht="17" thickBot="1" x14ac:dyDescent="0.25">
      <c r="A7" s="4" t="s">
        <v>9</v>
      </c>
      <c r="B7" s="5">
        <v>10512189064</v>
      </c>
      <c r="C7" s="5">
        <v>10084091030</v>
      </c>
      <c r="D7" s="5">
        <v>10040198026</v>
      </c>
      <c r="E7" s="9">
        <v>2016</v>
      </c>
      <c r="F7" s="7"/>
      <c r="G7" s="7"/>
      <c r="H7" s="7"/>
      <c r="I7" s="7"/>
      <c r="J7" s="7"/>
      <c r="K7" s="7"/>
    </row>
    <row r="8" spans="1:11" ht="17" thickBot="1" x14ac:dyDescent="0.25">
      <c r="A8" s="4" t="s">
        <v>10</v>
      </c>
      <c r="B8" s="5">
        <v>955585570</v>
      </c>
      <c r="C8" s="5">
        <v>903347585</v>
      </c>
      <c r="D8" s="5">
        <v>900817317</v>
      </c>
      <c r="E8" s="9">
        <v>2016</v>
      </c>
      <c r="F8" s="7"/>
      <c r="G8" s="7"/>
      <c r="H8" s="7"/>
      <c r="I8" s="7"/>
      <c r="J8" s="7"/>
      <c r="K8" s="7"/>
    </row>
    <row r="9" spans="1:11" ht="17" thickBot="1" x14ac:dyDescent="0.25">
      <c r="A9" s="4" t="s">
        <v>11</v>
      </c>
      <c r="B9" s="5">
        <v>23521643481</v>
      </c>
      <c r="C9" s="5">
        <v>20738246623</v>
      </c>
      <c r="D9" s="5">
        <v>20733758304</v>
      </c>
      <c r="E9" s="9">
        <v>2016</v>
      </c>
      <c r="F9" s="7"/>
      <c r="G9" s="7"/>
      <c r="H9" s="7"/>
      <c r="I9" s="7"/>
      <c r="J9" s="7"/>
      <c r="K9" s="7"/>
    </row>
    <row r="10" spans="1:11" ht="17" thickBot="1" x14ac:dyDescent="0.25">
      <c r="A10" s="4" t="s">
        <v>12</v>
      </c>
      <c r="B10" s="5">
        <v>12767861642</v>
      </c>
      <c r="C10" s="5">
        <v>11175623678</v>
      </c>
      <c r="D10" s="5">
        <v>11163468591</v>
      </c>
      <c r="E10" s="9">
        <v>2016</v>
      </c>
      <c r="F10" s="7"/>
      <c r="G10" s="7"/>
      <c r="H10" s="7"/>
      <c r="I10" s="7"/>
      <c r="J10" s="7"/>
      <c r="K10" s="7"/>
    </row>
    <row r="11" spans="1:11" ht="17" thickBot="1" x14ac:dyDescent="0.25">
      <c r="A11" s="4" t="s">
        <v>13</v>
      </c>
      <c r="B11" s="5">
        <v>7430295255</v>
      </c>
      <c r="C11" s="5">
        <v>7013773303</v>
      </c>
      <c r="D11" s="5">
        <v>7006605407</v>
      </c>
      <c r="E11" s="9">
        <v>2016</v>
      </c>
      <c r="F11" s="7"/>
      <c r="G11" s="7"/>
      <c r="H11" s="7"/>
      <c r="I11" s="7"/>
      <c r="J11" s="7"/>
      <c r="K11" s="7"/>
    </row>
    <row r="12" spans="1:11" ht="17" thickBot="1" x14ac:dyDescent="0.25">
      <c r="A12" s="4" t="s">
        <v>14</v>
      </c>
      <c r="B12" s="5">
        <v>330752523</v>
      </c>
      <c r="C12" s="5">
        <v>318674610</v>
      </c>
      <c r="D12" s="5">
        <v>318410551</v>
      </c>
      <c r="E12" s="9">
        <v>2016</v>
      </c>
      <c r="F12" s="7"/>
      <c r="G12" s="7"/>
      <c r="H12" s="7"/>
      <c r="I12" s="7"/>
      <c r="J12" s="7"/>
      <c r="K12" s="7"/>
    </row>
    <row r="13" spans="1:11" ht="17" thickBot="1" x14ac:dyDescent="0.25">
      <c r="A13" s="4" t="s">
        <v>15</v>
      </c>
      <c r="B13" s="5">
        <v>2287141902</v>
      </c>
      <c r="C13" s="5">
        <v>1919812281</v>
      </c>
      <c r="D13" s="5">
        <v>1878134171</v>
      </c>
      <c r="E13" s="9">
        <v>2016</v>
      </c>
      <c r="F13" s="7"/>
      <c r="G13" s="7"/>
      <c r="H13" s="7"/>
      <c r="I13" s="7"/>
      <c r="J13" s="7"/>
      <c r="K13" s="7"/>
    </row>
    <row r="14" spans="1:11" ht="17" thickBot="1" x14ac:dyDescent="0.25">
      <c r="A14" s="4" t="s">
        <v>16</v>
      </c>
      <c r="B14" s="5">
        <v>896889925</v>
      </c>
      <c r="C14" s="5">
        <v>763875533</v>
      </c>
      <c r="D14" s="5">
        <v>762772804</v>
      </c>
      <c r="E14" s="9">
        <v>2016</v>
      </c>
      <c r="F14" s="7"/>
      <c r="G14" s="7"/>
      <c r="H14" s="7"/>
      <c r="I14" s="7"/>
      <c r="J14" s="7"/>
      <c r="K14" s="7"/>
    </row>
    <row r="15" spans="1:11" ht="17" thickBot="1" x14ac:dyDescent="0.25">
      <c r="A15" s="4" t="s">
        <v>17</v>
      </c>
      <c r="B15" s="5">
        <v>511393528</v>
      </c>
      <c r="C15" s="5">
        <v>494213505</v>
      </c>
      <c r="D15" s="5">
        <v>493843596</v>
      </c>
      <c r="E15" s="9">
        <v>2016</v>
      </c>
      <c r="F15" s="7"/>
      <c r="G15" s="7"/>
      <c r="H15" s="7"/>
      <c r="I15" s="7"/>
      <c r="J15" s="7"/>
      <c r="K15" s="7"/>
    </row>
    <row r="16" spans="1:11" ht="17" thickBot="1" x14ac:dyDescent="0.25">
      <c r="A16" s="4" t="s">
        <v>18</v>
      </c>
      <c r="B16" s="5">
        <v>61885045</v>
      </c>
      <c r="C16" s="5">
        <v>59546709</v>
      </c>
      <c r="D16" s="5">
        <v>59522639</v>
      </c>
      <c r="E16" s="9">
        <v>2016</v>
      </c>
      <c r="F16" s="7"/>
      <c r="G16" s="7"/>
      <c r="H16" s="7"/>
      <c r="I16" s="7"/>
      <c r="J16" s="7"/>
      <c r="K16" s="7"/>
    </row>
    <row r="17" spans="1:11" ht="17" thickBot="1" x14ac:dyDescent="0.25">
      <c r="A17" s="4" t="s">
        <v>19</v>
      </c>
      <c r="B17" s="5">
        <v>58488564</v>
      </c>
      <c r="C17" s="5">
        <v>47282482</v>
      </c>
      <c r="D17" s="5">
        <v>47267796</v>
      </c>
      <c r="E17" s="9">
        <v>2016</v>
      </c>
      <c r="F17" s="7"/>
      <c r="G17" s="7"/>
      <c r="H17" s="7"/>
      <c r="I17" s="7"/>
      <c r="J17" s="7"/>
      <c r="K17" s="7"/>
    </row>
    <row r="18" spans="1:11" ht="17" thickBot="1" x14ac:dyDescent="0.25">
      <c r="A18" s="4" t="s">
        <v>20</v>
      </c>
      <c r="B18" s="5">
        <v>1634572569</v>
      </c>
      <c r="C18" s="5">
        <v>1582071753</v>
      </c>
      <c r="D18" s="5">
        <v>1578512586</v>
      </c>
      <c r="E18" s="9">
        <v>2016</v>
      </c>
      <c r="F18" s="7"/>
      <c r="G18" s="7"/>
      <c r="H18" s="7"/>
      <c r="I18" s="7"/>
      <c r="J18" s="7"/>
      <c r="K18" s="7"/>
    </row>
    <row r="19" spans="1:11" ht="17" thickBot="1" x14ac:dyDescent="0.25">
      <c r="A19" s="4" t="s">
        <v>21</v>
      </c>
      <c r="B19" s="5">
        <v>53548462</v>
      </c>
      <c r="C19" s="5">
        <v>49911240</v>
      </c>
      <c r="D19" s="5">
        <v>49873706</v>
      </c>
      <c r="E19" s="9">
        <v>2016</v>
      </c>
      <c r="F19" s="7"/>
      <c r="G19" s="7"/>
      <c r="H19" s="7"/>
      <c r="I19" s="7"/>
      <c r="J19" s="7"/>
      <c r="K19" s="7"/>
    </row>
    <row r="20" spans="1:11" ht="17" thickBot="1" x14ac:dyDescent="0.25">
      <c r="A20" s="4" t="s">
        <v>22</v>
      </c>
      <c r="B20" s="5">
        <v>9009435584</v>
      </c>
      <c r="C20" s="5">
        <v>8238711552</v>
      </c>
      <c r="D20" s="5">
        <v>8236185347</v>
      </c>
      <c r="E20" s="9">
        <v>2016</v>
      </c>
      <c r="F20" s="7"/>
      <c r="G20" s="7"/>
      <c r="H20" s="7"/>
      <c r="I20" s="7"/>
      <c r="J20" s="7"/>
      <c r="K20" s="7"/>
    </row>
    <row r="21" spans="1:11" ht="17" thickBot="1" x14ac:dyDescent="0.25">
      <c r="A21" s="4" t="s">
        <v>23</v>
      </c>
      <c r="B21" s="5">
        <v>20871130</v>
      </c>
      <c r="C21" s="5">
        <v>19786475</v>
      </c>
      <c r="D21" s="5">
        <v>19774075</v>
      </c>
      <c r="E21" s="9">
        <v>2016</v>
      </c>
      <c r="F21" s="7"/>
      <c r="G21" s="7"/>
      <c r="H21" s="7"/>
      <c r="I21" s="7"/>
      <c r="J21" s="7"/>
      <c r="K21" s="7"/>
    </row>
    <row r="22" spans="1:11" ht="17" thickBot="1" x14ac:dyDescent="0.25">
      <c r="A22" s="4" t="s">
        <v>24</v>
      </c>
      <c r="B22" s="5">
        <v>651461557</v>
      </c>
      <c r="C22" s="5">
        <v>522541769</v>
      </c>
      <c r="D22" s="5">
        <v>521747354</v>
      </c>
      <c r="E22" s="9">
        <v>2016</v>
      </c>
      <c r="F22" s="7"/>
      <c r="G22" s="7"/>
      <c r="H22" s="7"/>
      <c r="I22" s="7"/>
      <c r="J22" s="7"/>
      <c r="K22" s="7"/>
    </row>
    <row r="23" spans="1:11" ht="17" thickBot="1" x14ac:dyDescent="0.25">
      <c r="A23" s="4" t="s">
        <v>25</v>
      </c>
      <c r="B23" s="5">
        <v>169246249</v>
      </c>
      <c r="C23" s="5">
        <v>163431482</v>
      </c>
      <c r="D23" s="5">
        <v>163265319</v>
      </c>
      <c r="E23" s="9">
        <v>2016</v>
      </c>
      <c r="F23" s="7"/>
      <c r="G23" s="7"/>
      <c r="H23" s="7"/>
      <c r="I23" s="7"/>
      <c r="J23" s="7"/>
      <c r="K23" s="7"/>
    </row>
    <row r="24" spans="1:11" ht="17" thickBot="1" x14ac:dyDescent="0.25">
      <c r="A24" s="4" t="s">
        <v>26</v>
      </c>
      <c r="B24" s="5">
        <v>480913173</v>
      </c>
      <c r="C24" s="5">
        <v>403568530</v>
      </c>
      <c r="D24" s="5">
        <v>403537180</v>
      </c>
      <c r="E24" s="9">
        <v>2016</v>
      </c>
      <c r="F24" s="7"/>
      <c r="G24" s="7"/>
      <c r="H24" s="7"/>
      <c r="I24" s="7"/>
      <c r="J24" s="7"/>
      <c r="K24" s="7"/>
    </row>
    <row r="25" spans="1:11" ht="17" thickBot="1" x14ac:dyDescent="0.25">
      <c r="A25" s="4" t="s">
        <v>27</v>
      </c>
      <c r="B25" s="5">
        <v>353301038</v>
      </c>
      <c r="C25" s="5">
        <v>330625362</v>
      </c>
      <c r="D25" s="5">
        <v>330179823</v>
      </c>
      <c r="E25" s="9">
        <v>2016</v>
      </c>
      <c r="F25" s="7"/>
      <c r="G25" s="7"/>
      <c r="H25" s="7"/>
      <c r="I25" s="7"/>
      <c r="J25" s="7"/>
      <c r="K25" s="7"/>
    </row>
    <row r="26" spans="1:11" ht="17" thickBot="1" x14ac:dyDescent="0.25">
      <c r="A26" s="4" t="s">
        <v>28</v>
      </c>
      <c r="B26" s="5">
        <v>537021774</v>
      </c>
      <c r="C26" s="5">
        <v>497119895</v>
      </c>
      <c r="D26" s="5">
        <v>495025214</v>
      </c>
      <c r="E26" s="9">
        <v>2016</v>
      </c>
      <c r="F26" s="7"/>
      <c r="G26" s="7"/>
      <c r="H26" s="7"/>
      <c r="I26" s="7"/>
      <c r="J26" s="7"/>
      <c r="K26" s="7"/>
    </row>
    <row r="27" spans="1:11" ht="17" thickBot="1" x14ac:dyDescent="0.25">
      <c r="A27" s="4" t="s">
        <v>29</v>
      </c>
      <c r="B27" s="5">
        <v>10740402592</v>
      </c>
      <c r="C27" s="5">
        <v>8985887192</v>
      </c>
      <c r="D27" s="5">
        <v>8973458494</v>
      </c>
      <c r="E27" s="9">
        <v>2016</v>
      </c>
      <c r="F27" s="7"/>
      <c r="G27" s="7"/>
      <c r="H27" s="7"/>
      <c r="I27" s="7"/>
      <c r="J27" s="7"/>
      <c r="K27" s="7"/>
    </row>
    <row r="28" spans="1:11" ht="17" thickBot="1" x14ac:dyDescent="0.25">
      <c r="A28" s="4" t="s">
        <v>30</v>
      </c>
      <c r="B28" s="5">
        <v>2478207482</v>
      </c>
      <c r="C28" s="5">
        <v>2038210653</v>
      </c>
      <c r="D28" s="5">
        <v>2022902732</v>
      </c>
      <c r="E28" s="9">
        <v>2016</v>
      </c>
      <c r="F28" s="7"/>
      <c r="G28" s="7"/>
      <c r="H28" s="7"/>
      <c r="I28" s="7"/>
      <c r="J28" s="7"/>
      <c r="K28" s="7"/>
    </row>
    <row r="29" spans="1:11" ht="17" thickBot="1" x14ac:dyDescent="0.25">
      <c r="A29" s="4" t="s">
        <v>31</v>
      </c>
      <c r="B29" s="5">
        <v>816729717</v>
      </c>
      <c r="C29" s="5">
        <v>649875257</v>
      </c>
      <c r="D29" s="5">
        <v>647699364</v>
      </c>
      <c r="E29" s="9">
        <v>2016</v>
      </c>
      <c r="F29" s="7"/>
      <c r="G29" s="7"/>
      <c r="H29" s="7"/>
      <c r="I29" s="7"/>
      <c r="J29" s="7"/>
      <c r="K29" s="7"/>
    </row>
    <row r="30" spans="1:11" ht="17" thickBot="1" x14ac:dyDescent="0.25">
      <c r="A30" s="4" t="s">
        <v>32</v>
      </c>
      <c r="B30" s="5">
        <v>364826004</v>
      </c>
      <c r="C30" s="5">
        <v>358943529</v>
      </c>
      <c r="D30" s="5">
        <v>358335569</v>
      </c>
      <c r="E30" s="9">
        <v>2016</v>
      </c>
      <c r="F30" s="7"/>
      <c r="G30" s="7"/>
      <c r="H30" s="7"/>
      <c r="I30" s="7"/>
      <c r="J30" s="7"/>
      <c r="K30" s="7"/>
    </row>
    <row r="31" spans="1:11" ht="17" thickBot="1" x14ac:dyDescent="0.25">
      <c r="A31" s="4" t="s">
        <v>33</v>
      </c>
      <c r="B31" s="5">
        <v>3840280984</v>
      </c>
      <c r="C31" s="5">
        <v>3751255363</v>
      </c>
      <c r="D31" s="5">
        <v>3747430581</v>
      </c>
      <c r="E31" s="9">
        <v>2016</v>
      </c>
      <c r="F31" s="7"/>
      <c r="G31" s="7"/>
      <c r="H31" s="7"/>
      <c r="I31" s="7"/>
      <c r="J31" s="7"/>
      <c r="K31" s="7"/>
    </row>
    <row r="32" spans="1:11" ht="17" thickBot="1" x14ac:dyDescent="0.25">
      <c r="A32" s="4" t="s">
        <v>4</v>
      </c>
      <c r="B32" s="6">
        <v>7241596982</v>
      </c>
      <c r="C32" s="6">
        <v>5304882546</v>
      </c>
      <c r="D32" s="6">
        <v>5301352967</v>
      </c>
      <c r="E32" s="9">
        <v>2018</v>
      </c>
    </row>
    <row r="33" spans="1:5" ht="17" thickBot="1" x14ac:dyDescent="0.25">
      <c r="A33" s="4" t="s">
        <v>5</v>
      </c>
      <c r="B33" s="7">
        <v>619462643</v>
      </c>
      <c r="C33" s="7">
        <v>583623325</v>
      </c>
      <c r="D33" s="7">
        <v>583148084</v>
      </c>
      <c r="E33" s="9">
        <v>2018</v>
      </c>
    </row>
    <row r="34" spans="1:5" ht="17" thickBot="1" x14ac:dyDescent="0.25">
      <c r="A34" s="4" t="s">
        <v>6</v>
      </c>
      <c r="B34" s="7">
        <v>2487324456</v>
      </c>
      <c r="C34" s="7">
        <v>2382635784</v>
      </c>
      <c r="D34" s="7">
        <v>2378790085</v>
      </c>
      <c r="E34" s="9">
        <v>2018</v>
      </c>
    </row>
    <row r="35" spans="1:5" ht="17" thickBot="1" x14ac:dyDescent="0.25">
      <c r="A35" s="4" t="s">
        <v>7</v>
      </c>
      <c r="B35" s="7">
        <v>681740039</v>
      </c>
      <c r="C35" s="7">
        <v>624350365</v>
      </c>
      <c r="D35" s="7">
        <v>624115079</v>
      </c>
      <c r="E35" s="9">
        <v>2018</v>
      </c>
    </row>
    <row r="36" spans="1:5" ht="17" thickBot="1" x14ac:dyDescent="0.25">
      <c r="A36" s="4" t="s">
        <v>8</v>
      </c>
      <c r="B36" s="7">
        <v>2166955714</v>
      </c>
      <c r="C36" s="7">
        <v>1729760524</v>
      </c>
      <c r="D36" s="7">
        <v>1729255362</v>
      </c>
      <c r="E36" s="9">
        <v>2018</v>
      </c>
    </row>
    <row r="37" spans="1:5" ht="17" thickBot="1" x14ac:dyDescent="0.25">
      <c r="A37" s="4" t="s">
        <v>9</v>
      </c>
      <c r="B37" s="7">
        <v>11296451326</v>
      </c>
      <c r="C37" s="7">
        <v>10884199689</v>
      </c>
      <c r="D37" s="7">
        <v>10881042737</v>
      </c>
      <c r="E37" s="9">
        <v>2018</v>
      </c>
    </row>
    <row r="38" spans="1:5" ht="17" thickBot="1" x14ac:dyDescent="0.25">
      <c r="A38" s="4" t="s">
        <v>10</v>
      </c>
      <c r="B38" s="7">
        <v>887225987</v>
      </c>
      <c r="C38" s="7">
        <v>847624507</v>
      </c>
      <c r="D38" s="7">
        <v>846962417</v>
      </c>
      <c r="E38" s="9">
        <v>2018</v>
      </c>
    </row>
    <row r="39" spans="1:5" ht="17" thickBot="1" x14ac:dyDescent="0.25">
      <c r="A39" s="4" t="s">
        <v>11</v>
      </c>
      <c r="B39" s="7">
        <v>23817079535</v>
      </c>
      <c r="C39" s="7">
        <v>22017982172</v>
      </c>
      <c r="D39" s="7">
        <v>21995689133</v>
      </c>
      <c r="E39" s="9">
        <v>2018</v>
      </c>
    </row>
    <row r="40" spans="1:5" ht="17" thickBot="1" x14ac:dyDescent="0.25">
      <c r="A40" s="4" t="s">
        <v>12</v>
      </c>
      <c r="B40" s="7">
        <v>11752676269</v>
      </c>
      <c r="C40" s="7">
        <v>10454357496</v>
      </c>
      <c r="D40" s="7">
        <v>10424825119</v>
      </c>
      <c r="E40" s="9">
        <v>2018</v>
      </c>
    </row>
    <row r="41" spans="1:5" ht="17" thickBot="1" x14ac:dyDescent="0.25">
      <c r="A41" s="4" t="s">
        <v>13</v>
      </c>
      <c r="B41" s="7">
        <v>9370578946</v>
      </c>
      <c r="C41" s="7">
        <v>8717774804</v>
      </c>
      <c r="D41" s="7">
        <v>8716168113</v>
      </c>
      <c r="E41" s="9">
        <v>2018</v>
      </c>
    </row>
    <row r="42" spans="1:5" ht="17" thickBot="1" x14ac:dyDescent="0.25">
      <c r="A42" s="4" t="s">
        <v>14</v>
      </c>
      <c r="B42" s="7">
        <v>519227956</v>
      </c>
      <c r="C42" s="7">
        <v>450133845</v>
      </c>
      <c r="D42" s="7">
        <v>448219876</v>
      </c>
      <c r="E42" s="9">
        <v>2018</v>
      </c>
    </row>
    <row r="43" spans="1:5" ht="17" thickBot="1" x14ac:dyDescent="0.25">
      <c r="A43" s="4" t="s">
        <v>15</v>
      </c>
      <c r="B43" s="7">
        <v>2802674788</v>
      </c>
      <c r="C43" s="7">
        <v>2190522857</v>
      </c>
      <c r="D43" s="7">
        <v>2178609288</v>
      </c>
      <c r="E43" s="9">
        <v>2018</v>
      </c>
    </row>
    <row r="44" spans="1:5" ht="17" thickBot="1" x14ac:dyDescent="0.25">
      <c r="A44" s="4" t="s">
        <v>16</v>
      </c>
      <c r="B44" s="7">
        <v>1656481662</v>
      </c>
      <c r="C44" s="7">
        <v>1546994183</v>
      </c>
      <c r="D44" s="7">
        <v>1546794735</v>
      </c>
      <c r="E44" s="9">
        <v>2018</v>
      </c>
    </row>
    <row r="45" spans="1:5" ht="17" thickBot="1" x14ac:dyDescent="0.25">
      <c r="A45" s="4" t="s">
        <v>17</v>
      </c>
      <c r="B45" s="7">
        <v>669586761</v>
      </c>
      <c r="C45" s="7">
        <v>572233431</v>
      </c>
      <c r="D45" s="7">
        <v>571126613</v>
      </c>
      <c r="E45" s="9">
        <v>2018</v>
      </c>
    </row>
    <row r="46" spans="1:5" ht="17" thickBot="1" x14ac:dyDescent="0.25">
      <c r="A46" s="4" t="s">
        <v>18</v>
      </c>
      <c r="B46" s="7">
        <v>72443571</v>
      </c>
      <c r="C46" s="7">
        <v>71317194</v>
      </c>
      <c r="D46" s="7">
        <v>71300215</v>
      </c>
      <c r="E46" s="9">
        <v>2018</v>
      </c>
    </row>
    <row r="47" spans="1:5" ht="17" thickBot="1" x14ac:dyDescent="0.25">
      <c r="A47" s="4" t="s">
        <v>19</v>
      </c>
      <c r="B47" s="7">
        <v>39920288</v>
      </c>
      <c r="C47" s="7">
        <v>36559238</v>
      </c>
      <c r="D47" s="7">
        <v>36556988</v>
      </c>
      <c r="E47" s="9">
        <v>2018</v>
      </c>
    </row>
    <row r="48" spans="1:5" ht="17" thickBot="1" x14ac:dyDescent="0.25">
      <c r="A48" s="4" t="s">
        <v>20</v>
      </c>
      <c r="B48" s="7">
        <v>1940619713</v>
      </c>
      <c r="C48" s="7">
        <v>1925717347</v>
      </c>
      <c r="D48" s="7">
        <v>1921423768</v>
      </c>
      <c r="E48" s="9">
        <v>2018</v>
      </c>
    </row>
    <row r="49" spans="1:5" ht="17" thickBot="1" x14ac:dyDescent="0.25">
      <c r="A49" s="4" t="s">
        <v>21</v>
      </c>
      <c r="B49" s="7">
        <v>42623551</v>
      </c>
      <c r="C49" s="7">
        <v>39760568</v>
      </c>
      <c r="D49" s="7">
        <v>39755824</v>
      </c>
      <c r="E49" s="9">
        <v>2018</v>
      </c>
    </row>
    <row r="50" spans="1:5" ht="17" thickBot="1" x14ac:dyDescent="0.25">
      <c r="A50" s="4" t="s">
        <v>22</v>
      </c>
      <c r="B50" s="7">
        <v>8498254914</v>
      </c>
      <c r="C50" s="7">
        <v>8091362420</v>
      </c>
      <c r="D50" s="7">
        <v>8088160129</v>
      </c>
      <c r="E50" s="9">
        <v>2018</v>
      </c>
    </row>
    <row r="51" spans="1:5" ht="17" thickBot="1" x14ac:dyDescent="0.25">
      <c r="A51" s="4" t="s">
        <v>23</v>
      </c>
      <c r="B51" s="7">
        <v>21754388</v>
      </c>
      <c r="C51" s="7">
        <v>21703207</v>
      </c>
      <c r="D51" s="7">
        <v>21703207</v>
      </c>
      <c r="E51" s="9">
        <v>2018</v>
      </c>
    </row>
    <row r="52" spans="1:5" ht="17" thickBot="1" x14ac:dyDescent="0.25">
      <c r="A52" s="4" t="s">
        <v>24</v>
      </c>
      <c r="B52" s="7">
        <v>709777837</v>
      </c>
      <c r="C52" s="7">
        <v>550915607</v>
      </c>
      <c r="D52" s="7">
        <v>550087338</v>
      </c>
      <c r="E52" s="9">
        <v>2018</v>
      </c>
    </row>
    <row r="53" spans="1:5" ht="17" thickBot="1" x14ac:dyDescent="0.25">
      <c r="A53" s="4" t="s">
        <v>25</v>
      </c>
      <c r="B53" s="7">
        <v>208993846</v>
      </c>
      <c r="C53" s="7">
        <v>194302252</v>
      </c>
      <c r="D53" s="7">
        <v>191387293</v>
      </c>
      <c r="E53" s="9">
        <v>2018</v>
      </c>
    </row>
    <row r="54" spans="1:5" ht="17" thickBot="1" x14ac:dyDescent="0.25">
      <c r="A54" s="4" t="s">
        <v>26</v>
      </c>
      <c r="B54" s="7">
        <v>565056032</v>
      </c>
      <c r="C54" s="7">
        <v>511572343</v>
      </c>
      <c r="D54" s="7">
        <v>507132161</v>
      </c>
      <c r="E54" s="9">
        <v>2018</v>
      </c>
    </row>
    <row r="55" spans="1:5" ht="17" thickBot="1" x14ac:dyDescent="0.25">
      <c r="A55" s="4" t="s">
        <v>27</v>
      </c>
      <c r="B55" s="7">
        <v>478975262</v>
      </c>
      <c r="C55" s="7">
        <v>392298191</v>
      </c>
      <c r="D55" s="7">
        <v>391669161</v>
      </c>
      <c r="E55" s="9">
        <v>2018</v>
      </c>
    </row>
    <row r="56" spans="1:5" ht="17" thickBot="1" x14ac:dyDescent="0.25">
      <c r="A56" s="4" t="s">
        <v>28</v>
      </c>
      <c r="B56" s="7">
        <v>642820599</v>
      </c>
      <c r="C56" s="7">
        <v>566827287</v>
      </c>
      <c r="D56" s="7">
        <v>565340009</v>
      </c>
      <c r="E56" s="9">
        <v>2018</v>
      </c>
    </row>
    <row r="57" spans="1:5" ht="17" thickBot="1" x14ac:dyDescent="0.25">
      <c r="A57" s="4" t="s">
        <v>29</v>
      </c>
      <c r="B57" s="7">
        <v>11701399770</v>
      </c>
      <c r="C57" s="7">
        <v>10375601238</v>
      </c>
      <c r="D57" s="7">
        <v>10363223935</v>
      </c>
      <c r="E57" s="9">
        <v>2018</v>
      </c>
    </row>
    <row r="58" spans="1:5" ht="17" thickBot="1" x14ac:dyDescent="0.25">
      <c r="A58" s="4" t="s">
        <v>30</v>
      </c>
      <c r="B58" s="7">
        <v>5135913677</v>
      </c>
      <c r="C58" s="7">
        <v>4075019065</v>
      </c>
      <c r="D58" s="7">
        <v>4071740999</v>
      </c>
      <c r="E58" s="9">
        <v>2018</v>
      </c>
    </row>
    <row r="59" spans="1:5" ht="17" thickBot="1" x14ac:dyDescent="0.25">
      <c r="A59" s="4" t="s">
        <v>31</v>
      </c>
      <c r="B59" s="7">
        <v>911804592</v>
      </c>
      <c r="C59" s="7">
        <v>764555174</v>
      </c>
      <c r="D59" s="7">
        <v>763021317</v>
      </c>
      <c r="E59" s="9">
        <v>2018</v>
      </c>
    </row>
    <row r="60" spans="1:5" ht="17" thickBot="1" x14ac:dyDescent="0.25">
      <c r="A60" s="4" t="s">
        <v>32</v>
      </c>
      <c r="B60" s="7">
        <v>456862459</v>
      </c>
      <c r="C60" s="7">
        <v>446019402</v>
      </c>
      <c r="D60" s="7">
        <v>444536640</v>
      </c>
      <c r="E60" s="9">
        <v>2018</v>
      </c>
    </row>
    <row r="61" spans="1:5" ht="17" thickBot="1" x14ac:dyDescent="0.25">
      <c r="A61" s="4" t="s">
        <v>33</v>
      </c>
      <c r="B61" s="7">
        <v>4358360723</v>
      </c>
      <c r="C61" s="7">
        <v>4266995079</v>
      </c>
      <c r="D61" s="7">
        <v>4264829176</v>
      </c>
      <c r="E61" s="9">
        <v>2018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H1" workbookViewId="0">
      <selection activeCell="N33" sqref="N33"/>
    </sheetView>
  </sheetViews>
  <sheetFormatPr baseColWidth="10" defaultRowHeight="16" x14ac:dyDescent="0.2"/>
  <cols>
    <col min="1" max="1" width="61.83203125" bestFit="1" customWidth="1"/>
    <col min="2" max="2" width="8.6640625" bestFit="1" customWidth="1"/>
    <col min="3" max="3" width="16.1640625" bestFit="1" customWidth="1"/>
    <col min="4" max="4" width="17" bestFit="1" customWidth="1"/>
    <col min="5" max="6" width="16.1640625" bestFit="1" customWidth="1"/>
    <col min="7" max="7" width="17" bestFit="1" customWidth="1"/>
    <col min="8" max="8" width="16.1640625" bestFit="1" customWidth="1"/>
    <col min="9" max="10" width="12" bestFit="1" customWidth="1"/>
    <col min="22" max="22" width="8.6640625" bestFit="1" customWidth="1"/>
    <col min="23" max="24" width="16.1640625" bestFit="1" customWidth="1"/>
    <col min="25" max="26" width="12.1640625" bestFit="1" customWidth="1"/>
  </cols>
  <sheetData>
    <row r="1" spans="1:26" ht="17" thickBot="1" x14ac:dyDescent="0.25">
      <c r="A1" s="1" t="s">
        <v>0</v>
      </c>
      <c r="B1" s="1" t="s">
        <v>108</v>
      </c>
      <c r="C1" s="31" t="s">
        <v>1</v>
      </c>
      <c r="D1" s="32" t="s">
        <v>2</v>
      </c>
      <c r="E1" s="32" t="s">
        <v>3</v>
      </c>
      <c r="F1" s="27" t="s">
        <v>34</v>
      </c>
      <c r="G1" s="28" t="s">
        <v>35</v>
      </c>
      <c r="H1" s="28" t="s">
        <v>36</v>
      </c>
      <c r="I1" s="11" t="s">
        <v>41</v>
      </c>
      <c r="J1" s="11" t="s">
        <v>42</v>
      </c>
      <c r="V1" s="1" t="s">
        <v>108</v>
      </c>
      <c r="W1" s="2" t="s">
        <v>1</v>
      </c>
      <c r="X1" s="2" t="s">
        <v>34</v>
      </c>
      <c r="Y1" t="s">
        <v>49</v>
      </c>
      <c r="Z1" t="s">
        <v>126</v>
      </c>
    </row>
    <row r="2" spans="1:26" ht="17" thickBot="1" x14ac:dyDescent="0.25">
      <c r="A2" s="4" t="s">
        <v>4</v>
      </c>
      <c r="B2" s="22" t="s">
        <v>78</v>
      </c>
      <c r="C2" s="33">
        <v>2024038576</v>
      </c>
      <c r="D2" s="33">
        <v>1704811508</v>
      </c>
      <c r="E2" s="33">
        <v>1698269491</v>
      </c>
      <c r="F2" s="29">
        <v>7241596982</v>
      </c>
      <c r="G2" s="29">
        <v>5304882546</v>
      </c>
      <c r="H2" s="29">
        <v>5301352967</v>
      </c>
      <c r="I2" s="12">
        <f>D2/C2</f>
        <v>0.84228212259132362</v>
      </c>
      <c r="J2" s="12">
        <f>G2/F2</f>
        <v>0.73255699801936314</v>
      </c>
      <c r="V2" s="22" t="s">
        <v>85</v>
      </c>
      <c r="W2" s="5">
        <v>23521643481</v>
      </c>
      <c r="X2" s="7">
        <v>23817079535</v>
      </c>
      <c r="Y2">
        <f>W2/$W$32</f>
        <v>0.24107970443912086</v>
      </c>
      <c r="Z2">
        <f>X2/$X$32</f>
        <v>0.21311937134395828</v>
      </c>
    </row>
    <row r="3" spans="1:26" ht="17" thickBot="1" x14ac:dyDescent="0.25">
      <c r="A3" s="4" t="s">
        <v>5</v>
      </c>
      <c r="B3" s="22" t="s">
        <v>79</v>
      </c>
      <c r="C3" s="33">
        <v>542961434</v>
      </c>
      <c r="D3" s="33">
        <v>487547317</v>
      </c>
      <c r="E3" s="33">
        <v>487213709</v>
      </c>
      <c r="F3" s="30">
        <v>619462643</v>
      </c>
      <c r="G3" s="30">
        <v>583623325</v>
      </c>
      <c r="H3" s="30">
        <v>583148084</v>
      </c>
      <c r="I3" s="12">
        <f>D3/C3</f>
        <v>0.89794097051835908</v>
      </c>
      <c r="J3" s="12">
        <f>G3/F3</f>
        <v>0.94214450474941713</v>
      </c>
      <c r="V3" s="22" t="s">
        <v>86</v>
      </c>
      <c r="W3" s="5">
        <v>12767861642</v>
      </c>
      <c r="X3" s="7">
        <v>11752676269</v>
      </c>
      <c r="Y3">
        <f>W3/$W$32</f>
        <v>0.13086127733630998</v>
      </c>
      <c r="Z3">
        <f>X3/$X$32</f>
        <v>0.1051649919704707</v>
      </c>
    </row>
    <row r="4" spans="1:26" ht="17" thickBot="1" x14ac:dyDescent="0.25">
      <c r="A4" s="4" t="s">
        <v>6</v>
      </c>
      <c r="B4" s="22" t="s">
        <v>80</v>
      </c>
      <c r="C4" s="33">
        <v>2123804552</v>
      </c>
      <c r="D4" s="33">
        <v>2086238254</v>
      </c>
      <c r="E4" s="33">
        <v>2081237451</v>
      </c>
      <c r="F4" s="30">
        <v>2487324456</v>
      </c>
      <c r="G4" s="30">
        <v>2382635784</v>
      </c>
      <c r="H4" s="30">
        <v>2378790085</v>
      </c>
      <c r="I4" s="12">
        <f>D4/C4</f>
        <v>0.98231179137241065</v>
      </c>
      <c r="J4" s="12">
        <f>G4/F4</f>
        <v>0.95791113147805595</v>
      </c>
      <c r="V4" s="22" t="s">
        <v>103</v>
      </c>
      <c r="W4" s="5">
        <v>10740402592</v>
      </c>
      <c r="X4" s="7">
        <v>11701399770</v>
      </c>
      <c r="Y4">
        <f>W4/$W$32</f>
        <v>0.11008129957109809</v>
      </c>
      <c r="Z4">
        <f>X4/$X$32</f>
        <v>0.10470616093639955</v>
      </c>
    </row>
    <row r="5" spans="1:26" ht="17" thickBot="1" x14ac:dyDescent="0.25">
      <c r="A5" s="4" t="s">
        <v>7</v>
      </c>
      <c r="B5" s="22" t="s">
        <v>81</v>
      </c>
      <c r="C5" s="33">
        <v>648580409</v>
      </c>
      <c r="D5" s="33">
        <v>525216579</v>
      </c>
      <c r="E5" s="33">
        <v>524104420</v>
      </c>
      <c r="F5" s="30">
        <v>681740039</v>
      </c>
      <c r="G5" s="30">
        <v>624350365</v>
      </c>
      <c r="H5" s="30">
        <v>624115079</v>
      </c>
      <c r="I5" s="12">
        <f>D5/C5</f>
        <v>0.80979408522344065</v>
      </c>
      <c r="J5" s="12">
        <f>G5/F5</f>
        <v>0.91581883017435628</v>
      </c>
      <c r="V5" s="22" t="s">
        <v>83</v>
      </c>
      <c r="W5" s="5">
        <v>10512189064</v>
      </c>
      <c r="X5" s="7">
        <v>11296451326</v>
      </c>
      <c r="Y5">
        <f>W5/$W$32</f>
        <v>0.10774227721818766</v>
      </c>
      <c r="Z5">
        <f>X5/$X$32</f>
        <v>0.10108261180707956</v>
      </c>
    </row>
    <row r="6" spans="1:26" ht="17" thickBot="1" x14ac:dyDescent="0.25">
      <c r="A6" s="4" t="s">
        <v>8</v>
      </c>
      <c r="B6" s="22" t="s">
        <v>82</v>
      </c>
      <c r="C6" s="33">
        <v>1743582602</v>
      </c>
      <c r="D6" s="33">
        <v>1490465995</v>
      </c>
      <c r="E6" s="33">
        <v>1490165445</v>
      </c>
      <c r="F6" s="30">
        <v>2166955714</v>
      </c>
      <c r="G6" s="30">
        <v>1729760524</v>
      </c>
      <c r="H6" s="30">
        <v>1729255362</v>
      </c>
      <c r="I6" s="12">
        <f>D6/C6</f>
        <v>0.85482958667420794</v>
      </c>
      <c r="J6" s="12">
        <f>G6/F6</f>
        <v>0.79824452010005409</v>
      </c>
      <c r="V6" s="22" t="s">
        <v>87</v>
      </c>
      <c r="W6" s="5">
        <v>7430295255</v>
      </c>
      <c r="X6" s="7">
        <v>9370578946</v>
      </c>
      <c r="Y6">
        <f>W6/$W$32</f>
        <v>7.6155111585538199E-2</v>
      </c>
      <c r="Z6">
        <f>X6/$X$32</f>
        <v>8.3849570690046879E-2</v>
      </c>
    </row>
    <row r="7" spans="1:26" ht="17" thickBot="1" x14ac:dyDescent="0.25">
      <c r="A7" s="4" t="s">
        <v>9</v>
      </c>
      <c r="B7" s="22" t="s">
        <v>83</v>
      </c>
      <c r="C7" s="33">
        <v>10512189064</v>
      </c>
      <c r="D7" s="33">
        <v>10084091030</v>
      </c>
      <c r="E7" s="33">
        <v>10040198026</v>
      </c>
      <c r="F7" s="30">
        <v>11296451326</v>
      </c>
      <c r="G7" s="30">
        <v>10884199689</v>
      </c>
      <c r="H7" s="30">
        <v>10881042737</v>
      </c>
      <c r="I7" s="12">
        <f>D7/C7</f>
        <v>0.9592760336221442</v>
      </c>
      <c r="J7" s="12">
        <f>G7/F7</f>
        <v>0.9635060936303812</v>
      </c>
      <c r="V7" s="22" t="s">
        <v>96</v>
      </c>
      <c r="W7" s="5">
        <v>9009435584</v>
      </c>
      <c r="X7" s="7">
        <v>8498254914</v>
      </c>
      <c r="Y7">
        <f>W7/$W$32</f>
        <v>9.2340149169784044E-2</v>
      </c>
      <c r="Z7">
        <f>X7/$X$32</f>
        <v>7.6043863485900906E-2</v>
      </c>
    </row>
    <row r="8" spans="1:26" ht="17" thickBot="1" x14ac:dyDescent="0.25">
      <c r="A8" s="4" t="s">
        <v>10</v>
      </c>
      <c r="B8" s="22" t="s">
        <v>84</v>
      </c>
      <c r="C8" s="33">
        <v>955585570</v>
      </c>
      <c r="D8" s="33">
        <v>903347585</v>
      </c>
      <c r="E8" s="33">
        <v>900817317</v>
      </c>
      <c r="F8" s="30">
        <v>887225987</v>
      </c>
      <c r="G8" s="30">
        <v>847624507</v>
      </c>
      <c r="H8" s="30">
        <v>846962417</v>
      </c>
      <c r="I8" s="12">
        <f>D8/C8</f>
        <v>0.94533405836172268</v>
      </c>
      <c r="J8" s="12">
        <f>G8/F8</f>
        <v>0.95536483310874887</v>
      </c>
      <c r="V8" s="22" t="s">
        <v>78</v>
      </c>
      <c r="W8" s="5">
        <v>2024038576</v>
      </c>
      <c r="X8" s="6">
        <v>7241596982</v>
      </c>
      <c r="Y8">
        <f>W8/$W$32</f>
        <v>2.0744920399359535E-2</v>
      </c>
      <c r="Z8">
        <f>X8/$X$32</f>
        <v>6.4799069678638729E-2</v>
      </c>
    </row>
    <row r="9" spans="1:26" ht="17" thickBot="1" x14ac:dyDescent="0.25">
      <c r="A9" s="4" t="s">
        <v>11</v>
      </c>
      <c r="B9" s="22" t="s">
        <v>85</v>
      </c>
      <c r="C9" s="33">
        <v>23521643481</v>
      </c>
      <c r="D9" s="33">
        <v>20738246623</v>
      </c>
      <c r="E9" s="33">
        <v>20733758304</v>
      </c>
      <c r="F9" s="30">
        <v>23817079535</v>
      </c>
      <c r="G9" s="30">
        <v>22017982172</v>
      </c>
      <c r="H9" s="30">
        <v>21995689133</v>
      </c>
      <c r="I9" s="12">
        <f>D9/C9</f>
        <v>0.88166656550813149</v>
      </c>
      <c r="J9" s="12">
        <f>G9/F9</f>
        <v>0.92446188205585134</v>
      </c>
      <c r="V9" s="22" t="s">
        <v>104</v>
      </c>
      <c r="W9" s="5">
        <v>2478207482</v>
      </c>
      <c r="X9" s="7">
        <v>5135913677</v>
      </c>
      <c r="Y9">
        <f>W9/$W$32</f>
        <v>2.5399820713292189E-2</v>
      </c>
      <c r="Z9">
        <f>X9/$X$32</f>
        <v>4.5957049121433238E-2</v>
      </c>
    </row>
    <row r="10" spans="1:26" ht="17" thickBot="1" x14ac:dyDescent="0.25">
      <c r="A10" s="4" t="s">
        <v>12</v>
      </c>
      <c r="B10" s="22" t="s">
        <v>86</v>
      </c>
      <c r="C10" s="33">
        <v>12767861642</v>
      </c>
      <c r="D10" s="33">
        <v>11175623678</v>
      </c>
      <c r="E10" s="33">
        <v>11163468591</v>
      </c>
      <c r="F10" s="30">
        <v>11752676269</v>
      </c>
      <c r="G10" s="30">
        <v>10454357496</v>
      </c>
      <c r="H10" s="30">
        <v>10424825119</v>
      </c>
      <c r="I10" s="12">
        <f>D10/C10</f>
        <v>0.87529329431622926</v>
      </c>
      <c r="J10" s="12">
        <f>G10/F10</f>
        <v>0.88952994677267072</v>
      </c>
      <c r="V10" s="22" t="s">
        <v>107</v>
      </c>
      <c r="W10" s="5">
        <v>3840280984</v>
      </c>
      <c r="X10" s="7">
        <v>4358360723</v>
      </c>
      <c r="Y10">
        <f>W10/$W$32</f>
        <v>3.9360081506793425E-2</v>
      </c>
      <c r="Z10">
        <f>X10/$X$32</f>
        <v>3.8999370011381186E-2</v>
      </c>
    </row>
    <row r="11" spans="1:26" ht="17" thickBot="1" x14ac:dyDescent="0.25">
      <c r="A11" s="4" t="s">
        <v>13</v>
      </c>
      <c r="B11" s="22" t="s">
        <v>87</v>
      </c>
      <c r="C11" s="33">
        <v>7430295255</v>
      </c>
      <c r="D11" s="33">
        <v>7013773303</v>
      </c>
      <c r="E11" s="33">
        <v>7006605407</v>
      </c>
      <c r="F11" s="30">
        <v>9370578946</v>
      </c>
      <c r="G11" s="30">
        <v>8717774804</v>
      </c>
      <c r="H11" s="30">
        <v>8716168113</v>
      </c>
      <c r="I11" s="12">
        <f>D11/C11</f>
        <v>0.94394274551610668</v>
      </c>
      <c r="J11" s="12">
        <f>G11/F11</f>
        <v>0.930334705490245</v>
      </c>
      <c r="V11" s="22" t="s">
        <v>89</v>
      </c>
      <c r="W11" s="5">
        <v>2287141902</v>
      </c>
      <c r="X11" s="7">
        <v>2802674788</v>
      </c>
      <c r="Y11">
        <f>W11/$W$32</f>
        <v>2.3441537756061899E-2</v>
      </c>
      <c r="Z11">
        <f>X11/$X$32</f>
        <v>2.5078821608768734E-2</v>
      </c>
    </row>
    <row r="12" spans="1:26" ht="17" thickBot="1" x14ac:dyDescent="0.25">
      <c r="A12" s="4" t="s">
        <v>14</v>
      </c>
      <c r="B12" s="22" t="s">
        <v>88</v>
      </c>
      <c r="C12" s="33">
        <v>330752523</v>
      </c>
      <c r="D12" s="33">
        <v>318674610</v>
      </c>
      <c r="E12" s="33">
        <v>318410551</v>
      </c>
      <c r="F12" s="30">
        <v>519227956</v>
      </c>
      <c r="G12" s="30">
        <v>450133845</v>
      </c>
      <c r="H12" s="30">
        <v>448219876</v>
      </c>
      <c r="I12" s="12">
        <f>D12/C12</f>
        <v>0.96348353478773008</v>
      </c>
      <c r="J12" s="12">
        <f>G12/F12</f>
        <v>0.86692913930851601</v>
      </c>
      <c r="V12" s="22" t="s">
        <v>80</v>
      </c>
      <c r="W12" s="5">
        <v>2123804552</v>
      </c>
      <c r="X12" s="7">
        <v>2487324456</v>
      </c>
      <c r="Y12">
        <f>W12/$W$32</f>
        <v>2.1767448949568554E-2</v>
      </c>
      <c r="Z12">
        <f>X12/$X$32</f>
        <v>2.225701197378871E-2</v>
      </c>
    </row>
    <row r="13" spans="1:26" ht="17" thickBot="1" x14ac:dyDescent="0.25">
      <c r="A13" s="4" t="s">
        <v>15</v>
      </c>
      <c r="B13" s="22" t="s">
        <v>89</v>
      </c>
      <c r="C13" s="33">
        <v>2287141902</v>
      </c>
      <c r="D13" s="33">
        <v>1919812281</v>
      </c>
      <c r="E13" s="33">
        <v>1878134171</v>
      </c>
      <c r="F13" s="30">
        <v>2802674788</v>
      </c>
      <c r="G13" s="30">
        <v>2190522857</v>
      </c>
      <c r="H13" s="30">
        <v>2178609288</v>
      </c>
      <c r="I13" s="12">
        <f>D13/C13</f>
        <v>0.83939360269741581</v>
      </c>
      <c r="J13" s="12">
        <f>G13/F13</f>
        <v>0.78158296009904382</v>
      </c>
      <c r="V13" s="22" t="s">
        <v>82</v>
      </c>
      <c r="W13" s="5">
        <v>1743582602</v>
      </c>
      <c r="X13" s="7">
        <v>2166955714</v>
      </c>
      <c r="Y13">
        <f>W13/$W$32</f>
        <v>1.7870451046283899E-2</v>
      </c>
      <c r="Z13">
        <f>X13/$X$32</f>
        <v>1.9390296733032188E-2</v>
      </c>
    </row>
    <row r="14" spans="1:26" ht="17" thickBot="1" x14ac:dyDescent="0.25">
      <c r="A14" s="4" t="s">
        <v>16</v>
      </c>
      <c r="B14" s="22" t="s">
        <v>90</v>
      </c>
      <c r="C14" s="33">
        <v>896889925</v>
      </c>
      <c r="D14" s="33">
        <v>763875533</v>
      </c>
      <c r="E14" s="33">
        <v>762772804</v>
      </c>
      <c r="F14" s="30">
        <v>1656481662</v>
      </c>
      <c r="G14" s="30">
        <v>1546994183</v>
      </c>
      <c r="H14" s="30">
        <v>1546794735</v>
      </c>
      <c r="I14" s="12">
        <f>D14/C14</f>
        <v>0.85169373822545724</v>
      </c>
      <c r="J14" s="12">
        <f>G14/F14</f>
        <v>0.93390359729801831</v>
      </c>
      <c r="V14" s="22" t="s">
        <v>94</v>
      </c>
      <c r="W14" s="5">
        <v>1634572569</v>
      </c>
      <c r="X14" s="7">
        <v>1940619713</v>
      </c>
      <c r="Y14">
        <f>W14/$W$32</f>
        <v>1.675317764836989E-2</v>
      </c>
      <c r="Z14">
        <f>X14/$X$32</f>
        <v>1.7365002818438662E-2</v>
      </c>
    </row>
    <row r="15" spans="1:26" ht="17" thickBot="1" x14ac:dyDescent="0.25">
      <c r="A15" s="4" t="s">
        <v>17</v>
      </c>
      <c r="B15" s="22" t="s">
        <v>91</v>
      </c>
      <c r="C15" s="33">
        <v>511393528</v>
      </c>
      <c r="D15" s="33">
        <v>494213505</v>
      </c>
      <c r="E15" s="33">
        <v>493843596</v>
      </c>
      <c r="F15" s="30">
        <v>669586761</v>
      </c>
      <c r="G15" s="30">
        <v>572233431</v>
      </c>
      <c r="H15" s="30">
        <v>571126613</v>
      </c>
      <c r="I15" s="12">
        <f>D15/C15</f>
        <v>0.96640547433756341</v>
      </c>
      <c r="J15" s="12">
        <f>G15/F15</f>
        <v>0.85460684758072747</v>
      </c>
      <c r="V15" s="22" t="s">
        <v>90</v>
      </c>
      <c r="W15" s="5">
        <v>896889925</v>
      </c>
      <c r="X15" s="7">
        <v>1656481662</v>
      </c>
      <c r="Y15">
        <f>W15/$W$32</f>
        <v>9.1924681286867631E-3</v>
      </c>
      <c r="Z15">
        <f>X15/$X$32</f>
        <v>1.4822486104119029E-2</v>
      </c>
    </row>
    <row r="16" spans="1:26" ht="17" thickBot="1" x14ac:dyDescent="0.25">
      <c r="A16" s="4" t="s">
        <v>18</v>
      </c>
      <c r="B16" s="22" t="s">
        <v>92</v>
      </c>
      <c r="C16" s="33">
        <v>61885045</v>
      </c>
      <c r="D16" s="33">
        <v>59546709</v>
      </c>
      <c r="E16" s="33">
        <v>59522639</v>
      </c>
      <c r="F16" s="30">
        <v>72443571</v>
      </c>
      <c r="G16" s="30">
        <v>71317194</v>
      </c>
      <c r="H16" s="30">
        <v>71300215</v>
      </c>
      <c r="I16" s="12">
        <f>D16/C16</f>
        <v>0.96221484528289514</v>
      </c>
      <c r="J16" s="12">
        <f>G16/F16</f>
        <v>0.98445166376461479</v>
      </c>
      <c r="V16" s="22" t="s">
        <v>105</v>
      </c>
      <c r="W16" s="5">
        <v>816729717</v>
      </c>
      <c r="X16" s="7">
        <v>911804592</v>
      </c>
      <c r="Y16">
        <f>W16/$W$32</f>
        <v>8.3708844129048061E-3</v>
      </c>
      <c r="Z16">
        <f>X16/$X$32</f>
        <v>8.1589861238028725E-3</v>
      </c>
    </row>
    <row r="17" spans="1:26" ht="17" thickBot="1" x14ac:dyDescent="0.25">
      <c r="A17" s="4" t="s">
        <v>19</v>
      </c>
      <c r="B17" s="22" t="s">
        <v>93</v>
      </c>
      <c r="C17" s="33">
        <v>58488564</v>
      </c>
      <c r="D17" s="33">
        <v>47282482</v>
      </c>
      <c r="E17" s="33">
        <v>47267796</v>
      </c>
      <c r="F17" s="30">
        <v>39920288</v>
      </c>
      <c r="G17" s="30">
        <v>36559238</v>
      </c>
      <c r="H17" s="30">
        <v>36556988</v>
      </c>
      <c r="I17" s="12">
        <f>D17/C17</f>
        <v>0.80840558848392996</v>
      </c>
      <c r="J17" s="12">
        <f>G17/F17</f>
        <v>0.91580596813329607</v>
      </c>
      <c r="V17" s="22" t="s">
        <v>84</v>
      </c>
      <c r="W17" s="5">
        <v>955585570</v>
      </c>
      <c r="X17" s="7">
        <v>887225987</v>
      </c>
      <c r="Y17">
        <f>W17/$W$32</f>
        <v>9.7940557158761425E-3</v>
      </c>
      <c r="Z17">
        <f>X17/$X$32</f>
        <v>7.9390524901088756E-3</v>
      </c>
    </row>
    <row r="18" spans="1:26" ht="17" thickBot="1" x14ac:dyDescent="0.25">
      <c r="A18" s="4" t="s">
        <v>20</v>
      </c>
      <c r="B18" s="22" t="s">
        <v>94</v>
      </c>
      <c r="C18" s="33">
        <v>1634572569</v>
      </c>
      <c r="D18" s="33">
        <v>1582071753</v>
      </c>
      <c r="E18" s="33">
        <v>1578512586</v>
      </c>
      <c r="F18" s="30">
        <v>1940619713</v>
      </c>
      <c r="G18" s="30">
        <v>1925717347</v>
      </c>
      <c r="H18" s="30">
        <v>1921423768</v>
      </c>
      <c r="I18" s="12">
        <f>D18/C18</f>
        <v>0.96788101244589042</v>
      </c>
      <c r="J18" s="12">
        <f>G18/F18</f>
        <v>0.99232082107577768</v>
      </c>
      <c r="V18" s="22" t="s">
        <v>98</v>
      </c>
      <c r="W18" s="5">
        <v>651461557</v>
      </c>
      <c r="X18" s="7">
        <v>709777837</v>
      </c>
      <c r="Y18">
        <f>W18/$W$32</f>
        <v>6.6770062109763979E-3</v>
      </c>
      <c r="Z18">
        <f>X18/$X$32</f>
        <v>6.3512155717086113E-3</v>
      </c>
    </row>
    <row r="19" spans="1:26" ht="17" thickBot="1" x14ac:dyDescent="0.25">
      <c r="A19" s="4" t="s">
        <v>21</v>
      </c>
      <c r="B19" s="22" t="s">
        <v>95</v>
      </c>
      <c r="C19" s="33">
        <v>53548462</v>
      </c>
      <c r="D19" s="33">
        <v>49911240</v>
      </c>
      <c r="E19" s="33">
        <v>49873706</v>
      </c>
      <c r="F19" s="30">
        <v>42623551</v>
      </c>
      <c r="G19" s="30">
        <v>39760568</v>
      </c>
      <c r="H19" s="30">
        <v>39755824</v>
      </c>
      <c r="I19" s="12">
        <f>D19/C19</f>
        <v>0.93207606971046153</v>
      </c>
      <c r="J19" s="12">
        <f>G19/F19</f>
        <v>0.93283096004835453</v>
      </c>
      <c r="V19" s="22" t="s">
        <v>81</v>
      </c>
      <c r="W19" s="5">
        <v>648580409</v>
      </c>
      <c r="X19" s="7">
        <v>681740039</v>
      </c>
      <c r="Y19">
        <f>W19/$W$32</f>
        <v>6.6474765435938256E-3</v>
      </c>
      <c r="Z19">
        <f>X19/$X$32</f>
        <v>6.1003284772246785E-3</v>
      </c>
    </row>
    <row r="20" spans="1:26" ht="17" thickBot="1" x14ac:dyDescent="0.25">
      <c r="A20" s="4" t="s">
        <v>22</v>
      </c>
      <c r="B20" s="22" t="s">
        <v>96</v>
      </c>
      <c r="C20" s="33">
        <v>9009435584</v>
      </c>
      <c r="D20" s="33">
        <v>8238711552</v>
      </c>
      <c r="E20" s="33">
        <v>8236185347</v>
      </c>
      <c r="F20" s="30">
        <v>8498254914</v>
      </c>
      <c r="G20" s="30">
        <v>8091362420</v>
      </c>
      <c r="H20" s="30">
        <v>8088160129</v>
      </c>
      <c r="I20" s="12">
        <f>D20/C20</f>
        <v>0.91445368305105135</v>
      </c>
      <c r="J20" s="12">
        <f>G20/F20</f>
        <v>0.95212046495220015</v>
      </c>
      <c r="V20" s="22" t="s">
        <v>91</v>
      </c>
      <c r="W20" s="5">
        <v>511393528</v>
      </c>
      <c r="X20" s="7">
        <v>669586761</v>
      </c>
      <c r="Y20">
        <f>W20/$W$32</f>
        <v>5.2414109873702526E-3</v>
      </c>
      <c r="Z20">
        <f>X20/$X$32</f>
        <v>5.9915788312690475E-3</v>
      </c>
    </row>
    <row r="21" spans="1:26" ht="17" thickBot="1" x14ac:dyDescent="0.25">
      <c r="A21" s="4" t="s">
        <v>23</v>
      </c>
      <c r="B21" s="22" t="s">
        <v>97</v>
      </c>
      <c r="C21" s="33">
        <v>20871130</v>
      </c>
      <c r="D21" s="33">
        <v>19786475</v>
      </c>
      <c r="E21" s="33">
        <v>19774075</v>
      </c>
      <c r="F21" s="30">
        <v>21754388</v>
      </c>
      <c r="G21" s="30">
        <v>21703207</v>
      </c>
      <c r="H21" s="30">
        <v>21703207</v>
      </c>
      <c r="I21" s="12">
        <f>D21/C21</f>
        <v>0.94803084452063691</v>
      </c>
      <c r="J21" s="12">
        <f>G21/F21</f>
        <v>0.99764732522008892</v>
      </c>
      <c r="V21" s="22" t="s">
        <v>102</v>
      </c>
      <c r="W21" s="5">
        <v>537021774</v>
      </c>
      <c r="X21" s="7">
        <v>642820599</v>
      </c>
      <c r="Y21">
        <f>W21/$W$32</f>
        <v>5.5040818324565595E-3</v>
      </c>
      <c r="Z21">
        <f>X21/$X$32</f>
        <v>5.7520705569507058E-3</v>
      </c>
    </row>
    <row r="22" spans="1:26" ht="17" thickBot="1" x14ac:dyDescent="0.25">
      <c r="A22" s="4" t="s">
        <v>24</v>
      </c>
      <c r="B22" s="22" t="s">
        <v>98</v>
      </c>
      <c r="C22" s="33">
        <v>651461557</v>
      </c>
      <c r="D22" s="33">
        <v>522541769</v>
      </c>
      <c r="E22" s="33">
        <v>521747354</v>
      </c>
      <c r="F22" s="30">
        <v>709777837</v>
      </c>
      <c r="G22" s="30">
        <v>550915607</v>
      </c>
      <c r="H22" s="30">
        <v>550087338</v>
      </c>
      <c r="I22" s="12">
        <f>D22/C22</f>
        <v>0.80210683713452025</v>
      </c>
      <c r="J22" s="12">
        <f>G22/F22</f>
        <v>0.77618034585095108</v>
      </c>
      <c r="V22" s="22" t="s">
        <v>79</v>
      </c>
      <c r="W22" s="5">
        <v>542961434</v>
      </c>
      <c r="X22" s="7">
        <v>619462643</v>
      </c>
      <c r="Y22">
        <f>W22/$W$32</f>
        <v>5.5649590189688685E-3</v>
      </c>
      <c r="Z22">
        <f>X22/$X$32</f>
        <v>5.5430595028756477E-3</v>
      </c>
    </row>
    <row r="23" spans="1:26" ht="17" thickBot="1" x14ac:dyDescent="0.25">
      <c r="A23" s="4" t="s">
        <v>25</v>
      </c>
      <c r="B23" s="22" t="s">
        <v>99</v>
      </c>
      <c r="C23" s="33">
        <v>169246249</v>
      </c>
      <c r="D23" s="33">
        <v>163431482</v>
      </c>
      <c r="E23" s="33">
        <v>163265319</v>
      </c>
      <c r="F23" s="30">
        <v>208993846</v>
      </c>
      <c r="G23" s="30">
        <v>194302252</v>
      </c>
      <c r="H23" s="30">
        <v>191387293</v>
      </c>
      <c r="I23" s="12">
        <f>D23/C23</f>
        <v>0.96564315584920291</v>
      </c>
      <c r="J23" s="12">
        <f>G23/F23</f>
        <v>0.92970322197908162</v>
      </c>
      <c r="V23" s="22" t="s">
        <v>100</v>
      </c>
      <c r="W23" s="5">
        <v>480913173</v>
      </c>
      <c r="X23" s="7">
        <v>565056032</v>
      </c>
      <c r="Y23">
        <f>W23/$W$32</f>
        <v>4.9290095609760848E-3</v>
      </c>
      <c r="Z23">
        <f>X23/$X$32</f>
        <v>5.0562196820556392E-3</v>
      </c>
    </row>
    <row r="24" spans="1:26" ht="17" thickBot="1" x14ac:dyDescent="0.25">
      <c r="A24" s="4" t="s">
        <v>26</v>
      </c>
      <c r="B24" s="22" t="s">
        <v>100</v>
      </c>
      <c r="C24" s="33">
        <v>480913173</v>
      </c>
      <c r="D24" s="33">
        <v>403568530</v>
      </c>
      <c r="E24" s="33">
        <v>403537180</v>
      </c>
      <c r="F24" s="30">
        <v>565056032</v>
      </c>
      <c r="G24" s="30">
        <v>511572343</v>
      </c>
      <c r="H24" s="30">
        <v>507132161</v>
      </c>
      <c r="I24" s="12">
        <f>D24/C24</f>
        <v>0.83917129464864959</v>
      </c>
      <c r="J24" s="12">
        <f>G24/F24</f>
        <v>0.90534799033877056</v>
      </c>
      <c r="V24" s="22" t="s">
        <v>88</v>
      </c>
      <c r="W24" s="5">
        <v>330752523</v>
      </c>
      <c r="X24" s="7">
        <v>519227956</v>
      </c>
      <c r="Y24">
        <f>W24/$W$32</f>
        <v>3.3899723270503185E-3</v>
      </c>
      <c r="Z24">
        <f>X24/$X$32</f>
        <v>4.6461420848980858E-3</v>
      </c>
    </row>
    <row r="25" spans="1:26" ht="17" thickBot="1" x14ac:dyDescent="0.25">
      <c r="A25" s="4" t="s">
        <v>27</v>
      </c>
      <c r="B25" s="22" t="s">
        <v>101</v>
      </c>
      <c r="C25" s="33">
        <v>353301038</v>
      </c>
      <c r="D25" s="33">
        <v>330625362</v>
      </c>
      <c r="E25" s="33">
        <v>330179823</v>
      </c>
      <c r="F25" s="30">
        <v>478975262</v>
      </c>
      <c r="G25" s="30">
        <v>392298191</v>
      </c>
      <c r="H25" s="30">
        <v>391669161</v>
      </c>
      <c r="I25" s="12">
        <f>D25/C25</f>
        <v>0.93581769210652588</v>
      </c>
      <c r="J25" s="12">
        <f>G25/F25</f>
        <v>0.81903643491299971</v>
      </c>
      <c r="V25" s="22" t="s">
        <v>101</v>
      </c>
      <c r="W25" s="5">
        <v>353301038</v>
      </c>
      <c r="X25" s="7">
        <v>478975262</v>
      </c>
      <c r="Y25">
        <f>W25/$W$32</f>
        <v>3.6210781737200928E-3</v>
      </c>
      <c r="Z25">
        <f>X25/$X$32</f>
        <v>4.2859539758743018E-3</v>
      </c>
    </row>
    <row r="26" spans="1:26" ht="17" thickBot="1" x14ac:dyDescent="0.25">
      <c r="A26" s="4" t="s">
        <v>28</v>
      </c>
      <c r="B26" s="22" t="s">
        <v>102</v>
      </c>
      <c r="C26" s="33">
        <v>537021774</v>
      </c>
      <c r="D26" s="33">
        <v>497119895</v>
      </c>
      <c r="E26" s="33">
        <v>495025214</v>
      </c>
      <c r="F26" s="30">
        <v>642820599</v>
      </c>
      <c r="G26" s="30">
        <v>566827287</v>
      </c>
      <c r="H26" s="30">
        <v>565340009</v>
      </c>
      <c r="I26" s="12">
        <f>D26/C26</f>
        <v>0.92569783771933245</v>
      </c>
      <c r="J26" s="12">
        <f>G26/F26</f>
        <v>0.88178146108227007</v>
      </c>
      <c r="P26" s="14">
        <v>2016</v>
      </c>
      <c r="Q26" s="15">
        <v>2018</v>
      </c>
      <c r="V26" s="22" t="s">
        <v>106</v>
      </c>
      <c r="W26" s="5">
        <v>364826004</v>
      </c>
      <c r="X26" s="7">
        <v>456862459</v>
      </c>
      <c r="Y26">
        <f>W26/$W$32</f>
        <v>3.7392006764778293E-3</v>
      </c>
      <c r="Z26">
        <f>X26/$X$32</f>
        <v>4.0880847674733571E-3</v>
      </c>
    </row>
    <row r="27" spans="1:26" ht="17" thickBot="1" x14ac:dyDescent="0.25">
      <c r="A27" s="4" t="s">
        <v>29</v>
      </c>
      <c r="B27" s="22" t="s">
        <v>103</v>
      </c>
      <c r="C27" s="33">
        <v>10740402592</v>
      </c>
      <c r="D27" s="33">
        <v>8985887192</v>
      </c>
      <c r="E27" s="33">
        <v>8973458494</v>
      </c>
      <c r="F27" s="30">
        <v>11701399770</v>
      </c>
      <c r="G27" s="30">
        <v>10375601238</v>
      </c>
      <c r="H27" s="30">
        <v>10363223935</v>
      </c>
      <c r="I27" s="12">
        <f>D27/C27</f>
        <v>0.83664342328220986</v>
      </c>
      <c r="J27" s="12">
        <f>G27/F27</f>
        <v>0.88669744149763374</v>
      </c>
      <c r="O27" t="s">
        <v>46</v>
      </c>
      <c r="P27" s="14" t="s">
        <v>47</v>
      </c>
      <c r="Q27" s="15" t="s">
        <v>47</v>
      </c>
      <c r="V27" s="22" t="s">
        <v>99</v>
      </c>
      <c r="W27" s="5">
        <v>169246249</v>
      </c>
      <c r="X27" s="7">
        <v>208993846</v>
      </c>
      <c r="Y27">
        <f>W27/$W$32</f>
        <v>1.734650715172527E-3</v>
      </c>
      <c r="Z27">
        <f>X27/$X$32</f>
        <v>1.8701132944877674E-3</v>
      </c>
    </row>
    <row r="28" spans="1:26" ht="17" thickBot="1" x14ac:dyDescent="0.25">
      <c r="A28" s="4" t="s">
        <v>30</v>
      </c>
      <c r="B28" s="22" t="s">
        <v>104</v>
      </c>
      <c r="C28" s="33">
        <v>2478207482</v>
      </c>
      <c r="D28" s="33">
        <v>2038210653</v>
      </c>
      <c r="E28" s="33">
        <v>2022902732</v>
      </c>
      <c r="F28" s="30">
        <v>5135913677</v>
      </c>
      <c r="G28" s="30">
        <v>4075019065</v>
      </c>
      <c r="H28" s="30">
        <v>4071740999</v>
      </c>
      <c r="I28" s="12">
        <f>D28/C28</f>
        <v>0.82245359511024185</v>
      </c>
      <c r="J28" s="12">
        <f>G28/F28</f>
        <v>0.79343605077496326</v>
      </c>
      <c r="O28" t="s">
        <v>48</v>
      </c>
      <c r="P28" s="14">
        <f>SUMSQ(Y2:Y31)</f>
        <v>0.11803976358824901</v>
      </c>
      <c r="Q28" s="15">
        <f>SUMSQ(Z2:Z31)</f>
        <v>0.10072083448933139</v>
      </c>
      <c r="V28" s="22" t="s">
        <v>92</v>
      </c>
      <c r="W28" s="5">
        <v>61885045</v>
      </c>
      <c r="X28" s="7">
        <v>72443571</v>
      </c>
      <c r="Y28">
        <f>W28/$W$32</f>
        <v>6.3427661293535679E-4</v>
      </c>
      <c r="Z28">
        <f>X28/$X$32</f>
        <v>6.4823767694704504E-4</v>
      </c>
    </row>
    <row r="29" spans="1:26" ht="17" thickBot="1" x14ac:dyDescent="0.25">
      <c r="A29" s="4" t="s">
        <v>31</v>
      </c>
      <c r="B29" s="22" t="s">
        <v>105</v>
      </c>
      <c r="C29" s="33">
        <v>816729717</v>
      </c>
      <c r="D29" s="33">
        <v>649875257</v>
      </c>
      <c r="E29" s="33">
        <v>647699364</v>
      </c>
      <c r="F29" s="30">
        <v>911804592</v>
      </c>
      <c r="G29" s="30">
        <v>764555174</v>
      </c>
      <c r="H29" s="30">
        <v>763021317</v>
      </c>
      <c r="I29" s="12">
        <f>D29/C29</f>
        <v>0.79570418888039551</v>
      </c>
      <c r="J29" s="12">
        <f>G29/F29</f>
        <v>0.83850770297502519</v>
      </c>
      <c r="O29" t="s">
        <v>50</v>
      </c>
      <c r="P29" s="14">
        <f>1/P28</f>
        <v>8.4717214741994891</v>
      </c>
      <c r="Q29" s="15">
        <f>1/Q28</f>
        <v>9.9284324347602837</v>
      </c>
      <c r="V29" s="22" t="s">
        <v>95</v>
      </c>
      <c r="W29" s="5">
        <v>53548462</v>
      </c>
      <c r="X29" s="7">
        <v>42623551</v>
      </c>
      <c r="Y29">
        <f>W29/$W$32</f>
        <v>5.4883271241473058E-4</v>
      </c>
      <c r="Z29">
        <f>X29/$X$32</f>
        <v>3.8140294993842721E-4</v>
      </c>
    </row>
    <row r="30" spans="1:26" ht="17" thickBot="1" x14ac:dyDescent="0.25">
      <c r="A30" s="4" t="s">
        <v>32</v>
      </c>
      <c r="B30" s="22" t="s">
        <v>106</v>
      </c>
      <c r="C30" s="33">
        <v>364826004</v>
      </c>
      <c r="D30" s="33">
        <v>358943529</v>
      </c>
      <c r="E30" s="33">
        <v>358335569</v>
      </c>
      <c r="F30" s="30">
        <v>456862459</v>
      </c>
      <c r="G30" s="30">
        <v>446019402</v>
      </c>
      <c r="H30" s="30">
        <v>444536640</v>
      </c>
      <c r="I30" s="12">
        <f>D30/C30</f>
        <v>0.98387594377729715</v>
      </c>
      <c r="J30" s="12">
        <f>G30/F30</f>
        <v>0.97626625522321586</v>
      </c>
      <c r="V30" s="22" t="s">
        <v>93</v>
      </c>
      <c r="W30" s="5">
        <v>58488564</v>
      </c>
      <c r="X30" s="7">
        <v>39920288</v>
      </c>
      <c r="Y30">
        <f>W30/$W$32</f>
        <v>5.9946515784827892E-4</v>
      </c>
      <c r="Z30">
        <f>X30/$X$32</f>
        <v>3.5721368230421714E-4</v>
      </c>
    </row>
    <row r="31" spans="1:26" ht="17" thickBot="1" x14ac:dyDescent="0.25">
      <c r="A31" s="4" t="s">
        <v>33</v>
      </c>
      <c r="B31" s="22" t="s">
        <v>107</v>
      </c>
      <c r="C31" s="33">
        <v>3840280984</v>
      </c>
      <c r="D31" s="33">
        <v>3751255363</v>
      </c>
      <c r="E31" s="33">
        <v>3747430581</v>
      </c>
      <c r="F31" s="30">
        <v>4358360723</v>
      </c>
      <c r="G31" s="30">
        <v>4266995079</v>
      </c>
      <c r="H31" s="30">
        <v>4264829176</v>
      </c>
      <c r="I31" s="12">
        <f>D31/C31</f>
        <v>0.97681794083013385</v>
      </c>
      <c r="J31" s="12">
        <f>G31/F31</f>
        <v>0.97903669526071024</v>
      </c>
      <c r="V31" s="22" t="s">
        <v>97</v>
      </c>
      <c r="W31" s="5">
        <v>20871130</v>
      </c>
      <c r="X31" s="7">
        <v>21754388</v>
      </c>
      <c r="Y31">
        <f>W31/$W$32</f>
        <v>2.139138728029286E-4</v>
      </c>
      <c r="Z31">
        <f>X31/$X$32</f>
        <v>1.9466204862436548E-4</v>
      </c>
    </row>
    <row r="32" spans="1:26" x14ac:dyDescent="0.2">
      <c r="W32" s="34">
        <f>SUM(W2:W31)</f>
        <v>97567912387</v>
      </c>
      <c r="X32" s="34">
        <f>SUM(X2:X31)</f>
        <v>111754644286</v>
      </c>
      <c r="Y32">
        <f>W32/$W$32</f>
        <v>1</v>
      </c>
      <c r="Z32">
        <f>X32/$X$32</f>
        <v>1</v>
      </c>
    </row>
    <row r="33" spans="9:10" x14ac:dyDescent="0.2">
      <c r="I33" s="12"/>
      <c r="J33" s="12"/>
    </row>
  </sheetData>
  <sortState ref="V2:Z31">
    <sortCondition descending="1" ref="X2:X3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B1" workbookViewId="0">
      <selection activeCell="N15" sqref="N15"/>
    </sheetView>
  </sheetViews>
  <sheetFormatPr baseColWidth="10" defaultRowHeight="16" x14ac:dyDescent="0.2"/>
  <cols>
    <col min="1" max="1" width="61.83203125" bestFit="1" customWidth="1"/>
    <col min="2" max="2" width="8.6640625" bestFit="1" customWidth="1"/>
    <col min="3" max="3" width="16.1640625" bestFit="1" customWidth="1"/>
    <col min="4" max="4" width="17" bestFit="1" customWidth="1"/>
    <col min="5" max="6" width="16.1640625" bestFit="1" customWidth="1"/>
    <col min="7" max="7" width="17" bestFit="1" customWidth="1"/>
    <col min="8" max="8" width="16.1640625" bestFit="1" customWidth="1"/>
    <col min="9" max="10" width="12" bestFit="1" customWidth="1"/>
    <col min="12" max="12" width="8.6640625" bestFit="1" customWidth="1"/>
    <col min="13" max="14" width="12.6640625" bestFit="1" customWidth="1"/>
  </cols>
  <sheetData>
    <row r="1" spans="1:14" ht="17" thickBot="1" x14ac:dyDescent="0.25">
      <c r="A1" s="1" t="s">
        <v>0</v>
      </c>
      <c r="B1" s="1" t="s">
        <v>108</v>
      </c>
      <c r="C1" s="31" t="s">
        <v>1</v>
      </c>
      <c r="D1" s="32" t="s">
        <v>2</v>
      </c>
      <c r="E1" s="32" t="s">
        <v>3</v>
      </c>
      <c r="F1" s="27" t="s">
        <v>34</v>
      </c>
      <c r="G1" s="28" t="s">
        <v>35</v>
      </c>
      <c r="H1" s="28" t="s">
        <v>36</v>
      </c>
      <c r="I1" s="11" t="s">
        <v>41</v>
      </c>
      <c r="J1" s="11" t="s">
        <v>42</v>
      </c>
      <c r="M1" s="14">
        <v>2016</v>
      </c>
      <c r="N1" s="15">
        <v>2018</v>
      </c>
    </row>
    <row r="2" spans="1:14" ht="17" thickBot="1" x14ac:dyDescent="0.25">
      <c r="A2" s="4" t="s">
        <v>4</v>
      </c>
      <c r="B2" s="22" t="s">
        <v>78</v>
      </c>
      <c r="C2" s="33">
        <v>2024038576</v>
      </c>
      <c r="D2" s="33">
        <v>1704811508</v>
      </c>
      <c r="E2" s="33">
        <v>1698269491</v>
      </c>
      <c r="F2" s="29">
        <v>7241596982</v>
      </c>
      <c r="G2" s="29">
        <v>5304882546</v>
      </c>
      <c r="H2" s="29">
        <v>5301352967</v>
      </c>
      <c r="I2" s="12">
        <f>D2/C2</f>
        <v>0.84228212259132362</v>
      </c>
      <c r="J2" s="12">
        <f>G2/F2</f>
        <v>0.73255699801936314</v>
      </c>
      <c r="L2" t="s">
        <v>51</v>
      </c>
      <c r="M2" s="14">
        <f>MIN(I2:I31)</f>
        <v>0.79570418888039551</v>
      </c>
      <c r="N2" s="15">
        <f>MIN(J2:J31)</f>
        <v>0.73255699801936314</v>
      </c>
    </row>
    <row r="3" spans="1:14" ht="17" thickBot="1" x14ac:dyDescent="0.25">
      <c r="A3" s="4" t="s">
        <v>5</v>
      </c>
      <c r="B3" s="22" t="s">
        <v>79</v>
      </c>
      <c r="C3" s="33">
        <v>542961434</v>
      </c>
      <c r="D3" s="33">
        <v>487547317</v>
      </c>
      <c r="E3" s="33">
        <v>487213709</v>
      </c>
      <c r="F3" s="30">
        <v>619462643</v>
      </c>
      <c r="G3" s="30">
        <v>583623325</v>
      </c>
      <c r="H3" s="30">
        <v>583148084</v>
      </c>
      <c r="I3" s="12">
        <f>D3/C3</f>
        <v>0.89794097051835908</v>
      </c>
      <c r="J3" s="12">
        <f>G3/F3</f>
        <v>0.94214450474941713</v>
      </c>
      <c r="L3" t="s">
        <v>52</v>
      </c>
      <c r="M3" s="14">
        <f>MAX(I2:I31)</f>
        <v>0.98387594377729715</v>
      </c>
      <c r="N3" s="15">
        <f>MAX(J2:J31)</f>
        <v>0.99764732522008892</v>
      </c>
    </row>
    <row r="4" spans="1:14" ht="17" thickBot="1" x14ac:dyDescent="0.25">
      <c r="A4" s="4" t="s">
        <v>6</v>
      </c>
      <c r="B4" s="22" t="s">
        <v>80</v>
      </c>
      <c r="C4" s="33">
        <v>2123804552</v>
      </c>
      <c r="D4" s="33">
        <v>2086238254</v>
      </c>
      <c r="E4" s="33">
        <v>2081237451</v>
      </c>
      <c r="F4" s="30">
        <v>2487324456</v>
      </c>
      <c r="G4" s="30">
        <v>2382635784</v>
      </c>
      <c r="H4" s="30">
        <v>2378790085</v>
      </c>
      <c r="I4" s="12">
        <f>D4/C4</f>
        <v>0.98231179137241065</v>
      </c>
      <c r="J4" s="12">
        <f>G4/F4</f>
        <v>0.95791113147805595</v>
      </c>
      <c r="L4" t="s">
        <v>53</v>
      </c>
      <c r="M4" s="14">
        <f>QUARTILE(I2:I31,1)</f>
        <v>0.84011573267089279</v>
      </c>
      <c r="N4" s="15">
        <f>QUARTILE(J2:J31,1)</f>
        <v>0.85768742051267455</v>
      </c>
    </row>
    <row r="5" spans="1:14" ht="17" thickBot="1" x14ac:dyDescent="0.25">
      <c r="A5" s="4" t="s">
        <v>7</v>
      </c>
      <c r="B5" s="22" t="s">
        <v>81</v>
      </c>
      <c r="C5" s="33">
        <v>648580409</v>
      </c>
      <c r="D5" s="33">
        <v>525216579</v>
      </c>
      <c r="E5" s="33">
        <v>524104420</v>
      </c>
      <c r="F5" s="30">
        <v>681740039</v>
      </c>
      <c r="G5" s="30">
        <v>624350365</v>
      </c>
      <c r="H5" s="30">
        <v>624115079</v>
      </c>
      <c r="I5" s="12">
        <f>D5/C5</f>
        <v>0.80979408522344065</v>
      </c>
      <c r="J5" s="12">
        <f>G5/F5</f>
        <v>0.91581883017435628</v>
      </c>
      <c r="L5" t="s">
        <v>54</v>
      </c>
      <c r="M5" s="14">
        <f>QUARTILE(I2:I31,3)</f>
        <v>0.9614801423677074</v>
      </c>
      <c r="N5" s="15">
        <f>QUARTILE(J2:J31,3)</f>
        <v>0.95455374106961166</v>
      </c>
    </row>
    <row r="6" spans="1:14" ht="17" thickBot="1" x14ac:dyDescent="0.25">
      <c r="A6" s="4" t="s">
        <v>8</v>
      </c>
      <c r="B6" s="22" t="s">
        <v>82</v>
      </c>
      <c r="C6" s="33">
        <v>1743582602</v>
      </c>
      <c r="D6" s="33">
        <v>1490465995</v>
      </c>
      <c r="E6" s="33">
        <v>1490165445</v>
      </c>
      <c r="F6" s="30">
        <v>2166955714</v>
      </c>
      <c r="G6" s="30">
        <v>1729760524</v>
      </c>
      <c r="H6" s="30">
        <v>1729255362</v>
      </c>
      <c r="I6" s="12">
        <f>D6/C6</f>
        <v>0.85482958667420794</v>
      </c>
      <c r="J6" s="12">
        <f>G6/F6</f>
        <v>0.79824452010005409</v>
      </c>
      <c r="L6" t="s">
        <v>55</v>
      </c>
      <c r="M6" s="14">
        <f>MEDIAN(I2:I31)</f>
        <v>0.9200757603851919</v>
      </c>
      <c r="N6" s="15">
        <f>MEDIAN(J2:J31)</f>
        <v>0.92014035611510381</v>
      </c>
    </row>
    <row r="7" spans="1:14" ht="17" thickBot="1" x14ac:dyDescent="0.25">
      <c r="A7" s="4" t="s">
        <v>9</v>
      </c>
      <c r="B7" s="22" t="s">
        <v>83</v>
      </c>
      <c r="C7" s="33">
        <v>10512189064</v>
      </c>
      <c r="D7" s="33">
        <v>10084091030</v>
      </c>
      <c r="E7" s="33">
        <v>10040198026</v>
      </c>
      <c r="F7" s="30">
        <v>11296451326</v>
      </c>
      <c r="G7" s="30">
        <v>10884199689</v>
      </c>
      <c r="H7" s="30">
        <v>10881042737</v>
      </c>
      <c r="I7" s="12">
        <f>D7/C7</f>
        <v>0.9592760336221442</v>
      </c>
      <c r="J7" s="12">
        <f>G7/F7</f>
        <v>0.9635060936303812</v>
      </c>
      <c r="L7" t="s">
        <v>45</v>
      </c>
      <c r="M7" s="14">
        <f>AVERAGE(I2:I31)</f>
        <v>0.90102138521952069</v>
      </c>
      <c r="N7" s="15">
        <f>AVERAGE(J2:J31)</f>
        <v>0.90026889309851343</v>
      </c>
    </row>
    <row r="8" spans="1:14" ht="17" thickBot="1" x14ac:dyDescent="0.25">
      <c r="A8" s="4" t="s">
        <v>10</v>
      </c>
      <c r="B8" s="22" t="s">
        <v>84</v>
      </c>
      <c r="C8" s="33">
        <v>955585570</v>
      </c>
      <c r="D8" s="33">
        <v>903347585</v>
      </c>
      <c r="E8" s="33">
        <v>900817317</v>
      </c>
      <c r="F8" s="30">
        <v>887225987</v>
      </c>
      <c r="G8" s="30">
        <v>847624507</v>
      </c>
      <c r="H8" s="30">
        <v>846962417</v>
      </c>
      <c r="I8" s="12">
        <f>D8/C8</f>
        <v>0.94533405836172268</v>
      </c>
      <c r="J8" s="12">
        <f>G8/F8</f>
        <v>0.95536483310874887</v>
      </c>
      <c r="L8" t="s">
        <v>56</v>
      </c>
      <c r="M8" s="14">
        <f>SKEW(I2:I31)</f>
        <v>-0.27961140918530902</v>
      </c>
      <c r="N8" s="15">
        <f>SKEW(J2:J31)</f>
        <v>-0.72054706170012583</v>
      </c>
    </row>
    <row r="9" spans="1:14" ht="17" thickBot="1" x14ac:dyDescent="0.25">
      <c r="A9" s="4" t="s">
        <v>11</v>
      </c>
      <c r="B9" s="22" t="s">
        <v>85</v>
      </c>
      <c r="C9" s="33">
        <v>23521643481</v>
      </c>
      <c r="D9" s="33">
        <v>20738246623</v>
      </c>
      <c r="E9" s="33">
        <v>20733758304</v>
      </c>
      <c r="F9" s="30">
        <v>23817079535</v>
      </c>
      <c r="G9" s="30">
        <v>22017982172</v>
      </c>
      <c r="H9" s="30">
        <v>21995689133</v>
      </c>
      <c r="I9" s="12">
        <f>D9/C9</f>
        <v>0.88166656550813149</v>
      </c>
      <c r="J9" s="12">
        <f>G9/F9</f>
        <v>0.92446188205585134</v>
      </c>
      <c r="L9" t="s">
        <v>127</v>
      </c>
      <c r="M9">
        <f>M5-M4</f>
        <v>0.12136440969681461</v>
      </c>
      <c r="N9">
        <f>N5-N4</f>
        <v>9.6866320556937113E-2</v>
      </c>
    </row>
    <row r="10" spans="1:14" ht="17" thickBot="1" x14ac:dyDescent="0.25">
      <c r="A10" s="4" t="s">
        <v>12</v>
      </c>
      <c r="B10" s="22" t="s">
        <v>86</v>
      </c>
      <c r="C10" s="33">
        <v>12767861642</v>
      </c>
      <c r="D10" s="33">
        <v>11175623678</v>
      </c>
      <c r="E10" s="33">
        <v>11163468591</v>
      </c>
      <c r="F10" s="30">
        <v>11752676269</v>
      </c>
      <c r="G10" s="30">
        <v>10454357496</v>
      </c>
      <c r="H10" s="30">
        <v>10424825119</v>
      </c>
      <c r="I10" s="12">
        <f>D10/C10</f>
        <v>0.87529329431622926</v>
      </c>
      <c r="J10" s="12">
        <f>G10/F10</f>
        <v>0.88952994677267072</v>
      </c>
      <c r="L10" s="35" t="s">
        <v>128</v>
      </c>
      <c r="M10" s="35">
        <f>M5+M9</f>
        <v>1.082844552064522</v>
      </c>
      <c r="N10" s="35">
        <f>N5+N9</f>
        <v>1.0514200616265488</v>
      </c>
    </row>
    <row r="11" spans="1:14" ht="17" thickBot="1" x14ac:dyDescent="0.25">
      <c r="A11" s="4" t="s">
        <v>13</v>
      </c>
      <c r="B11" s="22" t="s">
        <v>87</v>
      </c>
      <c r="C11" s="33">
        <v>7430295255</v>
      </c>
      <c r="D11" s="33">
        <v>7013773303</v>
      </c>
      <c r="E11" s="33">
        <v>7006605407</v>
      </c>
      <c r="F11" s="30">
        <v>9370578946</v>
      </c>
      <c r="G11" s="30">
        <v>8717774804</v>
      </c>
      <c r="H11" s="30">
        <v>8716168113</v>
      </c>
      <c r="I11" s="12">
        <f>D11/C11</f>
        <v>0.94394274551610668</v>
      </c>
      <c r="J11" s="12">
        <f>G11/F11</f>
        <v>0.930334705490245</v>
      </c>
    </row>
    <row r="12" spans="1:14" ht="17" thickBot="1" x14ac:dyDescent="0.25">
      <c r="A12" s="4" t="s">
        <v>14</v>
      </c>
      <c r="B12" s="22" t="s">
        <v>88</v>
      </c>
      <c r="C12" s="33">
        <v>330752523</v>
      </c>
      <c r="D12" s="33">
        <v>318674610</v>
      </c>
      <c r="E12" s="33">
        <v>318410551</v>
      </c>
      <c r="F12" s="30">
        <v>519227956</v>
      </c>
      <c r="G12" s="30">
        <v>450133845</v>
      </c>
      <c r="H12" s="30">
        <v>448219876</v>
      </c>
      <c r="I12" s="12">
        <f>D12/C12</f>
        <v>0.96348353478773008</v>
      </c>
      <c r="J12" s="12">
        <f>G12/F12</f>
        <v>0.86692913930851601</v>
      </c>
    </row>
    <row r="13" spans="1:14" ht="17" thickBot="1" x14ac:dyDescent="0.25">
      <c r="A13" s="4" t="s">
        <v>15</v>
      </c>
      <c r="B13" s="22" t="s">
        <v>89</v>
      </c>
      <c r="C13" s="33">
        <v>2287141902</v>
      </c>
      <c r="D13" s="33">
        <v>1919812281</v>
      </c>
      <c r="E13" s="33">
        <v>1878134171</v>
      </c>
      <c r="F13" s="30">
        <v>2802674788</v>
      </c>
      <c r="G13" s="30">
        <v>2190522857</v>
      </c>
      <c r="H13" s="30">
        <v>2178609288</v>
      </c>
      <c r="I13" s="12">
        <f>D13/C13</f>
        <v>0.83939360269741581</v>
      </c>
      <c r="J13" s="12">
        <f>G13/F13</f>
        <v>0.78158296009904382</v>
      </c>
    </row>
    <row r="14" spans="1:14" ht="17" thickBot="1" x14ac:dyDescent="0.25">
      <c r="A14" s="4" t="s">
        <v>16</v>
      </c>
      <c r="B14" s="22" t="s">
        <v>90</v>
      </c>
      <c r="C14" s="33">
        <v>896889925</v>
      </c>
      <c r="D14" s="33">
        <v>763875533</v>
      </c>
      <c r="E14" s="33">
        <v>762772804</v>
      </c>
      <c r="F14" s="30">
        <v>1656481662</v>
      </c>
      <c r="G14" s="30">
        <v>1546994183</v>
      </c>
      <c r="H14" s="30">
        <v>1546794735</v>
      </c>
      <c r="I14" s="12">
        <f>D14/C14</f>
        <v>0.85169373822545724</v>
      </c>
      <c r="J14" s="12">
        <f>G14/F14</f>
        <v>0.93390359729801831</v>
      </c>
    </row>
    <row r="15" spans="1:14" ht="17" thickBot="1" x14ac:dyDescent="0.25">
      <c r="A15" s="4" t="s">
        <v>17</v>
      </c>
      <c r="B15" s="22" t="s">
        <v>91</v>
      </c>
      <c r="C15" s="33">
        <v>511393528</v>
      </c>
      <c r="D15" s="33">
        <v>494213505</v>
      </c>
      <c r="E15" s="33">
        <v>493843596</v>
      </c>
      <c r="F15" s="30">
        <v>669586761</v>
      </c>
      <c r="G15" s="30">
        <v>572233431</v>
      </c>
      <c r="H15" s="30">
        <v>571126613</v>
      </c>
      <c r="I15" s="12">
        <f>D15/C15</f>
        <v>0.96640547433756341</v>
      </c>
      <c r="J15" s="12">
        <f>G15/F15</f>
        <v>0.85460684758072747</v>
      </c>
    </row>
    <row r="16" spans="1:14" ht="17" thickBot="1" x14ac:dyDescent="0.25">
      <c r="A16" s="4" t="s">
        <v>18</v>
      </c>
      <c r="B16" s="22" t="s">
        <v>92</v>
      </c>
      <c r="C16" s="33">
        <v>61885045</v>
      </c>
      <c r="D16" s="33">
        <v>59546709</v>
      </c>
      <c r="E16" s="33">
        <v>59522639</v>
      </c>
      <c r="F16" s="30">
        <v>72443571</v>
      </c>
      <c r="G16" s="30">
        <v>71317194</v>
      </c>
      <c r="H16" s="30">
        <v>71300215</v>
      </c>
      <c r="I16" s="12">
        <f>D16/C16</f>
        <v>0.96221484528289514</v>
      </c>
      <c r="J16" s="12">
        <f>G16/F16</f>
        <v>0.98445166376461479</v>
      </c>
    </row>
    <row r="17" spans="1:14" ht="17" thickBot="1" x14ac:dyDescent="0.25">
      <c r="A17" s="4" t="s">
        <v>19</v>
      </c>
      <c r="B17" s="22" t="s">
        <v>93</v>
      </c>
      <c r="C17" s="33">
        <v>58488564</v>
      </c>
      <c r="D17" s="33">
        <v>47282482</v>
      </c>
      <c r="E17" s="33">
        <v>47267796</v>
      </c>
      <c r="F17" s="30">
        <v>39920288</v>
      </c>
      <c r="G17" s="30">
        <v>36559238</v>
      </c>
      <c r="H17" s="30">
        <v>36556988</v>
      </c>
      <c r="I17" s="12">
        <f>D17/C17</f>
        <v>0.80840558848392996</v>
      </c>
      <c r="J17" s="12">
        <f>G17/F17</f>
        <v>0.91580596813329607</v>
      </c>
    </row>
    <row r="18" spans="1:14" ht="17" thickBot="1" x14ac:dyDescent="0.25">
      <c r="A18" s="4" t="s">
        <v>20</v>
      </c>
      <c r="B18" s="22" t="s">
        <v>94</v>
      </c>
      <c r="C18" s="33">
        <v>1634572569</v>
      </c>
      <c r="D18" s="33">
        <v>1582071753</v>
      </c>
      <c r="E18" s="33">
        <v>1578512586</v>
      </c>
      <c r="F18" s="30">
        <v>1940619713</v>
      </c>
      <c r="G18" s="30">
        <v>1925717347</v>
      </c>
      <c r="H18" s="30">
        <v>1921423768</v>
      </c>
      <c r="I18" s="12">
        <f>D18/C18</f>
        <v>0.96788101244589042</v>
      </c>
      <c r="J18" s="12">
        <f>G18/F18</f>
        <v>0.99232082107577768</v>
      </c>
    </row>
    <row r="19" spans="1:14" ht="17" thickBot="1" x14ac:dyDescent="0.25">
      <c r="A19" s="4" t="s">
        <v>21</v>
      </c>
      <c r="B19" s="22" t="s">
        <v>95</v>
      </c>
      <c r="C19" s="33">
        <v>53548462</v>
      </c>
      <c r="D19" s="33">
        <v>49911240</v>
      </c>
      <c r="E19" s="33">
        <v>49873706</v>
      </c>
      <c r="F19" s="30">
        <v>42623551</v>
      </c>
      <c r="G19" s="30">
        <v>39760568</v>
      </c>
      <c r="H19" s="30">
        <v>39755824</v>
      </c>
      <c r="I19" s="12">
        <f>D19/C19</f>
        <v>0.93207606971046153</v>
      </c>
      <c r="J19" s="12">
        <f>G19/F19</f>
        <v>0.93283096004835453</v>
      </c>
    </row>
    <row r="20" spans="1:14" ht="17" thickBot="1" x14ac:dyDescent="0.25">
      <c r="A20" s="4" t="s">
        <v>22</v>
      </c>
      <c r="B20" s="22" t="s">
        <v>96</v>
      </c>
      <c r="C20" s="33">
        <v>9009435584</v>
      </c>
      <c r="D20" s="33">
        <v>8238711552</v>
      </c>
      <c r="E20" s="33">
        <v>8236185347</v>
      </c>
      <c r="F20" s="30">
        <v>8498254914</v>
      </c>
      <c r="G20" s="30">
        <v>8091362420</v>
      </c>
      <c r="H20" s="30">
        <v>8088160129</v>
      </c>
      <c r="I20" s="12">
        <f>D20/C20</f>
        <v>0.91445368305105135</v>
      </c>
      <c r="J20" s="12">
        <f>G20/F20</f>
        <v>0.95212046495220015</v>
      </c>
    </row>
    <row r="21" spans="1:14" ht="17" thickBot="1" x14ac:dyDescent="0.25">
      <c r="A21" s="4" t="s">
        <v>23</v>
      </c>
      <c r="B21" s="22" t="s">
        <v>97</v>
      </c>
      <c r="C21" s="33">
        <v>20871130</v>
      </c>
      <c r="D21" s="33">
        <v>19786475</v>
      </c>
      <c r="E21" s="33">
        <v>19774075</v>
      </c>
      <c r="F21" s="30">
        <v>21754388</v>
      </c>
      <c r="G21" s="30">
        <v>21703207</v>
      </c>
      <c r="H21" s="30">
        <v>21703207</v>
      </c>
      <c r="I21" s="12">
        <f>D21/C21</f>
        <v>0.94803084452063691</v>
      </c>
      <c r="J21" s="12">
        <f>G21/F21</f>
        <v>0.99764732522008892</v>
      </c>
    </row>
    <row r="22" spans="1:14" ht="17" thickBot="1" x14ac:dyDescent="0.25">
      <c r="A22" s="4" t="s">
        <v>24</v>
      </c>
      <c r="B22" s="22" t="s">
        <v>98</v>
      </c>
      <c r="C22" s="33">
        <v>651461557</v>
      </c>
      <c r="D22" s="33">
        <v>522541769</v>
      </c>
      <c r="E22" s="33">
        <v>521747354</v>
      </c>
      <c r="F22" s="30">
        <v>709777837</v>
      </c>
      <c r="G22" s="30">
        <v>550915607</v>
      </c>
      <c r="H22" s="30">
        <v>550087338</v>
      </c>
      <c r="I22" s="12">
        <f>D22/C22</f>
        <v>0.80210683713452025</v>
      </c>
      <c r="J22" s="12">
        <f>G22/F22</f>
        <v>0.77618034585095108</v>
      </c>
    </row>
    <row r="23" spans="1:14" ht="17" thickBot="1" x14ac:dyDescent="0.25">
      <c r="A23" s="4" t="s">
        <v>25</v>
      </c>
      <c r="B23" s="22" t="s">
        <v>99</v>
      </c>
      <c r="C23" s="33">
        <v>169246249</v>
      </c>
      <c r="D23" s="33">
        <v>163431482</v>
      </c>
      <c r="E23" s="33">
        <v>163265319</v>
      </c>
      <c r="F23" s="30">
        <v>208993846</v>
      </c>
      <c r="G23" s="30">
        <v>194302252</v>
      </c>
      <c r="H23" s="30">
        <v>191387293</v>
      </c>
      <c r="I23" s="12">
        <f>D23/C23</f>
        <v>0.96564315584920291</v>
      </c>
      <c r="J23" s="12">
        <f>G23/F23</f>
        <v>0.92970322197908162</v>
      </c>
    </row>
    <row r="24" spans="1:14" ht="17" thickBot="1" x14ac:dyDescent="0.25">
      <c r="A24" s="4" t="s">
        <v>26</v>
      </c>
      <c r="B24" s="22" t="s">
        <v>100</v>
      </c>
      <c r="C24" s="33">
        <v>480913173</v>
      </c>
      <c r="D24" s="33">
        <v>403568530</v>
      </c>
      <c r="E24" s="33">
        <v>403537180</v>
      </c>
      <c r="F24" s="30">
        <v>565056032</v>
      </c>
      <c r="G24" s="30">
        <v>511572343</v>
      </c>
      <c r="H24" s="30">
        <v>507132161</v>
      </c>
      <c r="I24" s="12">
        <f>D24/C24</f>
        <v>0.83917129464864959</v>
      </c>
      <c r="J24" s="12">
        <f>G24/F24</f>
        <v>0.90534799033877056</v>
      </c>
      <c r="N24" s="10"/>
    </row>
    <row r="25" spans="1:14" ht="17" thickBot="1" x14ac:dyDescent="0.25">
      <c r="A25" s="4" t="s">
        <v>27</v>
      </c>
      <c r="B25" s="22" t="s">
        <v>101</v>
      </c>
      <c r="C25" s="33">
        <v>353301038</v>
      </c>
      <c r="D25" s="33">
        <v>330625362</v>
      </c>
      <c r="E25" s="33">
        <v>330179823</v>
      </c>
      <c r="F25" s="30">
        <v>478975262</v>
      </c>
      <c r="G25" s="30">
        <v>392298191</v>
      </c>
      <c r="H25" s="30">
        <v>391669161</v>
      </c>
      <c r="I25" s="12">
        <f>D25/C25</f>
        <v>0.93581769210652588</v>
      </c>
      <c r="J25" s="12">
        <f>G25/F25</f>
        <v>0.81903643491299971</v>
      </c>
      <c r="N25" s="10"/>
    </row>
    <row r="26" spans="1:14" ht="17" thickBot="1" x14ac:dyDescent="0.25">
      <c r="A26" s="4" t="s">
        <v>28</v>
      </c>
      <c r="B26" s="22" t="s">
        <v>102</v>
      </c>
      <c r="C26" s="33">
        <v>537021774</v>
      </c>
      <c r="D26" s="33">
        <v>497119895</v>
      </c>
      <c r="E26" s="33">
        <v>495025214</v>
      </c>
      <c r="F26" s="30">
        <v>642820599</v>
      </c>
      <c r="G26" s="30">
        <v>566827287</v>
      </c>
      <c r="H26" s="30">
        <v>565340009</v>
      </c>
      <c r="I26" s="12">
        <f>D26/C26</f>
        <v>0.92569783771933245</v>
      </c>
      <c r="J26" s="12">
        <f>G26/F26</f>
        <v>0.88178146108227007</v>
      </c>
      <c r="N26" s="10"/>
    </row>
    <row r="27" spans="1:14" ht="17" thickBot="1" x14ac:dyDescent="0.25">
      <c r="A27" s="4" t="s">
        <v>29</v>
      </c>
      <c r="B27" s="22" t="s">
        <v>103</v>
      </c>
      <c r="C27" s="33">
        <v>10740402592</v>
      </c>
      <c r="D27" s="33">
        <v>8985887192</v>
      </c>
      <c r="E27" s="33">
        <v>8973458494</v>
      </c>
      <c r="F27" s="30">
        <v>11701399770</v>
      </c>
      <c r="G27" s="30">
        <v>10375601238</v>
      </c>
      <c r="H27" s="30">
        <v>10363223935</v>
      </c>
      <c r="I27" s="12">
        <f>D27/C27</f>
        <v>0.83664342328220986</v>
      </c>
      <c r="J27" s="12">
        <f>G27/F27</f>
        <v>0.88669744149763374</v>
      </c>
      <c r="N27" s="10"/>
    </row>
    <row r="28" spans="1:14" ht="17" thickBot="1" x14ac:dyDescent="0.25">
      <c r="A28" s="4" t="s">
        <v>30</v>
      </c>
      <c r="B28" s="22" t="s">
        <v>104</v>
      </c>
      <c r="C28" s="33">
        <v>2478207482</v>
      </c>
      <c r="D28" s="33">
        <v>2038210653</v>
      </c>
      <c r="E28" s="33">
        <v>2022902732</v>
      </c>
      <c r="F28" s="30">
        <v>5135913677</v>
      </c>
      <c r="G28" s="30">
        <v>4075019065</v>
      </c>
      <c r="H28" s="30">
        <v>4071740999</v>
      </c>
      <c r="I28" s="12">
        <f>D28/C28</f>
        <v>0.82245359511024185</v>
      </c>
      <c r="J28" s="12">
        <f>G28/F28</f>
        <v>0.79343605077496326</v>
      </c>
      <c r="N28" s="10"/>
    </row>
    <row r="29" spans="1:14" ht="17" thickBot="1" x14ac:dyDescent="0.25">
      <c r="A29" s="4" t="s">
        <v>31</v>
      </c>
      <c r="B29" s="22" t="s">
        <v>105</v>
      </c>
      <c r="C29" s="33">
        <v>816729717</v>
      </c>
      <c r="D29" s="33">
        <v>649875257</v>
      </c>
      <c r="E29" s="33">
        <v>647699364</v>
      </c>
      <c r="F29" s="30">
        <v>911804592</v>
      </c>
      <c r="G29" s="30">
        <v>764555174</v>
      </c>
      <c r="H29" s="30">
        <v>763021317</v>
      </c>
      <c r="I29" s="12">
        <f>D29/C29</f>
        <v>0.79570418888039551</v>
      </c>
      <c r="J29" s="12">
        <f>G29/F29</f>
        <v>0.83850770297502519</v>
      </c>
      <c r="N29" s="10"/>
    </row>
    <row r="30" spans="1:14" ht="17" thickBot="1" x14ac:dyDescent="0.25">
      <c r="A30" s="4" t="s">
        <v>32</v>
      </c>
      <c r="B30" s="22" t="s">
        <v>106</v>
      </c>
      <c r="C30" s="33">
        <v>364826004</v>
      </c>
      <c r="D30" s="33">
        <v>358943529</v>
      </c>
      <c r="E30" s="33">
        <v>358335569</v>
      </c>
      <c r="F30" s="30">
        <v>456862459</v>
      </c>
      <c r="G30" s="30">
        <v>446019402</v>
      </c>
      <c r="H30" s="30">
        <v>444536640</v>
      </c>
      <c r="I30" s="12">
        <f>D30/C30</f>
        <v>0.98387594377729715</v>
      </c>
      <c r="J30" s="12">
        <f>G30/F30</f>
        <v>0.97626625522321586</v>
      </c>
      <c r="N30" s="10"/>
    </row>
    <row r="31" spans="1:14" ht="17" thickBot="1" x14ac:dyDescent="0.25">
      <c r="A31" s="4" t="s">
        <v>33</v>
      </c>
      <c r="B31" s="22" t="s">
        <v>107</v>
      </c>
      <c r="C31" s="33">
        <v>3840280984</v>
      </c>
      <c r="D31" s="33">
        <v>3751255363</v>
      </c>
      <c r="E31" s="33">
        <v>3747430581</v>
      </c>
      <c r="F31" s="30">
        <v>4358360723</v>
      </c>
      <c r="G31" s="30">
        <v>4266995079</v>
      </c>
      <c r="H31" s="30">
        <v>4264829176</v>
      </c>
      <c r="I31" s="12">
        <f>D31/C31</f>
        <v>0.97681794083013385</v>
      </c>
      <c r="J31" s="12">
        <f>G31/F31</f>
        <v>0.97903669526071024</v>
      </c>
      <c r="N31" s="10"/>
    </row>
  </sheetData>
  <sortState ref="N24:N31">
    <sortCondition ref="N2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B1" sqref="B1:G1048576"/>
    </sheetView>
  </sheetViews>
  <sheetFormatPr baseColWidth="10" defaultRowHeight="16" x14ac:dyDescent="0.2"/>
  <cols>
    <col min="1" max="1" width="61.83203125" bestFit="1" customWidth="1"/>
    <col min="2" max="2" width="16.1640625" bestFit="1" customWidth="1"/>
    <col min="3" max="3" width="17" bestFit="1" customWidth="1"/>
    <col min="4" max="5" width="16.1640625" bestFit="1" customWidth="1"/>
    <col min="6" max="6" width="17" bestFit="1" customWidth="1"/>
    <col min="7" max="7" width="16.1640625" bestFit="1" customWidth="1"/>
    <col min="8" max="9" width="12.1640625" bestFit="1" customWidth="1"/>
    <col min="12" max="12" width="45.33203125" bestFit="1" customWidth="1"/>
    <col min="13" max="18" width="12.1640625" bestFit="1" customWidth="1"/>
  </cols>
  <sheetData>
    <row r="1" spans="1:18" ht="17" thickBot="1" x14ac:dyDescent="0.25">
      <c r="A1" s="1" t="s">
        <v>0</v>
      </c>
      <c r="B1" s="31" t="s">
        <v>1</v>
      </c>
      <c r="C1" s="32" t="s">
        <v>2</v>
      </c>
      <c r="D1" s="32" t="s">
        <v>3</v>
      </c>
      <c r="E1" s="27" t="s">
        <v>34</v>
      </c>
      <c r="F1" s="28" t="s">
        <v>35</v>
      </c>
      <c r="G1" s="28" t="s">
        <v>36</v>
      </c>
      <c r="H1" s="14" t="s">
        <v>41</v>
      </c>
      <c r="I1" s="15" t="s">
        <v>42</v>
      </c>
    </row>
    <row r="2" spans="1:18" ht="17" thickBot="1" x14ac:dyDescent="0.25">
      <c r="A2" s="4" t="s">
        <v>4</v>
      </c>
      <c r="B2" s="33">
        <v>2024038576</v>
      </c>
      <c r="C2" s="33">
        <v>1704811508</v>
      </c>
      <c r="D2" s="33">
        <v>1698269491</v>
      </c>
      <c r="E2" s="29">
        <v>7241596982</v>
      </c>
      <c r="F2" s="29">
        <v>5304882546</v>
      </c>
      <c r="G2" s="29">
        <v>5301352967</v>
      </c>
      <c r="H2" s="14">
        <f>C2/B2</f>
        <v>0.84228212259132362</v>
      </c>
      <c r="I2" s="15">
        <f>F2/E2</f>
        <v>0.73255699801936314</v>
      </c>
      <c r="L2" t="s">
        <v>57</v>
      </c>
    </row>
    <row r="3" spans="1:18" ht="17" thickBot="1" x14ac:dyDescent="0.25">
      <c r="A3" s="4" t="s">
        <v>5</v>
      </c>
      <c r="B3" s="33">
        <v>542961434</v>
      </c>
      <c r="C3" s="33">
        <v>487547317</v>
      </c>
      <c r="D3" s="33">
        <v>487213709</v>
      </c>
      <c r="E3" s="30">
        <v>619462643</v>
      </c>
      <c r="F3" s="30">
        <v>583623325</v>
      </c>
      <c r="G3" s="30">
        <v>583148084</v>
      </c>
      <c r="H3" s="14">
        <f>C3/B3</f>
        <v>0.89794097051835908</v>
      </c>
      <c r="I3" s="15">
        <f>F3/E3</f>
        <v>0.94214450474941713</v>
      </c>
    </row>
    <row r="4" spans="1:18" ht="17" thickBot="1" x14ac:dyDescent="0.25">
      <c r="A4" s="4" t="s">
        <v>6</v>
      </c>
      <c r="B4" s="33">
        <v>2123804552</v>
      </c>
      <c r="C4" s="33">
        <v>2086238254</v>
      </c>
      <c r="D4" s="33">
        <v>2081237451</v>
      </c>
      <c r="E4" s="30">
        <v>2487324456</v>
      </c>
      <c r="F4" s="30">
        <v>2382635784</v>
      </c>
      <c r="G4" s="30">
        <v>2378790085</v>
      </c>
      <c r="H4" s="14">
        <f>C4/B4</f>
        <v>0.98231179137241065</v>
      </c>
      <c r="I4" s="15">
        <f>F4/E4</f>
        <v>0.95791113147805595</v>
      </c>
      <c r="L4" t="s">
        <v>58</v>
      </c>
    </row>
    <row r="5" spans="1:18" ht="17" thickBot="1" x14ac:dyDescent="0.25">
      <c r="A5" s="4" t="s">
        <v>7</v>
      </c>
      <c r="B5" s="33">
        <v>648580409</v>
      </c>
      <c r="C5" s="33">
        <v>525216579</v>
      </c>
      <c r="D5" s="33">
        <v>524104420</v>
      </c>
      <c r="E5" s="30">
        <v>681740039</v>
      </c>
      <c r="F5" s="30">
        <v>624350365</v>
      </c>
      <c r="G5" s="30">
        <v>624115079</v>
      </c>
      <c r="H5" s="14">
        <f>C5/B5</f>
        <v>0.80979408522344065</v>
      </c>
      <c r="I5" s="15">
        <f>F5/E5</f>
        <v>0.91581883017435628</v>
      </c>
      <c r="L5" s="18" t="s">
        <v>59</v>
      </c>
      <c r="M5" s="18" t="s">
        <v>60</v>
      </c>
      <c r="N5" s="18" t="s">
        <v>61</v>
      </c>
      <c r="O5" s="18" t="s">
        <v>62</v>
      </c>
      <c r="P5" s="18" t="s">
        <v>63</v>
      </c>
    </row>
    <row r="6" spans="1:18" ht="17" thickBot="1" x14ac:dyDescent="0.25">
      <c r="A6" s="4" t="s">
        <v>8</v>
      </c>
      <c r="B6" s="33">
        <v>1743582602</v>
      </c>
      <c r="C6" s="33">
        <v>1490465995</v>
      </c>
      <c r="D6" s="33">
        <v>1490165445</v>
      </c>
      <c r="E6" s="30">
        <v>2166955714</v>
      </c>
      <c r="F6" s="30">
        <v>1729760524</v>
      </c>
      <c r="G6" s="30">
        <v>1729255362</v>
      </c>
      <c r="H6" s="14">
        <f>C6/B6</f>
        <v>0.85482958667420794</v>
      </c>
      <c r="I6" s="15">
        <f>F6/E6</f>
        <v>0.79824452010005409</v>
      </c>
      <c r="L6" s="16" t="s">
        <v>41</v>
      </c>
      <c r="M6" s="16">
        <v>30</v>
      </c>
      <c r="N6" s="16">
        <v>27.030641556585621</v>
      </c>
      <c r="O6" s="19">
        <v>0.90102138521952069</v>
      </c>
      <c r="P6" s="16">
        <v>4.0323931984894961E-3</v>
      </c>
    </row>
    <row r="7" spans="1:18" ht="17" thickBot="1" x14ac:dyDescent="0.25">
      <c r="A7" s="4" t="s">
        <v>9</v>
      </c>
      <c r="B7" s="33">
        <v>10512189064</v>
      </c>
      <c r="C7" s="33">
        <v>10084091030</v>
      </c>
      <c r="D7" s="33">
        <v>10040198026</v>
      </c>
      <c r="E7" s="30">
        <v>11296451326</v>
      </c>
      <c r="F7" s="30">
        <v>10884199689</v>
      </c>
      <c r="G7" s="30">
        <v>10881042737</v>
      </c>
      <c r="H7" s="14">
        <f>C7/B7</f>
        <v>0.9592760336221442</v>
      </c>
      <c r="I7" s="15">
        <f>F7/E7</f>
        <v>0.9635060936303812</v>
      </c>
      <c r="L7" s="17" t="s">
        <v>42</v>
      </c>
      <c r="M7" s="17">
        <v>30</v>
      </c>
      <c r="N7" s="17">
        <v>27.008066792955404</v>
      </c>
      <c r="O7" s="20">
        <v>0.90026889309851343</v>
      </c>
      <c r="P7" s="17">
        <v>5.1918331194588238E-3</v>
      </c>
    </row>
    <row r="8" spans="1:18" ht="17" thickBot="1" x14ac:dyDescent="0.25">
      <c r="A8" s="4" t="s">
        <v>10</v>
      </c>
      <c r="B8" s="33">
        <v>955585570</v>
      </c>
      <c r="C8" s="33">
        <v>903347585</v>
      </c>
      <c r="D8" s="33">
        <v>900817317</v>
      </c>
      <c r="E8" s="30">
        <v>887225987</v>
      </c>
      <c r="F8" s="30">
        <v>847624507</v>
      </c>
      <c r="G8" s="30">
        <v>846962417</v>
      </c>
      <c r="H8" s="14">
        <f>C8/B8</f>
        <v>0.94533405836172268</v>
      </c>
      <c r="I8" s="15">
        <f>F8/E8</f>
        <v>0.95536483310874887</v>
      </c>
    </row>
    <row r="9" spans="1:18" ht="17" thickBot="1" x14ac:dyDescent="0.25">
      <c r="A9" s="4" t="s">
        <v>11</v>
      </c>
      <c r="B9" s="33">
        <v>23521643481</v>
      </c>
      <c r="C9" s="33">
        <v>20738246623</v>
      </c>
      <c r="D9" s="33">
        <v>20733758304</v>
      </c>
      <c r="E9" s="30">
        <v>23817079535</v>
      </c>
      <c r="F9" s="30">
        <v>22017982172</v>
      </c>
      <c r="G9" s="30">
        <v>21995689133</v>
      </c>
      <c r="H9" s="14">
        <f>C9/B9</f>
        <v>0.88166656550813149</v>
      </c>
      <c r="I9" s="15">
        <f>F9/E9</f>
        <v>0.92446188205585134</v>
      </c>
    </row>
    <row r="10" spans="1:18" ht="17" thickBot="1" x14ac:dyDescent="0.25">
      <c r="A10" s="4" t="s">
        <v>12</v>
      </c>
      <c r="B10" s="33">
        <v>12767861642</v>
      </c>
      <c r="C10" s="33">
        <v>11175623678</v>
      </c>
      <c r="D10" s="33">
        <v>11163468591</v>
      </c>
      <c r="E10" s="30">
        <v>11752676269</v>
      </c>
      <c r="F10" s="30">
        <v>10454357496</v>
      </c>
      <c r="G10" s="30">
        <v>10424825119</v>
      </c>
      <c r="H10" s="14">
        <f>C10/B10</f>
        <v>0.87529329431622926</v>
      </c>
      <c r="I10" s="15">
        <f>F10/E10</f>
        <v>0.88952994677267072</v>
      </c>
      <c r="L10" t="s">
        <v>64</v>
      </c>
    </row>
    <row r="11" spans="1:18" ht="17" thickBot="1" x14ac:dyDescent="0.25">
      <c r="A11" s="4" t="s">
        <v>13</v>
      </c>
      <c r="B11" s="33">
        <v>7430295255</v>
      </c>
      <c r="C11" s="33">
        <v>7013773303</v>
      </c>
      <c r="D11" s="33">
        <v>7006605407</v>
      </c>
      <c r="E11" s="30">
        <v>9370578946</v>
      </c>
      <c r="F11" s="30">
        <v>8717774804</v>
      </c>
      <c r="G11" s="30">
        <v>8716168113</v>
      </c>
      <c r="H11" s="14">
        <f>C11/B11</f>
        <v>0.94394274551610668</v>
      </c>
      <c r="I11" s="15">
        <f>F11/E11</f>
        <v>0.930334705490245</v>
      </c>
      <c r="L11" s="18" t="s">
        <v>65</v>
      </c>
      <c r="M11" s="18" t="s">
        <v>66</v>
      </c>
      <c r="N11" s="18" t="s">
        <v>67</v>
      </c>
      <c r="O11" s="18" t="s">
        <v>68</v>
      </c>
      <c r="P11" s="18" t="s">
        <v>69</v>
      </c>
      <c r="Q11" s="18" t="s">
        <v>70</v>
      </c>
      <c r="R11" s="18" t="s">
        <v>71</v>
      </c>
    </row>
    <row r="12" spans="1:18" ht="17" thickBot="1" x14ac:dyDescent="0.25">
      <c r="A12" s="4" t="s">
        <v>14</v>
      </c>
      <c r="B12" s="33">
        <v>330752523</v>
      </c>
      <c r="C12" s="33">
        <v>318674610</v>
      </c>
      <c r="D12" s="33">
        <v>318410551</v>
      </c>
      <c r="E12" s="30">
        <v>519227956</v>
      </c>
      <c r="F12" s="30">
        <v>450133845</v>
      </c>
      <c r="G12" s="30">
        <v>448219876</v>
      </c>
      <c r="H12" s="14">
        <f>C12/B12</f>
        <v>0.96348353478773008</v>
      </c>
      <c r="I12" s="15">
        <f>F12/E12</f>
        <v>0.86692913930851601</v>
      </c>
      <c r="L12" s="16" t="s">
        <v>72</v>
      </c>
      <c r="M12" s="16">
        <v>8.4936658826806344E-6</v>
      </c>
      <c r="N12" s="16">
        <v>1</v>
      </c>
      <c r="O12" s="16">
        <v>8.4936658826806344E-6</v>
      </c>
      <c r="P12" s="16">
        <v>1.8415996290450558E-3</v>
      </c>
      <c r="Q12" s="21">
        <v>0.96591759560351276</v>
      </c>
      <c r="R12" s="16">
        <v>4.0068728863327339</v>
      </c>
    </row>
    <row r="13" spans="1:18" ht="17" thickBot="1" x14ac:dyDescent="0.25">
      <c r="A13" s="4" t="s">
        <v>15</v>
      </c>
      <c r="B13" s="33">
        <v>2287141902</v>
      </c>
      <c r="C13" s="33">
        <v>1919812281</v>
      </c>
      <c r="D13" s="33">
        <v>1878134171</v>
      </c>
      <c r="E13" s="30">
        <v>2802674788</v>
      </c>
      <c r="F13" s="30">
        <v>2190522857</v>
      </c>
      <c r="G13" s="30">
        <v>2178609288</v>
      </c>
      <c r="H13" s="14">
        <f>C13/B13</f>
        <v>0.83939360269741581</v>
      </c>
      <c r="I13" s="15">
        <f>F13/E13</f>
        <v>0.78158296009904382</v>
      </c>
      <c r="L13" s="16" t="s">
        <v>73</v>
      </c>
      <c r="M13" s="16">
        <v>0.26750256322050131</v>
      </c>
      <c r="N13" s="16">
        <v>58</v>
      </c>
      <c r="O13" s="16">
        <v>4.6121131589741604E-3</v>
      </c>
      <c r="P13" s="16"/>
      <c r="Q13" s="16"/>
      <c r="R13" s="16"/>
    </row>
    <row r="14" spans="1:18" ht="17" thickBot="1" x14ac:dyDescent="0.25">
      <c r="A14" s="4" t="s">
        <v>16</v>
      </c>
      <c r="B14" s="33">
        <v>896889925</v>
      </c>
      <c r="C14" s="33">
        <v>763875533</v>
      </c>
      <c r="D14" s="33">
        <v>762772804</v>
      </c>
      <c r="E14" s="30">
        <v>1656481662</v>
      </c>
      <c r="F14" s="30">
        <v>1546994183</v>
      </c>
      <c r="G14" s="30">
        <v>1546794735</v>
      </c>
      <c r="H14" s="14">
        <f>C14/B14</f>
        <v>0.85169373822545724</v>
      </c>
      <c r="I14" s="15">
        <f>F14/E14</f>
        <v>0.93390359729801831</v>
      </c>
      <c r="L14" s="16"/>
      <c r="M14" s="16"/>
      <c r="N14" s="16"/>
      <c r="O14" s="16"/>
      <c r="P14" s="16"/>
      <c r="Q14" s="16"/>
      <c r="R14" s="16"/>
    </row>
    <row r="15" spans="1:18" ht="17" thickBot="1" x14ac:dyDescent="0.25">
      <c r="A15" s="4" t="s">
        <v>17</v>
      </c>
      <c r="B15" s="33">
        <v>511393528</v>
      </c>
      <c r="C15" s="33">
        <v>494213505</v>
      </c>
      <c r="D15" s="33">
        <v>493843596</v>
      </c>
      <c r="E15" s="30">
        <v>669586761</v>
      </c>
      <c r="F15" s="30">
        <v>572233431</v>
      </c>
      <c r="G15" s="30">
        <v>571126613</v>
      </c>
      <c r="H15" s="14">
        <f>C15/B15</f>
        <v>0.96640547433756341</v>
      </c>
      <c r="I15" s="15">
        <f>F15/E15</f>
        <v>0.85460684758072747</v>
      </c>
      <c r="L15" s="17" t="s">
        <v>74</v>
      </c>
      <c r="M15" s="17">
        <v>0.26751105688638399</v>
      </c>
      <c r="N15" s="17">
        <v>59</v>
      </c>
      <c r="O15" s="17"/>
      <c r="P15" s="17"/>
      <c r="Q15" s="17"/>
      <c r="R15" s="17"/>
    </row>
    <row r="16" spans="1:18" ht="17" thickBot="1" x14ac:dyDescent="0.25">
      <c r="A16" s="4" t="s">
        <v>18</v>
      </c>
      <c r="B16" s="33">
        <v>61885045</v>
      </c>
      <c r="C16" s="33">
        <v>59546709</v>
      </c>
      <c r="D16" s="33">
        <v>59522639</v>
      </c>
      <c r="E16" s="30">
        <v>72443571</v>
      </c>
      <c r="F16" s="30">
        <v>71317194</v>
      </c>
      <c r="G16" s="30">
        <v>71300215</v>
      </c>
      <c r="H16" s="14">
        <f>C16/B16</f>
        <v>0.96221484528289514</v>
      </c>
      <c r="I16" s="15">
        <f>F16/E16</f>
        <v>0.98445166376461479</v>
      </c>
    </row>
    <row r="17" spans="1:12" ht="17" thickBot="1" x14ac:dyDescent="0.25">
      <c r="A17" s="4" t="s">
        <v>19</v>
      </c>
      <c r="B17" s="33">
        <v>58488564</v>
      </c>
      <c r="C17" s="33">
        <v>47282482</v>
      </c>
      <c r="D17" s="33">
        <v>47267796</v>
      </c>
      <c r="E17" s="30">
        <v>39920288</v>
      </c>
      <c r="F17" s="30">
        <v>36559238</v>
      </c>
      <c r="G17" s="30">
        <v>36556988</v>
      </c>
      <c r="H17" s="14">
        <f>C17/B17</f>
        <v>0.80840558848392996</v>
      </c>
      <c r="I17" s="15">
        <f>F17/E17</f>
        <v>0.91580596813329607</v>
      </c>
    </row>
    <row r="18" spans="1:12" ht="17" thickBot="1" x14ac:dyDescent="0.25">
      <c r="A18" s="4" t="s">
        <v>20</v>
      </c>
      <c r="B18" s="33">
        <v>1634572569</v>
      </c>
      <c r="C18" s="33">
        <v>1582071753</v>
      </c>
      <c r="D18" s="33">
        <v>1578512586</v>
      </c>
      <c r="E18" s="30">
        <v>1940619713</v>
      </c>
      <c r="F18" s="30">
        <v>1925717347</v>
      </c>
      <c r="G18" s="30">
        <v>1921423768</v>
      </c>
      <c r="H18" s="14">
        <f>C18/B18</f>
        <v>0.96788101244589042</v>
      </c>
      <c r="I18" s="15">
        <f>F18/E18</f>
        <v>0.99232082107577768</v>
      </c>
      <c r="L18" t="s">
        <v>75</v>
      </c>
    </row>
    <row r="19" spans="1:12" ht="17" thickBot="1" x14ac:dyDescent="0.25">
      <c r="A19" s="4" t="s">
        <v>21</v>
      </c>
      <c r="B19" s="33">
        <v>53548462</v>
      </c>
      <c r="C19" s="33">
        <v>49911240</v>
      </c>
      <c r="D19" s="33">
        <v>49873706</v>
      </c>
      <c r="E19" s="30">
        <v>42623551</v>
      </c>
      <c r="F19" s="30">
        <v>39760568</v>
      </c>
      <c r="G19" s="30">
        <v>39755824</v>
      </c>
      <c r="H19" s="14">
        <f>C19/B19</f>
        <v>0.93207606971046153</v>
      </c>
      <c r="I19" s="15">
        <f>F19/E19</f>
        <v>0.93283096004835453</v>
      </c>
      <c r="L19" t="s">
        <v>76</v>
      </c>
    </row>
    <row r="20" spans="1:12" ht="17" thickBot="1" x14ac:dyDescent="0.25">
      <c r="A20" s="4" t="s">
        <v>22</v>
      </c>
      <c r="B20" s="33">
        <v>9009435584</v>
      </c>
      <c r="C20" s="33">
        <v>8238711552</v>
      </c>
      <c r="D20" s="33">
        <v>8236185347</v>
      </c>
      <c r="E20" s="30">
        <v>8498254914</v>
      </c>
      <c r="F20" s="30">
        <v>8091362420</v>
      </c>
      <c r="G20" s="30">
        <v>8088160129</v>
      </c>
      <c r="H20" s="14">
        <f>C20/B20</f>
        <v>0.91445368305105135</v>
      </c>
      <c r="I20" s="15">
        <f>F20/E20</f>
        <v>0.95212046495220015</v>
      </c>
      <c r="L20" t="s">
        <v>77</v>
      </c>
    </row>
    <row r="21" spans="1:12" ht="17" thickBot="1" x14ac:dyDescent="0.25">
      <c r="A21" s="4" t="s">
        <v>23</v>
      </c>
      <c r="B21" s="33">
        <v>20871130</v>
      </c>
      <c r="C21" s="33">
        <v>19786475</v>
      </c>
      <c r="D21" s="33">
        <v>19774075</v>
      </c>
      <c r="E21" s="30">
        <v>21754388</v>
      </c>
      <c r="F21" s="30">
        <v>21703207</v>
      </c>
      <c r="G21" s="30">
        <v>21703207</v>
      </c>
      <c r="H21" s="14">
        <f>C21/B21</f>
        <v>0.94803084452063691</v>
      </c>
      <c r="I21" s="15">
        <f>F21/E21</f>
        <v>0.99764732522008892</v>
      </c>
    </row>
    <row r="22" spans="1:12" ht="17" thickBot="1" x14ac:dyDescent="0.25">
      <c r="A22" s="4" t="s">
        <v>24</v>
      </c>
      <c r="B22" s="33">
        <v>651461557</v>
      </c>
      <c r="C22" s="33">
        <v>522541769</v>
      </c>
      <c r="D22" s="33">
        <v>521747354</v>
      </c>
      <c r="E22" s="30">
        <v>709777837</v>
      </c>
      <c r="F22" s="30">
        <v>550915607</v>
      </c>
      <c r="G22" s="30">
        <v>550087338</v>
      </c>
      <c r="H22" s="14">
        <f>C22/B22</f>
        <v>0.80210683713452025</v>
      </c>
      <c r="I22" s="15">
        <f>F22/E22</f>
        <v>0.77618034585095108</v>
      </c>
    </row>
    <row r="23" spans="1:12" ht="17" thickBot="1" x14ac:dyDescent="0.25">
      <c r="A23" s="4" t="s">
        <v>25</v>
      </c>
      <c r="B23" s="33">
        <v>169246249</v>
      </c>
      <c r="C23" s="33">
        <v>163431482</v>
      </c>
      <c r="D23" s="33">
        <v>163265319</v>
      </c>
      <c r="E23" s="30">
        <v>208993846</v>
      </c>
      <c r="F23" s="30">
        <v>194302252</v>
      </c>
      <c r="G23" s="30">
        <v>191387293</v>
      </c>
      <c r="H23" s="14">
        <f>C23/B23</f>
        <v>0.96564315584920291</v>
      </c>
      <c r="I23" s="15">
        <f>F23/E23</f>
        <v>0.92970322197908162</v>
      </c>
    </row>
    <row r="24" spans="1:12" ht="17" thickBot="1" x14ac:dyDescent="0.25">
      <c r="A24" s="4" t="s">
        <v>26</v>
      </c>
      <c r="B24" s="33">
        <v>480913173</v>
      </c>
      <c r="C24" s="33">
        <v>403568530</v>
      </c>
      <c r="D24" s="33">
        <v>403537180</v>
      </c>
      <c r="E24" s="30">
        <v>565056032</v>
      </c>
      <c r="F24" s="30">
        <v>511572343</v>
      </c>
      <c r="G24" s="30">
        <v>507132161</v>
      </c>
      <c r="H24" s="14">
        <f>C24/B24</f>
        <v>0.83917129464864959</v>
      </c>
      <c r="I24" s="15">
        <f>F24/E24</f>
        <v>0.90534799033877056</v>
      </c>
    </row>
    <row r="25" spans="1:12" ht="17" thickBot="1" x14ac:dyDescent="0.25">
      <c r="A25" s="4" t="s">
        <v>27</v>
      </c>
      <c r="B25" s="33">
        <v>353301038</v>
      </c>
      <c r="C25" s="33">
        <v>330625362</v>
      </c>
      <c r="D25" s="33">
        <v>330179823</v>
      </c>
      <c r="E25" s="30">
        <v>478975262</v>
      </c>
      <c r="F25" s="30">
        <v>392298191</v>
      </c>
      <c r="G25" s="30">
        <v>391669161</v>
      </c>
      <c r="H25" s="14">
        <f>C25/B25</f>
        <v>0.93581769210652588</v>
      </c>
      <c r="I25" s="15">
        <f>F25/E25</f>
        <v>0.81903643491299971</v>
      </c>
    </row>
    <row r="26" spans="1:12" ht="17" thickBot="1" x14ac:dyDescent="0.25">
      <c r="A26" s="4" t="s">
        <v>28</v>
      </c>
      <c r="B26" s="33">
        <v>537021774</v>
      </c>
      <c r="C26" s="33">
        <v>497119895</v>
      </c>
      <c r="D26" s="33">
        <v>495025214</v>
      </c>
      <c r="E26" s="30">
        <v>642820599</v>
      </c>
      <c r="F26" s="30">
        <v>566827287</v>
      </c>
      <c r="G26" s="30">
        <v>565340009</v>
      </c>
      <c r="H26" s="14">
        <f>C26/B26</f>
        <v>0.92569783771933245</v>
      </c>
      <c r="I26" s="15">
        <f>F26/E26</f>
        <v>0.88178146108227007</v>
      </c>
    </row>
    <row r="27" spans="1:12" ht="17" thickBot="1" x14ac:dyDescent="0.25">
      <c r="A27" s="4" t="s">
        <v>29</v>
      </c>
      <c r="B27" s="33">
        <v>10740402592</v>
      </c>
      <c r="C27" s="33">
        <v>8985887192</v>
      </c>
      <c r="D27" s="33">
        <v>8973458494</v>
      </c>
      <c r="E27" s="30">
        <v>11701399770</v>
      </c>
      <c r="F27" s="30">
        <v>10375601238</v>
      </c>
      <c r="G27" s="30">
        <v>10363223935</v>
      </c>
      <c r="H27" s="14">
        <f>C27/B27</f>
        <v>0.83664342328220986</v>
      </c>
      <c r="I27" s="15">
        <f>F27/E27</f>
        <v>0.88669744149763374</v>
      </c>
    </row>
    <row r="28" spans="1:12" ht="17" thickBot="1" x14ac:dyDescent="0.25">
      <c r="A28" s="4" t="s">
        <v>30</v>
      </c>
      <c r="B28" s="33">
        <v>2478207482</v>
      </c>
      <c r="C28" s="33">
        <v>2038210653</v>
      </c>
      <c r="D28" s="33">
        <v>2022902732</v>
      </c>
      <c r="E28" s="30">
        <v>5135913677</v>
      </c>
      <c r="F28" s="30">
        <v>4075019065</v>
      </c>
      <c r="G28" s="30">
        <v>4071740999</v>
      </c>
      <c r="H28" s="14">
        <f>C28/B28</f>
        <v>0.82245359511024185</v>
      </c>
      <c r="I28" s="15">
        <f>F28/E28</f>
        <v>0.79343605077496326</v>
      </c>
    </row>
    <row r="29" spans="1:12" ht="17" thickBot="1" x14ac:dyDescent="0.25">
      <c r="A29" s="4" t="s">
        <v>31</v>
      </c>
      <c r="B29" s="33">
        <v>816729717</v>
      </c>
      <c r="C29" s="33">
        <v>649875257</v>
      </c>
      <c r="D29" s="33">
        <v>647699364</v>
      </c>
      <c r="E29" s="30">
        <v>911804592</v>
      </c>
      <c r="F29" s="30">
        <v>764555174</v>
      </c>
      <c r="G29" s="30">
        <v>763021317</v>
      </c>
      <c r="H29" s="14">
        <f>C29/B29</f>
        <v>0.79570418888039551</v>
      </c>
      <c r="I29" s="15">
        <f>F29/E29</f>
        <v>0.83850770297502519</v>
      </c>
    </row>
    <row r="30" spans="1:12" ht="17" thickBot="1" x14ac:dyDescent="0.25">
      <c r="A30" s="4" t="s">
        <v>32</v>
      </c>
      <c r="B30" s="33">
        <v>364826004</v>
      </c>
      <c r="C30" s="33">
        <v>358943529</v>
      </c>
      <c r="D30" s="33">
        <v>358335569</v>
      </c>
      <c r="E30" s="30">
        <v>456862459</v>
      </c>
      <c r="F30" s="30">
        <v>446019402</v>
      </c>
      <c r="G30" s="30">
        <v>444536640</v>
      </c>
      <c r="H30" s="14">
        <f>C30/B30</f>
        <v>0.98387594377729715</v>
      </c>
      <c r="I30" s="15">
        <f>F30/E30</f>
        <v>0.97626625522321586</v>
      </c>
    </row>
    <row r="31" spans="1:12" ht="17" thickBot="1" x14ac:dyDescent="0.25">
      <c r="A31" s="4" t="s">
        <v>33</v>
      </c>
      <c r="B31" s="33">
        <v>3840280984</v>
      </c>
      <c r="C31" s="33">
        <v>3751255363</v>
      </c>
      <c r="D31" s="33">
        <v>3747430581</v>
      </c>
      <c r="E31" s="30">
        <v>4358360723</v>
      </c>
      <c r="F31" s="30">
        <v>4266995079</v>
      </c>
      <c r="G31" s="30">
        <v>4264829176</v>
      </c>
      <c r="H31" s="14">
        <f>C31/B31</f>
        <v>0.97681794083013385</v>
      </c>
      <c r="I31" s="15">
        <f>F31/E31</f>
        <v>0.97903669526071024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F1" workbookViewId="0">
      <selection activeCell="Q15" sqref="Q15"/>
    </sheetView>
  </sheetViews>
  <sheetFormatPr baseColWidth="10" defaultRowHeight="16" x14ac:dyDescent="0.2"/>
  <cols>
    <col min="1" max="1" width="61.83203125" bestFit="1" customWidth="1"/>
    <col min="2" max="2" width="8.6640625" bestFit="1" customWidth="1"/>
    <col min="3" max="3" width="16.1640625" bestFit="1" customWidth="1"/>
    <col min="4" max="4" width="17" bestFit="1" customWidth="1"/>
    <col min="5" max="6" width="16.1640625" bestFit="1" customWidth="1"/>
    <col min="7" max="7" width="17" bestFit="1" customWidth="1"/>
    <col min="8" max="8" width="16.1640625" bestFit="1" customWidth="1"/>
    <col min="9" max="10" width="12.1640625" bestFit="1" customWidth="1"/>
    <col min="12" max="12" width="8.83203125" bestFit="1" customWidth="1"/>
    <col min="13" max="13" width="12.1640625" bestFit="1" customWidth="1"/>
    <col min="15" max="15" width="78" bestFit="1" customWidth="1"/>
  </cols>
  <sheetData>
    <row r="1" spans="1:10" ht="17" thickBot="1" x14ac:dyDescent="0.25">
      <c r="A1" s="1" t="s">
        <v>0</v>
      </c>
      <c r="B1" s="1" t="s">
        <v>108</v>
      </c>
      <c r="C1" s="31" t="s">
        <v>1</v>
      </c>
      <c r="D1" s="32" t="s">
        <v>2</v>
      </c>
      <c r="E1" s="32" t="s">
        <v>3</v>
      </c>
      <c r="F1" s="27" t="s">
        <v>34</v>
      </c>
      <c r="G1" s="28" t="s">
        <v>35</v>
      </c>
      <c r="H1" s="28" t="s">
        <v>36</v>
      </c>
      <c r="I1" s="14" t="s">
        <v>41</v>
      </c>
      <c r="J1" s="15" t="s">
        <v>42</v>
      </c>
    </row>
    <row r="2" spans="1:10" ht="17" thickBot="1" x14ac:dyDescent="0.25">
      <c r="A2" s="4" t="s">
        <v>4</v>
      </c>
      <c r="B2" s="22" t="s">
        <v>78</v>
      </c>
      <c r="C2" s="33">
        <v>2024038576</v>
      </c>
      <c r="D2" s="33">
        <v>1704811508</v>
      </c>
      <c r="E2" s="33">
        <v>1698269491</v>
      </c>
      <c r="F2" s="29">
        <v>7241596982</v>
      </c>
      <c r="G2" s="29">
        <v>5304882546</v>
      </c>
      <c r="H2" s="29">
        <v>5301352967</v>
      </c>
      <c r="I2" s="14">
        <f>D2/C2</f>
        <v>0.84228212259132362</v>
      </c>
      <c r="J2" s="15">
        <f>G2/F2</f>
        <v>0.73255699801936314</v>
      </c>
    </row>
    <row r="3" spans="1:10" ht="17" thickBot="1" x14ac:dyDescent="0.25">
      <c r="A3" s="4" t="s">
        <v>5</v>
      </c>
      <c r="B3" s="22" t="s">
        <v>79</v>
      </c>
      <c r="C3" s="33">
        <v>542961434</v>
      </c>
      <c r="D3" s="33">
        <v>487547317</v>
      </c>
      <c r="E3" s="33">
        <v>487213709</v>
      </c>
      <c r="F3" s="30">
        <v>619462643</v>
      </c>
      <c r="G3" s="30">
        <v>583623325</v>
      </c>
      <c r="H3" s="30">
        <v>583148084</v>
      </c>
      <c r="I3" s="14">
        <f>D3/C3</f>
        <v>0.89794097051835908</v>
      </c>
      <c r="J3" s="15">
        <f>G3/F3</f>
        <v>0.94214450474941713</v>
      </c>
    </row>
    <row r="4" spans="1:10" ht="17" thickBot="1" x14ac:dyDescent="0.25">
      <c r="A4" s="4" t="s">
        <v>6</v>
      </c>
      <c r="B4" s="22" t="s">
        <v>80</v>
      </c>
      <c r="C4" s="33">
        <v>2123804552</v>
      </c>
      <c r="D4" s="33">
        <v>2086238254</v>
      </c>
      <c r="E4" s="33">
        <v>2081237451</v>
      </c>
      <c r="F4" s="30">
        <v>2487324456</v>
      </c>
      <c r="G4" s="30">
        <v>2382635784</v>
      </c>
      <c r="H4" s="30">
        <v>2378790085</v>
      </c>
      <c r="I4" s="14">
        <f>D4/C4</f>
        <v>0.98231179137241065</v>
      </c>
      <c r="J4" s="15">
        <f>G4/F4</f>
        <v>0.95791113147805595</v>
      </c>
    </row>
    <row r="5" spans="1:10" ht="17" thickBot="1" x14ac:dyDescent="0.25">
      <c r="A5" s="4" t="s">
        <v>7</v>
      </c>
      <c r="B5" s="22" t="s">
        <v>81</v>
      </c>
      <c r="C5" s="33">
        <v>648580409</v>
      </c>
      <c r="D5" s="33">
        <v>525216579</v>
      </c>
      <c r="E5" s="33">
        <v>524104420</v>
      </c>
      <c r="F5" s="30">
        <v>681740039</v>
      </c>
      <c r="G5" s="30">
        <v>624350365</v>
      </c>
      <c r="H5" s="30">
        <v>624115079</v>
      </c>
      <c r="I5" s="14">
        <f>D5/C5</f>
        <v>0.80979408522344065</v>
      </c>
      <c r="J5" s="15">
        <f>G5/F5</f>
        <v>0.91581883017435628</v>
      </c>
    </row>
    <row r="6" spans="1:10" ht="17" thickBot="1" x14ac:dyDescent="0.25">
      <c r="A6" s="4" t="s">
        <v>8</v>
      </c>
      <c r="B6" s="22" t="s">
        <v>82</v>
      </c>
      <c r="C6" s="33">
        <v>1743582602</v>
      </c>
      <c r="D6" s="33">
        <v>1490465995</v>
      </c>
      <c r="E6" s="33">
        <v>1490165445</v>
      </c>
      <c r="F6" s="30">
        <v>2166955714</v>
      </c>
      <c r="G6" s="30">
        <v>1729760524</v>
      </c>
      <c r="H6" s="30">
        <v>1729255362</v>
      </c>
      <c r="I6" s="14">
        <f>D6/C6</f>
        <v>0.85482958667420794</v>
      </c>
      <c r="J6" s="15">
        <f>G6/F6</f>
        <v>0.79824452010005409</v>
      </c>
    </row>
    <row r="7" spans="1:10" ht="17" thickBot="1" x14ac:dyDescent="0.25">
      <c r="A7" s="4" t="s">
        <v>9</v>
      </c>
      <c r="B7" s="22" t="s">
        <v>83</v>
      </c>
      <c r="C7" s="33">
        <v>10512189064</v>
      </c>
      <c r="D7" s="33">
        <v>10084091030</v>
      </c>
      <c r="E7" s="33">
        <v>10040198026</v>
      </c>
      <c r="F7" s="30">
        <v>11296451326</v>
      </c>
      <c r="G7" s="30">
        <v>10884199689</v>
      </c>
      <c r="H7" s="30">
        <v>10881042737</v>
      </c>
      <c r="I7" s="14">
        <f>D7/C7</f>
        <v>0.9592760336221442</v>
      </c>
      <c r="J7" s="15">
        <f>G7/F7</f>
        <v>0.9635060936303812</v>
      </c>
    </row>
    <row r="8" spans="1:10" ht="17" thickBot="1" x14ac:dyDescent="0.25">
      <c r="A8" s="4" t="s">
        <v>10</v>
      </c>
      <c r="B8" s="22" t="s">
        <v>84</v>
      </c>
      <c r="C8" s="33">
        <v>955585570</v>
      </c>
      <c r="D8" s="33">
        <v>903347585</v>
      </c>
      <c r="E8" s="33">
        <v>900817317</v>
      </c>
      <c r="F8" s="30">
        <v>887225987</v>
      </c>
      <c r="G8" s="30">
        <v>847624507</v>
      </c>
      <c r="H8" s="30">
        <v>846962417</v>
      </c>
      <c r="I8" s="14">
        <f>D8/C8</f>
        <v>0.94533405836172268</v>
      </c>
      <c r="J8" s="15">
        <f>G8/F8</f>
        <v>0.95536483310874887</v>
      </c>
    </row>
    <row r="9" spans="1:10" ht="17" thickBot="1" x14ac:dyDescent="0.25">
      <c r="A9" s="4" t="s">
        <v>11</v>
      </c>
      <c r="B9" s="22" t="s">
        <v>85</v>
      </c>
      <c r="C9" s="33">
        <v>23521643481</v>
      </c>
      <c r="D9" s="33">
        <v>20738246623</v>
      </c>
      <c r="E9" s="33">
        <v>20733758304</v>
      </c>
      <c r="F9" s="30">
        <v>23817079535</v>
      </c>
      <c r="G9" s="30">
        <v>22017982172</v>
      </c>
      <c r="H9" s="30">
        <v>21995689133</v>
      </c>
      <c r="I9" s="14">
        <f>D9/C9</f>
        <v>0.88166656550813149</v>
      </c>
      <c r="J9" s="15">
        <f>G9/F9</f>
        <v>0.92446188205585134</v>
      </c>
    </row>
    <row r="10" spans="1:10" ht="17" thickBot="1" x14ac:dyDescent="0.25">
      <c r="A10" s="4" t="s">
        <v>12</v>
      </c>
      <c r="B10" s="22" t="s">
        <v>86</v>
      </c>
      <c r="C10" s="33">
        <v>12767861642</v>
      </c>
      <c r="D10" s="33">
        <v>11175623678</v>
      </c>
      <c r="E10" s="33">
        <v>11163468591</v>
      </c>
      <c r="F10" s="30">
        <v>11752676269</v>
      </c>
      <c r="G10" s="30">
        <v>10454357496</v>
      </c>
      <c r="H10" s="30">
        <v>10424825119</v>
      </c>
      <c r="I10" s="14">
        <f>D10/C10</f>
        <v>0.87529329431622926</v>
      </c>
      <c r="J10" s="15">
        <f>G10/F10</f>
        <v>0.88952994677267072</v>
      </c>
    </row>
    <row r="11" spans="1:10" ht="17" thickBot="1" x14ac:dyDescent="0.25">
      <c r="A11" s="4" t="s">
        <v>13</v>
      </c>
      <c r="B11" s="22" t="s">
        <v>87</v>
      </c>
      <c r="C11" s="33">
        <v>7430295255</v>
      </c>
      <c r="D11" s="33">
        <v>7013773303</v>
      </c>
      <c r="E11" s="33">
        <v>7006605407</v>
      </c>
      <c r="F11" s="30">
        <v>9370578946</v>
      </c>
      <c r="G11" s="30">
        <v>8717774804</v>
      </c>
      <c r="H11" s="30">
        <v>8716168113</v>
      </c>
      <c r="I11" s="14">
        <f>D11/C11</f>
        <v>0.94394274551610668</v>
      </c>
      <c r="J11" s="15">
        <f>G11/F11</f>
        <v>0.930334705490245</v>
      </c>
    </row>
    <row r="12" spans="1:10" ht="17" thickBot="1" x14ac:dyDescent="0.25">
      <c r="A12" s="4" t="s">
        <v>14</v>
      </c>
      <c r="B12" s="22" t="s">
        <v>88</v>
      </c>
      <c r="C12" s="33">
        <v>330752523</v>
      </c>
      <c r="D12" s="33">
        <v>318674610</v>
      </c>
      <c r="E12" s="33">
        <v>318410551</v>
      </c>
      <c r="F12" s="30">
        <v>519227956</v>
      </c>
      <c r="G12" s="30">
        <v>450133845</v>
      </c>
      <c r="H12" s="30">
        <v>448219876</v>
      </c>
      <c r="I12" s="14">
        <f>D12/C12</f>
        <v>0.96348353478773008</v>
      </c>
      <c r="J12" s="15">
        <f>G12/F12</f>
        <v>0.86692913930851601</v>
      </c>
    </row>
    <row r="13" spans="1:10" ht="17" thickBot="1" x14ac:dyDescent="0.25">
      <c r="A13" s="4" t="s">
        <v>15</v>
      </c>
      <c r="B13" s="22" t="s">
        <v>89</v>
      </c>
      <c r="C13" s="33">
        <v>2287141902</v>
      </c>
      <c r="D13" s="33">
        <v>1919812281</v>
      </c>
      <c r="E13" s="33">
        <v>1878134171</v>
      </c>
      <c r="F13" s="30">
        <v>2802674788</v>
      </c>
      <c r="G13" s="30">
        <v>2190522857</v>
      </c>
      <c r="H13" s="30">
        <v>2178609288</v>
      </c>
      <c r="I13" s="14">
        <f>D13/C13</f>
        <v>0.83939360269741581</v>
      </c>
      <c r="J13" s="15">
        <f>G13/F13</f>
        <v>0.78158296009904382</v>
      </c>
    </row>
    <row r="14" spans="1:10" ht="17" thickBot="1" x14ac:dyDescent="0.25">
      <c r="A14" s="4" t="s">
        <v>16</v>
      </c>
      <c r="B14" s="22" t="s">
        <v>90</v>
      </c>
      <c r="C14" s="33">
        <v>896889925</v>
      </c>
      <c r="D14" s="33">
        <v>763875533</v>
      </c>
      <c r="E14" s="33">
        <v>762772804</v>
      </c>
      <c r="F14" s="30">
        <v>1656481662</v>
      </c>
      <c r="G14" s="30">
        <v>1546994183</v>
      </c>
      <c r="H14" s="30">
        <v>1546794735</v>
      </c>
      <c r="I14" s="14">
        <f>D14/C14</f>
        <v>0.85169373822545724</v>
      </c>
      <c r="J14" s="15">
        <f>G14/F14</f>
        <v>0.93390359729801831</v>
      </c>
    </row>
    <row r="15" spans="1:10" ht="17" thickBot="1" x14ac:dyDescent="0.25">
      <c r="A15" s="4" t="s">
        <v>17</v>
      </c>
      <c r="B15" s="22" t="s">
        <v>91</v>
      </c>
      <c r="C15" s="33">
        <v>511393528</v>
      </c>
      <c r="D15" s="33">
        <v>494213505</v>
      </c>
      <c r="E15" s="33">
        <v>493843596</v>
      </c>
      <c r="F15" s="30">
        <v>669586761</v>
      </c>
      <c r="G15" s="30">
        <v>572233431</v>
      </c>
      <c r="H15" s="30">
        <v>571126613</v>
      </c>
      <c r="I15" s="14">
        <f>D15/C15</f>
        <v>0.96640547433756341</v>
      </c>
      <c r="J15" s="15">
        <f>G15/F15</f>
        <v>0.85460684758072747</v>
      </c>
    </row>
    <row r="16" spans="1:10" ht="17" thickBot="1" x14ac:dyDescent="0.25">
      <c r="A16" s="4" t="s">
        <v>18</v>
      </c>
      <c r="B16" s="22" t="s">
        <v>92</v>
      </c>
      <c r="C16" s="33">
        <v>61885045</v>
      </c>
      <c r="D16" s="33">
        <v>59546709</v>
      </c>
      <c r="E16" s="33">
        <v>59522639</v>
      </c>
      <c r="F16" s="30">
        <v>72443571</v>
      </c>
      <c r="G16" s="30">
        <v>71317194</v>
      </c>
      <c r="H16" s="30">
        <v>71300215</v>
      </c>
      <c r="I16" s="14">
        <f>D16/C16</f>
        <v>0.96221484528289514</v>
      </c>
      <c r="J16" s="15">
        <f>G16/F16</f>
        <v>0.98445166376461479</v>
      </c>
    </row>
    <row r="17" spans="1:15" ht="17" thickBot="1" x14ac:dyDescent="0.25">
      <c r="A17" s="4" t="s">
        <v>19</v>
      </c>
      <c r="B17" s="22" t="s">
        <v>93</v>
      </c>
      <c r="C17" s="33">
        <v>58488564</v>
      </c>
      <c r="D17" s="33">
        <v>47282482</v>
      </c>
      <c r="E17" s="33">
        <v>47267796</v>
      </c>
      <c r="F17" s="30">
        <v>39920288</v>
      </c>
      <c r="G17" s="30">
        <v>36559238</v>
      </c>
      <c r="H17" s="30">
        <v>36556988</v>
      </c>
      <c r="I17" s="14">
        <f>D17/C17</f>
        <v>0.80840558848392996</v>
      </c>
      <c r="J17" s="15">
        <f>G17/F17</f>
        <v>0.91580596813329607</v>
      </c>
    </row>
    <row r="18" spans="1:15" ht="17" thickBot="1" x14ac:dyDescent="0.25">
      <c r="A18" s="4" t="s">
        <v>20</v>
      </c>
      <c r="B18" s="22" t="s">
        <v>94</v>
      </c>
      <c r="C18" s="33">
        <v>1634572569</v>
      </c>
      <c r="D18" s="33">
        <v>1582071753</v>
      </c>
      <c r="E18" s="33">
        <v>1578512586</v>
      </c>
      <c r="F18" s="30">
        <v>1940619713</v>
      </c>
      <c r="G18" s="30">
        <v>1925717347</v>
      </c>
      <c r="H18" s="30">
        <v>1921423768</v>
      </c>
      <c r="I18" s="14">
        <f>D18/C18</f>
        <v>0.96788101244589042</v>
      </c>
      <c r="J18" s="15">
        <f>G18/F18</f>
        <v>0.99232082107577768</v>
      </c>
    </row>
    <row r="19" spans="1:15" ht="17" thickBot="1" x14ac:dyDescent="0.25">
      <c r="A19" s="4" t="s">
        <v>21</v>
      </c>
      <c r="B19" s="22" t="s">
        <v>95</v>
      </c>
      <c r="C19" s="33">
        <v>53548462</v>
      </c>
      <c r="D19" s="33">
        <v>49911240</v>
      </c>
      <c r="E19" s="33">
        <v>49873706</v>
      </c>
      <c r="F19" s="30">
        <v>42623551</v>
      </c>
      <c r="G19" s="30">
        <v>39760568</v>
      </c>
      <c r="H19" s="30">
        <v>39755824</v>
      </c>
      <c r="I19" s="14">
        <f>D19/C19</f>
        <v>0.93207606971046153</v>
      </c>
      <c r="J19" s="15">
        <f>G19/F19</f>
        <v>0.93283096004835453</v>
      </c>
    </row>
    <row r="20" spans="1:15" ht="17" thickBot="1" x14ac:dyDescent="0.25">
      <c r="A20" s="4" t="s">
        <v>22</v>
      </c>
      <c r="B20" s="22" t="s">
        <v>96</v>
      </c>
      <c r="C20" s="33">
        <v>9009435584</v>
      </c>
      <c r="D20" s="33">
        <v>8238711552</v>
      </c>
      <c r="E20" s="33">
        <v>8236185347</v>
      </c>
      <c r="F20" s="30">
        <v>8498254914</v>
      </c>
      <c r="G20" s="30">
        <v>8091362420</v>
      </c>
      <c r="H20" s="30">
        <v>8088160129</v>
      </c>
      <c r="I20" s="14">
        <f>D20/C20</f>
        <v>0.91445368305105135</v>
      </c>
      <c r="J20" s="15">
        <f>G20/F20</f>
        <v>0.95212046495220015</v>
      </c>
      <c r="L20" t="s">
        <v>43</v>
      </c>
      <c r="M20">
        <f>PEARSON(I2:I31,J2:J31)</f>
        <v>0.60504549867372726</v>
      </c>
    </row>
    <row r="21" spans="1:15" ht="17" thickBot="1" x14ac:dyDescent="0.25">
      <c r="A21" s="4" t="s">
        <v>23</v>
      </c>
      <c r="B21" s="22" t="s">
        <v>97</v>
      </c>
      <c r="C21" s="33">
        <v>20871130</v>
      </c>
      <c r="D21" s="33">
        <v>19786475</v>
      </c>
      <c r="E21" s="33">
        <v>19774075</v>
      </c>
      <c r="F21" s="30">
        <v>21754388</v>
      </c>
      <c r="G21" s="30">
        <v>21703207</v>
      </c>
      <c r="H21" s="30">
        <v>21703207</v>
      </c>
      <c r="I21" s="14">
        <f>D21/C21</f>
        <v>0.94803084452063691</v>
      </c>
      <c r="J21" s="15">
        <f>G21/F21</f>
        <v>0.99764732522008892</v>
      </c>
    </row>
    <row r="22" spans="1:15" ht="17" thickBot="1" x14ac:dyDescent="0.25">
      <c r="A22" s="4" t="s">
        <v>24</v>
      </c>
      <c r="B22" s="22" t="s">
        <v>98</v>
      </c>
      <c r="C22" s="33">
        <v>651461557</v>
      </c>
      <c r="D22" s="33">
        <v>522541769</v>
      </c>
      <c r="E22" s="33">
        <v>521747354</v>
      </c>
      <c r="F22" s="30">
        <v>709777837</v>
      </c>
      <c r="G22" s="30">
        <v>550915607</v>
      </c>
      <c r="H22" s="30">
        <v>550087338</v>
      </c>
      <c r="I22" s="14">
        <f>D22/C22</f>
        <v>0.80210683713452025</v>
      </c>
      <c r="J22" s="15">
        <f>G22/F22</f>
        <v>0.77618034585095108</v>
      </c>
    </row>
    <row r="23" spans="1:15" ht="17" thickBot="1" x14ac:dyDescent="0.25">
      <c r="A23" s="4" t="s">
        <v>25</v>
      </c>
      <c r="B23" s="22" t="s">
        <v>99</v>
      </c>
      <c r="C23" s="33">
        <v>169246249</v>
      </c>
      <c r="D23" s="33">
        <v>163431482</v>
      </c>
      <c r="E23" s="33">
        <v>163265319</v>
      </c>
      <c r="F23" s="30">
        <v>208993846</v>
      </c>
      <c r="G23" s="30">
        <v>194302252</v>
      </c>
      <c r="H23" s="30">
        <v>191387293</v>
      </c>
      <c r="I23" s="14">
        <f>D23/C23</f>
        <v>0.96564315584920291</v>
      </c>
      <c r="J23" s="15">
        <f>G23/F23</f>
        <v>0.92970322197908162</v>
      </c>
    </row>
    <row r="24" spans="1:15" ht="17" thickBot="1" x14ac:dyDescent="0.25">
      <c r="A24" s="4" t="s">
        <v>26</v>
      </c>
      <c r="B24" s="22" t="s">
        <v>100</v>
      </c>
      <c r="C24" s="33">
        <v>480913173</v>
      </c>
      <c r="D24" s="33">
        <v>403568530</v>
      </c>
      <c r="E24" s="33">
        <v>403537180</v>
      </c>
      <c r="F24" s="30">
        <v>565056032</v>
      </c>
      <c r="G24" s="30">
        <v>511572343</v>
      </c>
      <c r="H24" s="30">
        <v>507132161</v>
      </c>
      <c r="I24" s="14">
        <f>D24/C24</f>
        <v>0.83917129464864959</v>
      </c>
      <c r="J24" s="15">
        <f>G24/F24</f>
        <v>0.90534799033877056</v>
      </c>
    </row>
    <row r="25" spans="1:15" ht="17" thickBot="1" x14ac:dyDescent="0.25">
      <c r="A25" s="4" t="s">
        <v>27</v>
      </c>
      <c r="B25" s="22" t="s">
        <v>101</v>
      </c>
      <c r="C25" s="33">
        <v>353301038</v>
      </c>
      <c r="D25" s="33">
        <v>330625362</v>
      </c>
      <c r="E25" s="33">
        <v>330179823</v>
      </c>
      <c r="F25" s="30">
        <v>478975262</v>
      </c>
      <c r="G25" s="30">
        <v>392298191</v>
      </c>
      <c r="H25" s="30">
        <v>391669161</v>
      </c>
      <c r="I25" s="14">
        <f>D25/C25</f>
        <v>0.93581769210652588</v>
      </c>
      <c r="J25" s="15">
        <f>G25/F25</f>
        <v>0.81903643491299971</v>
      </c>
    </row>
    <row r="26" spans="1:15" ht="17" thickBot="1" x14ac:dyDescent="0.25">
      <c r="A26" s="4" t="s">
        <v>28</v>
      </c>
      <c r="B26" s="22" t="s">
        <v>102</v>
      </c>
      <c r="C26" s="33">
        <v>537021774</v>
      </c>
      <c r="D26" s="33">
        <v>497119895</v>
      </c>
      <c r="E26" s="33">
        <v>495025214</v>
      </c>
      <c r="F26" s="30">
        <v>642820599</v>
      </c>
      <c r="G26" s="30">
        <v>566827287</v>
      </c>
      <c r="H26" s="30">
        <v>565340009</v>
      </c>
      <c r="I26" s="14">
        <f>D26/C26</f>
        <v>0.92569783771933245</v>
      </c>
      <c r="J26" s="15">
        <f>G26/F26</f>
        <v>0.88178146108227007</v>
      </c>
      <c r="O26" s="13" t="s">
        <v>44</v>
      </c>
    </row>
    <row r="27" spans="1:15" ht="17" thickBot="1" x14ac:dyDescent="0.25">
      <c r="A27" s="4" t="s">
        <v>29</v>
      </c>
      <c r="B27" s="22" t="s">
        <v>103</v>
      </c>
      <c r="C27" s="33">
        <v>10740402592</v>
      </c>
      <c r="D27" s="33">
        <v>8985887192</v>
      </c>
      <c r="E27" s="33">
        <v>8973458494</v>
      </c>
      <c r="F27" s="30">
        <v>11701399770</v>
      </c>
      <c r="G27" s="30">
        <v>10375601238</v>
      </c>
      <c r="H27" s="30">
        <v>10363223935</v>
      </c>
      <c r="I27" s="14">
        <f>D27/C27</f>
        <v>0.83664342328220986</v>
      </c>
      <c r="J27" s="15">
        <f>G27/F27</f>
        <v>0.88669744149763374</v>
      </c>
    </row>
    <row r="28" spans="1:15" ht="17" thickBot="1" x14ac:dyDescent="0.25">
      <c r="A28" s="4" t="s">
        <v>30</v>
      </c>
      <c r="B28" s="22" t="s">
        <v>104</v>
      </c>
      <c r="C28" s="33">
        <v>2478207482</v>
      </c>
      <c r="D28" s="33">
        <v>2038210653</v>
      </c>
      <c r="E28" s="33">
        <v>2022902732</v>
      </c>
      <c r="F28" s="30">
        <v>5135913677</v>
      </c>
      <c r="G28" s="30">
        <v>4075019065</v>
      </c>
      <c r="H28" s="30">
        <v>4071740999</v>
      </c>
      <c r="I28" s="14">
        <f>D28/C28</f>
        <v>0.82245359511024185</v>
      </c>
      <c r="J28" s="15">
        <f>G28/F28</f>
        <v>0.79343605077496326</v>
      </c>
    </row>
    <row r="29" spans="1:15" ht="17" thickBot="1" x14ac:dyDescent="0.25">
      <c r="A29" s="4" t="s">
        <v>31</v>
      </c>
      <c r="B29" s="22" t="s">
        <v>105</v>
      </c>
      <c r="C29" s="33">
        <v>816729717</v>
      </c>
      <c r="D29" s="33">
        <v>649875257</v>
      </c>
      <c r="E29" s="33">
        <v>647699364</v>
      </c>
      <c r="F29" s="30">
        <v>911804592</v>
      </c>
      <c r="G29" s="30">
        <v>764555174</v>
      </c>
      <c r="H29" s="30">
        <v>763021317</v>
      </c>
      <c r="I29" s="14">
        <f>D29/C29</f>
        <v>0.79570418888039551</v>
      </c>
      <c r="J29" s="15">
        <f>G29/F29</f>
        <v>0.83850770297502519</v>
      </c>
    </row>
    <row r="30" spans="1:15" ht="17" thickBot="1" x14ac:dyDescent="0.25">
      <c r="A30" s="4" t="s">
        <v>32</v>
      </c>
      <c r="B30" s="22" t="s">
        <v>106</v>
      </c>
      <c r="C30" s="33">
        <v>364826004</v>
      </c>
      <c r="D30" s="33">
        <v>358943529</v>
      </c>
      <c r="E30" s="33">
        <v>358335569</v>
      </c>
      <c r="F30" s="30">
        <v>456862459</v>
      </c>
      <c r="G30" s="30">
        <v>446019402</v>
      </c>
      <c r="H30" s="30">
        <v>444536640</v>
      </c>
      <c r="I30" s="14">
        <f>D30/C30</f>
        <v>0.98387594377729715</v>
      </c>
      <c r="J30" s="15">
        <f>G30/F30</f>
        <v>0.97626625522321586</v>
      </c>
    </row>
    <row r="31" spans="1:15" ht="17" thickBot="1" x14ac:dyDescent="0.25">
      <c r="A31" s="4" t="s">
        <v>33</v>
      </c>
      <c r="B31" s="22" t="s">
        <v>107</v>
      </c>
      <c r="C31" s="33">
        <v>3840280984</v>
      </c>
      <c r="D31" s="33">
        <v>3751255363</v>
      </c>
      <c r="E31" s="33">
        <v>3747430581</v>
      </c>
      <c r="F31" s="30">
        <v>4358360723</v>
      </c>
      <c r="G31" s="30">
        <v>4266995079</v>
      </c>
      <c r="H31" s="30">
        <v>4264829176</v>
      </c>
      <c r="I31" s="14">
        <f>D31/C31</f>
        <v>0.97681794083013385</v>
      </c>
      <c r="J31" s="15">
        <f>G31/F31</f>
        <v>0.97903669526071024</v>
      </c>
    </row>
    <row r="32" spans="1:15" x14ac:dyDescent="0.2">
      <c r="I32" s="14"/>
      <c r="J32" s="15"/>
    </row>
  </sheetData>
  <hyperlinks>
    <hyperlink ref="O26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selection activeCell="A34" sqref="A34"/>
    </sheetView>
  </sheetViews>
  <sheetFormatPr baseColWidth="10" defaultRowHeight="16" x14ac:dyDescent="0.2"/>
  <cols>
    <col min="1" max="1" width="61.83203125" bestFit="1" customWidth="1"/>
    <col min="2" max="2" width="8.6640625" bestFit="1" customWidth="1"/>
    <col min="3" max="3" width="16.1640625" bestFit="1" customWidth="1"/>
    <col min="4" max="4" width="17" bestFit="1" customWidth="1"/>
    <col min="5" max="6" width="16.1640625" bestFit="1" customWidth="1"/>
    <col min="7" max="7" width="17" bestFit="1" customWidth="1"/>
    <col min="8" max="8" width="16.1640625" bestFit="1" customWidth="1"/>
    <col min="9" max="10" width="12.1640625" bestFit="1" customWidth="1"/>
    <col min="12" max="12" width="17.1640625" bestFit="1" customWidth="1"/>
    <col min="13" max="13" width="12.1640625" bestFit="1" customWidth="1"/>
    <col min="14" max="14" width="13.6640625" bestFit="1" customWidth="1"/>
    <col min="15" max="16" width="12.1640625" bestFit="1" customWidth="1"/>
    <col min="17" max="17" width="12.6640625" bestFit="1" customWidth="1"/>
    <col min="18" max="18" width="12.1640625" bestFit="1" customWidth="1"/>
    <col min="19" max="19" width="12.6640625" bestFit="1" customWidth="1"/>
    <col min="20" max="20" width="12.1640625" bestFit="1" customWidth="1"/>
  </cols>
  <sheetData>
    <row r="1" spans="1:10" ht="17" thickBot="1" x14ac:dyDescent="0.25">
      <c r="A1" s="1" t="s">
        <v>0</v>
      </c>
      <c r="B1" s="1" t="s">
        <v>108</v>
      </c>
      <c r="C1" s="31" t="s">
        <v>1</v>
      </c>
      <c r="D1" s="32" t="s">
        <v>2</v>
      </c>
      <c r="E1" s="32" t="s">
        <v>3</v>
      </c>
      <c r="F1" s="27" t="s">
        <v>34</v>
      </c>
      <c r="G1" s="28" t="s">
        <v>35</v>
      </c>
      <c r="H1" s="28" t="s">
        <v>36</v>
      </c>
      <c r="I1" s="14" t="s">
        <v>41</v>
      </c>
      <c r="J1" s="15" t="s">
        <v>42</v>
      </c>
    </row>
    <row r="2" spans="1:10" ht="17" thickBot="1" x14ac:dyDescent="0.25">
      <c r="A2" s="4" t="s">
        <v>4</v>
      </c>
      <c r="B2" s="22" t="s">
        <v>78</v>
      </c>
      <c r="C2" s="33">
        <v>2024038576</v>
      </c>
      <c r="D2" s="33">
        <v>1704811508</v>
      </c>
      <c r="E2" s="33">
        <v>1698269491</v>
      </c>
      <c r="F2" s="29">
        <v>7241596982</v>
      </c>
      <c r="G2" s="29">
        <v>5304882546</v>
      </c>
      <c r="H2" s="29">
        <v>5301352967</v>
      </c>
      <c r="I2" s="14">
        <f>D2/C2</f>
        <v>0.84228212259132362</v>
      </c>
      <c r="J2" s="15">
        <f>G2/F2</f>
        <v>0.73255699801936314</v>
      </c>
    </row>
    <row r="3" spans="1:10" ht="17" thickBot="1" x14ac:dyDescent="0.25">
      <c r="A3" s="4" t="s">
        <v>5</v>
      </c>
      <c r="B3" s="22" t="s">
        <v>79</v>
      </c>
      <c r="C3" s="33">
        <v>542961434</v>
      </c>
      <c r="D3" s="33">
        <v>487547317</v>
      </c>
      <c r="E3" s="33">
        <v>487213709</v>
      </c>
      <c r="F3" s="30">
        <v>619462643</v>
      </c>
      <c r="G3" s="30">
        <v>583623325</v>
      </c>
      <c r="H3" s="30">
        <v>583148084</v>
      </c>
      <c r="I3" s="14">
        <f>D3/C3</f>
        <v>0.89794097051835908</v>
      </c>
      <c r="J3" s="15">
        <f>G3/F3</f>
        <v>0.94214450474941713</v>
      </c>
    </row>
    <row r="4" spans="1:10" ht="17" thickBot="1" x14ac:dyDescent="0.25">
      <c r="A4" s="4" t="s">
        <v>6</v>
      </c>
      <c r="B4" s="22" t="s">
        <v>80</v>
      </c>
      <c r="C4" s="33">
        <v>2123804552</v>
      </c>
      <c r="D4" s="33">
        <v>2086238254</v>
      </c>
      <c r="E4" s="33">
        <v>2081237451</v>
      </c>
      <c r="F4" s="30">
        <v>2487324456</v>
      </c>
      <c r="G4" s="30">
        <v>2382635784</v>
      </c>
      <c r="H4" s="30">
        <v>2378790085</v>
      </c>
      <c r="I4" s="14">
        <f>D4/C4</f>
        <v>0.98231179137241065</v>
      </c>
      <c r="J4" s="15">
        <f>G4/F4</f>
        <v>0.95791113147805595</v>
      </c>
    </row>
    <row r="5" spans="1:10" ht="17" thickBot="1" x14ac:dyDescent="0.25">
      <c r="A5" s="4" t="s">
        <v>7</v>
      </c>
      <c r="B5" s="22" t="s">
        <v>81</v>
      </c>
      <c r="C5" s="33">
        <v>648580409</v>
      </c>
      <c r="D5" s="33">
        <v>525216579</v>
      </c>
      <c r="E5" s="33">
        <v>524104420</v>
      </c>
      <c r="F5" s="30">
        <v>681740039</v>
      </c>
      <c r="G5" s="30">
        <v>624350365</v>
      </c>
      <c r="H5" s="30">
        <v>624115079</v>
      </c>
      <c r="I5" s="14">
        <f>D5/C5</f>
        <v>0.80979408522344065</v>
      </c>
      <c r="J5" s="15">
        <f>G5/F5</f>
        <v>0.91581883017435628</v>
      </c>
    </row>
    <row r="6" spans="1:10" ht="17" thickBot="1" x14ac:dyDescent="0.25">
      <c r="A6" s="4" t="s">
        <v>8</v>
      </c>
      <c r="B6" s="22" t="s">
        <v>82</v>
      </c>
      <c r="C6" s="33">
        <v>1743582602</v>
      </c>
      <c r="D6" s="33">
        <v>1490465995</v>
      </c>
      <c r="E6" s="33">
        <v>1490165445</v>
      </c>
      <c r="F6" s="30">
        <v>2166955714</v>
      </c>
      <c r="G6" s="30">
        <v>1729760524</v>
      </c>
      <c r="H6" s="30">
        <v>1729255362</v>
      </c>
      <c r="I6" s="14">
        <f>D6/C6</f>
        <v>0.85482958667420794</v>
      </c>
      <c r="J6" s="15">
        <f>G6/F6</f>
        <v>0.79824452010005409</v>
      </c>
    </row>
    <row r="7" spans="1:10" ht="17" thickBot="1" x14ac:dyDescent="0.25">
      <c r="A7" s="4" t="s">
        <v>9</v>
      </c>
      <c r="B7" s="22" t="s">
        <v>83</v>
      </c>
      <c r="C7" s="33">
        <v>10512189064</v>
      </c>
      <c r="D7" s="33">
        <v>10084091030</v>
      </c>
      <c r="E7" s="33">
        <v>10040198026</v>
      </c>
      <c r="F7" s="30">
        <v>11296451326</v>
      </c>
      <c r="G7" s="30">
        <v>10884199689</v>
      </c>
      <c r="H7" s="30">
        <v>10881042737</v>
      </c>
      <c r="I7" s="14">
        <f>D7/C7</f>
        <v>0.9592760336221442</v>
      </c>
      <c r="J7" s="15">
        <f>G7/F7</f>
        <v>0.9635060936303812</v>
      </c>
    </row>
    <row r="8" spans="1:10" ht="17" thickBot="1" x14ac:dyDescent="0.25">
      <c r="A8" s="4" t="s">
        <v>10</v>
      </c>
      <c r="B8" s="22" t="s">
        <v>84</v>
      </c>
      <c r="C8" s="33">
        <v>955585570</v>
      </c>
      <c r="D8" s="33">
        <v>903347585</v>
      </c>
      <c r="E8" s="33">
        <v>900817317</v>
      </c>
      <c r="F8" s="30">
        <v>887225987</v>
      </c>
      <c r="G8" s="30">
        <v>847624507</v>
      </c>
      <c r="H8" s="30">
        <v>846962417</v>
      </c>
      <c r="I8" s="14">
        <f>D8/C8</f>
        <v>0.94533405836172268</v>
      </c>
      <c r="J8" s="15">
        <f>G8/F8</f>
        <v>0.95536483310874887</v>
      </c>
    </row>
    <row r="9" spans="1:10" ht="17" thickBot="1" x14ac:dyDescent="0.25">
      <c r="A9" s="4" t="s">
        <v>11</v>
      </c>
      <c r="B9" s="22" t="s">
        <v>85</v>
      </c>
      <c r="C9" s="33">
        <v>23521643481</v>
      </c>
      <c r="D9" s="33">
        <v>20738246623</v>
      </c>
      <c r="E9" s="33">
        <v>20733758304</v>
      </c>
      <c r="F9" s="30">
        <v>23817079535</v>
      </c>
      <c r="G9" s="30">
        <v>22017982172</v>
      </c>
      <c r="H9" s="30">
        <v>21995689133</v>
      </c>
      <c r="I9" s="14">
        <f>D9/C9</f>
        <v>0.88166656550813149</v>
      </c>
      <c r="J9" s="15">
        <f>G9/F9</f>
        <v>0.92446188205585134</v>
      </c>
    </row>
    <row r="10" spans="1:10" ht="17" thickBot="1" x14ac:dyDescent="0.25">
      <c r="A10" s="4" t="s">
        <v>12</v>
      </c>
      <c r="B10" s="22" t="s">
        <v>86</v>
      </c>
      <c r="C10" s="33">
        <v>12767861642</v>
      </c>
      <c r="D10" s="33">
        <v>11175623678</v>
      </c>
      <c r="E10" s="33">
        <v>11163468591</v>
      </c>
      <c r="F10" s="30">
        <v>11752676269</v>
      </c>
      <c r="G10" s="30">
        <v>10454357496</v>
      </c>
      <c r="H10" s="30">
        <v>10424825119</v>
      </c>
      <c r="I10" s="14">
        <f>D10/C10</f>
        <v>0.87529329431622926</v>
      </c>
      <c r="J10" s="15">
        <f>G10/F10</f>
        <v>0.88952994677267072</v>
      </c>
    </row>
    <row r="11" spans="1:10" ht="17" thickBot="1" x14ac:dyDescent="0.25">
      <c r="A11" s="4" t="s">
        <v>13</v>
      </c>
      <c r="B11" s="22" t="s">
        <v>87</v>
      </c>
      <c r="C11" s="33">
        <v>7430295255</v>
      </c>
      <c r="D11" s="33">
        <v>7013773303</v>
      </c>
      <c r="E11" s="33">
        <v>7006605407</v>
      </c>
      <c r="F11" s="30">
        <v>9370578946</v>
      </c>
      <c r="G11" s="30">
        <v>8717774804</v>
      </c>
      <c r="H11" s="30">
        <v>8716168113</v>
      </c>
      <c r="I11" s="14">
        <f>D11/C11</f>
        <v>0.94394274551610668</v>
      </c>
      <c r="J11" s="15">
        <f>G11/F11</f>
        <v>0.930334705490245</v>
      </c>
    </row>
    <row r="12" spans="1:10" ht="17" thickBot="1" x14ac:dyDescent="0.25">
      <c r="A12" s="4" t="s">
        <v>14</v>
      </c>
      <c r="B12" s="22" t="s">
        <v>88</v>
      </c>
      <c r="C12" s="33">
        <v>330752523</v>
      </c>
      <c r="D12" s="33">
        <v>318674610</v>
      </c>
      <c r="E12" s="33">
        <v>318410551</v>
      </c>
      <c r="F12" s="30">
        <v>519227956</v>
      </c>
      <c r="G12" s="30">
        <v>450133845</v>
      </c>
      <c r="H12" s="30">
        <v>448219876</v>
      </c>
      <c r="I12" s="14">
        <f>D12/C12</f>
        <v>0.96348353478773008</v>
      </c>
      <c r="J12" s="15">
        <f>G12/F12</f>
        <v>0.86692913930851601</v>
      </c>
    </row>
    <row r="13" spans="1:10" ht="17" thickBot="1" x14ac:dyDescent="0.25">
      <c r="A13" s="4" t="s">
        <v>15</v>
      </c>
      <c r="B13" s="22" t="s">
        <v>89</v>
      </c>
      <c r="C13" s="33">
        <v>2287141902</v>
      </c>
      <c r="D13" s="33">
        <v>1919812281</v>
      </c>
      <c r="E13" s="33">
        <v>1878134171</v>
      </c>
      <c r="F13" s="30">
        <v>2802674788</v>
      </c>
      <c r="G13" s="30">
        <v>2190522857</v>
      </c>
      <c r="H13" s="30">
        <v>2178609288</v>
      </c>
      <c r="I13" s="14">
        <f>D13/C13</f>
        <v>0.83939360269741581</v>
      </c>
      <c r="J13" s="15">
        <f>G13/F13</f>
        <v>0.78158296009904382</v>
      </c>
    </row>
    <row r="14" spans="1:10" ht="17" thickBot="1" x14ac:dyDescent="0.25">
      <c r="A14" s="4" t="s">
        <v>16</v>
      </c>
      <c r="B14" s="22" t="s">
        <v>90</v>
      </c>
      <c r="C14" s="33">
        <v>896889925</v>
      </c>
      <c r="D14" s="33">
        <v>763875533</v>
      </c>
      <c r="E14" s="33">
        <v>762772804</v>
      </c>
      <c r="F14" s="30">
        <v>1656481662</v>
      </c>
      <c r="G14" s="30">
        <v>1546994183</v>
      </c>
      <c r="H14" s="30">
        <v>1546794735</v>
      </c>
      <c r="I14" s="14">
        <f>D14/C14</f>
        <v>0.85169373822545724</v>
      </c>
      <c r="J14" s="15">
        <f>G14/F14</f>
        <v>0.93390359729801831</v>
      </c>
    </row>
    <row r="15" spans="1:10" ht="17" thickBot="1" x14ac:dyDescent="0.25">
      <c r="A15" s="4" t="s">
        <v>17</v>
      </c>
      <c r="B15" s="22" t="s">
        <v>91</v>
      </c>
      <c r="C15" s="33">
        <v>511393528</v>
      </c>
      <c r="D15" s="33">
        <v>494213505</v>
      </c>
      <c r="E15" s="33">
        <v>493843596</v>
      </c>
      <c r="F15" s="30">
        <v>669586761</v>
      </c>
      <c r="G15" s="30">
        <v>572233431</v>
      </c>
      <c r="H15" s="30">
        <v>571126613</v>
      </c>
      <c r="I15" s="14">
        <f>D15/C15</f>
        <v>0.96640547433756341</v>
      </c>
      <c r="J15" s="15">
        <f>G15/F15</f>
        <v>0.85460684758072747</v>
      </c>
    </row>
    <row r="16" spans="1:10" ht="17" thickBot="1" x14ac:dyDescent="0.25">
      <c r="A16" s="4" t="s">
        <v>18</v>
      </c>
      <c r="B16" s="22" t="s">
        <v>92</v>
      </c>
      <c r="C16" s="33">
        <v>61885045</v>
      </c>
      <c r="D16" s="33">
        <v>59546709</v>
      </c>
      <c r="E16" s="33">
        <v>59522639</v>
      </c>
      <c r="F16" s="30">
        <v>72443571</v>
      </c>
      <c r="G16" s="30">
        <v>71317194</v>
      </c>
      <c r="H16" s="30">
        <v>71300215</v>
      </c>
      <c r="I16" s="14">
        <f>D16/C16</f>
        <v>0.96221484528289514</v>
      </c>
      <c r="J16" s="15">
        <f>G16/F16</f>
        <v>0.98445166376461479</v>
      </c>
    </row>
    <row r="17" spans="1:17" ht="17" thickBot="1" x14ac:dyDescent="0.25">
      <c r="A17" s="4" t="s">
        <v>19</v>
      </c>
      <c r="B17" s="22" t="s">
        <v>93</v>
      </c>
      <c r="C17" s="33">
        <v>58488564</v>
      </c>
      <c r="D17" s="33">
        <v>47282482</v>
      </c>
      <c r="E17" s="33">
        <v>47267796</v>
      </c>
      <c r="F17" s="30">
        <v>39920288</v>
      </c>
      <c r="G17" s="30">
        <v>36559238</v>
      </c>
      <c r="H17" s="30">
        <v>36556988</v>
      </c>
      <c r="I17" s="14">
        <f>D17/C17</f>
        <v>0.80840558848392996</v>
      </c>
      <c r="J17" s="15">
        <f>G17/F17</f>
        <v>0.91580596813329607</v>
      </c>
    </row>
    <row r="18" spans="1:17" ht="17" thickBot="1" x14ac:dyDescent="0.25">
      <c r="A18" s="4" t="s">
        <v>20</v>
      </c>
      <c r="B18" s="22" t="s">
        <v>94</v>
      </c>
      <c r="C18" s="33">
        <v>1634572569</v>
      </c>
      <c r="D18" s="33">
        <v>1582071753</v>
      </c>
      <c r="E18" s="33">
        <v>1578512586</v>
      </c>
      <c r="F18" s="30">
        <v>1940619713</v>
      </c>
      <c r="G18" s="30">
        <v>1925717347</v>
      </c>
      <c r="H18" s="30">
        <v>1921423768</v>
      </c>
      <c r="I18" s="14">
        <f>D18/C18</f>
        <v>0.96788101244589042</v>
      </c>
      <c r="J18" s="15">
        <f>G18/F18</f>
        <v>0.99232082107577768</v>
      </c>
    </row>
    <row r="19" spans="1:17" ht="17" thickBot="1" x14ac:dyDescent="0.25">
      <c r="A19" s="4" t="s">
        <v>21</v>
      </c>
      <c r="B19" s="22" t="s">
        <v>95</v>
      </c>
      <c r="C19" s="33">
        <v>53548462</v>
      </c>
      <c r="D19" s="33">
        <v>49911240</v>
      </c>
      <c r="E19" s="33">
        <v>49873706</v>
      </c>
      <c r="F19" s="30">
        <v>42623551</v>
      </c>
      <c r="G19" s="30">
        <v>39760568</v>
      </c>
      <c r="H19" s="30">
        <v>39755824</v>
      </c>
      <c r="I19" s="14">
        <f>D19/C19</f>
        <v>0.93207606971046153</v>
      </c>
      <c r="J19" s="15">
        <f>G19/F19</f>
        <v>0.93283096004835453</v>
      </c>
    </row>
    <row r="20" spans="1:17" ht="17" thickBot="1" x14ac:dyDescent="0.25">
      <c r="A20" s="4" t="s">
        <v>22</v>
      </c>
      <c r="B20" s="22" t="s">
        <v>96</v>
      </c>
      <c r="C20" s="33">
        <v>9009435584</v>
      </c>
      <c r="D20" s="33">
        <v>8238711552</v>
      </c>
      <c r="E20" s="33">
        <v>8236185347</v>
      </c>
      <c r="F20" s="30">
        <v>8498254914</v>
      </c>
      <c r="G20" s="30">
        <v>8091362420</v>
      </c>
      <c r="H20" s="30">
        <v>8088160129</v>
      </c>
      <c r="I20" s="14">
        <f>D20/C20</f>
        <v>0.91445368305105135</v>
      </c>
      <c r="J20" s="15">
        <f>G20/F20</f>
        <v>0.95212046495220015</v>
      </c>
    </row>
    <row r="21" spans="1:17" ht="17" thickBot="1" x14ac:dyDescent="0.25">
      <c r="A21" s="4" t="s">
        <v>23</v>
      </c>
      <c r="B21" s="22" t="s">
        <v>97</v>
      </c>
      <c r="C21" s="33">
        <v>20871130</v>
      </c>
      <c r="D21" s="33">
        <v>19786475</v>
      </c>
      <c r="E21" s="33">
        <v>19774075</v>
      </c>
      <c r="F21" s="30">
        <v>21754388</v>
      </c>
      <c r="G21" s="30">
        <v>21703207</v>
      </c>
      <c r="H21" s="30">
        <v>21703207</v>
      </c>
      <c r="I21" s="14">
        <f>D21/C21</f>
        <v>0.94803084452063691</v>
      </c>
      <c r="J21" s="15">
        <f>G21/F21</f>
        <v>0.99764732522008892</v>
      </c>
      <c r="L21" t="s">
        <v>109</v>
      </c>
    </row>
    <row r="22" spans="1:17" ht="17" thickBot="1" x14ac:dyDescent="0.25">
      <c r="A22" s="4" t="s">
        <v>24</v>
      </c>
      <c r="B22" s="22" t="s">
        <v>98</v>
      </c>
      <c r="C22" s="33">
        <v>651461557</v>
      </c>
      <c r="D22" s="33">
        <v>522541769</v>
      </c>
      <c r="E22" s="33">
        <v>521747354</v>
      </c>
      <c r="F22" s="30">
        <v>709777837</v>
      </c>
      <c r="G22" s="30">
        <v>550915607</v>
      </c>
      <c r="H22" s="30">
        <v>550087338</v>
      </c>
      <c r="I22" s="14">
        <f>D22/C22</f>
        <v>0.80210683713452025</v>
      </c>
      <c r="J22" s="15">
        <f>G22/F22</f>
        <v>0.77618034585095108</v>
      </c>
    </row>
    <row r="23" spans="1:17" ht="17" thickBot="1" x14ac:dyDescent="0.25">
      <c r="A23" s="4" t="s">
        <v>25</v>
      </c>
      <c r="B23" s="22" t="s">
        <v>99</v>
      </c>
      <c r="C23" s="33">
        <v>169246249</v>
      </c>
      <c r="D23" s="33">
        <v>163431482</v>
      </c>
      <c r="E23" s="33">
        <v>163265319</v>
      </c>
      <c r="F23" s="30">
        <v>208993846</v>
      </c>
      <c r="G23" s="30">
        <v>194302252</v>
      </c>
      <c r="H23" s="30">
        <v>191387293</v>
      </c>
      <c r="I23" s="14">
        <f>D23/C23</f>
        <v>0.96564315584920291</v>
      </c>
      <c r="J23" s="15">
        <f>G23/F23</f>
        <v>0.92970322197908162</v>
      </c>
      <c r="L23" s="23" t="s">
        <v>110</v>
      </c>
      <c r="M23" s="23"/>
    </row>
    <row r="24" spans="1:17" ht="17" thickBot="1" x14ac:dyDescent="0.25">
      <c r="A24" s="4" t="s">
        <v>26</v>
      </c>
      <c r="B24" s="22" t="s">
        <v>100</v>
      </c>
      <c r="C24" s="33">
        <v>480913173</v>
      </c>
      <c r="D24" s="33">
        <v>403568530</v>
      </c>
      <c r="E24" s="33">
        <v>403537180</v>
      </c>
      <c r="F24" s="30">
        <v>565056032</v>
      </c>
      <c r="G24" s="30">
        <v>511572343</v>
      </c>
      <c r="H24" s="30">
        <v>507132161</v>
      </c>
      <c r="I24" s="14">
        <f>D24/C24</f>
        <v>0.83917129464864959</v>
      </c>
      <c r="J24" s="15">
        <f>G24/F24</f>
        <v>0.90534799033877056</v>
      </c>
      <c r="L24" s="16" t="s">
        <v>111</v>
      </c>
      <c r="M24" s="16">
        <v>0.60504549867372692</v>
      </c>
    </row>
    <row r="25" spans="1:17" ht="17" thickBot="1" x14ac:dyDescent="0.25">
      <c r="A25" s="4" t="s">
        <v>27</v>
      </c>
      <c r="B25" s="22" t="s">
        <v>101</v>
      </c>
      <c r="C25" s="33">
        <v>353301038</v>
      </c>
      <c r="D25" s="33">
        <v>330625362</v>
      </c>
      <c r="E25" s="33">
        <v>330179823</v>
      </c>
      <c r="F25" s="30">
        <v>478975262</v>
      </c>
      <c r="G25" s="30">
        <v>392298191</v>
      </c>
      <c r="H25" s="30">
        <v>391669161</v>
      </c>
      <c r="I25" s="14">
        <f>D25/C25</f>
        <v>0.93581769210652588</v>
      </c>
      <c r="J25" s="15">
        <f>G25/F25</f>
        <v>0.81903643491299971</v>
      </c>
      <c r="L25" s="16" t="s">
        <v>112</v>
      </c>
      <c r="M25" s="16">
        <v>0.36608005546533895</v>
      </c>
    </row>
    <row r="26" spans="1:17" ht="17" thickBot="1" x14ac:dyDescent="0.25">
      <c r="A26" s="4" t="s">
        <v>28</v>
      </c>
      <c r="B26" s="22" t="s">
        <v>102</v>
      </c>
      <c r="C26" s="33">
        <v>537021774</v>
      </c>
      <c r="D26" s="33">
        <v>497119895</v>
      </c>
      <c r="E26" s="33">
        <v>495025214</v>
      </c>
      <c r="F26" s="30">
        <v>642820599</v>
      </c>
      <c r="G26" s="30">
        <v>566827287</v>
      </c>
      <c r="H26" s="30">
        <v>565340009</v>
      </c>
      <c r="I26" s="14">
        <f>D26/C26</f>
        <v>0.92569783771933245</v>
      </c>
      <c r="J26" s="15">
        <f>G26/F26</f>
        <v>0.88178146108227007</v>
      </c>
      <c r="L26" s="16" t="s">
        <v>113</v>
      </c>
      <c r="M26" s="16">
        <v>0.3434400574462439</v>
      </c>
    </row>
    <row r="27" spans="1:17" ht="17" thickBot="1" x14ac:dyDescent="0.25">
      <c r="A27" s="4" t="s">
        <v>29</v>
      </c>
      <c r="B27" s="22" t="s">
        <v>103</v>
      </c>
      <c r="C27" s="33">
        <v>10740402592</v>
      </c>
      <c r="D27" s="33">
        <v>8985887192</v>
      </c>
      <c r="E27" s="33">
        <v>8973458494</v>
      </c>
      <c r="F27" s="30">
        <v>11701399770</v>
      </c>
      <c r="G27" s="30">
        <v>10375601238</v>
      </c>
      <c r="H27" s="30">
        <v>10363223935</v>
      </c>
      <c r="I27" s="14">
        <f>D27/C27</f>
        <v>0.83664342328220986</v>
      </c>
      <c r="J27" s="15">
        <f>G27/F27</f>
        <v>0.88669744149763374</v>
      </c>
      <c r="L27" s="16" t="s">
        <v>114</v>
      </c>
      <c r="M27" s="16">
        <v>5.8384498410627574E-2</v>
      </c>
    </row>
    <row r="28" spans="1:17" ht="17" thickBot="1" x14ac:dyDescent="0.25">
      <c r="A28" s="4" t="s">
        <v>30</v>
      </c>
      <c r="B28" s="22" t="s">
        <v>104</v>
      </c>
      <c r="C28" s="33">
        <v>2478207482</v>
      </c>
      <c r="D28" s="33">
        <v>2038210653</v>
      </c>
      <c r="E28" s="33">
        <v>2022902732</v>
      </c>
      <c r="F28" s="30">
        <v>5135913677</v>
      </c>
      <c r="G28" s="30">
        <v>4075019065</v>
      </c>
      <c r="H28" s="30">
        <v>4071740999</v>
      </c>
      <c r="I28" s="14">
        <f>D28/C28</f>
        <v>0.82245359511024185</v>
      </c>
      <c r="J28" s="15">
        <f>G28/F28</f>
        <v>0.79343605077496326</v>
      </c>
      <c r="L28" s="17" t="s">
        <v>115</v>
      </c>
      <c r="M28" s="17">
        <v>30</v>
      </c>
    </row>
    <row r="29" spans="1:17" ht="17" thickBot="1" x14ac:dyDescent="0.25">
      <c r="A29" s="4" t="s">
        <v>31</v>
      </c>
      <c r="B29" s="22" t="s">
        <v>105</v>
      </c>
      <c r="C29" s="33">
        <v>816729717</v>
      </c>
      <c r="D29" s="33">
        <v>649875257</v>
      </c>
      <c r="E29" s="33">
        <v>647699364</v>
      </c>
      <c r="F29" s="30">
        <v>911804592</v>
      </c>
      <c r="G29" s="30">
        <v>764555174</v>
      </c>
      <c r="H29" s="30">
        <v>763021317</v>
      </c>
      <c r="I29" s="14">
        <f>D29/C29</f>
        <v>0.79570418888039551</v>
      </c>
      <c r="J29" s="15">
        <f>G29/F29</f>
        <v>0.83850770297502519</v>
      </c>
    </row>
    <row r="30" spans="1:17" ht="17" thickBot="1" x14ac:dyDescent="0.25">
      <c r="A30" s="4" t="s">
        <v>32</v>
      </c>
      <c r="B30" s="22" t="s">
        <v>106</v>
      </c>
      <c r="C30" s="33">
        <v>364826004</v>
      </c>
      <c r="D30" s="33">
        <v>358943529</v>
      </c>
      <c r="E30" s="33">
        <v>358335569</v>
      </c>
      <c r="F30" s="30">
        <v>456862459</v>
      </c>
      <c r="G30" s="30">
        <v>446019402</v>
      </c>
      <c r="H30" s="30">
        <v>444536640</v>
      </c>
      <c r="I30" s="14">
        <f>D30/C30</f>
        <v>0.98387594377729715</v>
      </c>
      <c r="J30" s="15">
        <f>G30/F30</f>
        <v>0.97626625522321586</v>
      </c>
      <c r="L30" t="s">
        <v>64</v>
      </c>
    </row>
    <row r="31" spans="1:17" ht="17" thickBot="1" x14ac:dyDescent="0.25">
      <c r="A31" s="4" t="s">
        <v>33</v>
      </c>
      <c r="B31" s="22" t="s">
        <v>107</v>
      </c>
      <c r="C31" s="33">
        <v>3840280984</v>
      </c>
      <c r="D31" s="33">
        <v>3751255363</v>
      </c>
      <c r="E31" s="33">
        <v>3747430581</v>
      </c>
      <c r="F31" s="30">
        <v>4358360723</v>
      </c>
      <c r="G31" s="30">
        <v>4266995079</v>
      </c>
      <c r="H31" s="30">
        <v>4264829176</v>
      </c>
      <c r="I31" s="14">
        <f>D31/C31</f>
        <v>0.97681794083013385</v>
      </c>
      <c r="J31" s="15">
        <f>G31/F31</f>
        <v>0.97903669526071024</v>
      </c>
      <c r="L31" s="18"/>
      <c r="M31" s="18" t="s">
        <v>67</v>
      </c>
      <c r="N31" s="18" t="s">
        <v>66</v>
      </c>
      <c r="O31" s="18" t="s">
        <v>68</v>
      </c>
      <c r="P31" s="18" t="s">
        <v>69</v>
      </c>
      <c r="Q31" s="18" t="s">
        <v>119</v>
      </c>
    </row>
    <row r="32" spans="1:17" x14ac:dyDescent="0.2">
      <c r="I32" s="14"/>
      <c r="J32" s="15"/>
      <c r="L32" s="16" t="s">
        <v>116</v>
      </c>
      <c r="M32" s="16">
        <v>1</v>
      </c>
      <c r="N32" s="16">
        <v>5.5118170133809832E-2</v>
      </c>
      <c r="O32" s="16">
        <v>5.5118170133809832E-2</v>
      </c>
      <c r="P32" s="16">
        <v>16.169615172076409</v>
      </c>
      <c r="Q32" s="16">
        <v>3.9703482805240312E-4</v>
      </c>
    </row>
    <row r="33" spans="12:20" x14ac:dyDescent="0.2">
      <c r="L33" s="16" t="s">
        <v>117</v>
      </c>
      <c r="M33" s="16">
        <v>28</v>
      </c>
      <c r="N33" s="16">
        <v>9.5444990330496068E-2</v>
      </c>
      <c r="O33" s="16">
        <v>3.408749654660574E-3</v>
      </c>
      <c r="P33" s="16"/>
      <c r="Q33" s="16"/>
    </row>
    <row r="34" spans="12:20" ht="17" thickBot="1" x14ac:dyDescent="0.25">
      <c r="L34" s="17" t="s">
        <v>74</v>
      </c>
      <c r="M34" s="17">
        <v>29</v>
      </c>
      <c r="N34" s="17">
        <v>0.1505631604643059</v>
      </c>
      <c r="O34" s="17"/>
      <c r="P34" s="17"/>
      <c r="Q34" s="17"/>
    </row>
    <row r="35" spans="12:20" ht="17" thickBot="1" x14ac:dyDescent="0.25"/>
    <row r="36" spans="12:20" x14ac:dyDescent="0.2">
      <c r="L36" s="18"/>
      <c r="M36" s="18" t="s">
        <v>120</v>
      </c>
      <c r="N36" s="18" t="s">
        <v>114</v>
      </c>
      <c r="O36" s="18" t="s">
        <v>121</v>
      </c>
      <c r="P36" s="18" t="s">
        <v>70</v>
      </c>
      <c r="Q36" s="18" t="s">
        <v>122</v>
      </c>
      <c r="R36" s="18" t="s">
        <v>123</v>
      </c>
      <c r="S36" s="18" t="s">
        <v>124</v>
      </c>
      <c r="T36" s="18" t="s">
        <v>125</v>
      </c>
    </row>
    <row r="37" spans="12:20" x14ac:dyDescent="0.2">
      <c r="L37" s="16" t="s">
        <v>118</v>
      </c>
      <c r="M37" s="16">
        <v>0.28168008441735215</v>
      </c>
      <c r="N37" s="16">
        <v>0.15420282710161409</v>
      </c>
      <c r="O37" s="16">
        <v>1.8266856043549393</v>
      </c>
      <c r="P37" s="16">
        <v>7.8426657026358995E-2</v>
      </c>
      <c r="Q37" s="16">
        <v>-3.4190087902611466E-2</v>
      </c>
      <c r="R37" s="16">
        <v>0.59755025673731577</v>
      </c>
      <c r="S37" s="16">
        <v>-3.4190087902611466E-2</v>
      </c>
      <c r="T37" s="16">
        <v>0.59755025673731577</v>
      </c>
    </row>
    <row r="38" spans="12:20" ht="17" thickBot="1" x14ac:dyDescent="0.25">
      <c r="L38" s="17" t="s">
        <v>41</v>
      </c>
      <c r="M38" s="17">
        <v>0.68654176119299448</v>
      </c>
      <c r="N38" s="17">
        <v>0.17073286092937745</v>
      </c>
      <c r="O38" s="17">
        <v>4.0211460023327206</v>
      </c>
      <c r="P38" s="17">
        <v>3.9703482805240122E-4</v>
      </c>
      <c r="Q38" s="17">
        <v>0.33681134952612346</v>
      </c>
      <c r="R38" s="17">
        <v>1.0362721728598654</v>
      </c>
      <c r="S38" s="17">
        <v>0.33681134952612346</v>
      </c>
      <c r="T38" s="17">
        <v>1.0362721728598654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modelo1</vt:lpstr>
      <vt:lpstr>modelo2</vt:lpstr>
      <vt:lpstr>exploracionCATEGORICAModelo1</vt:lpstr>
      <vt:lpstr>exploracionNUMERICAModelo1</vt:lpstr>
      <vt:lpstr>diferenciaMediasModelo1</vt:lpstr>
      <vt:lpstr>correlacionModelo1</vt:lpstr>
      <vt:lpstr>regresionModelo1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Prof. J M Magallanes</dc:creator>
  <cp:lastModifiedBy>Prof. J M Magallanes</cp:lastModifiedBy>
  <dcterms:created xsi:type="dcterms:W3CDTF">2019-09-07T00:48:58Z</dcterms:created>
  <dcterms:modified xsi:type="dcterms:W3CDTF">2019-09-10T02:49:41Z</dcterms:modified>
</cp:coreProperties>
</file>