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1000" yWindow="740" windowWidth="27760" windowHeight="16240" tabRatio="500" activeTab="4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correlacionModelo1" sheetId="3" r:id="rId5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6" l="1"/>
  <c r="T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U2" i="6"/>
  <c r="U3" i="6"/>
  <c r="U4" i="6"/>
  <c r="U5" i="6"/>
  <c r="U6" i="6"/>
  <c r="U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T7" i="6"/>
  <c r="T6" i="6"/>
  <c r="T5" i="6"/>
  <c r="T4" i="6"/>
  <c r="T3" i="6"/>
  <c r="T2" i="6"/>
  <c r="AH5" i="5"/>
  <c r="AG5" i="5"/>
  <c r="AH4" i="5"/>
  <c r="AG4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2" i="5"/>
  <c r="AL32" i="5"/>
  <c r="AK3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Q2" i="3"/>
  <c r="P2" i="3"/>
  <c r="T20" i="3"/>
</calcChain>
</file>

<file path=xl/sharedStrings.xml><?xml version="1.0" encoding="utf-8"?>
<sst xmlns="http://schemas.openxmlformats.org/spreadsheetml/2006/main" count="303" uniqueCount="69">
  <si>
    <t>sector</t>
  </si>
  <si>
    <t>pia2016G</t>
  </si>
  <si>
    <t>pim2016G</t>
  </si>
  <si>
    <t>certificacion2016G</t>
  </si>
  <si>
    <t>compromiso_anual2016G</t>
  </si>
  <si>
    <t>atencioncompromiso2016G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</si>
  <si>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</si>
  <si>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</si>
  <si>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</si>
  <si>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</si>
  <si>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</si>
  <si>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</si>
  <si>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</si>
  <si>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</si>
  <si>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</si>
  <si>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</si>
  <si>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</si>
  <si>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</si>
  <si>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</si>
  <si>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</si>
  <si>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</si>
  <si>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</si>
  <si>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</si>
  <si>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</si>
  <si>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</si>
  <si>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</si>
  <si>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</si>
  <si>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</si>
  <si>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</si>
  <si>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</si>
  <si>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</si>
  <si>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</si>
  <si>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</si>
  <si>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</si>
  <si>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</si>
  <si>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</si>
  <si>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</si>
  <si>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</si>
  <si>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pia2018G</t>
  </si>
  <si>
    <t>pim2018G</t>
  </si>
  <si>
    <t>certificacion2018G</t>
  </si>
  <si>
    <t>compromiso_anual2018G</t>
  </si>
  <si>
    <t>atencioncompromiso2018G</t>
  </si>
  <si>
    <t>devengado2018G</t>
  </si>
  <si>
    <t>girado2018G</t>
  </si>
  <si>
    <t>pia</t>
  </si>
  <si>
    <t>pim</t>
  </si>
  <si>
    <t>certificacion</t>
  </si>
  <si>
    <t>compromiso_anual</t>
  </si>
  <si>
    <t>atencioncompromiso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</si>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</sst>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exploracionCATEGORICAModelo1!$C$1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exploracionCATEGORICAModelo1!$C$2:$C$31</c:f>
              <c:numCache>
                <c:formatCode>0.00</c:formatCode>
                <c:ptCount val="30"/>
                <c:pt idx="0">
                  <c:v>2.024038576E9</c:v>
                </c:pt>
                <c:pt idx="1">
                  <c:v>5.42961434E8</c:v>
                </c:pt>
                <c:pt idx="2">
                  <c:v>2.123804552E9</c:v>
                </c:pt>
                <c:pt idx="3">
                  <c:v>6.48580409E8</c:v>
                </c:pt>
                <c:pt idx="4">
                  <c:v>1.743582602E9</c:v>
                </c:pt>
                <c:pt idx="5">
                  <c:v>1.0512189064E10</c:v>
                </c:pt>
                <c:pt idx="6">
                  <c:v>9.5558557E8</c:v>
                </c:pt>
                <c:pt idx="7">
                  <c:v>2.3521643481E10</c:v>
                </c:pt>
                <c:pt idx="8">
                  <c:v>1.2767861642E10</c:v>
                </c:pt>
                <c:pt idx="9">
                  <c:v>7.430295255E9</c:v>
                </c:pt>
                <c:pt idx="10">
                  <c:v>3.30752523E8</c:v>
                </c:pt>
                <c:pt idx="11">
                  <c:v>2.287141902E9</c:v>
                </c:pt>
                <c:pt idx="12">
                  <c:v>8.96889925E8</c:v>
                </c:pt>
                <c:pt idx="13">
                  <c:v>5.11393528E8</c:v>
                </c:pt>
                <c:pt idx="14">
                  <c:v>6.1885045E7</c:v>
                </c:pt>
                <c:pt idx="15">
                  <c:v>5.8488564E7</c:v>
                </c:pt>
                <c:pt idx="16">
                  <c:v>1.634572569E9</c:v>
                </c:pt>
                <c:pt idx="17">
                  <c:v>5.3548462E7</c:v>
                </c:pt>
                <c:pt idx="18">
                  <c:v>9.009435584E9</c:v>
                </c:pt>
                <c:pt idx="19">
                  <c:v>2.087113E7</c:v>
                </c:pt>
                <c:pt idx="20">
                  <c:v>6.51461557E8</c:v>
                </c:pt>
                <c:pt idx="21">
                  <c:v>1.69246249E8</c:v>
                </c:pt>
                <c:pt idx="22">
                  <c:v>4.80913173E8</c:v>
                </c:pt>
                <c:pt idx="23">
                  <c:v>3.53301038E8</c:v>
                </c:pt>
                <c:pt idx="24">
                  <c:v>5.37021774E8</c:v>
                </c:pt>
                <c:pt idx="25">
                  <c:v>1.0740402592E10</c:v>
                </c:pt>
                <c:pt idx="26">
                  <c:v>2.478207482E9</c:v>
                </c:pt>
                <c:pt idx="27">
                  <c:v>8.16729717E8</c:v>
                </c:pt>
                <c:pt idx="28">
                  <c:v>3.64826004E8</c:v>
                </c:pt>
                <c:pt idx="29">
                  <c:v>3.840280984E9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exploracionCATEGORICAModelo1!$J$1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exploracionCATEGORICAModelo1!$J$2:$J$31</c:f>
              <c:numCache>
                <c:formatCode>0.00</c:formatCode>
                <c:ptCount val="30"/>
                <c:pt idx="0">
                  <c:v>7.241596982E9</c:v>
                </c:pt>
                <c:pt idx="1">
                  <c:v>6.19462643E8</c:v>
                </c:pt>
                <c:pt idx="2">
                  <c:v>2.487324456E9</c:v>
                </c:pt>
                <c:pt idx="3">
                  <c:v>6.81740039E8</c:v>
                </c:pt>
                <c:pt idx="4">
                  <c:v>2.166955714E9</c:v>
                </c:pt>
                <c:pt idx="5">
                  <c:v>1.1296451326E10</c:v>
                </c:pt>
                <c:pt idx="6">
                  <c:v>8.87225987E8</c:v>
                </c:pt>
                <c:pt idx="7">
                  <c:v>2.3817079535E10</c:v>
                </c:pt>
                <c:pt idx="8">
                  <c:v>1.1752676269E10</c:v>
                </c:pt>
                <c:pt idx="9">
                  <c:v>9.370578946E9</c:v>
                </c:pt>
                <c:pt idx="10">
                  <c:v>5.19227956E8</c:v>
                </c:pt>
                <c:pt idx="11">
                  <c:v>2.802674788E9</c:v>
                </c:pt>
                <c:pt idx="12">
                  <c:v>1.656481662E9</c:v>
                </c:pt>
                <c:pt idx="13">
                  <c:v>6.69586761E8</c:v>
                </c:pt>
                <c:pt idx="14">
                  <c:v>7.2443571E7</c:v>
                </c:pt>
                <c:pt idx="15">
                  <c:v>3.9920288E7</c:v>
                </c:pt>
                <c:pt idx="16">
                  <c:v>1.940619713E9</c:v>
                </c:pt>
                <c:pt idx="17">
                  <c:v>4.2623551E7</c:v>
                </c:pt>
                <c:pt idx="18">
                  <c:v>8.498254914E9</c:v>
                </c:pt>
                <c:pt idx="19">
                  <c:v>2.1754388E7</c:v>
                </c:pt>
                <c:pt idx="20">
                  <c:v>7.09777837E8</c:v>
                </c:pt>
                <c:pt idx="21">
                  <c:v>2.08993846E8</c:v>
                </c:pt>
                <c:pt idx="22">
                  <c:v>5.65056032E8</c:v>
                </c:pt>
                <c:pt idx="23">
                  <c:v>4.78975262E8</c:v>
                </c:pt>
                <c:pt idx="24">
                  <c:v>6.42820599E8</c:v>
                </c:pt>
                <c:pt idx="25">
                  <c:v>1.170139977E10</c:v>
                </c:pt>
                <c:pt idx="26">
                  <c:v>5.135913677E9</c:v>
                </c:pt>
                <c:pt idx="27">
                  <c:v>9.11804592E8</c:v>
                </c:pt>
                <c:pt idx="28">
                  <c:v>4.56862459E8</c:v>
                </c:pt>
                <c:pt idx="29">
                  <c:v>4.358360723E9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898704"/>
        <c:axId val="-2007664752"/>
      </c:barChart>
      <c:catAx>
        <c:axId val="179489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664752"/>
        <c:crosses val="autoZero"/>
        <c:auto val="1"/>
        <c:lblAlgn val="ctr"/>
        <c:lblOffset val="100"/>
        <c:noMultiLvlLbl val="0"/>
      </c:catAx>
      <c:valAx>
        <c:axId val="-20076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correlacionModelo1!$P$2:$P$31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correlacionModelo1!$Q$2:$Q$31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52064"/>
        <c:axId val="1779578432"/>
      </c:scatterChart>
      <c:valAx>
        <c:axId val="17894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78432"/>
        <c:crosses val="autoZero"/>
        <c:crossBetween val="midCat"/>
      </c:valAx>
      <c:valAx>
        <c:axId val="1779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0</xdr:row>
      <xdr:rowOff>171450</xdr:rowOff>
    </xdr:from>
    <xdr:to>
      <xdr:col>30</xdr:col>
      <xdr:colOff>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1</xdr:row>
      <xdr:rowOff>6350</xdr:rowOff>
    </xdr:from>
    <xdr:to>
      <xdr:col>24</xdr:col>
      <xdr:colOff>774700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800100</xdr:colOff>
      <xdr:row>18</xdr:row>
      <xdr:rowOff>38100</xdr:rowOff>
    </xdr:from>
    <xdr:to>
      <xdr:col>27</xdr:col>
      <xdr:colOff>292100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11" workbookViewId="0">
      <selection activeCell="D22" sqref="D22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8" width="16.1640625" bestFit="1" customWidth="1"/>
    <col min="9" max="9" width="16.1640625" style="10" bestFit="1" customWidth="1"/>
    <col min="10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8" t="s">
        <v>52</v>
      </c>
      <c r="J1" s="2"/>
      <c r="K1" s="2"/>
      <c r="L1" s="2"/>
      <c r="M1" s="3"/>
      <c r="N1" s="3"/>
      <c r="O1" s="3"/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9">
        <v>2016</v>
      </c>
      <c r="J2" s="6"/>
      <c r="K2" s="6"/>
      <c r="L2" s="6"/>
      <c r="M2" s="6"/>
      <c r="N2" s="6"/>
      <c r="O2" s="6"/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9">
        <v>2016</v>
      </c>
      <c r="J3" s="7"/>
      <c r="K3" s="7"/>
      <c r="L3" s="7"/>
      <c r="M3" s="7"/>
      <c r="N3" s="7"/>
      <c r="O3" s="7"/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9">
        <v>2016</v>
      </c>
      <c r="J4" s="7"/>
      <c r="K4" s="7"/>
      <c r="L4" s="7"/>
      <c r="M4" s="7"/>
      <c r="N4" s="7"/>
      <c r="O4" s="7"/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9">
        <v>2016</v>
      </c>
      <c r="J5" s="7"/>
      <c r="K5" s="7"/>
      <c r="L5" s="7"/>
      <c r="M5" s="7"/>
      <c r="N5" s="7"/>
      <c r="O5" s="7"/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9">
        <v>2016</v>
      </c>
      <c r="J6" s="7"/>
      <c r="K6" s="7"/>
      <c r="L6" s="7"/>
      <c r="M6" s="7"/>
      <c r="N6" s="7"/>
      <c r="O6" s="7"/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9">
        <v>2016</v>
      </c>
      <c r="J7" s="7"/>
      <c r="K7" s="7"/>
      <c r="L7" s="7"/>
      <c r="M7" s="7"/>
      <c r="N7" s="7"/>
      <c r="O7" s="7"/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9">
        <v>2016</v>
      </c>
      <c r="J8" s="7"/>
      <c r="K8" s="7"/>
      <c r="L8" s="7"/>
      <c r="M8" s="7"/>
      <c r="N8" s="7"/>
      <c r="O8" s="7"/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9">
        <v>2016</v>
      </c>
      <c r="J9" s="7"/>
      <c r="K9" s="7"/>
      <c r="L9" s="7"/>
      <c r="M9" s="7"/>
      <c r="N9" s="7"/>
      <c r="O9" s="7"/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9">
        <v>2016</v>
      </c>
      <c r="J10" s="7"/>
      <c r="K10" s="7"/>
      <c r="L10" s="7"/>
      <c r="M10" s="7"/>
      <c r="N10" s="7"/>
      <c r="O10" s="7"/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9">
        <v>2016</v>
      </c>
      <c r="J11" s="7"/>
      <c r="K11" s="7"/>
      <c r="L11" s="7"/>
      <c r="M11" s="7"/>
      <c r="N11" s="7"/>
      <c r="O11" s="7"/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9">
        <v>2016</v>
      </c>
      <c r="J12" s="7"/>
      <c r="K12" s="7"/>
      <c r="L12" s="7"/>
      <c r="M12" s="7"/>
      <c r="N12" s="7"/>
      <c r="O12" s="7"/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9">
        <v>2016</v>
      </c>
      <c r="J13" s="7"/>
      <c r="K13" s="7"/>
      <c r="L13" s="7"/>
      <c r="M13" s="7"/>
      <c r="N13" s="7"/>
      <c r="O13" s="7"/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9">
        <v>2016</v>
      </c>
      <c r="J14" s="7"/>
      <c r="K14" s="7"/>
      <c r="L14" s="7"/>
      <c r="M14" s="7"/>
      <c r="N14" s="7"/>
      <c r="O14" s="7"/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9">
        <v>2016</v>
      </c>
      <c r="J15" s="7"/>
      <c r="K15" s="7"/>
      <c r="L15" s="7"/>
      <c r="M15" s="7"/>
      <c r="N15" s="7"/>
      <c r="O15" s="7"/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9">
        <v>2016</v>
      </c>
      <c r="J16" s="7"/>
      <c r="K16" s="7"/>
      <c r="L16" s="7"/>
      <c r="M16" s="7"/>
      <c r="N16" s="7"/>
      <c r="O16" s="7"/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9">
        <v>2016</v>
      </c>
      <c r="J17" s="7"/>
      <c r="K17" s="7"/>
      <c r="L17" s="7"/>
      <c r="M17" s="7"/>
      <c r="N17" s="7"/>
      <c r="O17" s="7"/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9">
        <v>2016</v>
      </c>
      <c r="J18" s="7"/>
      <c r="K18" s="7"/>
      <c r="L18" s="7"/>
      <c r="M18" s="7"/>
      <c r="N18" s="7"/>
      <c r="O18" s="7"/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9">
        <v>2016</v>
      </c>
      <c r="J19" s="7"/>
      <c r="K19" s="7"/>
      <c r="L19" s="7"/>
      <c r="M19" s="7"/>
      <c r="N19" s="7"/>
      <c r="O19" s="7"/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9">
        <v>2016</v>
      </c>
      <c r="J20" s="7"/>
      <c r="K20" s="7"/>
      <c r="L20" s="7"/>
      <c r="M20" s="7"/>
      <c r="N20" s="7"/>
      <c r="O20" s="7"/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9">
        <v>2016</v>
      </c>
      <c r="J21" s="7"/>
      <c r="K21" s="7"/>
      <c r="L21" s="7"/>
      <c r="M21" s="7"/>
      <c r="N21" s="7"/>
      <c r="O21" s="7"/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9">
        <v>2016</v>
      </c>
      <c r="J22" s="7"/>
      <c r="K22" s="7"/>
      <c r="L22" s="7"/>
      <c r="M22" s="7"/>
      <c r="N22" s="7"/>
      <c r="O22" s="7"/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9">
        <v>2016</v>
      </c>
      <c r="J23" s="7"/>
      <c r="K23" s="7"/>
      <c r="L23" s="7"/>
      <c r="M23" s="7"/>
      <c r="N23" s="7"/>
      <c r="O23" s="7"/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9">
        <v>2016</v>
      </c>
      <c r="J24" s="7"/>
      <c r="K24" s="7"/>
      <c r="L24" s="7"/>
      <c r="M24" s="7"/>
      <c r="N24" s="7"/>
      <c r="O24" s="7"/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9">
        <v>2016</v>
      </c>
      <c r="J25" s="7"/>
      <c r="K25" s="7"/>
      <c r="L25" s="7"/>
      <c r="M25" s="7"/>
      <c r="N25" s="7"/>
      <c r="O25" s="7"/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9">
        <v>2016</v>
      </c>
      <c r="J26" s="7"/>
      <c r="K26" s="7"/>
      <c r="L26" s="7"/>
      <c r="M26" s="7"/>
      <c r="N26" s="7"/>
      <c r="O26" s="7"/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9">
        <v>2016</v>
      </c>
      <c r="J27" s="7"/>
      <c r="K27" s="7"/>
      <c r="L27" s="7"/>
      <c r="M27" s="7"/>
      <c r="N27" s="7"/>
      <c r="O27" s="7"/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9">
        <v>2016</v>
      </c>
      <c r="J28" s="7"/>
      <c r="K28" s="7"/>
      <c r="L28" s="7"/>
      <c r="M28" s="7"/>
      <c r="N28" s="7"/>
      <c r="O28" s="7"/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9">
        <v>2016</v>
      </c>
      <c r="J29" s="7"/>
      <c r="K29" s="7"/>
      <c r="L29" s="7"/>
      <c r="M29" s="7"/>
      <c r="N29" s="7"/>
      <c r="O29" s="7"/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9">
        <v>2016</v>
      </c>
      <c r="J30" s="7"/>
      <c r="K30" s="7"/>
      <c r="L30" s="7"/>
      <c r="M30" s="7"/>
      <c r="N30" s="7"/>
      <c r="O30" s="7"/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9">
        <v>2016</v>
      </c>
      <c r="J31" s="7"/>
      <c r="K31" s="7"/>
      <c r="L31" s="7"/>
      <c r="M31" s="7"/>
      <c r="N31" s="7"/>
      <c r="O31" s="7"/>
    </row>
    <row r="32" spans="1:15" ht="17" thickBot="1" x14ac:dyDescent="0.25">
      <c r="A32" s="4" t="s">
        <v>8</v>
      </c>
      <c r="B32" s="6">
        <v>8767049949</v>
      </c>
      <c r="C32" s="6">
        <v>7241596982</v>
      </c>
      <c r="D32" s="6">
        <v>5359090659</v>
      </c>
      <c r="E32" s="6">
        <v>5311970920</v>
      </c>
      <c r="F32" s="6">
        <v>5305013225</v>
      </c>
      <c r="G32" s="6">
        <v>5304882546</v>
      </c>
      <c r="H32" s="6">
        <v>5301352967</v>
      </c>
      <c r="I32" s="9">
        <v>2018</v>
      </c>
    </row>
    <row r="33" spans="1:9" ht="17" thickBot="1" x14ac:dyDescent="0.25">
      <c r="A33" s="4" t="s">
        <v>9</v>
      </c>
      <c r="B33" s="7">
        <v>592575661</v>
      </c>
      <c r="C33" s="7">
        <v>619462643</v>
      </c>
      <c r="D33" s="7">
        <v>592458951</v>
      </c>
      <c r="E33" s="7">
        <v>587857394</v>
      </c>
      <c r="F33" s="7">
        <v>583907096</v>
      </c>
      <c r="G33" s="7">
        <v>583623325</v>
      </c>
      <c r="H33" s="7">
        <v>583148084</v>
      </c>
      <c r="I33" s="9">
        <v>2018</v>
      </c>
    </row>
    <row r="34" spans="1:9" ht="17" thickBot="1" x14ac:dyDescent="0.25">
      <c r="A34" s="4" t="s">
        <v>10</v>
      </c>
      <c r="B34" s="7">
        <v>2290317387</v>
      </c>
      <c r="C34" s="7">
        <v>2487324456</v>
      </c>
      <c r="D34" s="7">
        <v>2472976071</v>
      </c>
      <c r="E34" s="7">
        <v>2468159670</v>
      </c>
      <c r="F34" s="7">
        <v>2466465269</v>
      </c>
      <c r="G34" s="7">
        <v>2382635784</v>
      </c>
      <c r="H34" s="7">
        <v>2378790085</v>
      </c>
      <c r="I34" s="9">
        <v>2018</v>
      </c>
    </row>
    <row r="35" spans="1:9" ht="17" thickBot="1" x14ac:dyDescent="0.25">
      <c r="A35" s="4" t="s">
        <v>11</v>
      </c>
      <c r="B35" s="7">
        <v>606341696</v>
      </c>
      <c r="C35" s="7">
        <v>681740039</v>
      </c>
      <c r="D35" s="7">
        <v>636558153</v>
      </c>
      <c r="E35" s="7">
        <v>631374230</v>
      </c>
      <c r="F35" s="7">
        <v>626329629</v>
      </c>
      <c r="G35" s="7">
        <v>624350365</v>
      </c>
      <c r="H35" s="7">
        <v>624115079</v>
      </c>
      <c r="I35" s="9">
        <v>2018</v>
      </c>
    </row>
    <row r="36" spans="1:9" ht="17" thickBot="1" x14ac:dyDescent="0.25">
      <c r="A36" s="4" t="s">
        <v>12</v>
      </c>
      <c r="B36" s="7">
        <v>1928442376</v>
      </c>
      <c r="C36" s="7">
        <v>2166955714</v>
      </c>
      <c r="D36" s="7">
        <v>1983783584</v>
      </c>
      <c r="E36" s="7">
        <v>1969232137</v>
      </c>
      <c r="F36" s="7">
        <v>1814836684</v>
      </c>
      <c r="G36" s="7">
        <v>1729760524</v>
      </c>
      <c r="H36" s="7">
        <v>1729255362</v>
      </c>
      <c r="I36" s="9">
        <v>2018</v>
      </c>
    </row>
    <row r="37" spans="1:9" ht="17" thickBot="1" x14ac:dyDescent="0.25">
      <c r="A37" s="4" t="s">
        <v>13</v>
      </c>
      <c r="B37" s="7">
        <v>10195546120</v>
      </c>
      <c r="C37" s="7">
        <v>11296451326</v>
      </c>
      <c r="D37" s="7">
        <v>10963265614</v>
      </c>
      <c r="E37" s="7">
        <v>10888036612</v>
      </c>
      <c r="F37" s="7">
        <v>10885938788</v>
      </c>
      <c r="G37" s="7">
        <v>10884199689</v>
      </c>
      <c r="H37" s="7">
        <v>10881042737</v>
      </c>
      <c r="I37" s="9">
        <v>2018</v>
      </c>
    </row>
    <row r="38" spans="1:9" ht="17" thickBot="1" x14ac:dyDescent="0.25">
      <c r="A38" s="4" t="s">
        <v>14</v>
      </c>
      <c r="B38" s="7">
        <v>812800796</v>
      </c>
      <c r="C38" s="7">
        <v>887225987</v>
      </c>
      <c r="D38" s="7">
        <v>854485636</v>
      </c>
      <c r="E38" s="7">
        <v>847659451</v>
      </c>
      <c r="F38" s="7">
        <v>847659451</v>
      </c>
      <c r="G38" s="7">
        <v>847624507</v>
      </c>
      <c r="H38" s="7">
        <v>846962417</v>
      </c>
      <c r="I38" s="9">
        <v>2018</v>
      </c>
    </row>
    <row r="39" spans="1:9" ht="17" thickBot="1" x14ac:dyDescent="0.25">
      <c r="A39" s="4" t="s">
        <v>15</v>
      </c>
      <c r="B39" s="7">
        <v>25178974136</v>
      </c>
      <c r="C39" s="7">
        <v>23817079535</v>
      </c>
      <c r="D39" s="7">
        <v>22162033824</v>
      </c>
      <c r="E39" s="7">
        <v>22022992846</v>
      </c>
      <c r="F39" s="7">
        <v>22022279836</v>
      </c>
      <c r="G39" s="7">
        <v>22017982172</v>
      </c>
      <c r="H39" s="7">
        <v>21995689133</v>
      </c>
      <c r="I39" s="9">
        <v>2018</v>
      </c>
    </row>
    <row r="40" spans="1:9" ht="17" thickBot="1" x14ac:dyDescent="0.25">
      <c r="A40" s="4" t="s">
        <v>16</v>
      </c>
      <c r="B40" s="7">
        <v>14232558127</v>
      </c>
      <c r="C40" s="7">
        <v>11752676269</v>
      </c>
      <c r="D40" s="7">
        <v>10984001400</v>
      </c>
      <c r="E40" s="7">
        <v>10611628446</v>
      </c>
      <c r="F40" s="7">
        <v>10486437209</v>
      </c>
      <c r="G40" s="7">
        <v>10454357496</v>
      </c>
      <c r="H40" s="7">
        <v>10424825119</v>
      </c>
      <c r="I40" s="9">
        <v>2018</v>
      </c>
    </row>
    <row r="41" spans="1:9" ht="17" thickBot="1" x14ac:dyDescent="0.25">
      <c r="A41" s="4" t="s">
        <v>17</v>
      </c>
      <c r="B41" s="7">
        <v>9918585442</v>
      </c>
      <c r="C41" s="7">
        <v>9370578946</v>
      </c>
      <c r="D41" s="7">
        <v>8970780721</v>
      </c>
      <c r="E41" s="7">
        <v>8861226098</v>
      </c>
      <c r="F41" s="7">
        <v>8749550492</v>
      </c>
      <c r="G41" s="7">
        <v>8717774804</v>
      </c>
      <c r="H41" s="7">
        <v>8716168113</v>
      </c>
      <c r="I41" s="9">
        <v>2018</v>
      </c>
    </row>
    <row r="42" spans="1:9" ht="17" thickBot="1" x14ac:dyDescent="0.25">
      <c r="A42" s="4" t="s">
        <v>18</v>
      </c>
      <c r="B42" s="7">
        <v>551944786</v>
      </c>
      <c r="C42" s="7">
        <v>519227956</v>
      </c>
      <c r="D42" s="7">
        <v>456456276</v>
      </c>
      <c r="E42" s="7">
        <v>453410077</v>
      </c>
      <c r="F42" s="7">
        <v>451909792</v>
      </c>
      <c r="G42" s="7">
        <v>450133845</v>
      </c>
      <c r="H42" s="7">
        <v>448219876</v>
      </c>
      <c r="I42" s="9">
        <v>2018</v>
      </c>
    </row>
    <row r="43" spans="1:9" ht="17" thickBot="1" x14ac:dyDescent="0.25">
      <c r="A43" s="4" t="s">
        <v>19</v>
      </c>
      <c r="B43" s="7">
        <v>2038570387</v>
      </c>
      <c r="C43" s="7">
        <v>2802674788</v>
      </c>
      <c r="D43" s="7">
        <v>2613581786</v>
      </c>
      <c r="E43" s="7">
        <v>2257125748</v>
      </c>
      <c r="F43" s="7">
        <v>2197417692</v>
      </c>
      <c r="G43" s="7">
        <v>2190522857</v>
      </c>
      <c r="H43" s="7">
        <v>2178609288</v>
      </c>
      <c r="I43" s="9">
        <v>2018</v>
      </c>
    </row>
    <row r="44" spans="1:9" ht="17" thickBot="1" x14ac:dyDescent="0.25">
      <c r="A44" s="4" t="s">
        <v>20</v>
      </c>
      <c r="B44" s="7">
        <v>892047712</v>
      </c>
      <c r="C44" s="7">
        <v>1656481662</v>
      </c>
      <c r="D44" s="7">
        <v>1578629472</v>
      </c>
      <c r="E44" s="7">
        <v>1547562354</v>
      </c>
      <c r="F44" s="7">
        <v>1547253606</v>
      </c>
      <c r="G44" s="7">
        <v>1546994183</v>
      </c>
      <c r="H44" s="7">
        <v>1546794735</v>
      </c>
      <c r="I44" s="9">
        <v>2018</v>
      </c>
    </row>
    <row r="45" spans="1:9" ht="17" thickBot="1" x14ac:dyDescent="0.25">
      <c r="A45" s="4" t="s">
        <v>21</v>
      </c>
      <c r="B45" s="7">
        <v>537686900</v>
      </c>
      <c r="C45" s="7">
        <v>669586761</v>
      </c>
      <c r="D45" s="7">
        <v>600661576</v>
      </c>
      <c r="E45" s="7">
        <v>586945235</v>
      </c>
      <c r="F45" s="7">
        <v>572641353</v>
      </c>
      <c r="G45" s="7">
        <v>572233431</v>
      </c>
      <c r="H45" s="7">
        <v>571126613</v>
      </c>
      <c r="I45" s="9">
        <v>2018</v>
      </c>
    </row>
    <row r="46" spans="1:9" ht="17" thickBot="1" x14ac:dyDescent="0.25">
      <c r="A46" s="4" t="s">
        <v>22</v>
      </c>
      <c r="B46" s="7">
        <v>65145000</v>
      </c>
      <c r="C46" s="7">
        <v>72443571</v>
      </c>
      <c r="D46" s="7">
        <v>71393385</v>
      </c>
      <c r="E46" s="7">
        <v>71320404</v>
      </c>
      <c r="F46" s="7">
        <v>71320404</v>
      </c>
      <c r="G46" s="7">
        <v>71317194</v>
      </c>
      <c r="H46" s="7">
        <v>71300215</v>
      </c>
      <c r="I46" s="9">
        <v>2018</v>
      </c>
    </row>
    <row r="47" spans="1:9" ht="17" thickBot="1" x14ac:dyDescent="0.25">
      <c r="A47" s="4" t="s">
        <v>23</v>
      </c>
      <c r="B47" s="7">
        <v>29008000</v>
      </c>
      <c r="C47" s="7">
        <v>39920288</v>
      </c>
      <c r="D47" s="7">
        <v>37917896</v>
      </c>
      <c r="E47" s="7">
        <v>37917735</v>
      </c>
      <c r="F47" s="7">
        <v>36561955</v>
      </c>
      <c r="G47" s="7">
        <v>36559238</v>
      </c>
      <c r="H47" s="7">
        <v>36556988</v>
      </c>
      <c r="I47" s="9">
        <v>2018</v>
      </c>
    </row>
    <row r="48" spans="1:9" ht="17" thickBot="1" x14ac:dyDescent="0.25">
      <c r="A48" s="4" t="s">
        <v>24</v>
      </c>
      <c r="B48" s="7">
        <v>1824408000</v>
      </c>
      <c r="C48" s="7">
        <v>1940619713</v>
      </c>
      <c r="D48" s="7">
        <v>1932676631</v>
      </c>
      <c r="E48" s="7">
        <v>1932547043</v>
      </c>
      <c r="F48" s="7">
        <v>1932545704</v>
      </c>
      <c r="G48" s="7">
        <v>1925717347</v>
      </c>
      <c r="H48" s="7">
        <v>1921423768</v>
      </c>
      <c r="I48" s="9">
        <v>2018</v>
      </c>
    </row>
    <row r="49" spans="1:9" ht="17" thickBot="1" x14ac:dyDescent="0.25">
      <c r="A49" s="4" t="s">
        <v>25</v>
      </c>
      <c r="B49" s="7">
        <v>39273000</v>
      </c>
      <c r="C49" s="7">
        <v>42623551</v>
      </c>
      <c r="D49" s="7">
        <v>39944183</v>
      </c>
      <c r="E49" s="7">
        <v>39777724</v>
      </c>
      <c r="F49" s="7">
        <v>39760568</v>
      </c>
      <c r="G49" s="7">
        <v>39760568</v>
      </c>
      <c r="H49" s="7">
        <v>39755824</v>
      </c>
      <c r="I49" s="9">
        <v>2018</v>
      </c>
    </row>
    <row r="50" spans="1:9" ht="17" thickBot="1" x14ac:dyDescent="0.25">
      <c r="A50" s="4" t="s">
        <v>26</v>
      </c>
      <c r="B50" s="7">
        <v>7600413770</v>
      </c>
      <c r="C50" s="7">
        <v>8498254914</v>
      </c>
      <c r="D50" s="7">
        <v>8309698911</v>
      </c>
      <c r="E50" s="7">
        <v>8204549363</v>
      </c>
      <c r="F50" s="7">
        <v>8099542917</v>
      </c>
      <c r="G50" s="7">
        <v>8091362420</v>
      </c>
      <c r="H50" s="7">
        <v>8088160129</v>
      </c>
      <c r="I50" s="9">
        <v>2018</v>
      </c>
    </row>
    <row r="51" spans="1:9" ht="17" thickBot="1" x14ac:dyDescent="0.25">
      <c r="A51" s="4" t="s">
        <v>27</v>
      </c>
      <c r="B51" s="7">
        <v>21255264</v>
      </c>
      <c r="C51" s="7">
        <v>21754388</v>
      </c>
      <c r="D51" s="7">
        <v>21708267</v>
      </c>
      <c r="E51" s="7">
        <v>21708267</v>
      </c>
      <c r="F51" s="7">
        <v>21708267</v>
      </c>
      <c r="G51" s="7">
        <v>21703207</v>
      </c>
      <c r="H51" s="7">
        <v>21703207</v>
      </c>
      <c r="I51" s="9">
        <v>2018</v>
      </c>
    </row>
    <row r="52" spans="1:9" ht="17" thickBot="1" x14ac:dyDescent="0.25">
      <c r="A52" s="4" t="s">
        <v>28</v>
      </c>
      <c r="B52" s="7">
        <v>708032291</v>
      </c>
      <c r="C52" s="7">
        <v>709777837</v>
      </c>
      <c r="D52" s="7">
        <v>562249032</v>
      </c>
      <c r="E52" s="7">
        <v>551053520</v>
      </c>
      <c r="F52" s="7">
        <v>551053520</v>
      </c>
      <c r="G52" s="7">
        <v>550915607</v>
      </c>
      <c r="H52" s="7">
        <v>550087338</v>
      </c>
      <c r="I52" s="9">
        <v>2018</v>
      </c>
    </row>
    <row r="53" spans="1:9" ht="17" thickBot="1" x14ac:dyDescent="0.25">
      <c r="A53" s="4" t="s">
        <v>29</v>
      </c>
      <c r="B53" s="7">
        <v>43197978</v>
      </c>
      <c r="C53" s="7">
        <v>208993846</v>
      </c>
      <c r="D53" s="7">
        <v>194670232</v>
      </c>
      <c r="E53" s="7">
        <v>194380626</v>
      </c>
      <c r="F53" s="7">
        <v>194302252</v>
      </c>
      <c r="G53" s="7">
        <v>194302252</v>
      </c>
      <c r="H53" s="7">
        <v>191387293</v>
      </c>
      <c r="I53" s="9">
        <v>2018</v>
      </c>
    </row>
    <row r="54" spans="1:9" ht="17" thickBot="1" x14ac:dyDescent="0.25">
      <c r="A54" s="4" t="s">
        <v>30</v>
      </c>
      <c r="B54" s="7">
        <v>58642327</v>
      </c>
      <c r="C54" s="7">
        <v>565056032</v>
      </c>
      <c r="D54" s="7">
        <v>517644708</v>
      </c>
      <c r="E54" s="7">
        <v>512754943</v>
      </c>
      <c r="F54" s="7">
        <v>512754943</v>
      </c>
      <c r="G54" s="7">
        <v>511572343</v>
      </c>
      <c r="H54" s="7">
        <v>507132161</v>
      </c>
      <c r="I54" s="9">
        <v>2018</v>
      </c>
    </row>
    <row r="55" spans="1:9" ht="17" thickBot="1" x14ac:dyDescent="0.25">
      <c r="A55" s="4" t="s">
        <v>31</v>
      </c>
      <c r="B55" s="7">
        <v>367053258</v>
      </c>
      <c r="C55" s="7">
        <v>478975262</v>
      </c>
      <c r="D55" s="7">
        <v>401125963</v>
      </c>
      <c r="E55" s="7">
        <v>392327748</v>
      </c>
      <c r="F55" s="7">
        <v>392329918</v>
      </c>
      <c r="G55" s="7">
        <v>392298191</v>
      </c>
      <c r="H55" s="7">
        <v>391669161</v>
      </c>
      <c r="I55" s="9">
        <v>2018</v>
      </c>
    </row>
    <row r="56" spans="1:9" ht="17" thickBot="1" x14ac:dyDescent="0.25">
      <c r="A56" s="4" t="s">
        <v>32</v>
      </c>
      <c r="B56" s="7">
        <v>599132410</v>
      </c>
      <c r="C56" s="7">
        <v>642820599</v>
      </c>
      <c r="D56" s="7">
        <v>574358338</v>
      </c>
      <c r="E56" s="7">
        <v>569908876</v>
      </c>
      <c r="F56" s="7">
        <v>566909820</v>
      </c>
      <c r="G56" s="7">
        <v>566827287</v>
      </c>
      <c r="H56" s="7">
        <v>565340009</v>
      </c>
      <c r="I56" s="9">
        <v>2018</v>
      </c>
    </row>
    <row r="57" spans="1:9" ht="17" thickBot="1" x14ac:dyDescent="0.25">
      <c r="A57" s="4" t="s">
        <v>33</v>
      </c>
      <c r="B57" s="7">
        <v>14278377405</v>
      </c>
      <c r="C57" s="7">
        <v>11701399770</v>
      </c>
      <c r="D57" s="7">
        <v>10914026757</v>
      </c>
      <c r="E57" s="7">
        <v>10623304160</v>
      </c>
      <c r="F57" s="7">
        <v>10379421268</v>
      </c>
      <c r="G57" s="7">
        <v>10375601238</v>
      </c>
      <c r="H57" s="7">
        <v>10363223935</v>
      </c>
      <c r="I57" s="9">
        <v>2018</v>
      </c>
    </row>
    <row r="58" spans="1:9" ht="17" thickBot="1" x14ac:dyDescent="0.25">
      <c r="A58" s="4" t="s">
        <v>34</v>
      </c>
      <c r="B58" s="7">
        <v>5427910973</v>
      </c>
      <c r="C58" s="7">
        <v>5135913677</v>
      </c>
      <c r="D58" s="7">
        <v>4459068435</v>
      </c>
      <c r="E58" s="7">
        <v>4146086092</v>
      </c>
      <c r="F58" s="7">
        <v>4083735856</v>
      </c>
      <c r="G58" s="7">
        <v>4075019065</v>
      </c>
      <c r="H58" s="7">
        <v>4071740999</v>
      </c>
      <c r="I58" s="9">
        <v>2018</v>
      </c>
    </row>
    <row r="59" spans="1:9" ht="17" thickBot="1" x14ac:dyDescent="0.25">
      <c r="A59" s="4" t="s">
        <v>35</v>
      </c>
      <c r="B59" s="7">
        <v>845421997</v>
      </c>
      <c r="C59" s="7">
        <v>911804592</v>
      </c>
      <c r="D59" s="7">
        <v>780210737</v>
      </c>
      <c r="E59" s="7">
        <v>772974378</v>
      </c>
      <c r="F59" s="7">
        <v>766666719</v>
      </c>
      <c r="G59" s="7">
        <v>764555174</v>
      </c>
      <c r="H59" s="7">
        <v>763021317</v>
      </c>
      <c r="I59" s="9">
        <v>2018</v>
      </c>
    </row>
    <row r="60" spans="1:9" ht="17" thickBot="1" x14ac:dyDescent="0.25">
      <c r="A60" s="4" t="s">
        <v>36</v>
      </c>
      <c r="B60" s="7">
        <v>456517951</v>
      </c>
      <c r="C60" s="7">
        <v>456862459</v>
      </c>
      <c r="D60" s="7">
        <v>448834377</v>
      </c>
      <c r="E60" s="7">
        <v>446902602</v>
      </c>
      <c r="F60" s="7">
        <v>446065218</v>
      </c>
      <c r="G60" s="7">
        <v>446019402</v>
      </c>
      <c r="H60" s="7">
        <v>444536640</v>
      </c>
      <c r="I60" s="9">
        <v>2018</v>
      </c>
    </row>
    <row r="61" spans="1:9" ht="17" thickBot="1" x14ac:dyDescent="0.25">
      <c r="A61" s="4" t="s">
        <v>37</v>
      </c>
      <c r="B61" s="7">
        <v>4474653368</v>
      </c>
      <c r="C61" s="7">
        <v>4358360723</v>
      </c>
      <c r="D61" s="7">
        <v>4269163554</v>
      </c>
      <c r="E61" s="7">
        <v>4267995737</v>
      </c>
      <c r="F61" s="7">
        <v>4267650020</v>
      </c>
      <c r="G61" s="7">
        <v>4266995079</v>
      </c>
      <c r="H61" s="7">
        <v>4264829176</v>
      </c>
      <c r="I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opLeftCell="Y1" workbookViewId="0">
      <selection activeCell="AG2" sqref="AG2:AH2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36" max="36" width="61.83203125" bestFit="1" customWidth="1"/>
    <col min="37" max="38" width="16.1640625" bestFit="1" customWidth="1"/>
  </cols>
  <sheetData>
    <row r="1" spans="1:4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AJ1" s="1" t="s">
        <v>0</v>
      </c>
      <c r="AK1" s="2" t="s">
        <v>2</v>
      </c>
      <c r="AL1" s="2" t="s">
        <v>39</v>
      </c>
      <c r="AM1" t="s">
        <v>61</v>
      </c>
    </row>
    <row r="2" spans="1:40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AG2" s="14">
        <v>2016</v>
      </c>
      <c r="AH2" s="15">
        <v>2018</v>
      </c>
      <c r="AJ2" s="4" t="s">
        <v>8</v>
      </c>
      <c r="AK2" s="5">
        <v>2024038576</v>
      </c>
      <c r="AL2" s="6">
        <v>7241596982</v>
      </c>
      <c r="AM2">
        <f>AK2/$AK$32</f>
        <v>2.0744920399359535E-2</v>
      </c>
      <c r="AN2">
        <f>AL2/$AK$32</f>
        <v>7.4221091799898692E-2</v>
      </c>
    </row>
    <row r="3" spans="1:40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AF3" t="s">
        <v>58</v>
      </c>
      <c r="AG3" s="14" t="s">
        <v>59</v>
      </c>
      <c r="AH3" s="15" t="s">
        <v>59</v>
      </c>
      <c r="AJ3" s="4" t="s">
        <v>9</v>
      </c>
      <c r="AK3" s="5">
        <v>542961434</v>
      </c>
      <c r="AL3" s="7">
        <v>619462643</v>
      </c>
      <c r="AM3">
        <f t="shared" ref="AM3:AN32" si="2">AK3/$AK$32</f>
        <v>5.5649590189688685E-3</v>
      </c>
      <c r="AN3">
        <f t="shared" si="2"/>
        <v>6.3490406614719937E-3</v>
      </c>
    </row>
    <row r="4" spans="1:40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AF4" t="s">
        <v>60</v>
      </c>
      <c r="AG4" s="14">
        <f>SUMSQ(AM2:AM31)</f>
        <v>0.11803976358824901</v>
      </c>
      <c r="AH4" s="15">
        <f>SUMSQ(AN2:AN31)</f>
        <v>0.13214065371651956</v>
      </c>
      <c r="AJ4" s="4" t="s">
        <v>10</v>
      </c>
      <c r="AK4" s="5">
        <v>2123804552</v>
      </c>
      <c r="AL4" s="7">
        <v>2487324456</v>
      </c>
      <c r="AM4">
        <f t="shared" si="2"/>
        <v>2.1767448949568554E-2</v>
      </c>
      <c r="AN4">
        <f t="shared" si="2"/>
        <v>2.5493263052858067E-2</v>
      </c>
    </row>
    <row r="5" spans="1:40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AF5" t="s">
        <v>62</v>
      </c>
      <c r="AG5" s="14">
        <f>1/AG4</f>
        <v>8.4717214741994891</v>
      </c>
      <c r="AH5" s="15">
        <f>1/AH4</f>
        <v>7.5676937556650286</v>
      </c>
      <c r="AJ5" s="4" t="s">
        <v>11</v>
      </c>
      <c r="AK5" s="5">
        <v>648580409</v>
      </c>
      <c r="AL5" s="7">
        <v>681740039</v>
      </c>
      <c r="AM5">
        <f t="shared" si="2"/>
        <v>6.6474765435938256E-3</v>
      </c>
      <c r="AN5">
        <f t="shared" si="2"/>
        <v>6.9873385862341706E-3</v>
      </c>
    </row>
    <row r="6" spans="1:40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AJ6" s="4" t="s">
        <v>12</v>
      </c>
      <c r="AK6" s="5">
        <v>1743582602</v>
      </c>
      <c r="AL6" s="7">
        <v>2166955714</v>
      </c>
      <c r="AM6">
        <f t="shared" si="2"/>
        <v>1.7870451046283899E-2</v>
      </c>
      <c r="AN6">
        <f t="shared" si="2"/>
        <v>2.2209716913946458E-2</v>
      </c>
    </row>
    <row r="7" spans="1:40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AJ7" s="4" t="s">
        <v>13</v>
      </c>
      <c r="AK7" s="5">
        <v>10512189064</v>
      </c>
      <c r="AL7" s="7">
        <v>11296451326</v>
      </c>
      <c r="AM7">
        <f t="shared" si="2"/>
        <v>0.10774227721818766</v>
      </c>
      <c r="AN7">
        <f t="shared" si="2"/>
        <v>0.1157803938777842</v>
      </c>
    </row>
    <row r="8" spans="1:40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AJ8" s="4" t="s">
        <v>14</v>
      </c>
      <c r="AK8" s="5">
        <v>955585570</v>
      </c>
      <c r="AL8" s="7">
        <v>887225987</v>
      </c>
      <c r="AM8">
        <f t="shared" si="2"/>
        <v>9.7940557158761425E-3</v>
      </c>
      <c r="AN8">
        <f t="shared" si="2"/>
        <v>9.0934198067172591E-3</v>
      </c>
    </row>
    <row r="9" spans="1:40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  <c r="AJ9" s="4" t="s">
        <v>15</v>
      </c>
      <c r="AK9" s="5">
        <v>23521643481</v>
      </c>
      <c r="AL9" s="7">
        <v>23817079535</v>
      </c>
      <c r="AM9">
        <f t="shared" si="2"/>
        <v>0.24107970443912086</v>
      </c>
      <c r="AN9">
        <f t="shared" si="2"/>
        <v>0.24410770869556292</v>
      </c>
    </row>
    <row r="10" spans="1:40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  <c r="AJ10" s="4" t="s">
        <v>16</v>
      </c>
      <c r="AK10" s="5">
        <v>12767861642</v>
      </c>
      <c r="AL10" s="7">
        <v>11752676269</v>
      </c>
      <c r="AM10">
        <f t="shared" si="2"/>
        <v>0.13086127733630998</v>
      </c>
      <c r="AN10">
        <f t="shared" si="2"/>
        <v>0.12045636707264358</v>
      </c>
    </row>
    <row r="11" spans="1:40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  <c r="AJ11" s="4" t="s">
        <v>17</v>
      </c>
      <c r="AK11" s="5">
        <v>7430295255</v>
      </c>
      <c r="AL11" s="7">
        <v>9370578946</v>
      </c>
      <c r="AM11">
        <f t="shared" si="2"/>
        <v>7.6155111585538199E-2</v>
      </c>
      <c r="AN11">
        <f t="shared" si="2"/>
        <v>9.6041605449462719E-2</v>
      </c>
    </row>
    <row r="12" spans="1:40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  <c r="AJ12" s="4" t="s">
        <v>18</v>
      </c>
      <c r="AK12" s="5">
        <v>330752523</v>
      </c>
      <c r="AL12" s="7">
        <v>519227956</v>
      </c>
      <c r="AM12">
        <f t="shared" si="2"/>
        <v>3.3899723270503185E-3</v>
      </c>
      <c r="AN12">
        <f t="shared" si="2"/>
        <v>5.3217081650829929E-3</v>
      </c>
    </row>
    <row r="13" spans="1:40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  <c r="AJ13" s="4" t="s">
        <v>19</v>
      </c>
      <c r="AK13" s="5">
        <v>2287141902</v>
      </c>
      <c r="AL13" s="7">
        <v>2802674788</v>
      </c>
      <c r="AM13">
        <f t="shared" si="2"/>
        <v>2.3441537756061899E-2</v>
      </c>
      <c r="AN13">
        <f t="shared" si="2"/>
        <v>2.8725374146402562E-2</v>
      </c>
    </row>
    <row r="14" spans="1:40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  <c r="AJ14" s="4" t="s">
        <v>20</v>
      </c>
      <c r="AK14" s="5">
        <v>896889925</v>
      </c>
      <c r="AL14" s="7">
        <v>1656481662</v>
      </c>
      <c r="AM14">
        <f t="shared" si="2"/>
        <v>9.1924681286867631E-3</v>
      </c>
      <c r="AN14">
        <f t="shared" si="2"/>
        <v>1.697772988551419E-2</v>
      </c>
    </row>
    <row r="15" spans="1:40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  <c r="AJ15" s="4" t="s">
        <v>21</v>
      </c>
      <c r="AK15" s="5">
        <v>511393528</v>
      </c>
      <c r="AL15" s="7">
        <v>669586761</v>
      </c>
      <c r="AM15">
        <f t="shared" si="2"/>
        <v>5.2414109873702526E-3</v>
      </c>
      <c r="AN15">
        <f t="shared" si="2"/>
        <v>6.8627763433546218E-3</v>
      </c>
    </row>
    <row r="16" spans="1:40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  <c r="AJ16" s="4" t="s">
        <v>22</v>
      </c>
      <c r="AK16" s="5">
        <v>61885045</v>
      </c>
      <c r="AL16" s="7">
        <v>72443571</v>
      </c>
      <c r="AM16">
        <f t="shared" si="2"/>
        <v>6.3427661293535679E-4</v>
      </c>
      <c r="AN16">
        <f t="shared" si="2"/>
        <v>7.4249380997981076E-4</v>
      </c>
    </row>
    <row r="17" spans="1:4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  <c r="AJ17" s="4" t="s">
        <v>23</v>
      </c>
      <c r="AK17" s="5">
        <v>58488564</v>
      </c>
      <c r="AL17" s="7">
        <v>39920288</v>
      </c>
      <c r="AM17">
        <f t="shared" si="2"/>
        <v>5.9946515784827892E-4</v>
      </c>
      <c r="AN17">
        <f t="shared" si="2"/>
        <v>4.0915386035582536E-4</v>
      </c>
    </row>
    <row r="18" spans="1:4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  <c r="AJ18" s="4" t="s">
        <v>24</v>
      </c>
      <c r="AK18" s="5">
        <v>1634572569</v>
      </c>
      <c r="AL18" s="7">
        <v>1940619713</v>
      </c>
      <c r="AM18">
        <f t="shared" si="2"/>
        <v>1.675317764836989E-2</v>
      </c>
      <c r="AN18">
        <f t="shared" si="2"/>
        <v>1.9889937844550717E-2</v>
      </c>
    </row>
    <row r="19" spans="1:4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  <c r="AJ19" s="4" t="s">
        <v>25</v>
      </c>
      <c r="AK19" s="5">
        <v>53548462</v>
      </c>
      <c r="AL19" s="7">
        <v>42623551</v>
      </c>
      <c r="AM19">
        <f t="shared" si="2"/>
        <v>5.4883271241473058E-4</v>
      </c>
      <c r="AN19">
        <f t="shared" si="2"/>
        <v>4.3686033612090673E-4</v>
      </c>
    </row>
    <row r="20" spans="1:4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  <c r="AJ20" s="4" t="s">
        <v>26</v>
      </c>
      <c r="AK20" s="5">
        <v>9009435584</v>
      </c>
      <c r="AL20" s="7">
        <v>8498254914</v>
      </c>
      <c r="AM20">
        <f t="shared" si="2"/>
        <v>9.2340149169784044E-2</v>
      </c>
      <c r="AN20">
        <f t="shared" si="2"/>
        <v>8.7100919821794937E-2</v>
      </c>
    </row>
    <row r="21" spans="1:4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  <c r="AJ21" s="4" t="s">
        <v>27</v>
      </c>
      <c r="AK21" s="5">
        <v>20871130</v>
      </c>
      <c r="AL21" s="7">
        <v>21754388</v>
      </c>
      <c r="AM21">
        <f t="shared" si="2"/>
        <v>2.139138728029286E-4</v>
      </c>
      <c r="AN21">
        <f t="shared" si="2"/>
        <v>2.2296662363453998E-4</v>
      </c>
    </row>
    <row r="22" spans="1:4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  <c r="AJ22" s="4" t="s">
        <v>28</v>
      </c>
      <c r="AK22" s="5">
        <v>651461557</v>
      </c>
      <c r="AL22" s="7">
        <v>709777837</v>
      </c>
      <c r="AM22">
        <f t="shared" si="2"/>
        <v>6.6770062109763979E-3</v>
      </c>
      <c r="AN22">
        <f t="shared" si="2"/>
        <v>7.2747055833754948E-3</v>
      </c>
    </row>
    <row r="23" spans="1:4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  <c r="AJ23" s="4" t="s">
        <v>29</v>
      </c>
      <c r="AK23" s="5">
        <v>169246249</v>
      </c>
      <c r="AL23" s="7">
        <v>208993846</v>
      </c>
      <c r="AM23">
        <f t="shared" si="2"/>
        <v>1.734650715172527E-3</v>
      </c>
      <c r="AN23">
        <f t="shared" si="2"/>
        <v>2.1420346186257692E-3</v>
      </c>
    </row>
    <row r="24" spans="1:4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AJ24" s="4" t="s">
        <v>30</v>
      </c>
      <c r="AK24" s="5">
        <v>480913173</v>
      </c>
      <c r="AL24" s="7">
        <v>565056032</v>
      </c>
      <c r="AM24">
        <f t="shared" si="2"/>
        <v>4.9290095609760848E-3</v>
      </c>
      <c r="AN24">
        <f t="shared" si="2"/>
        <v>5.7914125471776349E-3</v>
      </c>
    </row>
    <row r="25" spans="1:4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AJ25" s="4" t="s">
        <v>31</v>
      </c>
      <c r="AK25" s="5">
        <v>353301038</v>
      </c>
      <c r="AL25" s="7">
        <v>478975262</v>
      </c>
      <c r="AM25">
        <f t="shared" si="2"/>
        <v>3.6210781737200928E-3</v>
      </c>
      <c r="AN25">
        <f t="shared" si="2"/>
        <v>4.9091473854658276E-3</v>
      </c>
    </row>
    <row r="26" spans="1:4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AJ26" s="4" t="s">
        <v>32</v>
      </c>
      <c r="AK26" s="5">
        <v>537021774</v>
      </c>
      <c r="AL26" s="7">
        <v>642820599</v>
      </c>
      <c r="AM26">
        <f t="shared" si="2"/>
        <v>5.5040818324565595E-3</v>
      </c>
      <c r="AN26">
        <f t="shared" si="2"/>
        <v>6.5884426885170272E-3</v>
      </c>
    </row>
    <row r="27" spans="1:4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AJ27" s="4" t="s">
        <v>33</v>
      </c>
      <c r="AK27" s="5">
        <v>10740402592</v>
      </c>
      <c r="AL27" s="7">
        <v>11701399770</v>
      </c>
      <c r="AM27">
        <f t="shared" si="2"/>
        <v>0.11008129957109809</v>
      </c>
      <c r="AN27">
        <f t="shared" si="2"/>
        <v>0.11993082032530093</v>
      </c>
    </row>
    <row r="28" spans="1:4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AJ28" s="4" t="s">
        <v>34</v>
      </c>
      <c r="AK28" s="5">
        <v>2478207482</v>
      </c>
      <c r="AL28" s="7">
        <v>5135913677</v>
      </c>
      <c r="AM28">
        <f t="shared" si="2"/>
        <v>2.5399820713292189E-2</v>
      </c>
      <c r="AN28">
        <f t="shared" si="2"/>
        <v>5.2639372426342E-2</v>
      </c>
    </row>
    <row r="29" spans="1:4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AJ29" s="4" t="s">
        <v>35</v>
      </c>
      <c r="AK29" s="5">
        <v>816729717</v>
      </c>
      <c r="AL29" s="7">
        <v>911804592</v>
      </c>
      <c r="AM29">
        <f t="shared" si="2"/>
        <v>8.3708844129048061E-3</v>
      </c>
      <c r="AN29">
        <f t="shared" si="2"/>
        <v>9.3453325964724578E-3</v>
      </c>
    </row>
    <row r="30" spans="1:4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AJ30" s="4" t="s">
        <v>36</v>
      </c>
      <c r="AK30" s="5">
        <v>364826004</v>
      </c>
      <c r="AL30" s="7">
        <v>456862459</v>
      </c>
      <c r="AM30">
        <f t="shared" si="2"/>
        <v>3.7392006764778293E-3</v>
      </c>
      <c r="AN30">
        <f t="shared" si="2"/>
        <v>4.6825072692738331E-3</v>
      </c>
    </row>
    <row r="31" spans="1:4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AJ31" s="4" t="s">
        <v>37</v>
      </c>
      <c r="AK31" s="5">
        <v>3840280984</v>
      </c>
      <c r="AL31" s="7">
        <v>4358360723</v>
      </c>
      <c r="AM31">
        <f t="shared" si="2"/>
        <v>3.9360081506793425E-2</v>
      </c>
      <c r="AN31">
        <f t="shared" si="2"/>
        <v>4.4670021284381918E-2</v>
      </c>
    </row>
    <row r="32" spans="1:40" x14ac:dyDescent="0.2">
      <c r="AK32" s="12">
        <f>SUM(AK2:AK31)</f>
        <v>97567912387</v>
      </c>
      <c r="AL32" s="12">
        <f>SUM(AL2:AL31)</f>
        <v>111754644286</v>
      </c>
      <c r="AM32">
        <f t="shared" si="2"/>
        <v>1</v>
      </c>
      <c r="AN32">
        <f t="shared" si="2"/>
        <v>1.145403663478304</v>
      </c>
    </row>
    <row r="33" spans="16:17" x14ac:dyDescent="0.2">
      <c r="P33" s="12"/>
      <c r="Q3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C1" workbookViewId="0">
      <selection activeCell="T1" sqref="T1:U8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2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T1" s="14">
        <v>2016</v>
      </c>
      <c r="U1" s="15">
        <v>2018</v>
      </c>
    </row>
    <row r="2" spans="1:21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S2" t="s">
        <v>63</v>
      </c>
      <c r="T2" s="14">
        <f>MIN(P2:P31)</f>
        <v>0.79570418888039551</v>
      </c>
      <c r="U2" s="15">
        <f>MIN(Q2:Q31)</f>
        <v>0.73255699801936314</v>
      </c>
    </row>
    <row r="3" spans="1:21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S3" t="s">
        <v>64</v>
      </c>
      <c r="T3" s="14">
        <f>MAX(P2:P31)</f>
        <v>0.98387594377729715</v>
      </c>
      <c r="U3" s="15">
        <f>MAX(Q2:Q31)</f>
        <v>0.99764732522008892</v>
      </c>
    </row>
    <row r="4" spans="1:21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S4" t="s">
        <v>65</v>
      </c>
      <c r="T4" s="14">
        <f>QUARTILE(P2:P31,1)</f>
        <v>0.84011573267089279</v>
      </c>
      <c r="U4" s="15">
        <f>QUARTILE(Q2:Q31,1)</f>
        <v>0.85768742051267455</v>
      </c>
    </row>
    <row r="5" spans="1:21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S5" t="s">
        <v>66</v>
      </c>
      <c r="T5" s="14">
        <f>QUARTILE(P2:P31,3)</f>
        <v>0.9614801423677074</v>
      </c>
      <c r="U5" s="15">
        <f>QUARTILE(Q2:Q31,3)</f>
        <v>0.95455374106961166</v>
      </c>
    </row>
    <row r="6" spans="1:21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S6" t="s">
        <v>67</v>
      </c>
      <c r="T6" s="14">
        <f>MEDIAN(P2:P31)</f>
        <v>0.9200757603851919</v>
      </c>
      <c r="U6" s="15">
        <f>MEDIAN(Q2:Q31)</f>
        <v>0.92014035611510381</v>
      </c>
    </row>
    <row r="7" spans="1:21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S7" t="s">
        <v>57</v>
      </c>
      <c r="T7" s="14">
        <f>AVERAGE(P2:P31)</f>
        <v>0.90102138521952069</v>
      </c>
      <c r="U7" s="15">
        <f>AVERAGE(Q2:Q31)</f>
        <v>0.90026889309851343</v>
      </c>
    </row>
    <row r="8" spans="1:21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S8" t="s">
        <v>68</v>
      </c>
      <c r="T8" s="14">
        <f>SKEW(P2:P31)</f>
        <v>-0.27961140918530902</v>
      </c>
      <c r="U8" s="15">
        <f>SKEW(Q2:Q31)</f>
        <v>-0.72054706170012583</v>
      </c>
    </row>
    <row r="9" spans="1:21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</row>
    <row r="10" spans="1:21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</row>
    <row r="11" spans="1:21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</row>
    <row r="12" spans="1:21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</row>
    <row r="13" spans="1:21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</row>
    <row r="14" spans="1:21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</row>
    <row r="15" spans="1:21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</row>
    <row r="16" spans="1:21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</row>
    <row r="17" spans="1:21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</row>
    <row r="18" spans="1:21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</row>
    <row r="19" spans="1:21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</row>
    <row r="20" spans="1:21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</row>
    <row r="21" spans="1:21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</row>
    <row r="22" spans="1:21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</row>
    <row r="23" spans="1:21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</row>
    <row r="24" spans="1:21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U24" s="10"/>
    </row>
    <row r="25" spans="1:21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U25" s="10"/>
    </row>
    <row r="26" spans="1:21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U26" s="10"/>
    </row>
    <row r="27" spans="1:21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U27" s="10"/>
    </row>
    <row r="28" spans="1:21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U28" s="10"/>
    </row>
    <row r="29" spans="1:21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U29" s="10"/>
    </row>
    <row r="30" spans="1:21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U30" s="10"/>
    </row>
    <row r="31" spans="1:21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U31" s="10"/>
    </row>
  </sheetData>
  <sortState ref="U24:U31">
    <sortCondition ref="U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C1" workbookViewId="0">
      <selection activeCell="S33" sqref="S33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1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17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</row>
    <row r="3" spans="1:17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17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</row>
    <row r="5" spans="1:17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</row>
    <row r="6" spans="1:17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</row>
    <row r="7" spans="1:17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</row>
    <row r="8" spans="1:17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17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17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</row>
    <row r="11" spans="1:17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</row>
    <row r="12" spans="1:17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</row>
    <row r="13" spans="1:17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</row>
    <row r="14" spans="1:17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</row>
    <row r="15" spans="1:17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</row>
    <row r="16" spans="1:17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2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2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</row>
    <row r="19" spans="1:22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</row>
    <row r="20" spans="1:22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S20" t="s">
        <v>55</v>
      </c>
      <c r="T20">
        <f>PEARSON(P2:P31,Q2:Q31)</f>
        <v>0.60504549867372726</v>
      </c>
    </row>
    <row r="21" spans="1:22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2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2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2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2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2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  <c r="V26" s="13" t="s">
        <v>56</v>
      </c>
    </row>
    <row r="27" spans="1:22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2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2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2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2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  <row r="32" spans="1:22" x14ac:dyDescent="0.2">
      <c r="P32" s="14"/>
      <c r="Q32" s="15"/>
    </row>
  </sheetData>
  <hyperlinks>
    <hyperlink ref="V2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modelo1</vt:lpstr>
      <vt:lpstr>modelo2</vt:lpstr>
      <vt:lpstr>exploracionCATEGORICAModelo1</vt:lpstr>
      <vt:lpstr>exploracionNUMERICAModelo1</vt:lpstr>
      <vt:lpstr>correlacionModelo1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2019-09-07T20:26:28Z</dcterms:modified>
</cp:coreProperties>
</file>