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ricca\Desktop\P2P Progettone\SourceCode\P2PFinalProject\Python\NewYork\"/>
    </mc:Choice>
  </mc:AlternateContent>
  <xr:revisionPtr revIDLastSave="0" documentId="13_ncr:1_{71DE982E-A4F2-4BD0-B3AE-5891463278E1}" xr6:coauthVersionLast="45" xr6:coauthVersionMax="45" xr10:uidLastSave="{00000000-0000-0000-0000-000000000000}"/>
  <bookViews>
    <workbookView xWindow="2196" yWindow="2196" windowWidth="17280" windowHeight="896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L235" i="1"/>
  <c r="L236" i="1"/>
  <c r="L240" i="1"/>
  <c r="L243" i="1"/>
  <c r="L244" i="1"/>
  <c r="L248" i="1"/>
  <c r="L251" i="1"/>
  <c r="L252" i="1"/>
  <c r="L256" i="1"/>
  <c r="L259" i="1"/>
  <c r="L260" i="1"/>
  <c r="L264" i="1"/>
  <c r="L267" i="1"/>
  <c r="L268" i="1"/>
  <c r="L272" i="1"/>
  <c r="L275" i="1"/>
  <c r="L276" i="1"/>
  <c r="L280" i="1"/>
  <c r="L283" i="1"/>
  <c r="L284" i="1"/>
  <c r="L288" i="1"/>
  <c r="L291" i="1"/>
  <c r="L292" i="1"/>
  <c r="K235" i="1"/>
  <c r="K238" i="1"/>
  <c r="K239" i="1"/>
  <c r="K243" i="1"/>
  <c r="K246" i="1"/>
  <c r="K247" i="1"/>
  <c r="K251" i="1"/>
  <c r="K254" i="1"/>
  <c r="K255" i="1"/>
  <c r="K259" i="1"/>
  <c r="K262" i="1"/>
  <c r="K263" i="1"/>
  <c r="K267" i="1"/>
  <c r="K270" i="1"/>
  <c r="K271" i="1"/>
  <c r="K275" i="1"/>
  <c r="K278" i="1"/>
  <c r="K279" i="1"/>
  <c r="K283" i="1"/>
  <c r="K286" i="1"/>
  <c r="K287" i="1"/>
  <c r="K291" i="1"/>
  <c r="J233" i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I233" i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L24" i="1"/>
  <c r="L233" i="1" s="1"/>
  <c r="L22" i="1"/>
  <c r="K236" i="1" s="1"/>
  <c r="K167" i="1"/>
  <c r="K171" i="1"/>
  <c r="K174" i="1"/>
  <c r="K175" i="1"/>
  <c r="K179" i="1"/>
  <c r="K182" i="1"/>
  <c r="K183" i="1"/>
  <c r="K187" i="1"/>
  <c r="K190" i="1"/>
  <c r="K191" i="1"/>
  <c r="K195" i="1"/>
  <c r="K198" i="1"/>
  <c r="K199" i="1"/>
  <c r="K203" i="1"/>
  <c r="K206" i="1"/>
  <c r="K207" i="1"/>
  <c r="K211" i="1"/>
  <c r="K214" i="1"/>
  <c r="K215" i="1"/>
  <c r="K219" i="1"/>
  <c r="K222" i="1"/>
  <c r="K223" i="1"/>
  <c r="K227" i="1"/>
  <c r="J167" i="1"/>
  <c r="J168" i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I167" i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J27" i="1"/>
  <c r="L169" i="1" s="1"/>
  <c r="J25" i="1"/>
  <c r="K172" i="1" s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K32" i="1"/>
  <c r="K40" i="1"/>
  <c r="K48" i="1"/>
  <c r="K56" i="1"/>
  <c r="K64" i="1"/>
  <c r="K72" i="1"/>
  <c r="K80" i="1"/>
  <c r="K88" i="1"/>
  <c r="J22" i="1"/>
  <c r="K37" i="1" s="1"/>
  <c r="J32" i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K76" i="1" l="1"/>
  <c r="K60" i="1"/>
  <c r="K36" i="1"/>
  <c r="L208" i="1"/>
  <c r="L192" i="1"/>
  <c r="L168" i="1"/>
  <c r="K91" i="1"/>
  <c r="K83" i="1"/>
  <c r="K75" i="1"/>
  <c r="K67" i="1"/>
  <c r="K59" i="1"/>
  <c r="K51" i="1"/>
  <c r="K43" i="1"/>
  <c r="K35" i="1"/>
  <c r="K226" i="1"/>
  <c r="K218" i="1"/>
  <c r="K210" i="1"/>
  <c r="K202" i="1"/>
  <c r="K194" i="1"/>
  <c r="K186" i="1"/>
  <c r="K178" i="1"/>
  <c r="K170" i="1"/>
  <c r="L223" i="1"/>
  <c r="L215" i="1"/>
  <c r="L207" i="1"/>
  <c r="L199" i="1"/>
  <c r="L191" i="1"/>
  <c r="L183" i="1"/>
  <c r="L175" i="1"/>
  <c r="L167" i="1"/>
  <c r="K290" i="1"/>
  <c r="K282" i="1"/>
  <c r="K274" i="1"/>
  <c r="K266" i="1"/>
  <c r="K258" i="1"/>
  <c r="K250" i="1"/>
  <c r="K242" i="1"/>
  <c r="K234" i="1"/>
  <c r="L287" i="1"/>
  <c r="L279" i="1"/>
  <c r="L271" i="1"/>
  <c r="L263" i="1"/>
  <c r="L255" i="1"/>
  <c r="L247" i="1"/>
  <c r="L239" i="1"/>
  <c r="K84" i="1"/>
  <c r="K68" i="1"/>
  <c r="K44" i="1"/>
  <c r="L224" i="1"/>
  <c r="L200" i="1"/>
  <c r="L184" i="1"/>
  <c r="K90" i="1"/>
  <c r="K82" i="1"/>
  <c r="K74" i="1"/>
  <c r="K66" i="1"/>
  <c r="K58" i="1"/>
  <c r="K50" i="1"/>
  <c r="K42" i="1"/>
  <c r="K34" i="1"/>
  <c r="K225" i="1"/>
  <c r="K217" i="1"/>
  <c r="K209" i="1"/>
  <c r="K201" i="1"/>
  <c r="K193" i="1"/>
  <c r="K185" i="1"/>
  <c r="K177" i="1"/>
  <c r="K169" i="1"/>
  <c r="L222" i="1"/>
  <c r="L214" i="1"/>
  <c r="L206" i="1"/>
  <c r="L198" i="1"/>
  <c r="L190" i="1"/>
  <c r="L182" i="1"/>
  <c r="L174" i="1"/>
  <c r="K289" i="1"/>
  <c r="K281" i="1"/>
  <c r="K273" i="1"/>
  <c r="K265" i="1"/>
  <c r="K257" i="1"/>
  <c r="K249" i="1"/>
  <c r="K241" i="1"/>
  <c r="K233" i="1"/>
  <c r="L286" i="1"/>
  <c r="L278" i="1"/>
  <c r="L270" i="1"/>
  <c r="L262" i="1"/>
  <c r="L254" i="1"/>
  <c r="L246" i="1"/>
  <c r="L238" i="1"/>
  <c r="K52" i="1"/>
  <c r="L216" i="1"/>
  <c r="L176" i="1"/>
  <c r="K89" i="1"/>
  <c r="K81" i="1"/>
  <c r="K73" i="1"/>
  <c r="K65" i="1"/>
  <c r="K57" i="1"/>
  <c r="K49" i="1"/>
  <c r="K41" i="1"/>
  <c r="K33" i="1"/>
  <c r="K224" i="1"/>
  <c r="K216" i="1"/>
  <c r="K208" i="1"/>
  <c r="K200" i="1"/>
  <c r="K192" i="1"/>
  <c r="K184" i="1"/>
  <c r="K176" i="1"/>
  <c r="K168" i="1"/>
  <c r="L221" i="1"/>
  <c r="L213" i="1"/>
  <c r="L205" i="1"/>
  <c r="L197" i="1"/>
  <c r="L189" i="1"/>
  <c r="L181" i="1"/>
  <c r="L173" i="1"/>
  <c r="K288" i="1"/>
  <c r="K280" i="1"/>
  <c r="K272" i="1"/>
  <c r="K264" i="1"/>
  <c r="K256" i="1"/>
  <c r="K248" i="1"/>
  <c r="K240" i="1"/>
  <c r="L293" i="1"/>
  <c r="L285" i="1"/>
  <c r="L277" i="1"/>
  <c r="L269" i="1"/>
  <c r="L261" i="1"/>
  <c r="L253" i="1"/>
  <c r="L245" i="1"/>
  <c r="L237" i="1"/>
  <c r="L212" i="1"/>
  <c r="L188" i="1"/>
  <c r="K79" i="1"/>
  <c r="K55" i="1"/>
  <c r="L227" i="1"/>
  <c r="L203" i="1"/>
  <c r="L195" i="1"/>
  <c r="L187" i="1"/>
  <c r="L179" i="1"/>
  <c r="L171" i="1"/>
  <c r="L204" i="1"/>
  <c r="L180" i="1"/>
  <c r="K71" i="1"/>
  <c r="K47" i="1"/>
  <c r="K31" i="1"/>
  <c r="L211" i="1"/>
  <c r="K86" i="1"/>
  <c r="K78" i="1"/>
  <c r="K70" i="1"/>
  <c r="K62" i="1"/>
  <c r="K54" i="1"/>
  <c r="K46" i="1"/>
  <c r="K38" i="1"/>
  <c r="K221" i="1"/>
  <c r="K213" i="1"/>
  <c r="K205" i="1"/>
  <c r="K197" i="1"/>
  <c r="K189" i="1"/>
  <c r="K181" i="1"/>
  <c r="K173" i="1"/>
  <c r="L226" i="1"/>
  <c r="L218" i="1"/>
  <c r="L210" i="1"/>
  <c r="L202" i="1"/>
  <c r="L194" i="1"/>
  <c r="L186" i="1"/>
  <c r="L178" i="1"/>
  <c r="L170" i="1"/>
  <c r="K293" i="1"/>
  <c r="K285" i="1"/>
  <c r="K277" i="1"/>
  <c r="K269" i="1"/>
  <c r="K261" i="1"/>
  <c r="K253" i="1"/>
  <c r="K245" i="1"/>
  <c r="K237" i="1"/>
  <c r="L290" i="1"/>
  <c r="L282" i="1"/>
  <c r="L274" i="1"/>
  <c r="L266" i="1"/>
  <c r="L258" i="1"/>
  <c r="L250" i="1"/>
  <c r="L242" i="1"/>
  <c r="L234" i="1"/>
  <c r="L220" i="1"/>
  <c r="L196" i="1"/>
  <c r="L172" i="1"/>
  <c r="K87" i="1"/>
  <c r="K63" i="1"/>
  <c r="K39" i="1"/>
  <c r="L219" i="1"/>
  <c r="K85" i="1"/>
  <c r="K77" i="1"/>
  <c r="K69" i="1"/>
  <c r="K61" i="1"/>
  <c r="K53" i="1"/>
  <c r="K45" i="1"/>
  <c r="K220" i="1"/>
  <c r="K212" i="1"/>
  <c r="K204" i="1"/>
  <c r="K196" i="1"/>
  <c r="K188" i="1"/>
  <c r="K180" i="1"/>
  <c r="L225" i="1"/>
  <c r="L217" i="1"/>
  <c r="L209" i="1"/>
  <c r="L201" i="1"/>
  <c r="L193" i="1"/>
  <c r="L185" i="1"/>
  <c r="L177" i="1"/>
  <c r="K292" i="1"/>
  <c r="K284" i="1"/>
  <c r="K276" i="1"/>
  <c r="K268" i="1"/>
  <c r="K260" i="1"/>
  <c r="K252" i="1"/>
  <c r="K244" i="1"/>
  <c r="L289" i="1"/>
  <c r="L281" i="1"/>
  <c r="L273" i="1"/>
  <c r="L265" i="1"/>
  <c r="L257" i="1"/>
  <c r="L249" i="1"/>
  <c r="L241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H167" i="1" l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H31" i="1" l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P167" i="1" l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6" i="1"/>
  <c r="O187" i="1"/>
  <c r="O188" i="1"/>
  <c r="O189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M12" i="1" l="1"/>
  <c r="M9" i="1"/>
  <c r="M6" i="1"/>
  <c r="M18" i="1"/>
  <c r="M15" i="1"/>
  <c r="M10" i="1"/>
  <c r="M7" i="1"/>
  <c r="M4" i="1"/>
  <c r="M16" i="1"/>
  <c r="M13" i="1"/>
  <c r="F24" i="1" l="1"/>
  <c r="F23" i="1"/>
  <c r="F22" i="1"/>
  <c r="D24" i="1"/>
  <c r="D23" i="1"/>
  <c r="D22" i="1"/>
</calcChain>
</file>

<file path=xl/sharedStrings.xml><?xml version="1.0" encoding="utf-8"?>
<sst xmlns="http://schemas.openxmlformats.org/spreadsheetml/2006/main" count="128" uniqueCount="38">
  <si>
    <t>Iteration</t>
  </si>
  <si>
    <t>Illness</t>
  </si>
  <si>
    <t>AVG node degree</t>
  </si>
  <si>
    <t>AVG clustering</t>
  </si>
  <si>
    <t>Edge density</t>
  </si>
  <si>
    <t>INFECTED OS</t>
  </si>
  <si>
    <t>INFECTABLE POPULATION</t>
  </si>
  <si>
    <t>TOTAL INFECTED</t>
  </si>
  <si>
    <t>TOTAL RECOVERED</t>
  </si>
  <si>
    <t>COVID</t>
  </si>
  <si>
    <t>HIV-AIDS</t>
  </si>
  <si>
    <t>SPANISH FLU</t>
  </si>
  <si>
    <t>AVERAGE</t>
  </si>
  <si>
    <t>ANDROID</t>
  </si>
  <si>
    <t>IOS</t>
  </si>
  <si>
    <t>INFECTED</t>
  </si>
  <si>
    <t>0</t>
  </si>
  <si>
    <t>1</t>
  </si>
  <si>
    <t>2</t>
  </si>
  <si>
    <t>3</t>
  </si>
  <si>
    <t>4</t>
  </si>
  <si>
    <t>RECOVERED</t>
  </si>
  <si>
    <t>1-IOS</t>
  </si>
  <si>
    <t>3-IOS</t>
  </si>
  <si>
    <t>4-IOS</t>
  </si>
  <si>
    <t>2-IOS</t>
  </si>
  <si>
    <t>3_IOS</t>
  </si>
  <si>
    <t>5</t>
  </si>
  <si>
    <t>N_ANDROID</t>
  </si>
  <si>
    <t>N_IOS</t>
  </si>
  <si>
    <t>%ANDROID</t>
  </si>
  <si>
    <t>%IOS</t>
  </si>
  <si>
    <t>COVID ANDROID MEAN</t>
  </si>
  <si>
    <t>AIDS ANDROID MEAN</t>
  </si>
  <si>
    <t>AIDS IOS MEAN</t>
  </si>
  <si>
    <t>SPANISH FLU ANDROID MEAN</t>
  </si>
  <si>
    <t>SPANISH FLU IOS MEAN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</si>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</sst>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NEW YORK-COVID PERCENTAGE</a:t>
            </a:r>
            <a:r>
              <a:rPr lang="en-GB" sz="2400" baseline="0">
                <a:solidFill>
                  <a:schemeClr val="tx1"/>
                </a:solidFill>
              </a:rPr>
              <a:t> OF INFECTION</a:t>
            </a:r>
            <a:r>
              <a:rPr lang="en-GB" sz="2400">
                <a:solidFill>
                  <a:schemeClr val="tx1"/>
                </a:solidFill>
              </a:rPr>
              <a:t> PER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9180524007249"/>
          <c:y val="0.12919146825396827"/>
          <c:w val="0.76858826204335895"/>
          <c:h val="0.69670568522684673"/>
        </c:manualLayout>
      </c:layout>
      <c:lineChart>
        <c:grouping val="standard"/>
        <c:varyColors val="0"/>
        <c:ser>
          <c:idx val="0"/>
          <c:order val="0"/>
          <c:tx>
            <c:strRef>
              <c:f>Foglio1!$K$30</c:f>
              <c:strCache>
                <c:ptCount val="1"/>
                <c:pt idx="0">
                  <c:v>%ANDROID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Foglio1!$K$31:$K$91</c:f>
              <c:numCache>
                <c:formatCode>General</c:formatCode>
                <c:ptCount val="61"/>
                <c:pt idx="0">
                  <c:v>0.40717110642629478</c:v>
                </c:pt>
                <c:pt idx="1">
                  <c:v>4.9728274473375347</c:v>
                </c:pt>
                <c:pt idx="2">
                  <c:v>8.3347702987590182</c:v>
                </c:pt>
                <c:pt idx="3">
                  <c:v>11.933117139567354</c:v>
                </c:pt>
                <c:pt idx="4">
                  <c:v>16.271269405986306</c:v>
                </c:pt>
                <c:pt idx="5">
                  <c:v>19.19878516161689</c:v>
                </c:pt>
                <c:pt idx="6">
                  <c:v>22.328773981098806</c:v>
                </c:pt>
                <c:pt idx="7">
                  <c:v>25.058266630325349</c:v>
                </c:pt>
                <c:pt idx="8">
                  <c:v>27.036828960323067</c:v>
                </c:pt>
                <c:pt idx="9">
                  <c:v>28.966441758400684</c:v>
                </c:pt>
                <c:pt idx="10">
                  <c:v>30.672444194752384</c:v>
                </c:pt>
                <c:pt idx="11">
                  <c:v>32.244947907685635</c:v>
                </c:pt>
                <c:pt idx="12">
                  <c:v>33.509292067394611</c:v>
                </c:pt>
                <c:pt idx="13">
                  <c:v>34.681299610072479</c:v>
                </c:pt>
                <c:pt idx="14">
                  <c:v>35.825494918704841</c:v>
                </c:pt>
                <c:pt idx="15">
                  <c:v>36.745523620930378</c:v>
                </c:pt>
                <c:pt idx="16">
                  <c:v>37.657208652942259</c:v>
                </c:pt>
                <c:pt idx="17">
                  <c:v>38.549981365803191</c:v>
                </c:pt>
                <c:pt idx="18">
                  <c:v>39.251405908431003</c:v>
                </c:pt>
                <c:pt idx="19">
                  <c:v>39.882743621264119</c:v>
                </c:pt>
                <c:pt idx="20">
                  <c:v>40.326070631949584</c:v>
                </c:pt>
                <c:pt idx="21">
                  <c:v>40.769397642635042</c:v>
                </c:pt>
                <c:pt idx="22">
                  <c:v>41.253886759707861</c:v>
                </c:pt>
                <c:pt idx="23">
                  <c:v>41.643814281025939</c:v>
                </c:pt>
                <c:pt idx="24">
                  <c:v>42.030404334258556</c:v>
                </c:pt>
                <c:pt idx="25">
                  <c:v>42.302964227904575</c:v>
                </c:pt>
                <c:pt idx="26">
                  <c:v>42.711247823692688</c:v>
                </c:pt>
                <c:pt idx="27">
                  <c:v>43.141781206717212</c:v>
                </c:pt>
                <c:pt idx="28">
                  <c:v>43.461065653559686</c:v>
                </c:pt>
                <c:pt idx="29">
                  <c:v>43.735294281248436</c:v>
                </c:pt>
                <c:pt idx="30">
                  <c:v>44.064034887666388</c:v>
                </c:pt>
                <c:pt idx="31">
                  <c:v>44.304888834500524</c:v>
                </c:pt>
                <c:pt idx="32">
                  <c:v>44.615829611129342</c:v>
                </c:pt>
                <c:pt idx="33">
                  <c:v>44.838327483493437</c:v>
                </c:pt>
                <c:pt idx="34">
                  <c:v>45.035238100535665</c:v>
                </c:pt>
                <c:pt idx="35">
                  <c:v>45.23882365374881</c:v>
                </c:pt>
                <c:pt idx="36">
                  <c:v>45.5208397069703</c:v>
                </c:pt>
                <c:pt idx="37">
                  <c:v>45.818986855938185</c:v>
                </c:pt>
                <c:pt idx="38">
                  <c:v>46.126033919800641</c:v>
                </c:pt>
                <c:pt idx="39">
                  <c:v>46.428631026215811</c:v>
                </c:pt>
                <c:pt idx="40">
                  <c:v>46.777396441146529</c:v>
                </c:pt>
                <c:pt idx="41">
                  <c:v>46.92591377094957</c:v>
                </c:pt>
                <c:pt idx="42">
                  <c:v>47.038831441174345</c:v>
                </c:pt>
                <c:pt idx="43">
                  <c:v>47.143405441185472</c:v>
                </c:pt>
                <c:pt idx="44">
                  <c:v>47.206261090128329</c:v>
                </c:pt>
                <c:pt idx="45">
                  <c:v>47.272454207156642</c:v>
                </c:pt>
                <c:pt idx="46">
                  <c:v>47.325853696524028</c:v>
                </c:pt>
                <c:pt idx="47">
                  <c:v>47.36757204759229</c:v>
                </c:pt>
                <c:pt idx="48">
                  <c:v>47.385371877381424</c:v>
                </c:pt>
                <c:pt idx="49">
                  <c:v>47.413184111426936</c:v>
                </c:pt>
                <c:pt idx="50">
                  <c:v>47.425421494406962</c:v>
                </c:pt>
                <c:pt idx="51">
                  <c:v>47.429871451854247</c:v>
                </c:pt>
                <c:pt idx="52">
                  <c:v>47.437658877386987</c:v>
                </c:pt>
                <c:pt idx="53">
                  <c:v>47.444890058238819</c:v>
                </c:pt>
                <c:pt idx="54">
                  <c:v>47.449896260367005</c:v>
                </c:pt>
                <c:pt idx="55">
                  <c:v>47.452677483771559</c:v>
                </c:pt>
                <c:pt idx="56">
                  <c:v>47.456014951857021</c:v>
                </c:pt>
                <c:pt idx="57">
                  <c:v>47.457127441218844</c:v>
                </c:pt>
                <c:pt idx="58">
                  <c:v>47.459352419942483</c:v>
                </c:pt>
                <c:pt idx="59">
                  <c:v>47.459352419942483</c:v>
                </c:pt>
                <c:pt idx="60">
                  <c:v>47.461021153985214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A-450B-9B30-2A7F82E3C750}"/>
            </c:ext>
          </c:extLst>
        </c:ser>
        <c:ser>
          <c:idx val="1"/>
          <c:order val="1"/>
          <c:tx>
            <c:strRef>
              <c:f>Foglio1!$L$30</c:f>
              <c:strCache>
                <c:ptCount val="1"/>
                <c:pt idx="0">
                  <c:v>%IOS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Foglio1!$L$31:$L$91</c:f>
              <c:numCache>
                <c:formatCode>General</c:formatCode>
                <c:ptCount val="61"/>
                <c:pt idx="0">
                  <c:v>1.0459081836327344</c:v>
                </c:pt>
                <c:pt idx="1">
                  <c:v>8.6658682634730528</c:v>
                </c:pt>
                <c:pt idx="2">
                  <c:v>14.725748502994012</c:v>
                </c:pt>
                <c:pt idx="3">
                  <c:v>18.783233532934133</c:v>
                </c:pt>
                <c:pt idx="4">
                  <c:v>20.381636726546905</c:v>
                </c:pt>
                <c:pt idx="5">
                  <c:v>21.334930139720559</c:v>
                </c:pt>
                <c:pt idx="6">
                  <c:v>23.094610778443116</c:v>
                </c:pt>
                <c:pt idx="7">
                  <c:v>24.174051896207587</c:v>
                </c:pt>
                <c:pt idx="8">
                  <c:v>25.3061876247505</c:v>
                </c:pt>
                <c:pt idx="9">
                  <c:v>26.018363273453094</c:v>
                </c:pt>
                <c:pt idx="10">
                  <c:v>26.615568862275452</c:v>
                </c:pt>
                <c:pt idx="11">
                  <c:v>27.687025948103795</c:v>
                </c:pt>
                <c:pt idx="12">
                  <c:v>28.41357285429142</c:v>
                </c:pt>
                <c:pt idx="13">
                  <c:v>29.310978043912179</c:v>
                </c:pt>
                <c:pt idx="14">
                  <c:v>30.246706586826349</c:v>
                </c:pt>
                <c:pt idx="15">
                  <c:v>30.757684630738524</c:v>
                </c:pt>
                <c:pt idx="16">
                  <c:v>31.875449101796406</c:v>
                </c:pt>
                <c:pt idx="17">
                  <c:v>32.766467065868262</c:v>
                </c:pt>
                <c:pt idx="18">
                  <c:v>33.837924151696605</c:v>
                </c:pt>
                <c:pt idx="19">
                  <c:v>35.077045908183635</c:v>
                </c:pt>
                <c:pt idx="20">
                  <c:v>36.051097804391219</c:v>
                </c:pt>
                <c:pt idx="21">
                  <c:v>36.657884231536926</c:v>
                </c:pt>
                <c:pt idx="22">
                  <c:v>37.124151696606788</c:v>
                </c:pt>
                <c:pt idx="23">
                  <c:v>37.486626746506985</c:v>
                </c:pt>
                <c:pt idx="24">
                  <c:v>37.761277445109783</c:v>
                </c:pt>
                <c:pt idx="25">
                  <c:v>38.069461077844316</c:v>
                </c:pt>
                <c:pt idx="26">
                  <c:v>38.914171656686626</c:v>
                </c:pt>
                <c:pt idx="27">
                  <c:v>39.578443113772451</c:v>
                </c:pt>
                <c:pt idx="28">
                  <c:v>40.071856287425149</c:v>
                </c:pt>
                <c:pt idx="29">
                  <c:v>40.396007984031932</c:v>
                </c:pt>
                <c:pt idx="30">
                  <c:v>40.586027944111777</c:v>
                </c:pt>
                <c:pt idx="31">
                  <c:v>41.018762475049904</c:v>
                </c:pt>
                <c:pt idx="32">
                  <c:v>41.786826347305386</c:v>
                </c:pt>
                <c:pt idx="33">
                  <c:v>42.794411177644712</c:v>
                </c:pt>
                <c:pt idx="34">
                  <c:v>43.340518962075848</c:v>
                </c:pt>
                <c:pt idx="35">
                  <c:v>43.742914171656686</c:v>
                </c:pt>
                <c:pt idx="36">
                  <c:v>44.067065868263469</c:v>
                </c:pt>
                <c:pt idx="37">
                  <c:v>44.228343313373252</c:v>
                </c:pt>
                <c:pt idx="38">
                  <c:v>44.341716566866268</c:v>
                </c:pt>
                <c:pt idx="39">
                  <c:v>44.464670658682635</c:v>
                </c:pt>
                <c:pt idx="40">
                  <c:v>44.616367265469066</c:v>
                </c:pt>
                <c:pt idx="41">
                  <c:v>44.686626746506988</c:v>
                </c:pt>
                <c:pt idx="42">
                  <c:v>44.752095808383238</c:v>
                </c:pt>
                <c:pt idx="43">
                  <c:v>44.833532934131739</c:v>
                </c:pt>
                <c:pt idx="44">
                  <c:v>44.881437125748505</c:v>
                </c:pt>
                <c:pt idx="45">
                  <c:v>44.91017964071856</c:v>
                </c:pt>
                <c:pt idx="46">
                  <c:v>44.919760479041912</c:v>
                </c:pt>
                <c:pt idx="47">
                  <c:v>44.926147704590818</c:v>
                </c:pt>
                <c:pt idx="48">
                  <c:v>44.932534930139724</c:v>
                </c:pt>
                <c:pt idx="49">
                  <c:v>44.934131736526943</c:v>
                </c:pt>
                <c:pt idx="50">
                  <c:v>44.93572854291417</c:v>
                </c:pt>
                <c:pt idx="51">
                  <c:v>44.937325349301396</c:v>
                </c:pt>
                <c:pt idx="52">
                  <c:v>44.937325349301396</c:v>
                </c:pt>
                <c:pt idx="53">
                  <c:v>44.938922155688623</c:v>
                </c:pt>
                <c:pt idx="54">
                  <c:v>44.940518962075849</c:v>
                </c:pt>
                <c:pt idx="55">
                  <c:v>44.940518962075849</c:v>
                </c:pt>
                <c:pt idx="56">
                  <c:v>44.940518962075849</c:v>
                </c:pt>
                <c:pt idx="57">
                  <c:v>44.940518962075849</c:v>
                </c:pt>
                <c:pt idx="58">
                  <c:v>44.940518962075849</c:v>
                </c:pt>
                <c:pt idx="59">
                  <c:v>44.942115768463076</c:v>
                </c:pt>
                <c:pt idx="60">
                  <c:v>44.942115768463076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54A-450B-9B30-2A7F82E3C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0442464"/>
        <c:axId val="917313024"/>
        <c:extLst/>
      </c:lineChart>
      <c:catAx>
        <c:axId val="920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3024"/>
        <c:crosses val="autoZero"/>
        <c:auto val="1"/>
        <c:lblAlgn val="ctr"/>
        <c:lblOffset val="100"/>
        <c:noMultiLvlLbl val="0"/>
      </c:catAx>
      <c:valAx>
        <c:axId val="917313024"/>
        <c:scaling>
          <c:orientation val="minMax"/>
          <c:max val="5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NEW YORK-HIV/AIDS PERCENTAGE</a:t>
            </a:r>
            <a:r>
              <a:rPr lang="en-GB" sz="2400" baseline="0">
                <a:solidFill>
                  <a:schemeClr val="tx1"/>
                </a:solidFill>
              </a:rPr>
              <a:t> OF INFECTION</a:t>
            </a:r>
            <a:r>
              <a:rPr lang="en-GB" sz="2400">
                <a:solidFill>
                  <a:schemeClr val="tx1"/>
                </a:solidFill>
              </a:rPr>
              <a:t> PER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9180524007249"/>
          <c:y val="0.12919146825396827"/>
          <c:w val="0.76858826204335895"/>
          <c:h val="0.69670568522684673"/>
        </c:manualLayout>
      </c:layout>
      <c:lineChart>
        <c:grouping val="standard"/>
        <c:varyColors val="0"/>
        <c:ser>
          <c:idx val="0"/>
          <c:order val="0"/>
          <c:tx>
            <c:strRef>
              <c:f>Foglio1!$K$166</c:f>
              <c:strCache>
                <c:ptCount val="1"/>
                <c:pt idx="0">
                  <c:v>%ANDROID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Foglio1!$K$167:$K$227</c:f>
              <c:numCache>
                <c:formatCode>General</c:formatCode>
                <c:ptCount val="61"/>
                <c:pt idx="0">
                  <c:v>1.8838443722919738E-2</c:v>
                </c:pt>
                <c:pt idx="1">
                  <c:v>5.0974612426723999E-2</c:v>
                </c:pt>
                <c:pt idx="2">
                  <c:v>0.14073425604769452</c:v>
                </c:pt>
                <c:pt idx="3">
                  <c:v>0.3501734244966257</c:v>
                </c:pt>
                <c:pt idx="4">
                  <c:v>0.5972894803913964</c:v>
                </c:pt>
                <c:pt idx="5">
                  <c:v>0.91532673618421778</c:v>
                </c:pt>
                <c:pt idx="6">
                  <c:v>1.2943118981394266</c:v>
                </c:pt>
                <c:pt idx="7">
                  <c:v>1.7586241287219777</c:v>
                </c:pt>
                <c:pt idx="8">
                  <c:v>2.2561806717567401</c:v>
                </c:pt>
                <c:pt idx="9">
                  <c:v>2.7659267960239804</c:v>
                </c:pt>
                <c:pt idx="10">
                  <c:v>3.3166742389822805</c:v>
                </c:pt>
                <c:pt idx="11">
                  <c:v>3.7909597633004952</c:v>
                </c:pt>
                <c:pt idx="12">
                  <c:v>4.2718941501091523</c:v>
                </c:pt>
                <c:pt idx="13">
                  <c:v>4.8924546492170959</c:v>
                </c:pt>
                <c:pt idx="14">
                  <c:v>5.5451513170288447</c:v>
                </c:pt>
                <c:pt idx="15">
                  <c:v>6.2100375660730709</c:v>
                </c:pt>
                <c:pt idx="16">
                  <c:v>6.8017863277224322</c:v>
                </c:pt>
                <c:pt idx="17">
                  <c:v>7.4145898205915275</c:v>
                </c:pt>
                <c:pt idx="18">
                  <c:v>8.135991400804512</c:v>
                </c:pt>
                <c:pt idx="19">
                  <c:v>8.7343890249443152</c:v>
                </c:pt>
                <c:pt idx="20">
                  <c:v>9.3682472490331445</c:v>
                </c:pt>
                <c:pt idx="21">
                  <c:v>10.018727629348078</c:v>
                </c:pt>
                <c:pt idx="22">
                  <c:v>10.546204053589832</c:v>
                </c:pt>
                <c:pt idx="23">
                  <c:v>11.007191852927162</c:v>
                </c:pt>
                <c:pt idx="24">
                  <c:v>11.485909952239004</c:v>
                </c:pt>
                <c:pt idx="25">
                  <c:v>11.875976551678285</c:v>
                </c:pt>
                <c:pt idx="26">
                  <c:v>12.241663988652608</c:v>
                </c:pt>
                <c:pt idx="27">
                  <c:v>12.570782681929499</c:v>
                </c:pt>
                <c:pt idx="28">
                  <c:v>12.820115025321085</c:v>
                </c:pt>
                <c:pt idx="29">
                  <c:v>13.029554193770016</c:v>
                </c:pt>
                <c:pt idx="30">
                  <c:v>13.236777074722134</c:v>
                </c:pt>
                <c:pt idx="31">
                  <c:v>13.393025343247524</c:v>
                </c:pt>
                <c:pt idx="32">
                  <c:v>13.526002593056372</c:v>
                </c:pt>
                <c:pt idx="33">
                  <c:v>13.685575292826984</c:v>
                </c:pt>
                <c:pt idx="34">
                  <c:v>13.79971409891291</c:v>
                </c:pt>
                <c:pt idx="35">
                  <c:v>13.930475061224943</c:v>
                </c:pt>
                <c:pt idx="36">
                  <c:v>14.020234704845913</c:v>
                </c:pt>
                <c:pt idx="37">
                  <c:v>14.105561773473255</c:v>
                </c:pt>
                <c:pt idx="38">
                  <c:v>14.189780698352189</c:v>
                </c:pt>
                <c:pt idx="39">
                  <c:v>14.27289147948272</c:v>
                </c:pt>
                <c:pt idx="40">
                  <c:v>14.372624416839352</c:v>
                </c:pt>
                <c:pt idx="41">
                  <c:v>14.449086335479439</c:v>
                </c:pt>
                <c:pt idx="42">
                  <c:v>14.515574960383862</c:v>
                </c:pt>
                <c:pt idx="43">
                  <c:v>14.589820591527133</c:v>
                </c:pt>
                <c:pt idx="44">
                  <c:v>14.644119635199079</c:v>
                </c:pt>
                <c:pt idx="45">
                  <c:v>14.699526822619429</c:v>
                </c:pt>
                <c:pt idx="46">
                  <c:v>14.731662991323235</c:v>
                </c:pt>
                <c:pt idx="47">
                  <c:v>14.762691016278632</c:v>
                </c:pt>
                <c:pt idx="48">
                  <c:v>14.793719041234029</c:v>
                </c:pt>
                <c:pt idx="49">
                  <c:v>14.816990059950577</c:v>
                </c:pt>
                <c:pt idx="50">
                  <c:v>14.829179641183055</c:v>
                </c:pt>
                <c:pt idx="51">
                  <c:v>14.859099522390046</c:v>
                </c:pt>
                <c:pt idx="52">
                  <c:v>14.883478684855</c:v>
                </c:pt>
                <c:pt idx="53">
                  <c:v>14.904533416074733</c:v>
                </c:pt>
                <c:pt idx="54">
                  <c:v>14.924480003546059</c:v>
                </c:pt>
                <c:pt idx="55">
                  <c:v>14.938885872275351</c:v>
                </c:pt>
                <c:pt idx="56">
                  <c:v>14.962156890991899</c:v>
                </c:pt>
                <c:pt idx="57">
                  <c:v>14.97656275972119</c:v>
                </c:pt>
                <c:pt idx="58">
                  <c:v>14.995401203444111</c:v>
                </c:pt>
                <c:pt idx="59">
                  <c:v>15.017564078412251</c:v>
                </c:pt>
                <c:pt idx="60">
                  <c:v>15.058565397103314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7-404A-BD57-233A34431513}"/>
            </c:ext>
          </c:extLst>
        </c:ser>
        <c:ser>
          <c:idx val="1"/>
          <c:order val="1"/>
          <c:tx>
            <c:strRef>
              <c:f>Foglio1!$L$166</c:f>
              <c:strCache>
                <c:ptCount val="1"/>
                <c:pt idx="0">
                  <c:v>%IOS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Foglio1!$L$167:$L$227</c:f>
              <c:numCache>
                <c:formatCode>General</c:formatCode>
                <c:ptCount val="61"/>
                <c:pt idx="0">
                  <c:v>2.1747894167320869E-2</c:v>
                </c:pt>
                <c:pt idx="1">
                  <c:v>0.13366998366255756</c:v>
                </c:pt>
                <c:pt idx="2">
                  <c:v>0.35114892533576625</c:v>
                </c:pt>
                <c:pt idx="3">
                  <c:v>0.72351530839574796</c:v>
                </c:pt>
                <c:pt idx="4">
                  <c:v>1.1038382381023104</c:v>
                </c:pt>
                <c:pt idx="5">
                  <c:v>1.6586747575905454</c:v>
                </c:pt>
                <c:pt idx="6">
                  <c:v>2.4092423245846684</c:v>
                </c:pt>
                <c:pt idx="7">
                  <c:v>3.1651142560098449</c:v>
                </c:pt>
                <c:pt idx="8">
                  <c:v>3.9231079332074432</c:v>
                </c:pt>
                <c:pt idx="9">
                  <c:v>4.6418493136152428</c:v>
                </c:pt>
                <c:pt idx="10">
                  <c:v>5.4062082281301054</c:v>
                </c:pt>
                <c:pt idx="11">
                  <c:v>6.0894103668498438</c:v>
                </c:pt>
                <c:pt idx="12">
                  <c:v>6.6797861280261399</c:v>
                </c:pt>
                <c:pt idx="13">
                  <c:v>7.2786488722921217</c:v>
                </c:pt>
                <c:pt idx="14">
                  <c:v>7.9210074048927464</c:v>
                </c:pt>
                <c:pt idx="15">
                  <c:v>8.5108527296259364</c:v>
                </c:pt>
                <c:pt idx="16">
                  <c:v>9.1542721351127696</c:v>
                </c:pt>
                <c:pt idx="17">
                  <c:v>9.7510131336063317</c:v>
                </c:pt>
                <c:pt idx="18">
                  <c:v>10.267127792747873</c:v>
                </c:pt>
                <c:pt idx="19">
                  <c:v>10.826207803780949</c:v>
                </c:pt>
                <c:pt idx="20">
                  <c:v>11.385818251257133</c:v>
                </c:pt>
                <c:pt idx="21">
                  <c:v>11.847297956758821</c:v>
                </c:pt>
                <c:pt idx="22">
                  <c:v>12.257855763722389</c:v>
                </c:pt>
                <c:pt idx="23">
                  <c:v>12.581421994016676</c:v>
                </c:pt>
                <c:pt idx="24">
                  <c:v>12.893318622562644</c:v>
                </c:pt>
                <c:pt idx="25">
                  <c:v>13.222719653731088</c:v>
                </c:pt>
                <c:pt idx="26">
                  <c:v>13.507033587235572</c:v>
                </c:pt>
                <c:pt idx="27">
                  <c:v>13.823173707326383</c:v>
                </c:pt>
                <c:pt idx="28">
                  <c:v>14.094226729753236</c:v>
                </c:pt>
                <c:pt idx="29">
                  <c:v>14.32496658250408</c:v>
                </c:pt>
                <c:pt idx="30">
                  <c:v>14.6124631346672</c:v>
                </c:pt>
                <c:pt idx="31">
                  <c:v>14.888820521525107</c:v>
                </c:pt>
                <c:pt idx="32">
                  <c:v>15.125395175150109</c:v>
                </c:pt>
                <c:pt idx="33">
                  <c:v>15.395387324690748</c:v>
                </c:pt>
                <c:pt idx="34">
                  <c:v>15.721605737200562</c:v>
                </c:pt>
                <c:pt idx="35">
                  <c:v>16.060024187901796</c:v>
                </c:pt>
                <c:pt idx="36">
                  <c:v>16.357068596040815</c:v>
                </c:pt>
                <c:pt idx="37">
                  <c:v>16.585686703019235</c:v>
                </c:pt>
                <c:pt idx="38">
                  <c:v>16.788313424285491</c:v>
                </c:pt>
                <c:pt idx="39">
                  <c:v>17.025418514353603</c:v>
                </c:pt>
                <c:pt idx="40">
                  <c:v>17.360654346396203</c:v>
                </c:pt>
                <c:pt idx="41">
                  <c:v>17.648150898559322</c:v>
                </c:pt>
                <c:pt idx="42">
                  <c:v>17.931934395620704</c:v>
                </c:pt>
                <c:pt idx="43">
                  <c:v>18.225796185101089</c:v>
                </c:pt>
                <c:pt idx="44">
                  <c:v>18.492075279539996</c:v>
                </c:pt>
                <c:pt idx="45">
                  <c:v>18.677728034626881</c:v>
                </c:pt>
                <c:pt idx="46">
                  <c:v>18.864972099043083</c:v>
                </c:pt>
                <c:pt idx="47">
                  <c:v>19.028876959962645</c:v>
                </c:pt>
                <c:pt idx="48">
                  <c:v>19.16838174449936</c:v>
                </c:pt>
                <c:pt idx="49">
                  <c:v>19.291442999299811</c:v>
                </c:pt>
                <c:pt idx="50">
                  <c:v>19.398591160807101</c:v>
                </c:pt>
                <c:pt idx="51">
                  <c:v>19.524304597823079</c:v>
                </c:pt>
                <c:pt idx="52">
                  <c:v>19.665931128132215</c:v>
                </c:pt>
                <c:pt idx="53">
                  <c:v>19.777853217627452</c:v>
                </c:pt>
                <c:pt idx="54">
                  <c:v>19.872801340943315</c:v>
                </c:pt>
                <c:pt idx="55">
                  <c:v>19.936453714115963</c:v>
                </c:pt>
                <c:pt idx="56">
                  <c:v>19.993210413528239</c:v>
                </c:pt>
                <c:pt idx="57">
                  <c:v>20.032993146761143</c:v>
                </c:pt>
                <c:pt idx="58">
                  <c:v>20.073306316437154</c:v>
                </c:pt>
                <c:pt idx="59">
                  <c:v>20.10566293946658</c:v>
                </c:pt>
                <c:pt idx="60">
                  <c:v>20.138019562496012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077-404A-BD57-233A3443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0442464"/>
        <c:axId val="917313024"/>
        <c:extLst/>
      </c:lineChart>
      <c:catAx>
        <c:axId val="920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3024"/>
        <c:crosses val="autoZero"/>
        <c:auto val="1"/>
        <c:lblAlgn val="ctr"/>
        <c:lblOffset val="100"/>
        <c:noMultiLvlLbl val="0"/>
      </c:catAx>
      <c:valAx>
        <c:axId val="917313024"/>
        <c:scaling>
          <c:orientation val="minMax"/>
          <c:max val="2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NEW YORK-SPANISH</a:t>
            </a:r>
            <a:r>
              <a:rPr lang="en-GB" sz="2400" baseline="0">
                <a:solidFill>
                  <a:schemeClr val="tx1"/>
                </a:solidFill>
              </a:rPr>
              <a:t> FLU</a:t>
            </a:r>
            <a:r>
              <a:rPr lang="en-GB" sz="2400">
                <a:solidFill>
                  <a:schemeClr val="tx1"/>
                </a:solidFill>
              </a:rPr>
              <a:t> PERCENTAGE OF INFECTION PER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9180524007249"/>
          <c:y val="0.12919146825396827"/>
          <c:w val="0.76858826204335895"/>
          <c:h val="0.69670568522684673"/>
        </c:manualLayout>
      </c:layout>
      <c:lineChart>
        <c:grouping val="standard"/>
        <c:varyColors val="0"/>
        <c:ser>
          <c:idx val="0"/>
          <c:order val="0"/>
          <c:tx>
            <c:strRef>
              <c:f>Foglio1!$K$232</c:f>
              <c:strCache>
                <c:ptCount val="1"/>
                <c:pt idx="0">
                  <c:v>%ANDROID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Foglio1!$K$233:$K$293</c:f>
              <c:numCache>
                <c:formatCode>General</c:formatCode>
                <c:ptCount val="61"/>
                <c:pt idx="0">
                  <c:v>0.29508830350240828</c:v>
                </c:pt>
                <c:pt idx="1">
                  <c:v>3.0408217874769572</c:v>
                </c:pt>
                <c:pt idx="2">
                  <c:v>6.317268240470951</c:v>
                </c:pt>
                <c:pt idx="3">
                  <c:v>8.9217755842302431</c:v>
                </c:pt>
                <c:pt idx="4">
                  <c:v>11.776773503002913</c:v>
                </c:pt>
                <c:pt idx="5">
                  <c:v>15.01605518225605</c:v>
                </c:pt>
                <c:pt idx="6">
                  <c:v>17.888148896949517</c:v>
                </c:pt>
                <c:pt idx="7">
                  <c:v>20.44954510316941</c:v>
                </c:pt>
                <c:pt idx="8">
                  <c:v>23.013914491288574</c:v>
                </c:pt>
                <c:pt idx="9">
                  <c:v>25.526996491645352</c:v>
                </c:pt>
                <c:pt idx="10">
                  <c:v>27.872837010168279</c:v>
                </c:pt>
                <c:pt idx="11">
                  <c:v>29.65600285425462</c:v>
                </c:pt>
                <c:pt idx="12">
                  <c:v>30.976095617529875</c:v>
                </c:pt>
                <c:pt idx="13">
                  <c:v>32.264226675387995</c:v>
                </c:pt>
                <c:pt idx="14">
                  <c:v>33.163614199916744</c:v>
                </c:pt>
                <c:pt idx="15">
                  <c:v>34.107599452934529</c:v>
                </c:pt>
                <c:pt idx="16">
                  <c:v>35.141523458405182</c:v>
                </c:pt>
                <c:pt idx="17">
                  <c:v>36.033478028185762</c:v>
                </c:pt>
                <c:pt idx="18">
                  <c:v>36.790152821549619</c:v>
                </c:pt>
                <c:pt idx="19">
                  <c:v>37.637509662841168</c:v>
                </c:pt>
                <c:pt idx="20">
                  <c:v>38.245525361241597</c:v>
                </c:pt>
                <c:pt idx="21">
                  <c:v>38.710085033002315</c:v>
                </c:pt>
                <c:pt idx="22">
                  <c:v>39.220729024201695</c:v>
                </c:pt>
                <c:pt idx="23">
                  <c:v>39.752185288695955</c:v>
                </c:pt>
                <c:pt idx="24">
                  <c:v>40.222691324255209</c:v>
                </c:pt>
                <c:pt idx="25">
                  <c:v>40.593595766188962</c:v>
                </c:pt>
                <c:pt idx="26">
                  <c:v>40.8767913420943</c:v>
                </c:pt>
                <c:pt idx="27">
                  <c:v>41.058155437949679</c:v>
                </c:pt>
                <c:pt idx="28">
                  <c:v>41.271481239222204</c:v>
                </c:pt>
                <c:pt idx="29">
                  <c:v>41.461021585300578</c:v>
                </c:pt>
                <c:pt idx="30">
                  <c:v>41.643128976630777</c:v>
                </c:pt>
                <c:pt idx="31">
                  <c:v>41.782868525896404</c:v>
                </c:pt>
                <c:pt idx="32">
                  <c:v>41.965719212701423</c:v>
                </c:pt>
                <c:pt idx="33">
                  <c:v>42.184248082297664</c:v>
                </c:pt>
                <c:pt idx="34">
                  <c:v>42.400547065469461</c:v>
                </c:pt>
                <c:pt idx="35">
                  <c:v>42.53136706903728</c:v>
                </c:pt>
                <c:pt idx="36">
                  <c:v>42.641374799310213</c:v>
                </c:pt>
                <c:pt idx="37">
                  <c:v>42.79152048522328</c:v>
                </c:pt>
                <c:pt idx="38">
                  <c:v>43.085865493250871</c:v>
                </c:pt>
                <c:pt idx="39">
                  <c:v>43.355681750609492</c:v>
                </c:pt>
                <c:pt idx="40">
                  <c:v>43.722126419694348</c:v>
                </c:pt>
                <c:pt idx="41">
                  <c:v>43.933222334542414</c:v>
                </c:pt>
                <c:pt idx="42">
                  <c:v>44.101950407325916</c:v>
                </c:pt>
                <c:pt idx="43">
                  <c:v>44.211958137598849</c:v>
                </c:pt>
                <c:pt idx="44">
                  <c:v>44.358387346137832</c:v>
                </c:pt>
                <c:pt idx="45">
                  <c:v>44.521169055122783</c:v>
                </c:pt>
                <c:pt idx="46">
                  <c:v>44.678004400309199</c:v>
                </c:pt>
                <c:pt idx="47">
                  <c:v>44.809567699351838</c:v>
                </c:pt>
                <c:pt idx="48">
                  <c:v>44.883897246833548</c:v>
                </c:pt>
                <c:pt idx="49">
                  <c:v>44.913629065826235</c:v>
                </c:pt>
                <c:pt idx="50">
                  <c:v>44.937414521020379</c:v>
                </c:pt>
                <c:pt idx="51">
                  <c:v>44.964916453588614</c:v>
                </c:pt>
                <c:pt idx="52">
                  <c:v>44.987215317833126</c:v>
                </c:pt>
                <c:pt idx="53">
                  <c:v>45.010257477552457</c:v>
                </c:pt>
                <c:pt idx="54">
                  <c:v>45.052625319617036</c:v>
                </c:pt>
                <c:pt idx="55">
                  <c:v>45.071207706487456</c:v>
                </c:pt>
                <c:pt idx="56">
                  <c:v>45.081613843134903</c:v>
                </c:pt>
                <c:pt idx="57">
                  <c:v>45.090533388832711</c:v>
                </c:pt>
                <c:pt idx="58">
                  <c:v>45.103912707379415</c:v>
                </c:pt>
                <c:pt idx="59">
                  <c:v>45.113575548552035</c:v>
                </c:pt>
                <c:pt idx="60">
                  <c:v>45.118035321400939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B-4307-834C-340222228DA3}"/>
            </c:ext>
          </c:extLst>
        </c:ser>
        <c:ser>
          <c:idx val="1"/>
          <c:order val="1"/>
          <c:tx>
            <c:strRef>
              <c:f>Foglio1!$L$232</c:f>
              <c:strCache>
                <c:ptCount val="1"/>
                <c:pt idx="0">
                  <c:v>%IOS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Foglio1!$L$233:$L$293</c:f>
              <c:numCache>
                <c:formatCode>General</c:formatCode>
                <c:ptCount val="61"/>
                <c:pt idx="0">
                  <c:v>0.33885930593360897</c:v>
                </c:pt>
                <c:pt idx="1">
                  <c:v>1.9228480053328678</c:v>
                </c:pt>
                <c:pt idx="2">
                  <c:v>3.5457221988556551</c:v>
                </c:pt>
                <c:pt idx="3">
                  <c:v>5.3812762377887644</c:v>
                </c:pt>
                <c:pt idx="4">
                  <c:v>6.9470125623953463</c:v>
                </c:pt>
                <c:pt idx="5">
                  <c:v>8.3754592853004883</c:v>
                </c:pt>
                <c:pt idx="6">
                  <c:v>9.6078913745625378</c:v>
                </c:pt>
                <c:pt idx="7">
                  <c:v>11.105379689074764</c:v>
                </c:pt>
                <c:pt idx="8">
                  <c:v>12.31241716992961</c:v>
                </c:pt>
                <c:pt idx="9">
                  <c:v>13.389307282697544</c:v>
                </c:pt>
                <c:pt idx="10">
                  <c:v>14.31859123409861</c:v>
                </c:pt>
                <c:pt idx="11">
                  <c:v>15.214544761965227</c:v>
                </c:pt>
                <c:pt idx="12">
                  <c:v>16.07319995873376</c:v>
                </c:pt>
                <c:pt idx="13">
                  <c:v>16.825515232797137</c:v>
                </c:pt>
                <c:pt idx="14">
                  <c:v>17.508788915253433</c:v>
                </c:pt>
                <c:pt idx="15">
                  <c:v>18.141273380895317</c:v>
                </c:pt>
                <c:pt idx="16">
                  <c:v>18.726142955773703</c:v>
                </c:pt>
                <c:pt idx="17">
                  <c:v>19.342755791161089</c:v>
                </c:pt>
                <c:pt idx="18">
                  <c:v>20.216489036671401</c:v>
                </c:pt>
                <c:pt idx="19">
                  <c:v>20.913253604844019</c:v>
                </c:pt>
                <c:pt idx="20">
                  <c:v>21.370356556173668</c:v>
                </c:pt>
                <c:pt idx="21">
                  <c:v>21.735404052027203</c:v>
                </c:pt>
                <c:pt idx="22">
                  <c:v>22.045694423502709</c:v>
                </c:pt>
                <c:pt idx="23">
                  <c:v>22.292498273960209</c:v>
                </c:pt>
                <c:pt idx="24">
                  <c:v>22.50835244542143</c:v>
                </c:pt>
                <c:pt idx="25">
                  <c:v>22.708334986628152</c:v>
                </c:pt>
                <c:pt idx="26">
                  <c:v>22.863083381609542</c:v>
                </c:pt>
                <c:pt idx="27">
                  <c:v>23.071795319456236</c:v>
                </c:pt>
                <c:pt idx="28">
                  <c:v>23.289236653942911</c:v>
                </c:pt>
                <c:pt idx="29">
                  <c:v>23.470966820356953</c:v>
                </c:pt>
                <c:pt idx="30">
                  <c:v>23.705866948123578</c:v>
                </c:pt>
                <c:pt idx="31">
                  <c:v>23.978065406988279</c:v>
                </c:pt>
                <c:pt idx="32">
                  <c:v>24.330415598638215</c:v>
                </c:pt>
                <c:pt idx="33">
                  <c:v>24.718476958360778</c:v>
                </c:pt>
                <c:pt idx="34">
                  <c:v>24.983533183610955</c:v>
                </c:pt>
                <c:pt idx="35">
                  <c:v>25.244621501297505</c:v>
                </c:pt>
                <c:pt idx="36">
                  <c:v>25.520787867725836</c:v>
                </c:pt>
                <c:pt idx="37">
                  <c:v>25.733467713136154</c:v>
                </c:pt>
                <c:pt idx="38">
                  <c:v>25.985826634182729</c:v>
                </c:pt>
                <c:pt idx="39">
                  <c:v>26.261199419098329</c:v>
                </c:pt>
                <c:pt idx="40">
                  <c:v>26.76671084270421</c:v>
                </c:pt>
                <c:pt idx="41">
                  <c:v>27.121441778892319</c:v>
                </c:pt>
                <c:pt idx="42">
                  <c:v>27.502360905000355</c:v>
                </c:pt>
                <c:pt idx="43">
                  <c:v>27.951528041202749</c:v>
                </c:pt>
                <c:pt idx="44">
                  <c:v>28.225313663092905</c:v>
                </c:pt>
                <c:pt idx="45">
                  <c:v>28.384823547150646</c:v>
                </c:pt>
                <c:pt idx="46">
                  <c:v>28.512590170699383</c:v>
                </c:pt>
                <c:pt idx="47">
                  <c:v>28.613375022815468</c:v>
                </c:pt>
                <c:pt idx="48">
                  <c:v>28.757806858131435</c:v>
                </c:pt>
                <c:pt idx="49">
                  <c:v>28.887160644705624</c:v>
                </c:pt>
                <c:pt idx="50">
                  <c:v>29.008578616152558</c:v>
                </c:pt>
                <c:pt idx="51">
                  <c:v>29.139519565752199</c:v>
                </c:pt>
                <c:pt idx="52">
                  <c:v>29.278396330479083</c:v>
                </c:pt>
                <c:pt idx="53">
                  <c:v>29.401401464951469</c:v>
                </c:pt>
                <c:pt idx="54">
                  <c:v>29.490282594376684</c:v>
                </c:pt>
                <c:pt idx="55">
                  <c:v>29.527580925474762</c:v>
                </c:pt>
                <c:pt idx="56">
                  <c:v>29.560117767496489</c:v>
                </c:pt>
                <c:pt idx="57">
                  <c:v>29.597416098594564</c:v>
                </c:pt>
                <c:pt idx="58">
                  <c:v>29.62439787002722</c:v>
                </c:pt>
                <c:pt idx="59">
                  <c:v>29.638682337256274</c:v>
                </c:pt>
                <c:pt idx="60">
                  <c:v>29.651379641459876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0EB-4307-834C-340222228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0442464"/>
        <c:axId val="917313024"/>
        <c:extLst/>
      </c:lineChart>
      <c:catAx>
        <c:axId val="920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3024"/>
        <c:crosses val="autoZero"/>
        <c:auto val="1"/>
        <c:lblAlgn val="ctr"/>
        <c:lblOffset val="100"/>
        <c:noMultiLvlLbl val="0"/>
      </c:catAx>
      <c:valAx>
        <c:axId val="917313024"/>
        <c:scaling>
          <c:orientation val="minMax"/>
          <c:max val="5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29</xdr:row>
      <xdr:rowOff>15240</xdr:rowOff>
    </xdr:from>
    <xdr:to>
      <xdr:col>36</xdr:col>
      <xdr:colOff>251460</xdr:colOff>
      <xdr:row>57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6AC59C0-3B0A-4D8E-8F6B-D1FEE952A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163</xdr:row>
      <xdr:rowOff>0</xdr:rowOff>
    </xdr:from>
    <xdr:to>
      <xdr:col>37</xdr:col>
      <xdr:colOff>213360</xdr:colOff>
      <xdr:row>191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2A75DE8-FE37-425C-B899-9D1650D46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230</xdr:row>
      <xdr:rowOff>0</xdr:rowOff>
    </xdr:from>
    <xdr:to>
      <xdr:col>37</xdr:col>
      <xdr:colOff>213360</xdr:colOff>
      <xdr:row>258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10EBE54-E552-4195-8794-0761A38C6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8376F-8692-4B39-B01A-A120E67DDA79}" name="Tabella1" displayName="Tabella1" ref="B30:L91" totalsRowShown="0">
  <autoFilter ref="B30:L91" xr:uid="{5A5DFC01-B664-475B-8D6B-79B3CDD05876}"/>
  <tableColumns count="11">
    <tableColumn id="1" xr3:uid="{EE1055DD-F81D-4ABB-ACEA-ED6D96AA8166}" name="0"/>
    <tableColumn id="2" xr3:uid="{E06AE1B3-AB00-4B74-82BB-92DC922F9794}" name="IOS"/>
    <tableColumn id="3" xr3:uid="{E4EC36F0-5AF4-4741-85B5-BD2616A01472}" name="2"/>
    <tableColumn id="4" xr3:uid="{E3C4FB52-019E-4340-AE4D-87217DE09A93}" name="3"/>
    <tableColumn id="5" xr3:uid="{3F5FB3A8-8504-4B24-9C92-6374C7724E98}" name="4"/>
    <tableColumn id="7" xr3:uid="{F1691D89-519A-4B74-8BF3-673296C2855E}" name="5"/>
    <tableColumn id="6" xr3:uid="{25BF3F4A-AE95-418B-8BF7-8B4BAEED9E8B}" name="ANDROID" dataDxfId="19">
      <calculatedColumnFormula>(Tabella1[[#This Row],[0]]+Tabella1[[#This Row],[2]]+Tabella1[[#This Row],[3]]+Tabella1[[#This Row],[4]])/4</calculatedColumnFormula>
    </tableColumn>
    <tableColumn id="8" xr3:uid="{7935C8D9-AC0E-46F2-AB3A-211D7075EF88}" name="N_ANDROID" dataDxfId="18">
      <calculatedColumnFormula>(Tabella1[[#This Row],[ANDROID]]+I30)</calculatedColumnFormula>
    </tableColumn>
    <tableColumn id="9" xr3:uid="{2612794F-CD56-4155-971C-036CC673B711}" name="N_IOS" dataDxfId="17">
      <calculatedColumnFormula>(Tabella1[[#This Row],[IOS]]+J30)</calculatedColumnFormula>
    </tableColumn>
    <tableColumn id="10" xr3:uid="{7928AFA9-132B-4577-878C-C6508A7E03C5}" name="%ANDROID" dataDxfId="16">
      <calculatedColumnFormula>(Tabella1[[#This Row],[N_ANDROID]]/$J$22)*100</calculatedColumnFormula>
    </tableColumn>
    <tableColumn id="11" xr3:uid="{DCA1B37C-0F17-45AA-B2C6-B2F33D7E100A}" name="%IOS" dataDxfId="15">
      <calculatedColumnFormula>(Tabella1[[#This Row],[N_IOS]]/$L$7)*100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19A122-5B83-444D-AAB2-A30B441B5713}" name="Tabella2" displayName="Tabella2" ref="O30:S161" totalsRowShown="0">
  <autoFilter ref="O30:S161" xr:uid="{7C326703-719A-4BCE-9074-64423E2EBE7D}"/>
  <tableColumns count="5">
    <tableColumn id="1" xr3:uid="{05F12830-2809-4B1B-9782-D0787EEDC033}" name="0"/>
    <tableColumn id="2" xr3:uid="{7E215C1B-1665-4E6E-B63A-1AFFD79887AF}" name="IOS"/>
    <tableColumn id="3" xr3:uid="{CA695CC1-7542-41D5-95AE-78B5C41ED36D}" name="2"/>
    <tableColumn id="4" xr3:uid="{6DCE7995-CB5A-4F2D-B51C-37D7DD253102}" name="3"/>
    <tableColumn id="5" xr3:uid="{D1D09E0D-C893-4D58-A4F9-9B62243741B3}" name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02F57D-5983-4B1D-BD93-5C44CB9DA3D1}" name="Tabella3" displayName="Tabella3" ref="B166:L227" totalsRowShown="0">
  <autoFilter ref="B166:L227" xr:uid="{A8E78BAB-3779-41BA-B229-CED65C8C77AD}"/>
  <tableColumns count="11">
    <tableColumn id="1" xr3:uid="{8E67EDA7-A933-4A54-80FF-CCE68A631412}" name="0"/>
    <tableColumn id="2" xr3:uid="{BC9586E9-9391-4464-9490-36AEE4295D17}" name="1-IOS"/>
    <tableColumn id="3" xr3:uid="{88E5792F-7499-4850-8BA4-D680B0613650}" name="2"/>
    <tableColumn id="4" xr3:uid="{7B6FA1B4-ED0C-4A78-9F0F-6560D7FBA091}" name="3-IOS"/>
    <tableColumn id="5" xr3:uid="{5CC972FB-8467-47FF-936F-BF9EDAE81C04}" name="4-IOS"/>
    <tableColumn id="6" xr3:uid="{D47F3998-404D-410F-AF35-8F12E383D2E9}" name="ANDROID" dataDxfId="14">
      <calculatedColumnFormula>(Tabella3[[#This Row],[2]]+Tabella3[[#This Row],[0]])/2</calculatedColumnFormula>
    </tableColumn>
    <tableColumn id="7" xr3:uid="{39035FC1-1DE3-4DE2-9CD4-55C25D460EFA}" name="IOS" dataDxfId="13">
      <calculatedColumnFormula>(Tabella3[[#This Row],[1-IOS]]+Tabella3[[#This Row],[3-IOS]]+Tabella3[[#This Row],[4-IOS]])/3</calculatedColumnFormula>
    </tableColumn>
    <tableColumn id="8" xr3:uid="{3A28BDD5-E0A0-4950-9D57-8BA193798B40}" name="N_ANDROID" dataDxfId="12">
      <calculatedColumnFormula>(Tabella3[[#This Row],[ANDROID]]+I166)</calculatedColumnFormula>
    </tableColumn>
    <tableColumn id="9" xr3:uid="{FD0B2992-EED3-42DE-BA74-167FDA4CCE0C}" name="N_IOS" dataDxfId="11">
      <calculatedColumnFormula>(Tabella3[[#This Row],[IOS]]+J166)</calculatedColumnFormula>
    </tableColumn>
    <tableColumn id="10" xr3:uid="{B421F3B2-4346-40D3-BDB5-89D9E3268CF0}" name="%ANDROID" dataDxfId="10">
      <calculatedColumnFormula>(Tabella3[[#This Row],[N_ANDROID]]/$J$25)*100</calculatedColumnFormula>
    </tableColumn>
    <tableColumn id="11" xr3:uid="{36DE22C2-5473-4F19-828F-6EFDD39F6365}" name="%IOS" dataDxfId="9">
      <calculatedColumnFormula>(Tabella3[[#This Row],[N_IOS]]/$J$27)*100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639F40-382B-49F9-B2FA-12823F0CA87D}" name="Tabella4" displayName="Tabella4" ref="O166:S189" totalsRowShown="0">
  <autoFilter ref="O166:S189" xr:uid="{5607CFFB-AE84-4831-81D8-E82352E148BB}"/>
  <tableColumns count="5">
    <tableColumn id="1" xr3:uid="{86E35AF8-91A0-4160-B38E-7F536C0A33CA}" name="0" dataDxfId="8">
      <calculatedColumnFormula>0</calculatedColumnFormula>
    </tableColumn>
    <tableColumn id="2" xr3:uid="{5A72875B-352F-4E26-AEC2-A20A2B58B7AA}" name="1-IOS" dataDxfId="7">
      <calculatedColumnFormula>0</calculatedColumnFormula>
    </tableColumn>
    <tableColumn id="3" xr3:uid="{6471CFCC-4C1E-4FF4-BA3E-144E0FB50355}" name="2"/>
    <tableColumn id="4" xr3:uid="{35130CD3-778A-4A01-910E-12D5CC95DC22}" name="3-IOS" dataDxfId="6">
      <calculatedColumnFormula>0</calculatedColumnFormula>
    </tableColumn>
    <tableColumn id="5" xr3:uid="{E2117D8C-F37B-49D5-A67C-7F59FCA484F6}" name="4-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C12F6-B9E2-43D6-B815-F9D5E8D3509D}" name="Tabella5" displayName="Tabella5" ref="B232:L293" totalsRowShown="0">
  <autoFilter ref="B232:L293" xr:uid="{85B683B2-F823-4A48-ACB9-722C4D109E16}"/>
  <tableColumns count="11">
    <tableColumn id="1" xr3:uid="{C68E178F-4A6E-49BB-A6D8-ED59FA895F8A}" name="0"/>
    <tableColumn id="2" xr3:uid="{86157E99-A457-482F-AE78-4CE7363632EB}" name="1"/>
    <tableColumn id="3" xr3:uid="{A65F5CDB-E142-4C1E-96D1-E207DCAFAF3C}" name="2-IOS"/>
    <tableColumn id="4" xr3:uid="{C26874D3-C9B9-4370-A000-35C8EE8F7FA7}" name="3_IOS"/>
    <tableColumn id="5" xr3:uid="{66AD9C9D-A2C9-41DD-ACA4-8C81A43FD1D9}" name="4"/>
    <tableColumn id="6" xr3:uid="{86188F36-A664-4925-9637-E904DC31E66D}" name="IOS" dataDxfId="5">
      <calculatedColumnFormula>(Tabella5[[#This Row],[2-IOS]]+Tabella5[[#This Row],[3_IOS]])/2</calculatedColumnFormula>
    </tableColumn>
    <tableColumn id="7" xr3:uid="{E8DB8462-E78A-4803-9D11-E44B09E79054}" name="ANDROID" dataDxfId="4">
      <calculatedColumnFormula>(Tabella5[[#This Row],[0]]+Tabella5[[#This Row],[1]]+Tabella5[[#This Row],[4]])/3</calculatedColumnFormula>
    </tableColumn>
    <tableColumn id="8" xr3:uid="{2FAE7C23-C5B2-4B92-897D-335F14DE361C}" name="N_ANDROID" dataDxfId="3">
      <calculatedColumnFormula>(Tabella5[[#This Row],[ANDROID]]+I232)</calculatedColumnFormula>
    </tableColumn>
    <tableColumn id="9" xr3:uid="{FA1AB92F-BC74-44C0-938D-85D47CF697C6}" name="N_IOS" dataDxfId="2">
      <calculatedColumnFormula>(Tabella5[[#This Row],[IOS]]+J232)</calculatedColumnFormula>
    </tableColumn>
    <tableColumn id="10" xr3:uid="{3A10A3EE-B19F-47F2-BFA3-6AE597E7375C}" name="%ANDROID" dataDxfId="1">
      <calculatedColumnFormula>(Tabella5[[#This Row],[N_ANDROID]]/$L$22)*100</calculatedColumnFormula>
    </tableColumn>
    <tableColumn id="11" xr3:uid="{ACBFB1B9-FDA2-4AED-99DB-454E4A377963}" name="%IOS" dataDxfId="0">
      <calculatedColumnFormula>(Tabella5[[#This Row],[N_IOS]]/$L$24)*100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FD2D9A-7AA7-4F2E-A2D4-C305A3F71AF5}" name="Tabella6" displayName="Tabella6" ref="O232:S363" totalsRowShown="0">
  <autoFilter ref="O232:S363" xr:uid="{4DA70B4A-40C9-4D3A-AB5A-9796F99F0359}"/>
  <tableColumns count="5">
    <tableColumn id="1" xr3:uid="{7B403143-02F5-441E-8BA0-B2EAB82B127D}" name="0"/>
    <tableColumn id="2" xr3:uid="{61B66FF6-F9E8-4F9D-8566-ADCE0A230AEB}" name="1"/>
    <tableColumn id="3" xr3:uid="{36381536-9F40-4809-AABC-FCFCC81C543E}" name="2-IOS"/>
    <tableColumn id="4" xr3:uid="{62B5E11B-A772-44D7-A89A-8456F4601747}" name="3-IOS"/>
    <tableColumn id="5" xr3:uid="{9984AA25-2855-46BF-BF02-95F493A2224B}" name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363"/>
  <sheetViews>
    <sheetView tabSelected="1" workbookViewId="0">
      <selection activeCell="F12" sqref="F12"/>
    </sheetView>
  </sheetViews>
  <sheetFormatPr defaultRowHeight="14.4" x14ac:dyDescent="0.3"/>
  <cols>
    <col min="2" max="2" width="10.88671875" customWidth="1"/>
    <col min="5" max="5" width="10" bestFit="1" customWidth="1"/>
    <col min="6" max="6" width="13.6640625" customWidth="1"/>
    <col min="7" max="7" width="9" customWidth="1"/>
    <col min="8" max="8" width="10.5546875" customWidth="1"/>
    <col min="9" max="12" width="17" customWidth="1"/>
    <col min="15" max="15" width="10.88671875" customWidth="1"/>
  </cols>
  <sheetData>
    <row r="3" spans="2:14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37</v>
      </c>
      <c r="I3" t="s">
        <v>0</v>
      </c>
      <c r="J3" t="s">
        <v>1</v>
      </c>
      <c r="K3" t="s">
        <v>5</v>
      </c>
      <c r="L3" t="s">
        <v>6</v>
      </c>
      <c r="M3" t="s">
        <v>7</v>
      </c>
      <c r="N3" t="s">
        <v>8</v>
      </c>
    </row>
    <row r="4" spans="2:14" x14ac:dyDescent="0.3">
      <c r="B4">
        <v>0</v>
      </c>
      <c r="C4" t="s">
        <v>9</v>
      </c>
      <c r="D4">
        <v>2</v>
      </c>
      <c r="E4">
        <v>8.0000000000000007E-5</v>
      </c>
      <c r="F4">
        <v>8.0000000000000007E-5</v>
      </c>
      <c r="G4">
        <v>37</v>
      </c>
      <c r="I4">
        <v>0</v>
      </c>
      <c r="J4" t="s">
        <v>9</v>
      </c>
      <c r="K4" t="s">
        <v>13</v>
      </c>
      <c r="L4">
        <v>44900</v>
      </c>
      <c r="M4">
        <f>25121+907</f>
        <v>26028</v>
      </c>
      <c r="N4">
        <v>25121</v>
      </c>
    </row>
    <row r="5" spans="2:14" x14ac:dyDescent="0.3">
      <c r="C5" t="s">
        <v>10</v>
      </c>
      <c r="D5">
        <v>2</v>
      </c>
      <c r="E5">
        <v>0</v>
      </c>
      <c r="F5">
        <v>4.0000000000000002E-4</v>
      </c>
      <c r="G5">
        <v>36</v>
      </c>
      <c r="J5" t="s">
        <v>10</v>
      </c>
      <c r="K5" t="s">
        <v>13</v>
      </c>
      <c r="L5">
        <v>45255</v>
      </c>
      <c r="M5">
        <v>5111</v>
      </c>
      <c r="N5">
        <v>1</v>
      </c>
    </row>
    <row r="6" spans="2:14" x14ac:dyDescent="0.3">
      <c r="C6" t="s">
        <v>11</v>
      </c>
      <c r="D6">
        <v>2.0299999999999998</v>
      </c>
      <c r="E6">
        <v>2.0000000000000002E-5</v>
      </c>
      <c r="F6">
        <v>1E-4</v>
      </c>
      <c r="G6">
        <v>35</v>
      </c>
      <c r="J6" t="s">
        <v>11</v>
      </c>
      <c r="K6" t="s">
        <v>13</v>
      </c>
      <c r="L6">
        <v>44734</v>
      </c>
      <c r="M6">
        <f>N6+329</f>
        <v>20152</v>
      </c>
      <c r="N6">
        <v>19823</v>
      </c>
    </row>
    <row r="7" spans="2:14" x14ac:dyDescent="0.3">
      <c r="B7">
        <v>1</v>
      </c>
      <c r="C7" t="s">
        <v>9</v>
      </c>
      <c r="D7">
        <v>2</v>
      </c>
      <c r="E7">
        <v>0</v>
      </c>
      <c r="F7">
        <v>6.9999999999999994E-5</v>
      </c>
      <c r="G7">
        <v>60</v>
      </c>
      <c r="I7">
        <v>1</v>
      </c>
      <c r="J7" t="s">
        <v>9</v>
      </c>
      <c r="K7" t="s">
        <v>14</v>
      </c>
      <c r="L7">
        <v>62625</v>
      </c>
      <c r="M7">
        <f>28053+98</f>
        <v>28151</v>
      </c>
      <c r="N7">
        <v>28053</v>
      </c>
    </row>
    <row r="8" spans="2:14" x14ac:dyDescent="0.3">
      <c r="C8" t="s">
        <v>10</v>
      </c>
      <c r="D8">
        <v>2.0169999999999999</v>
      </c>
      <c r="E8">
        <v>8.0000000000000007E-5</v>
      </c>
      <c r="F8">
        <v>1.6000000000000001E-4</v>
      </c>
      <c r="G8">
        <v>39</v>
      </c>
      <c r="J8" t="s">
        <v>10</v>
      </c>
      <c r="K8" t="s">
        <v>14</v>
      </c>
      <c r="L8">
        <v>63069</v>
      </c>
      <c r="M8">
        <v>12712</v>
      </c>
      <c r="N8">
        <v>0</v>
      </c>
    </row>
    <row r="9" spans="2:14" x14ac:dyDescent="0.3">
      <c r="C9" t="s">
        <v>11</v>
      </c>
      <c r="D9">
        <v>2.0499999999999998</v>
      </c>
      <c r="E9">
        <v>2.5999999999999998E-4</v>
      </c>
      <c r="F9">
        <v>1E-4</v>
      </c>
      <c r="G9">
        <v>37</v>
      </c>
      <c r="J9" t="s">
        <v>11</v>
      </c>
      <c r="K9" t="s">
        <v>13</v>
      </c>
      <c r="L9">
        <v>44896</v>
      </c>
      <c r="M9">
        <f>N9+608</f>
        <v>20017</v>
      </c>
      <c r="N9">
        <v>19409</v>
      </c>
    </row>
    <row r="10" spans="2:14" x14ac:dyDescent="0.3">
      <c r="B10">
        <v>2</v>
      </c>
      <c r="C10" t="s">
        <v>9</v>
      </c>
      <c r="D10">
        <v>2.0190000000000001</v>
      </c>
      <c r="E10">
        <v>2.5000000000000001E-4</v>
      </c>
      <c r="F10">
        <v>1.0000000000000001E-5</v>
      </c>
      <c r="G10">
        <v>43</v>
      </c>
      <c r="I10">
        <v>2</v>
      </c>
      <c r="J10" t="s">
        <v>9</v>
      </c>
      <c r="K10" t="s">
        <v>13</v>
      </c>
      <c r="L10">
        <v>45202</v>
      </c>
      <c r="M10">
        <f>20308+643</f>
        <v>20951</v>
      </c>
      <c r="N10">
        <v>20308</v>
      </c>
    </row>
    <row r="11" spans="2:14" x14ac:dyDescent="0.3">
      <c r="C11" t="s">
        <v>10</v>
      </c>
      <c r="D11">
        <v>2.0569999999999999</v>
      </c>
      <c r="E11">
        <v>1.2999999999999999E-4</v>
      </c>
      <c r="F11">
        <v>2.3000000000000001E-4</v>
      </c>
      <c r="G11">
        <v>27</v>
      </c>
      <c r="J11" t="s">
        <v>10</v>
      </c>
      <c r="K11" t="s">
        <v>13</v>
      </c>
      <c r="L11">
        <v>44986</v>
      </c>
      <c r="M11">
        <v>9289</v>
      </c>
      <c r="N11">
        <v>2</v>
      </c>
    </row>
    <row r="12" spans="2:14" x14ac:dyDescent="0.3">
      <c r="C12" t="s">
        <v>11</v>
      </c>
      <c r="D12">
        <v>2.04</v>
      </c>
      <c r="E12">
        <v>2.0000000000000001E-4</v>
      </c>
      <c r="F12">
        <v>1E-4</v>
      </c>
      <c r="G12">
        <v>48</v>
      </c>
      <c r="J12" t="s">
        <v>11</v>
      </c>
      <c r="K12" t="s">
        <v>14</v>
      </c>
      <c r="L12">
        <v>62942</v>
      </c>
      <c r="M12">
        <f>N12+487</f>
        <v>19156</v>
      </c>
      <c r="N12">
        <v>18669</v>
      </c>
    </row>
    <row r="13" spans="2:14" x14ac:dyDescent="0.3">
      <c r="B13">
        <v>3</v>
      </c>
      <c r="C13" t="s">
        <v>9</v>
      </c>
      <c r="D13">
        <v>2.0150000000000001</v>
      </c>
      <c r="E13">
        <v>2.0000000000000001E-4</v>
      </c>
      <c r="F13">
        <v>9.7999999999999997E-5</v>
      </c>
      <c r="G13">
        <v>56</v>
      </c>
      <c r="I13">
        <v>3</v>
      </c>
      <c r="J13" t="s">
        <v>9</v>
      </c>
      <c r="K13" t="s">
        <v>13</v>
      </c>
      <c r="L13">
        <v>45179</v>
      </c>
      <c r="M13">
        <f>20714+398</f>
        <v>21112</v>
      </c>
      <c r="N13">
        <v>20714</v>
      </c>
    </row>
    <row r="14" spans="2:14" x14ac:dyDescent="0.3">
      <c r="C14" t="s">
        <v>10</v>
      </c>
      <c r="D14">
        <v>2.012</v>
      </c>
      <c r="E14">
        <v>9.0000000000000006E-5</v>
      </c>
      <c r="F14">
        <v>1.7000000000000001E-4</v>
      </c>
      <c r="G14">
        <v>37</v>
      </c>
      <c r="J14" t="s">
        <v>10</v>
      </c>
      <c r="K14" t="s">
        <v>14</v>
      </c>
      <c r="L14">
        <v>62801</v>
      </c>
      <c r="M14">
        <v>12019</v>
      </c>
      <c r="N14">
        <v>0</v>
      </c>
    </row>
    <row r="15" spans="2:14" x14ac:dyDescent="0.3">
      <c r="C15" t="s">
        <v>11</v>
      </c>
      <c r="D15">
        <v>2.012</v>
      </c>
      <c r="E15">
        <v>1.1E-4</v>
      </c>
      <c r="F15">
        <v>1.1E-4</v>
      </c>
      <c r="G15">
        <v>56</v>
      </c>
      <c r="J15" t="s">
        <v>11</v>
      </c>
      <c r="K15" t="s">
        <v>14</v>
      </c>
      <c r="L15">
        <v>62940</v>
      </c>
      <c r="M15">
        <f>18185+122</f>
        <v>18307</v>
      </c>
      <c r="N15">
        <v>18185</v>
      </c>
    </row>
    <row r="16" spans="2:14" x14ac:dyDescent="0.3">
      <c r="B16">
        <v>4</v>
      </c>
      <c r="C16" t="s">
        <v>9</v>
      </c>
      <c r="D16">
        <v>2.0139999999999998</v>
      </c>
      <c r="E16">
        <v>0</v>
      </c>
      <c r="F16">
        <v>1.2E-4</v>
      </c>
      <c r="G16">
        <v>51</v>
      </c>
      <c r="I16">
        <v>4</v>
      </c>
      <c r="J16" t="s">
        <v>9</v>
      </c>
      <c r="K16" t="s">
        <v>13</v>
      </c>
      <c r="L16">
        <v>44496</v>
      </c>
      <c r="M16">
        <f>16962+281</f>
        <v>17243</v>
      </c>
      <c r="N16">
        <v>16962</v>
      </c>
    </row>
    <row r="17" spans="1:19" x14ac:dyDescent="0.3">
      <c r="C17" t="s">
        <v>10</v>
      </c>
      <c r="D17">
        <v>2.04</v>
      </c>
      <c r="E17">
        <v>0</v>
      </c>
      <c r="F17">
        <v>1.4999999999999999E-4</v>
      </c>
      <c r="G17">
        <v>34</v>
      </c>
      <c r="J17" t="s">
        <v>10</v>
      </c>
      <c r="K17" t="s">
        <v>14</v>
      </c>
      <c r="L17">
        <v>62654</v>
      </c>
      <c r="M17">
        <v>13682</v>
      </c>
      <c r="N17">
        <v>2</v>
      </c>
    </row>
    <row r="18" spans="1:19" x14ac:dyDescent="0.3">
      <c r="C18" t="s">
        <v>11</v>
      </c>
      <c r="D18">
        <v>2.0499999999999998</v>
      </c>
      <c r="E18">
        <v>2.2000000000000001E-4</v>
      </c>
      <c r="F18">
        <v>1E-4</v>
      </c>
      <c r="G18">
        <v>40</v>
      </c>
      <c r="J18" t="s">
        <v>11</v>
      </c>
      <c r="K18" t="s">
        <v>13</v>
      </c>
      <c r="L18">
        <v>44906</v>
      </c>
      <c r="M18">
        <f>N18+564</f>
        <v>20556</v>
      </c>
      <c r="N18">
        <v>19992</v>
      </c>
    </row>
    <row r="21" spans="1:19" x14ac:dyDescent="0.3">
      <c r="B21" t="s">
        <v>12</v>
      </c>
      <c r="C21" t="s">
        <v>1</v>
      </c>
      <c r="D21" t="s">
        <v>2</v>
      </c>
      <c r="E21" t="s">
        <v>3</v>
      </c>
      <c r="F21" t="s">
        <v>4</v>
      </c>
      <c r="G21" t="s">
        <v>37</v>
      </c>
      <c r="J21" t="s">
        <v>32</v>
      </c>
      <c r="L21" t="s">
        <v>35</v>
      </c>
    </row>
    <row r="22" spans="1:19" x14ac:dyDescent="0.3">
      <c r="C22" t="s">
        <v>9</v>
      </c>
      <c r="D22">
        <f>(D4+D7+D10+D13+D16)/5</f>
        <v>2.0095999999999998</v>
      </c>
      <c r="E22">
        <v>0</v>
      </c>
      <c r="F22">
        <f t="shared" ref="F22:G24" si="0">(F4+F7+F10+F13+F16)/5</f>
        <v>7.5599999999999994E-5</v>
      </c>
      <c r="G22">
        <f t="shared" si="0"/>
        <v>49.4</v>
      </c>
      <c r="J22">
        <f>(L4+L10+L13+L16)/4</f>
        <v>44944.25</v>
      </c>
      <c r="L22">
        <f>(L6+L9+L18)/3</f>
        <v>44845.333333333336</v>
      </c>
      <c r="S22" s="1"/>
    </row>
    <row r="23" spans="1:19" x14ac:dyDescent="0.3">
      <c r="C23" t="s">
        <v>10</v>
      </c>
      <c r="D23">
        <f>(D5+D8+D11+D14+D17)/5</f>
        <v>2.0252000000000003</v>
      </c>
      <c r="E23">
        <v>0</v>
      </c>
      <c r="F23">
        <f t="shared" si="0"/>
        <v>2.2200000000000003E-4</v>
      </c>
      <c r="G23">
        <f t="shared" si="0"/>
        <v>34.6</v>
      </c>
      <c r="L23" t="s">
        <v>36</v>
      </c>
    </row>
    <row r="24" spans="1:19" x14ac:dyDescent="0.3">
      <c r="C24" t="s">
        <v>11</v>
      </c>
      <c r="D24">
        <f>(D6+D9+D12+D15+D18)/5</f>
        <v>2.0363999999999995</v>
      </c>
      <c r="E24">
        <v>0</v>
      </c>
      <c r="F24">
        <f t="shared" si="0"/>
        <v>1.0200000000000001E-4</v>
      </c>
      <c r="G24">
        <f t="shared" si="0"/>
        <v>43.2</v>
      </c>
      <c r="J24" t="s">
        <v>33</v>
      </c>
      <c r="L24">
        <f>(L8+L12)/2</f>
        <v>63005.5</v>
      </c>
    </row>
    <row r="25" spans="1:19" x14ac:dyDescent="0.3">
      <c r="J25">
        <f>(L5+L11)/2</f>
        <v>45120.5</v>
      </c>
    </row>
    <row r="26" spans="1:19" x14ac:dyDescent="0.3">
      <c r="J26" t="s">
        <v>34</v>
      </c>
    </row>
    <row r="27" spans="1:19" x14ac:dyDescent="0.3">
      <c r="J27">
        <f>(L8+L14+L17)/3</f>
        <v>62841.333333333336</v>
      </c>
    </row>
    <row r="28" spans="1:19" x14ac:dyDescent="0.3">
      <c r="A28" t="s">
        <v>9</v>
      </c>
    </row>
    <row r="29" spans="1:19" x14ac:dyDescent="0.3">
      <c r="A29" t="s">
        <v>15</v>
      </c>
      <c r="N29" t="s">
        <v>21</v>
      </c>
    </row>
    <row r="30" spans="1:19" x14ac:dyDescent="0.3">
      <c r="B30" t="s">
        <v>16</v>
      </c>
      <c r="C30" t="s">
        <v>14</v>
      </c>
      <c r="D30" t="s">
        <v>18</v>
      </c>
      <c r="E30" t="s">
        <v>19</v>
      </c>
      <c r="F30" t="s">
        <v>20</v>
      </c>
      <c r="G30" t="s">
        <v>27</v>
      </c>
      <c r="H30" t="s">
        <v>13</v>
      </c>
      <c r="I30" t="s">
        <v>28</v>
      </c>
      <c r="J30" t="s">
        <v>29</v>
      </c>
      <c r="K30" t="s">
        <v>30</v>
      </c>
      <c r="L30" t="s">
        <v>31</v>
      </c>
      <c r="O30" t="s">
        <v>16</v>
      </c>
      <c r="P30" t="s">
        <v>14</v>
      </c>
      <c r="Q30" t="s">
        <v>18</v>
      </c>
      <c r="R30" t="s">
        <v>19</v>
      </c>
      <c r="S30" t="s">
        <v>20</v>
      </c>
    </row>
    <row r="31" spans="1:19" x14ac:dyDescent="0.3">
      <c r="B31">
        <v>259</v>
      </c>
      <c r="C31">
        <v>655</v>
      </c>
      <c r="D31">
        <v>213</v>
      </c>
      <c r="E31">
        <v>133</v>
      </c>
      <c r="F31">
        <v>127</v>
      </c>
      <c r="H31">
        <f>(Tabella1[[#This Row],[0]]+Tabella1[[#This Row],[2]]+Tabella1[[#This Row],[3]]+Tabella1[[#This Row],[4]])/4</f>
        <v>183</v>
      </c>
      <c r="I31">
        <f>(Tabella1[[#This Row],[0]]+Tabella1[[#This Row],[2]]+Tabella1[[#This Row],[3]]+Tabella1[[#This Row],[4]])/4</f>
        <v>183</v>
      </c>
      <c r="J31">
        <v>655</v>
      </c>
      <c r="K31">
        <f>(Tabella1[[#This Row],[N_ANDROID]]/$J$22)*100</f>
        <v>0.40717110642629478</v>
      </c>
      <c r="L31">
        <f>(Tabella1[[#This Row],[N_IOS]]/$L$7)*100</f>
        <v>1.0459081836327344</v>
      </c>
      <c r="O31">
        <v>0</v>
      </c>
      <c r="P31" s="2">
        <v>16</v>
      </c>
      <c r="Q31">
        <v>0</v>
      </c>
      <c r="R31">
        <v>0</v>
      </c>
      <c r="S31">
        <v>0</v>
      </c>
    </row>
    <row r="32" spans="1:19" x14ac:dyDescent="0.3">
      <c r="B32">
        <v>3148</v>
      </c>
      <c r="C32">
        <v>4772</v>
      </c>
      <c r="D32">
        <v>1453</v>
      </c>
      <c r="E32">
        <v>2095</v>
      </c>
      <c r="F32">
        <v>1512</v>
      </c>
      <c r="H32">
        <f>(Tabella1[[#This Row],[0]]+Tabella1[[#This Row],[2]]+Tabella1[[#This Row],[3]]+Tabella1[[#This Row],[4]])/4</f>
        <v>2052</v>
      </c>
      <c r="I32">
        <f>(Tabella1[[#This Row],[ANDROID]]+I31)</f>
        <v>2235</v>
      </c>
      <c r="J32">
        <f>(Tabella1[[#This Row],[IOS]]+J31)</f>
        <v>5427</v>
      </c>
      <c r="K32">
        <f>(Tabella1[[#This Row],[N_ANDROID]]/$J$22)*100</f>
        <v>4.9728274473375347</v>
      </c>
      <c r="L32">
        <f>(Tabella1[[#This Row],[N_IOS]]/$L$7)*100</f>
        <v>8.6658682634730528</v>
      </c>
      <c r="O32">
        <v>12</v>
      </c>
      <c r="P32">
        <v>32</v>
      </c>
      <c r="Q32">
        <v>123</v>
      </c>
      <c r="R32">
        <v>8</v>
      </c>
      <c r="S32">
        <v>3</v>
      </c>
    </row>
    <row r="33" spans="2:19" x14ac:dyDescent="0.3">
      <c r="B33">
        <v>1835</v>
      </c>
      <c r="C33">
        <v>3795</v>
      </c>
      <c r="D33">
        <v>2036</v>
      </c>
      <c r="E33">
        <v>1608</v>
      </c>
      <c r="F33">
        <v>565</v>
      </c>
      <c r="H33">
        <f>(Tabella1[[#This Row],[0]]+Tabella1[[#This Row],[2]]+Tabella1[[#This Row],[3]]+Tabella1[[#This Row],[4]])/4</f>
        <v>1511</v>
      </c>
      <c r="I33">
        <f>(Tabella1[[#This Row],[ANDROID]]+I32)</f>
        <v>3746</v>
      </c>
      <c r="J33">
        <f>(Tabella1[[#This Row],[IOS]]+J32)</f>
        <v>9222</v>
      </c>
      <c r="K33">
        <f>(Tabella1[[#This Row],[N_ANDROID]]/$J$22)*100</f>
        <v>8.3347702987590182</v>
      </c>
      <c r="L33">
        <f>(Tabella1[[#This Row],[N_IOS]]/$L$7)*100</f>
        <v>14.725748502994012</v>
      </c>
      <c r="O33">
        <v>216</v>
      </c>
      <c r="P33">
        <v>289</v>
      </c>
      <c r="Q33">
        <v>109</v>
      </c>
      <c r="R33">
        <v>119</v>
      </c>
      <c r="S33">
        <v>123</v>
      </c>
    </row>
    <row r="34" spans="2:19" x14ac:dyDescent="0.3">
      <c r="B34">
        <v>1909</v>
      </c>
      <c r="C34">
        <v>2541</v>
      </c>
      <c r="D34">
        <v>2140</v>
      </c>
      <c r="E34">
        <v>1336</v>
      </c>
      <c r="F34">
        <v>1084</v>
      </c>
      <c r="H34">
        <f>(Tabella1[[#This Row],[0]]+Tabella1[[#This Row],[2]]+Tabella1[[#This Row],[3]]+Tabella1[[#This Row],[4]])/4</f>
        <v>1617.25</v>
      </c>
      <c r="I34">
        <f>(Tabella1[[#This Row],[ANDROID]]+I33)</f>
        <v>5363.25</v>
      </c>
      <c r="J34">
        <f>(Tabella1[[#This Row],[IOS]]+J33)</f>
        <v>11763</v>
      </c>
      <c r="K34">
        <f>(Tabella1[[#This Row],[N_ANDROID]]/$J$22)*100</f>
        <v>11.933117139567354</v>
      </c>
      <c r="L34">
        <f>(Tabella1[[#This Row],[N_IOS]]/$L$7)*100</f>
        <v>18.783233532934133</v>
      </c>
      <c r="O34">
        <v>316</v>
      </c>
      <c r="P34">
        <v>417</v>
      </c>
      <c r="Q34">
        <v>157</v>
      </c>
      <c r="R34">
        <v>186</v>
      </c>
      <c r="S34">
        <v>146</v>
      </c>
    </row>
    <row r="35" spans="2:19" x14ac:dyDescent="0.3">
      <c r="B35">
        <v>1976</v>
      </c>
      <c r="C35">
        <v>1001</v>
      </c>
      <c r="D35">
        <v>1690</v>
      </c>
      <c r="E35">
        <v>2172</v>
      </c>
      <c r="F35">
        <v>1961</v>
      </c>
      <c r="H35">
        <f>(Tabella1[[#This Row],[0]]+Tabella1[[#This Row],[2]]+Tabella1[[#This Row],[3]]+Tabella1[[#This Row],[4]])/4</f>
        <v>1949.75</v>
      </c>
      <c r="I35">
        <f>(Tabella1[[#This Row],[ANDROID]]+I34)</f>
        <v>7313</v>
      </c>
      <c r="J35">
        <f>(Tabella1[[#This Row],[IOS]]+J34)</f>
        <v>12764</v>
      </c>
      <c r="K35">
        <f>(Tabella1[[#This Row],[N_ANDROID]]/$J$22)*100</f>
        <v>16.271269405986306</v>
      </c>
      <c r="L35">
        <f>(Tabella1[[#This Row],[N_IOS]]/$L$7)*100</f>
        <v>20.381636726546905</v>
      </c>
      <c r="O35">
        <v>435</v>
      </c>
      <c r="P35">
        <v>558</v>
      </c>
      <c r="Q35">
        <v>268</v>
      </c>
      <c r="R35">
        <v>248</v>
      </c>
      <c r="S35">
        <v>155</v>
      </c>
    </row>
    <row r="36" spans="2:19" x14ac:dyDescent="0.3">
      <c r="B36">
        <v>1584</v>
      </c>
      <c r="C36">
        <v>597</v>
      </c>
      <c r="D36">
        <v>1000</v>
      </c>
      <c r="E36">
        <v>1384</v>
      </c>
      <c r="F36">
        <v>1295</v>
      </c>
      <c r="H36">
        <f>(Tabella1[[#This Row],[0]]+Tabella1[[#This Row],[2]]+Tabella1[[#This Row],[3]]+Tabella1[[#This Row],[4]])/4</f>
        <v>1315.75</v>
      </c>
      <c r="I36">
        <f>(Tabella1[[#This Row],[ANDROID]]+I35)</f>
        <v>8628.75</v>
      </c>
      <c r="J36">
        <f>(Tabella1[[#This Row],[IOS]]+J35)</f>
        <v>13361</v>
      </c>
      <c r="K36">
        <f>(Tabella1[[#This Row],[N_ANDROID]]/$J$22)*100</f>
        <v>19.19878516161689</v>
      </c>
      <c r="L36">
        <f>(Tabella1[[#This Row],[N_IOS]]/$L$7)*100</f>
        <v>21.334930139720559</v>
      </c>
      <c r="O36">
        <v>508</v>
      </c>
      <c r="P36">
        <v>630</v>
      </c>
      <c r="Q36">
        <v>332</v>
      </c>
      <c r="R36">
        <v>339</v>
      </c>
      <c r="S36">
        <v>246</v>
      </c>
    </row>
    <row r="37" spans="2:19" x14ac:dyDescent="0.3">
      <c r="B37">
        <v>2185</v>
      </c>
      <c r="C37">
        <v>1102</v>
      </c>
      <c r="D37">
        <v>1147</v>
      </c>
      <c r="E37">
        <v>1398</v>
      </c>
      <c r="F37">
        <v>897</v>
      </c>
      <c r="H37">
        <f>(Tabella1[[#This Row],[0]]+Tabella1[[#This Row],[2]]+Tabella1[[#This Row],[3]]+Tabella1[[#This Row],[4]])/4</f>
        <v>1406.75</v>
      </c>
      <c r="I37">
        <f>(Tabella1[[#This Row],[ANDROID]]+I36)</f>
        <v>10035.5</v>
      </c>
      <c r="J37">
        <f>(Tabella1[[#This Row],[IOS]]+J36)</f>
        <v>14463</v>
      </c>
      <c r="K37">
        <f>(Tabella1[[#This Row],[N_ANDROID]]/$J$22)*100</f>
        <v>22.328773981098806</v>
      </c>
      <c r="L37">
        <f>(Tabella1[[#This Row],[N_IOS]]/$L$7)*100</f>
        <v>23.094610778443116</v>
      </c>
      <c r="O37">
        <v>517</v>
      </c>
      <c r="P37">
        <v>577</v>
      </c>
      <c r="Q37">
        <v>385</v>
      </c>
      <c r="R37">
        <v>379</v>
      </c>
      <c r="S37">
        <v>318</v>
      </c>
    </row>
    <row r="38" spans="2:19" x14ac:dyDescent="0.3">
      <c r="B38">
        <v>2131</v>
      </c>
      <c r="C38">
        <v>676</v>
      </c>
      <c r="D38">
        <v>748</v>
      </c>
      <c r="E38">
        <v>1299</v>
      </c>
      <c r="F38">
        <v>729</v>
      </c>
      <c r="H38">
        <f>(Tabella1[[#This Row],[0]]+Tabella1[[#This Row],[2]]+Tabella1[[#This Row],[3]]+Tabella1[[#This Row],[4]])/4</f>
        <v>1226.75</v>
      </c>
      <c r="I38">
        <f>(Tabella1[[#This Row],[ANDROID]]+I37)</f>
        <v>11262.25</v>
      </c>
      <c r="J38">
        <f>(Tabella1[[#This Row],[IOS]]+J37)</f>
        <v>15139</v>
      </c>
      <c r="K38">
        <f>(Tabella1[[#This Row],[N_ANDROID]]/$J$22)*100</f>
        <v>25.058266630325349</v>
      </c>
      <c r="L38">
        <f>(Tabella1[[#This Row],[N_IOS]]/$L$7)*100</f>
        <v>24.174051896207587</v>
      </c>
      <c r="O38">
        <v>584</v>
      </c>
      <c r="P38">
        <v>614</v>
      </c>
      <c r="Q38">
        <v>403</v>
      </c>
      <c r="R38">
        <v>477</v>
      </c>
      <c r="S38">
        <v>323</v>
      </c>
    </row>
    <row r="39" spans="2:19" x14ac:dyDescent="0.3">
      <c r="B39">
        <v>1438</v>
      </c>
      <c r="C39">
        <v>709</v>
      </c>
      <c r="D39">
        <v>455</v>
      </c>
      <c r="E39">
        <v>1015</v>
      </c>
      <c r="F39">
        <v>649</v>
      </c>
      <c r="H39">
        <f>(Tabella1[[#This Row],[0]]+Tabella1[[#This Row],[2]]+Tabella1[[#This Row],[3]]+Tabella1[[#This Row],[4]])/4</f>
        <v>889.25</v>
      </c>
      <c r="I39">
        <f>(Tabella1[[#This Row],[ANDROID]]+I38)</f>
        <v>12151.5</v>
      </c>
      <c r="J39">
        <f>(Tabella1[[#This Row],[IOS]]+J38)</f>
        <v>15848</v>
      </c>
      <c r="K39">
        <f>(Tabella1[[#This Row],[N_ANDROID]]/$J$22)*100</f>
        <v>27.036828960323067</v>
      </c>
      <c r="L39">
        <f>(Tabella1[[#This Row],[N_IOS]]/$L$7)*100</f>
        <v>25.3061876247505</v>
      </c>
      <c r="O39">
        <v>585</v>
      </c>
      <c r="P39">
        <v>593</v>
      </c>
      <c r="Q39">
        <v>447</v>
      </c>
      <c r="R39">
        <v>497</v>
      </c>
      <c r="S39">
        <v>331</v>
      </c>
    </row>
    <row r="40" spans="2:19" x14ac:dyDescent="0.3">
      <c r="B40">
        <v>970</v>
      </c>
      <c r="C40">
        <v>446</v>
      </c>
      <c r="D40">
        <v>761</v>
      </c>
      <c r="E40">
        <v>1129</v>
      </c>
      <c r="F40">
        <v>609</v>
      </c>
      <c r="H40">
        <f>(Tabella1[[#This Row],[0]]+Tabella1[[#This Row],[2]]+Tabella1[[#This Row],[3]]+Tabella1[[#This Row],[4]])/4</f>
        <v>867.25</v>
      </c>
      <c r="I40">
        <f>(Tabella1[[#This Row],[ANDROID]]+I39)</f>
        <v>13018.75</v>
      </c>
      <c r="J40">
        <f>(Tabella1[[#This Row],[IOS]]+J39)</f>
        <v>16294</v>
      </c>
      <c r="K40">
        <f>(Tabella1[[#This Row],[N_ANDROID]]/$J$22)*100</f>
        <v>28.966441758400684</v>
      </c>
      <c r="L40">
        <f>(Tabella1[[#This Row],[N_IOS]]/$L$7)*100</f>
        <v>26.018363273453094</v>
      </c>
      <c r="O40">
        <v>704</v>
      </c>
      <c r="P40">
        <v>603</v>
      </c>
      <c r="Q40">
        <v>457</v>
      </c>
      <c r="R40">
        <v>508</v>
      </c>
      <c r="S40">
        <v>347</v>
      </c>
    </row>
    <row r="41" spans="2:19" x14ac:dyDescent="0.3">
      <c r="B41">
        <v>791</v>
      </c>
      <c r="C41">
        <v>374</v>
      </c>
      <c r="D41">
        <v>839</v>
      </c>
      <c r="E41">
        <v>1015</v>
      </c>
      <c r="F41">
        <v>422</v>
      </c>
      <c r="H41">
        <f>(Tabella1[[#This Row],[0]]+Tabella1[[#This Row],[2]]+Tabella1[[#This Row],[3]]+Tabella1[[#This Row],[4]])/4</f>
        <v>766.75</v>
      </c>
      <c r="I41">
        <f>(Tabella1[[#This Row],[ANDROID]]+I40)</f>
        <v>13785.5</v>
      </c>
      <c r="J41">
        <f>(Tabella1[[#This Row],[IOS]]+J40)</f>
        <v>16668</v>
      </c>
      <c r="K41">
        <f>(Tabella1[[#This Row],[N_ANDROID]]/$J$22)*100</f>
        <v>30.672444194752384</v>
      </c>
      <c r="L41">
        <f>(Tabella1[[#This Row],[N_IOS]]/$L$7)*100</f>
        <v>26.615568862275452</v>
      </c>
      <c r="O41">
        <v>658</v>
      </c>
      <c r="P41">
        <v>599</v>
      </c>
      <c r="Q41">
        <v>428</v>
      </c>
      <c r="R41">
        <v>555</v>
      </c>
      <c r="S41">
        <v>370</v>
      </c>
    </row>
    <row r="42" spans="2:19" x14ac:dyDescent="0.3">
      <c r="B42">
        <v>872</v>
      </c>
      <c r="C42">
        <v>671</v>
      </c>
      <c r="D42">
        <v>650</v>
      </c>
      <c r="E42">
        <v>910</v>
      </c>
      <c r="F42">
        <v>395</v>
      </c>
      <c r="H42">
        <f>(Tabella1[[#This Row],[0]]+Tabella1[[#This Row],[2]]+Tabella1[[#This Row],[3]]+Tabella1[[#This Row],[4]])/4</f>
        <v>706.75</v>
      </c>
      <c r="I42">
        <f>(Tabella1[[#This Row],[ANDROID]]+I41)</f>
        <v>14492.25</v>
      </c>
      <c r="J42">
        <f>(Tabella1[[#This Row],[IOS]]+J41)</f>
        <v>17339</v>
      </c>
      <c r="K42">
        <f>(Tabella1[[#This Row],[N_ANDROID]]/$J$22)*100</f>
        <v>32.244947907685635</v>
      </c>
      <c r="L42">
        <f>(Tabella1[[#This Row],[N_IOS]]/$L$7)*100</f>
        <v>27.687025948103795</v>
      </c>
      <c r="O42">
        <v>654</v>
      </c>
      <c r="P42">
        <v>642</v>
      </c>
      <c r="Q42">
        <v>445</v>
      </c>
      <c r="R42">
        <v>591</v>
      </c>
      <c r="S42">
        <v>369</v>
      </c>
    </row>
    <row r="43" spans="2:19" x14ac:dyDescent="0.3">
      <c r="B43">
        <v>863</v>
      </c>
      <c r="C43">
        <v>455</v>
      </c>
      <c r="D43">
        <v>421</v>
      </c>
      <c r="E43">
        <v>579</v>
      </c>
      <c r="F43">
        <v>410</v>
      </c>
      <c r="H43">
        <f>(Tabella1[[#This Row],[0]]+Tabella1[[#This Row],[2]]+Tabella1[[#This Row],[3]]+Tabella1[[#This Row],[4]])/4</f>
        <v>568.25</v>
      </c>
      <c r="I43">
        <f>(Tabella1[[#This Row],[ANDROID]]+I42)</f>
        <v>15060.5</v>
      </c>
      <c r="J43">
        <f>(Tabella1[[#This Row],[IOS]]+J42)</f>
        <v>17794</v>
      </c>
      <c r="K43">
        <f>(Tabella1[[#This Row],[N_ANDROID]]/$J$22)*100</f>
        <v>33.509292067394611</v>
      </c>
      <c r="L43">
        <f>(Tabella1[[#This Row],[N_IOS]]/$L$7)*100</f>
        <v>28.41357285429142</v>
      </c>
      <c r="O43">
        <v>636</v>
      </c>
      <c r="P43">
        <v>591</v>
      </c>
      <c r="Q43">
        <v>432</v>
      </c>
      <c r="R43">
        <v>540</v>
      </c>
      <c r="S43">
        <v>384</v>
      </c>
    </row>
    <row r="44" spans="2:19" x14ac:dyDescent="0.3">
      <c r="B44">
        <v>770</v>
      </c>
      <c r="C44">
        <v>562</v>
      </c>
      <c r="D44">
        <v>503</v>
      </c>
      <c r="E44">
        <v>571</v>
      </c>
      <c r="F44">
        <v>263</v>
      </c>
      <c r="H44">
        <f>(Tabella1[[#This Row],[0]]+Tabella1[[#This Row],[2]]+Tabella1[[#This Row],[3]]+Tabella1[[#This Row],[4]])/4</f>
        <v>526.75</v>
      </c>
      <c r="I44">
        <f>(Tabella1[[#This Row],[ANDROID]]+I43)</f>
        <v>15587.25</v>
      </c>
      <c r="J44">
        <f>(Tabella1[[#This Row],[IOS]]+J43)</f>
        <v>18356</v>
      </c>
      <c r="K44">
        <f>(Tabella1[[#This Row],[N_ANDROID]]/$J$22)*100</f>
        <v>34.681299610072479</v>
      </c>
      <c r="L44">
        <f>(Tabella1[[#This Row],[N_IOS]]/$L$7)*100</f>
        <v>29.310978043912179</v>
      </c>
      <c r="O44">
        <v>647</v>
      </c>
      <c r="P44">
        <v>629</v>
      </c>
      <c r="Q44">
        <v>454</v>
      </c>
      <c r="R44">
        <v>547</v>
      </c>
      <c r="S44">
        <v>397</v>
      </c>
    </row>
    <row r="45" spans="2:19" x14ac:dyDescent="0.3">
      <c r="B45">
        <v>786</v>
      </c>
      <c r="C45">
        <v>586</v>
      </c>
      <c r="D45">
        <v>371</v>
      </c>
      <c r="E45">
        <v>378</v>
      </c>
      <c r="F45">
        <v>522</v>
      </c>
      <c r="H45">
        <f>(Tabella1[[#This Row],[0]]+Tabella1[[#This Row],[2]]+Tabella1[[#This Row],[3]]+Tabella1[[#This Row],[4]])/4</f>
        <v>514.25</v>
      </c>
      <c r="I45">
        <f>(Tabella1[[#This Row],[ANDROID]]+I44)</f>
        <v>16101.5</v>
      </c>
      <c r="J45">
        <f>(Tabella1[[#This Row],[IOS]]+J44)</f>
        <v>18942</v>
      </c>
      <c r="K45">
        <f>(Tabella1[[#This Row],[N_ANDROID]]/$J$22)*100</f>
        <v>35.825494918704841</v>
      </c>
      <c r="L45">
        <f>(Tabella1[[#This Row],[N_IOS]]/$L$7)*100</f>
        <v>30.246706586826349</v>
      </c>
      <c r="O45">
        <v>668</v>
      </c>
      <c r="P45">
        <v>549</v>
      </c>
      <c r="Q45">
        <v>468</v>
      </c>
      <c r="R45">
        <v>571</v>
      </c>
      <c r="S45">
        <v>379</v>
      </c>
    </row>
    <row r="46" spans="2:19" x14ac:dyDescent="0.3">
      <c r="B46">
        <v>712</v>
      </c>
      <c r="C46">
        <v>320</v>
      </c>
      <c r="D46">
        <v>338</v>
      </c>
      <c r="E46">
        <v>281</v>
      </c>
      <c r="F46">
        <v>323</v>
      </c>
      <c r="H46">
        <f>(Tabella1[[#This Row],[0]]+Tabella1[[#This Row],[2]]+Tabella1[[#This Row],[3]]+Tabella1[[#This Row],[4]])/4</f>
        <v>413.5</v>
      </c>
      <c r="I46">
        <f>(Tabella1[[#This Row],[ANDROID]]+I45)</f>
        <v>16515</v>
      </c>
      <c r="J46">
        <f>(Tabella1[[#This Row],[IOS]]+J45)</f>
        <v>19262</v>
      </c>
      <c r="K46">
        <f>(Tabella1[[#This Row],[N_ANDROID]]/$J$22)*100</f>
        <v>36.745523620930378</v>
      </c>
      <c r="L46">
        <f>(Tabella1[[#This Row],[N_IOS]]/$L$7)*100</f>
        <v>30.757684630738524</v>
      </c>
      <c r="O46">
        <v>645</v>
      </c>
      <c r="P46">
        <v>577</v>
      </c>
      <c r="Q46">
        <v>468</v>
      </c>
      <c r="R46">
        <v>526</v>
      </c>
      <c r="S46">
        <v>342</v>
      </c>
    </row>
    <row r="47" spans="2:19" x14ac:dyDescent="0.3">
      <c r="B47">
        <v>559</v>
      </c>
      <c r="C47">
        <v>700</v>
      </c>
      <c r="D47">
        <v>511</v>
      </c>
      <c r="E47">
        <v>240</v>
      </c>
      <c r="F47">
        <v>329</v>
      </c>
      <c r="H47">
        <f>(Tabella1[[#This Row],[0]]+Tabella1[[#This Row],[2]]+Tabella1[[#This Row],[3]]+Tabella1[[#This Row],[4]])/4</f>
        <v>409.75</v>
      </c>
      <c r="I47">
        <f>(Tabella1[[#This Row],[ANDROID]]+I46)</f>
        <v>16924.75</v>
      </c>
      <c r="J47">
        <f>(Tabella1[[#This Row],[IOS]]+J46)</f>
        <v>19962</v>
      </c>
      <c r="K47">
        <f>(Tabella1[[#This Row],[N_ANDROID]]/$J$22)*100</f>
        <v>37.657208652942259</v>
      </c>
      <c r="L47">
        <f>(Tabella1[[#This Row],[N_IOS]]/$L$7)*100</f>
        <v>31.875449101796406</v>
      </c>
      <c r="O47">
        <v>720</v>
      </c>
      <c r="P47">
        <v>516</v>
      </c>
      <c r="Q47">
        <v>399</v>
      </c>
      <c r="R47">
        <v>531</v>
      </c>
      <c r="S47">
        <v>322</v>
      </c>
    </row>
    <row r="48" spans="2:19" x14ac:dyDescent="0.3">
      <c r="B48">
        <v>429</v>
      </c>
      <c r="C48">
        <v>558</v>
      </c>
      <c r="D48">
        <v>606</v>
      </c>
      <c r="E48">
        <v>208</v>
      </c>
      <c r="F48">
        <v>362</v>
      </c>
      <c r="H48">
        <f>(Tabella1[[#This Row],[0]]+Tabella1[[#This Row],[2]]+Tabella1[[#This Row],[3]]+Tabella1[[#This Row],[4]])/4</f>
        <v>401.25</v>
      </c>
      <c r="I48">
        <f>(Tabella1[[#This Row],[ANDROID]]+I47)</f>
        <v>17326</v>
      </c>
      <c r="J48">
        <f>(Tabella1[[#This Row],[IOS]]+J47)</f>
        <v>20520</v>
      </c>
      <c r="K48">
        <f>(Tabella1[[#This Row],[N_ANDROID]]/$J$22)*100</f>
        <v>38.549981365803191</v>
      </c>
      <c r="L48">
        <f>(Tabella1[[#This Row],[N_IOS]]/$L$7)*100</f>
        <v>32.766467065868262</v>
      </c>
      <c r="O48">
        <v>677</v>
      </c>
      <c r="P48">
        <v>559</v>
      </c>
      <c r="Q48">
        <v>417</v>
      </c>
      <c r="R48">
        <v>572</v>
      </c>
      <c r="S48">
        <v>372</v>
      </c>
    </row>
    <row r="49" spans="2:19" x14ac:dyDescent="0.3">
      <c r="B49">
        <v>306</v>
      </c>
      <c r="C49">
        <v>671</v>
      </c>
      <c r="D49">
        <v>485</v>
      </c>
      <c r="E49">
        <v>138</v>
      </c>
      <c r="F49">
        <v>332</v>
      </c>
      <c r="H49">
        <f>(Tabella1[[#This Row],[0]]+Tabella1[[#This Row],[2]]+Tabella1[[#This Row],[3]]+Tabella1[[#This Row],[4]])/4</f>
        <v>315.25</v>
      </c>
      <c r="I49">
        <f>(Tabella1[[#This Row],[ANDROID]]+I48)</f>
        <v>17641.25</v>
      </c>
      <c r="J49">
        <f>(Tabella1[[#This Row],[IOS]]+J48)</f>
        <v>21191</v>
      </c>
      <c r="K49">
        <f>(Tabella1[[#This Row],[N_ANDROID]]/$J$22)*100</f>
        <v>39.251405908431003</v>
      </c>
      <c r="L49">
        <f>(Tabella1[[#This Row],[N_IOS]]/$L$7)*100</f>
        <v>33.837924151696605</v>
      </c>
      <c r="O49">
        <v>683</v>
      </c>
      <c r="P49">
        <v>544</v>
      </c>
      <c r="Q49">
        <v>449</v>
      </c>
      <c r="R49">
        <v>555</v>
      </c>
      <c r="S49">
        <v>360</v>
      </c>
    </row>
    <row r="50" spans="2:19" x14ac:dyDescent="0.3">
      <c r="B50">
        <v>286</v>
      </c>
      <c r="C50">
        <v>776</v>
      </c>
      <c r="D50">
        <v>385</v>
      </c>
      <c r="E50">
        <v>74</v>
      </c>
      <c r="F50">
        <v>390</v>
      </c>
      <c r="H50">
        <f>(Tabella1[[#This Row],[0]]+Tabella1[[#This Row],[2]]+Tabella1[[#This Row],[3]]+Tabella1[[#This Row],[4]])/4</f>
        <v>283.75</v>
      </c>
      <c r="I50">
        <f>(Tabella1[[#This Row],[ANDROID]]+I49)</f>
        <v>17925</v>
      </c>
      <c r="J50">
        <f>(Tabella1[[#This Row],[IOS]]+J49)</f>
        <v>21967</v>
      </c>
      <c r="K50">
        <f>(Tabella1[[#This Row],[N_ANDROID]]/$J$22)*100</f>
        <v>39.882743621264119</v>
      </c>
      <c r="L50">
        <f>(Tabella1[[#This Row],[N_IOS]]/$L$7)*100</f>
        <v>35.077045908183635</v>
      </c>
      <c r="O50">
        <v>586</v>
      </c>
      <c r="P50">
        <v>535</v>
      </c>
      <c r="Q50">
        <v>477</v>
      </c>
      <c r="R50">
        <v>488</v>
      </c>
      <c r="S50">
        <v>365</v>
      </c>
    </row>
    <row r="51" spans="2:19" x14ac:dyDescent="0.3">
      <c r="B51">
        <v>141</v>
      </c>
      <c r="C51">
        <v>610</v>
      </c>
      <c r="D51">
        <v>298</v>
      </c>
      <c r="E51">
        <v>61</v>
      </c>
      <c r="F51">
        <v>297</v>
      </c>
      <c r="H51">
        <f>(Tabella1[[#This Row],[0]]+Tabella1[[#This Row],[2]]+Tabella1[[#This Row],[3]]+Tabella1[[#This Row],[4]])/4</f>
        <v>199.25</v>
      </c>
      <c r="I51">
        <f>(Tabella1[[#This Row],[ANDROID]]+I50)</f>
        <v>18124.25</v>
      </c>
      <c r="J51">
        <f>(Tabella1[[#This Row],[IOS]]+J50)</f>
        <v>22577</v>
      </c>
      <c r="K51">
        <f>(Tabella1[[#This Row],[N_ANDROID]]/$J$22)*100</f>
        <v>40.326070631949584</v>
      </c>
      <c r="L51">
        <f>(Tabella1[[#This Row],[N_IOS]]/$L$7)*100</f>
        <v>36.051097804391219</v>
      </c>
      <c r="O51">
        <v>601</v>
      </c>
      <c r="P51">
        <v>559</v>
      </c>
      <c r="Q51">
        <v>461</v>
      </c>
      <c r="R51">
        <v>443</v>
      </c>
      <c r="S51">
        <v>356</v>
      </c>
    </row>
    <row r="52" spans="2:19" x14ac:dyDescent="0.3">
      <c r="B52">
        <v>240</v>
      </c>
      <c r="C52">
        <v>380</v>
      </c>
      <c r="D52">
        <v>191</v>
      </c>
      <c r="E52">
        <v>127</v>
      </c>
      <c r="F52">
        <v>239</v>
      </c>
      <c r="H52">
        <f>(Tabella1[[#This Row],[0]]+Tabella1[[#This Row],[2]]+Tabella1[[#This Row],[3]]+Tabella1[[#This Row],[4]])/4</f>
        <v>199.25</v>
      </c>
      <c r="I52">
        <f>(Tabella1[[#This Row],[ANDROID]]+I51)</f>
        <v>18323.5</v>
      </c>
      <c r="J52">
        <f>(Tabella1[[#This Row],[IOS]]+J51)</f>
        <v>22957</v>
      </c>
      <c r="K52">
        <f>(Tabella1[[#This Row],[N_ANDROID]]/$J$22)*100</f>
        <v>40.769397642635042</v>
      </c>
      <c r="L52">
        <f>(Tabella1[[#This Row],[N_IOS]]/$L$7)*100</f>
        <v>36.657884231536926</v>
      </c>
      <c r="O52">
        <v>554</v>
      </c>
      <c r="P52">
        <v>586</v>
      </c>
      <c r="Q52">
        <v>456</v>
      </c>
      <c r="R52">
        <v>458</v>
      </c>
      <c r="S52">
        <v>347</v>
      </c>
    </row>
    <row r="53" spans="2:19" x14ac:dyDescent="0.3">
      <c r="B53">
        <v>201</v>
      </c>
      <c r="C53">
        <v>292</v>
      </c>
      <c r="D53">
        <v>244</v>
      </c>
      <c r="E53">
        <v>155</v>
      </c>
      <c r="F53">
        <v>271</v>
      </c>
      <c r="H53">
        <f>(Tabella1[[#This Row],[0]]+Tabella1[[#This Row],[2]]+Tabella1[[#This Row],[3]]+Tabella1[[#This Row],[4]])/4</f>
        <v>217.75</v>
      </c>
      <c r="I53">
        <f>(Tabella1[[#This Row],[ANDROID]]+I52)</f>
        <v>18541.25</v>
      </c>
      <c r="J53">
        <f>(Tabella1[[#This Row],[IOS]]+J52)</f>
        <v>23249</v>
      </c>
      <c r="K53">
        <f>(Tabella1[[#This Row],[N_ANDROID]]/$J$22)*100</f>
        <v>41.253886759707861</v>
      </c>
      <c r="L53">
        <f>(Tabella1[[#This Row],[N_IOS]]/$L$7)*100</f>
        <v>37.124151696606788</v>
      </c>
      <c r="O53">
        <v>596</v>
      </c>
      <c r="P53">
        <v>596</v>
      </c>
      <c r="Q53">
        <v>440</v>
      </c>
      <c r="R53">
        <v>436</v>
      </c>
      <c r="S53">
        <v>345</v>
      </c>
    </row>
    <row r="54" spans="2:19" x14ac:dyDescent="0.3">
      <c r="B54">
        <v>169</v>
      </c>
      <c r="C54">
        <v>227</v>
      </c>
      <c r="D54">
        <v>213</v>
      </c>
      <c r="E54">
        <v>101</v>
      </c>
      <c r="F54">
        <v>218</v>
      </c>
      <c r="H54">
        <f>(Tabella1[[#This Row],[0]]+Tabella1[[#This Row],[2]]+Tabella1[[#This Row],[3]]+Tabella1[[#This Row],[4]])/4</f>
        <v>175.25</v>
      </c>
      <c r="I54">
        <f>(Tabella1[[#This Row],[ANDROID]]+I53)</f>
        <v>18716.5</v>
      </c>
      <c r="J54">
        <f>(Tabella1[[#This Row],[IOS]]+J53)</f>
        <v>23476</v>
      </c>
      <c r="K54">
        <f>(Tabella1[[#This Row],[N_ANDROID]]/$J$22)*100</f>
        <v>41.643814281025939</v>
      </c>
      <c r="L54">
        <f>(Tabella1[[#This Row],[N_IOS]]/$L$7)*100</f>
        <v>37.486626746506985</v>
      </c>
      <c r="O54">
        <v>550</v>
      </c>
      <c r="P54">
        <v>592</v>
      </c>
      <c r="Q54">
        <v>419</v>
      </c>
      <c r="R54">
        <v>418</v>
      </c>
      <c r="S54">
        <v>357</v>
      </c>
    </row>
    <row r="55" spans="2:19" x14ac:dyDescent="0.3">
      <c r="B55">
        <v>132</v>
      </c>
      <c r="C55">
        <v>172</v>
      </c>
      <c r="D55">
        <v>227</v>
      </c>
      <c r="E55">
        <v>162</v>
      </c>
      <c r="F55">
        <v>174</v>
      </c>
      <c r="H55">
        <f>(Tabella1[[#This Row],[0]]+Tabella1[[#This Row],[2]]+Tabella1[[#This Row],[3]]+Tabella1[[#This Row],[4]])/4</f>
        <v>173.75</v>
      </c>
      <c r="I55">
        <f>(Tabella1[[#This Row],[ANDROID]]+I54)</f>
        <v>18890.25</v>
      </c>
      <c r="J55">
        <f>(Tabella1[[#This Row],[IOS]]+J54)</f>
        <v>23648</v>
      </c>
      <c r="K55">
        <f>(Tabella1[[#This Row],[N_ANDROID]]/$J$22)*100</f>
        <v>42.030404334258556</v>
      </c>
      <c r="L55">
        <f>(Tabella1[[#This Row],[N_IOS]]/$L$7)*100</f>
        <v>37.761277445109783</v>
      </c>
      <c r="O55">
        <v>518</v>
      </c>
      <c r="P55">
        <v>512</v>
      </c>
      <c r="Q55">
        <v>417</v>
      </c>
      <c r="R55">
        <v>415</v>
      </c>
      <c r="S55">
        <v>360</v>
      </c>
    </row>
    <row r="56" spans="2:19" x14ac:dyDescent="0.3">
      <c r="B56">
        <v>159</v>
      </c>
      <c r="C56">
        <v>193</v>
      </c>
      <c r="D56">
        <v>158</v>
      </c>
      <c r="E56">
        <v>80</v>
      </c>
      <c r="F56">
        <v>93</v>
      </c>
      <c r="H56">
        <f>(Tabella1[[#This Row],[0]]+Tabella1[[#This Row],[2]]+Tabella1[[#This Row],[3]]+Tabella1[[#This Row],[4]])/4</f>
        <v>122.5</v>
      </c>
      <c r="I56">
        <f>(Tabella1[[#This Row],[ANDROID]]+I55)</f>
        <v>19012.75</v>
      </c>
      <c r="J56">
        <f>(Tabella1[[#This Row],[IOS]]+J55)</f>
        <v>23841</v>
      </c>
      <c r="K56">
        <f>(Tabella1[[#This Row],[N_ANDROID]]/$J$22)*100</f>
        <v>42.302964227904575</v>
      </c>
      <c r="L56">
        <f>(Tabella1[[#This Row],[N_IOS]]/$L$7)*100</f>
        <v>38.069461077844316</v>
      </c>
      <c r="O56">
        <v>514</v>
      </c>
      <c r="P56">
        <v>566</v>
      </c>
      <c r="Q56">
        <v>411</v>
      </c>
      <c r="R56">
        <v>387</v>
      </c>
      <c r="S56">
        <v>317</v>
      </c>
    </row>
    <row r="57" spans="2:19" x14ac:dyDescent="0.3">
      <c r="B57">
        <v>124</v>
      </c>
      <c r="C57">
        <v>529</v>
      </c>
      <c r="D57">
        <v>225</v>
      </c>
      <c r="E57">
        <v>215</v>
      </c>
      <c r="F57">
        <v>170</v>
      </c>
      <c r="H57">
        <f>(Tabella1[[#This Row],[0]]+Tabella1[[#This Row],[2]]+Tabella1[[#This Row],[3]]+Tabella1[[#This Row],[4]])/4</f>
        <v>183.5</v>
      </c>
      <c r="I57">
        <f>(Tabella1[[#This Row],[ANDROID]]+I56)</f>
        <v>19196.25</v>
      </c>
      <c r="J57">
        <f>(Tabella1[[#This Row],[IOS]]+J56)</f>
        <v>24370</v>
      </c>
      <c r="K57">
        <f>(Tabella1[[#This Row],[N_ANDROID]]/$J$22)*100</f>
        <v>42.711247823692688</v>
      </c>
      <c r="L57">
        <f>(Tabella1[[#This Row],[N_IOS]]/$L$7)*100</f>
        <v>38.914171656686626</v>
      </c>
      <c r="O57">
        <v>497</v>
      </c>
      <c r="P57">
        <v>517</v>
      </c>
      <c r="Q57">
        <v>389</v>
      </c>
      <c r="R57">
        <v>332</v>
      </c>
      <c r="S57">
        <v>324</v>
      </c>
    </row>
    <row r="58" spans="2:19" x14ac:dyDescent="0.3">
      <c r="B58">
        <v>165</v>
      </c>
      <c r="C58">
        <v>416</v>
      </c>
      <c r="D58">
        <v>283</v>
      </c>
      <c r="E58">
        <v>198</v>
      </c>
      <c r="F58">
        <v>128</v>
      </c>
      <c r="H58">
        <f>(Tabella1[[#This Row],[0]]+Tabella1[[#This Row],[2]]+Tabella1[[#This Row],[3]]+Tabella1[[#This Row],[4]])/4</f>
        <v>193.5</v>
      </c>
      <c r="I58">
        <f>(Tabella1[[#This Row],[ANDROID]]+I57)</f>
        <v>19389.75</v>
      </c>
      <c r="J58">
        <f>(Tabella1[[#This Row],[IOS]]+J57)</f>
        <v>24786</v>
      </c>
      <c r="K58">
        <f>(Tabella1[[#This Row],[N_ANDROID]]/$J$22)*100</f>
        <v>43.141781206717212</v>
      </c>
      <c r="L58">
        <f>(Tabella1[[#This Row],[N_IOS]]/$L$7)*100</f>
        <v>39.578443113772451</v>
      </c>
      <c r="O58">
        <v>456</v>
      </c>
      <c r="P58">
        <v>492</v>
      </c>
      <c r="Q58">
        <v>386</v>
      </c>
      <c r="R58">
        <v>356</v>
      </c>
      <c r="S58">
        <v>300</v>
      </c>
    </row>
    <row r="59" spans="2:19" x14ac:dyDescent="0.3">
      <c r="B59">
        <v>87</v>
      </c>
      <c r="C59">
        <v>309</v>
      </c>
      <c r="D59">
        <v>239</v>
      </c>
      <c r="E59">
        <v>103</v>
      </c>
      <c r="F59">
        <v>145</v>
      </c>
      <c r="H59">
        <f>(Tabella1[[#This Row],[0]]+Tabella1[[#This Row],[2]]+Tabella1[[#This Row],[3]]+Tabella1[[#This Row],[4]])/4</f>
        <v>143.5</v>
      </c>
      <c r="I59">
        <f>(Tabella1[[#This Row],[ANDROID]]+I58)</f>
        <v>19533.25</v>
      </c>
      <c r="J59">
        <f>(Tabella1[[#This Row],[IOS]]+J58)</f>
        <v>25095</v>
      </c>
      <c r="K59">
        <f>(Tabella1[[#This Row],[N_ANDROID]]/$J$22)*100</f>
        <v>43.461065653559686</v>
      </c>
      <c r="L59">
        <f>(Tabella1[[#This Row],[N_IOS]]/$L$7)*100</f>
        <v>40.071856287425149</v>
      </c>
      <c r="O59">
        <v>511</v>
      </c>
      <c r="P59">
        <v>535</v>
      </c>
      <c r="Q59">
        <v>347</v>
      </c>
      <c r="R59">
        <v>371</v>
      </c>
      <c r="S59">
        <v>298</v>
      </c>
    </row>
    <row r="60" spans="2:19" x14ac:dyDescent="0.3">
      <c r="B60">
        <v>72</v>
      </c>
      <c r="C60">
        <v>203</v>
      </c>
      <c r="D60">
        <v>256</v>
      </c>
      <c r="E60">
        <v>114</v>
      </c>
      <c r="F60">
        <v>51</v>
      </c>
      <c r="H60">
        <f>(Tabella1[[#This Row],[0]]+Tabella1[[#This Row],[2]]+Tabella1[[#This Row],[3]]+Tabella1[[#This Row],[4]])/4</f>
        <v>123.25</v>
      </c>
      <c r="I60">
        <f>(Tabella1[[#This Row],[ANDROID]]+I59)</f>
        <v>19656.5</v>
      </c>
      <c r="J60">
        <f>(Tabella1[[#This Row],[IOS]]+J59)</f>
        <v>25298</v>
      </c>
      <c r="K60">
        <f>(Tabella1[[#This Row],[N_ANDROID]]/$J$22)*100</f>
        <v>43.735294281248436</v>
      </c>
      <c r="L60">
        <f>(Tabella1[[#This Row],[N_IOS]]/$L$7)*100</f>
        <v>40.396007984031932</v>
      </c>
      <c r="O60">
        <v>422</v>
      </c>
      <c r="P60">
        <v>507</v>
      </c>
      <c r="Q60">
        <v>396</v>
      </c>
      <c r="R60">
        <v>352</v>
      </c>
      <c r="S60">
        <v>305</v>
      </c>
    </row>
    <row r="61" spans="2:19" x14ac:dyDescent="0.3">
      <c r="B61">
        <v>33</v>
      </c>
      <c r="C61">
        <v>119</v>
      </c>
      <c r="D61">
        <v>358</v>
      </c>
      <c r="E61">
        <v>108</v>
      </c>
      <c r="F61">
        <v>92</v>
      </c>
      <c r="H61">
        <f>(Tabella1[[#This Row],[0]]+Tabella1[[#This Row],[2]]+Tabella1[[#This Row],[3]]+Tabella1[[#This Row],[4]])/4</f>
        <v>147.75</v>
      </c>
      <c r="I61">
        <f>(Tabella1[[#This Row],[ANDROID]]+I60)</f>
        <v>19804.25</v>
      </c>
      <c r="J61">
        <f>(Tabella1[[#This Row],[IOS]]+J60)</f>
        <v>25417</v>
      </c>
      <c r="K61">
        <f>(Tabella1[[#This Row],[N_ANDROID]]/$J$22)*100</f>
        <v>44.064034887666388</v>
      </c>
      <c r="L61">
        <f>(Tabella1[[#This Row],[N_IOS]]/$L$7)*100</f>
        <v>40.586027944111777</v>
      </c>
      <c r="O61">
        <v>485</v>
      </c>
      <c r="P61">
        <v>479</v>
      </c>
      <c r="Q61">
        <v>367</v>
      </c>
      <c r="R61">
        <v>316</v>
      </c>
      <c r="S61">
        <v>290</v>
      </c>
    </row>
    <row r="62" spans="2:19" x14ac:dyDescent="0.3">
      <c r="B62">
        <v>27</v>
      </c>
      <c r="C62">
        <v>271</v>
      </c>
      <c r="D62">
        <v>269</v>
      </c>
      <c r="E62">
        <v>79</v>
      </c>
      <c r="F62">
        <v>58</v>
      </c>
      <c r="H62">
        <f>(Tabella1[[#This Row],[0]]+Tabella1[[#This Row],[2]]+Tabella1[[#This Row],[3]]+Tabella1[[#This Row],[4]])/4</f>
        <v>108.25</v>
      </c>
      <c r="I62">
        <f>(Tabella1[[#This Row],[ANDROID]]+I61)</f>
        <v>19912.5</v>
      </c>
      <c r="J62">
        <f>(Tabella1[[#This Row],[IOS]]+J61)</f>
        <v>25688</v>
      </c>
      <c r="K62">
        <f>(Tabella1[[#This Row],[N_ANDROID]]/$J$22)*100</f>
        <v>44.304888834500524</v>
      </c>
      <c r="L62">
        <f>(Tabella1[[#This Row],[N_IOS]]/$L$7)*100</f>
        <v>41.018762475049904</v>
      </c>
      <c r="O62">
        <v>353</v>
      </c>
      <c r="P62">
        <v>473</v>
      </c>
      <c r="Q62">
        <v>341</v>
      </c>
      <c r="R62">
        <v>332</v>
      </c>
      <c r="S62">
        <v>290</v>
      </c>
    </row>
    <row r="63" spans="2:19" x14ac:dyDescent="0.3">
      <c r="B63">
        <v>21</v>
      </c>
      <c r="C63">
        <v>481</v>
      </c>
      <c r="D63">
        <v>213</v>
      </c>
      <c r="E63">
        <v>223</v>
      </c>
      <c r="F63">
        <v>102</v>
      </c>
      <c r="H63">
        <f>(Tabella1[[#This Row],[0]]+Tabella1[[#This Row],[2]]+Tabella1[[#This Row],[3]]+Tabella1[[#This Row],[4]])/4</f>
        <v>139.75</v>
      </c>
      <c r="I63">
        <f>(Tabella1[[#This Row],[ANDROID]]+I62)</f>
        <v>20052.25</v>
      </c>
      <c r="J63">
        <f>(Tabella1[[#This Row],[IOS]]+J62)</f>
        <v>26169</v>
      </c>
      <c r="K63">
        <f>(Tabella1[[#This Row],[N_ANDROID]]/$J$22)*100</f>
        <v>44.615829611129342</v>
      </c>
      <c r="L63">
        <f>(Tabella1[[#This Row],[N_IOS]]/$L$7)*100</f>
        <v>41.786826347305386</v>
      </c>
      <c r="O63">
        <v>388</v>
      </c>
      <c r="P63">
        <v>459</v>
      </c>
      <c r="Q63">
        <v>346</v>
      </c>
      <c r="R63">
        <v>299</v>
      </c>
      <c r="S63">
        <v>302</v>
      </c>
    </row>
    <row r="64" spans="2:19" x14ac:dyDescent="0.3">
      <c r="B64">
        <v>29</v>
      </c>
      <c r="C64">
        <v>631</v>
      </c>
      <c r="D64">
        <v>164</v>
      </c>
      <c r="E64">
        <v>147</v>
      </c>
      <c r="F64">
        <v>60</v>
      </c>
      <c r="H64">
        <f>(Tabella1[[#This Row],[0]]+Tabella1[[#This Row],[2]]+Tabella1[[#This Row],[3]]+Tabella1[[#This Row],[4]])/4</f>
        <v>100</v>
      </c>
      <c r="I64">
        <f>(Tabella1[[#This Row],[ANDROID]]+I63)</f>
        <v>20152.25</v>
      </c>
      <c r="J64">
        <f>(Tabella1[[#This Row],[IOS]]+J63)</f>
        <v>26800</v>
      </c>
      <c r="K64">
        <f>(Tabella1[[#This Row],[N_ANDROID]]/$J$22)*100</f>
        <v>44.838327483493437</v>
      </c>
      <c r="L64">
        <f>(Tabella1[[#This Row],[N_IOS]]/$L$7)*100</f>
        <v>42.794411177644712</v>
      </c>
      <c r="O64">
        <v>384</v>
      </c>
      <c r="P64">
        <v>441</v>
      </c>
      <c r="Q64">
        <v>355</v>
      </c>
      <c r="R64">
        <v>297</v>
      </c>
      <c r="S64">
        <v>259</v>
      </c>
    </row>
    <row r="65" spans="2:19" x14ac:dyDescent="0.3">
      <c r="B65">
        <v>44</v>
      </c>
      <c r="C65">
        <v>342</v>
      </c>
      <c r="D65">
        <v>100</v>
      </c>
      <c r="E65">
        <v>155</v>
      </c>
      <c r="F65">
        <v>55</v>
      </c>
      <c r="H65">
        <f>(Tabella1[[#This Row],[0]]+Tabella1[[#This Row],[2]]+Tabella1[[#This Row],[3]]+Tabella1[[#This Row],[4]])/4</f>
        <v>88.5</v>
      </c>
      <c r="I65">
        <f>(Tabella1[[#This Row],[ANDROID]]+I64)</f>
        <v>20240.75</v>
      </c>
      <c r="J65">
        <f>(Tabella1[[#This Row],[IOS]]+J64)</f>
        <v>27142</v>
      </c>
      <c r="K65">
        <f>(Tabella1[[#This Row],[N_ANDROID]]/$J$22)*100</f>
        <v>45.035238100535665</v>
      </c>
      <c r="L65">
        <f>(Tabella1[[#This Row],[N_IOS]]/$L$7)*100</f>
        <v>43.340518962075848</v>
      </c>
      <c r="O65">
        <v>347</v>
      </c>
      <c r="P65">
        <v>467</v>
      </c>
      <c r="Q65">
        <v>315</v>
      </c>
      <c r="R65">
        <v>292</v>
      </c>
      <c r="S65">
        <v>258</v>
      </c>
    </row>
    <row r="66" spans="2:19" x14ac:dyDescent="0.3">
      <c r="B66">
        <v>101</v>
      </c>
      <c r="C66">
        <v>252</v>
      </c>
      <c r="D66">
        <v>104</v>
      </c>
      <c r="E66">
        <v>124</v>
      </c>
      <c r="F66">
        <v>37</v>
      </c>
      <c r="H66">
        <f>(Tabella1[[#This Row],[0]]+Tabella1[[#This Row],[2]]+Tabella1[[#This Row],[3]]+Tabella1[[#This Row],[4]])/4</f>
        <v>91.5</v>
      </c>
      <c r="I66">
        <f>(Tabella1[[#This Row],[ANDROID]]+I65)</f>
        <v>20332.25</v>
      </c>
      <c r="J66">
        <f>(Tabella1[[#This Row],[IOS]]+J65)</f>
        <v>27394</v>
      </c>
      <c r="K66">
        <f>(Tabella1[[#This Row],[N_ANDROID]]/$J$22)*100</f>
        <v>45.23882365374881</v>
      </c>
      <c r="L66">
        <f>(Tabella1[[#This Row],[N_IOS]]/$L$7)*100</f>
        <v>43.742914171656686</v>
      </c>
      <c r="O66">
        <v>363</v>
      </c>
      <c r="P66">
        <v>460</v>
      </c>
      <c r="Q66">
        <v>340</v>
      </c>
      <c r="R66">
        <v>310</v>
      </c>
      <c r="S66">
        <v>237</v>
      </c>
    </row>
    <row r="67" spans="2:19" x14ac:dyDescent="0.3">
      <c r="B67">
        <v>189</v>
      </c>
      <c r="C67">
        <v>203</v>
      </c>
      <c r="D67">
        <v>107</v>
      </c>
      <c r="E67">
        <v>132</v>
      </c>
      <c r="F67">
        <v>79</v>
      </c>
      <c r="H67">
        <f>(Tabella1[[#This Row],[0]]+Tabella1[[#This Row],[2]]+Tabella1[[#This Row],[3]]+Tabella1[[#This Row],[4]])/4</f>
        <v>126.75</v>
      </c>
      <c r="I67">
        <f>(Tabella1[[#This Row],[ANDROID]]+I66)</f>
        <v>20459</v>
      </c>
      <c r="J67">
        <f>(Tabella1[[#This Row],[IOS]]+J66)</f>
        <v>27597</v>
      </c>
      <c r="K67">
        <f>(Tabella1[[#This Row],[N_ANDROID]]/$J$22)*100</f>
        <v>45.5208397069703</v>
      </c>
      <c r="L67">
        <f>(Tabella1[[#This Row],[N_IOS]]/$L$7)*100</f>
        <v>44.067065868263469</v>
      </c>
      <c r="O67">
        <v>379</v>
      </c>
      <c r="P67">
        <v>488</v>
      </c>
      <c r="Q67">
        <v>276</v>
      </c>
      <c r="R67">
        <v>273</v>
      </c>
      <c r="S67">
        <v>233</v>
      </c>
    </row>
    <row r="68" spans="2:19" x14ac:dyDescent="0.3">
      <c r="B68">
        <v>101</v>
      </c>
      <c r="C68">
        <v>101</v>
      </c>
      <c r="D68">
        <v>129</v>
      </c>
      <c r="E68">
        <v>175</v>
      </c>
      <c r="F68">
        <v>131</v>
      </c>
      <c r="H68">
        <f>(Tabella1[[#This Row],[0]]+Tabella1[[#This Row],[2]]+Tabella1[[#This Row],[3]]+Tabella1[[#This Row],[4]])/4</f>
        <v>134</v>
      </c>
      <c r="I68">
        <f>(Tabella1[[#This Row],[ANDROID]]+I67)</f>
        <v>20593</v>
      </c>
      <c r="J68">
        <f>(Tabella1[[#This Row],[IOS]]+J67)</f>
        <v>27698</v>
      </c>
      <c r="K68">
        <f>(Tabella1[[#This Row],[N_ANDROID]]/$J$22)*100</f>
        <v>45.818986855938185</v>
      </c>
      <c r="L68">
        <f>(Tabella1[[#This Row],[N_IOS]]/$L$7)*100</f>
        <v>44.228343313373252</v>
      </c>
      <c r="O68">
        <v>311</v>
      </c>
      <c r="P68">
        <v>422</v>
      </c>
      <c r="Q68">
        <v>302</v>
      </c>
      <c r="R68">
        <v>280</v>
      </c>
      <c r="S68">
        <v>222</v>
      </c>
    </row>
    <row r="69" spans="2:19" x14ac:dyDescent="0.3">
      <c r="B69">
        <v>83</v>
      </c>
      <c r="C69">
        <v>71</v>
      </c>
      <c r="D69">
        <v>109</v>
      </c>
      <c r="E69">
        <v>99</v>
      </c>
      <c r="F69">
        <v>261</v>
      </c>
      <c r="H69">
        <f>(Tabella1[[#This Row],[0]]+Tabella1[[#This Row],[2]]+Tabella1[[#This Row],[3]]+Tabella1[[#This Row],[4]])/4</f>
        <v>138</v>
      </c>
      <c r="I69">
        <f>(Tabella1[[#This Row],[ANDROID]]+I68)</f>
        <v>20731</v>
      </c>
      <c r="J69">
        <f>(Tabella1[[#This Row],[IOS]]+J68)</f>
        <v>27769</v>
      </c>
      <c r="K69">
        <f>(Tabella1[[#This Row],[N_ANDROID]]/$J$22)*100</f>
        <v>46.126033919800641</v>
      </c>
      <c r="L69">
        <f>(Tabella1[[#This Row],[N_IOS]]/$L$7)*100</f>
        <v>44.341716566866268</v>
      </c>
      <c r="O69">
        <v>332</v>
      </c>
      <c r="P69">
        <v>404</v>
      </c>
      <c r="Q69">
        <v>300</v>
      </c>
      <c r="R69">
        <v>241</v>
      </c>
      <c r="S69">
        <v>219</v>
      </c>
    </row>
    <row r="70" spans="2:19" x14ac:dyDescent="0.3">
      <c r="B70">
        <v>49</v>
      </c>
      <c r="C70">
        <v>77</v>
      </c>
      <c r="D70">
        <v>70</v>
      </c>
      <c r="E70">
        <v>92</v>
      </c>
      <c r="F70">
        <v>333</v>
      </c>
      <c r="H70">
        <f>(Tabella1[[#This Row],[0]]+Tabella1[[#This Row],[2]]+Tabella1[[#This Row],[3]]+Tabella1[[#This Row],[4]])/4</f>
        <v>136</v>
      </c>
      <c r="I70">
        <f>(Tabella1[[#This Row],[ANDROID]]+I69)</f>
        <v>20867</v>
      </c>
      <c r="J70">
        <f>(Tabella1[[#This Row],[IOS]]+J69)</f>
        <v>27846</v>
      </c>
      <c r="K70">
        <f>(Tabella1[[#This Row],[N_ANDROID]]/$J$22)*100</f>
        <v>46.428631026215811</v>
      </c>
      <c r="L70">
        <f>(Tabella1[[#This Row],[N_IOS]]/$L$7)*100</f>
        <v>44.464670658682635</v>
      </c>
      <c r="O70">
        <v>313</v>
      </c>
      <c r="P70">
        <v>411</v>
      </c>
      <c r="Q70">
        <v>296</v>
      </c>
      <c r="R70">
        <v>254</v>
      </c>
      <c r="S70">
        <v>221</v>
      </c>
    </row>
    <row r="71" spans="2:19" x14ac:dyDescent="0.3">
      <c r="B71">
        <v>18</v>
      </c>
      <c r="C71">
        <v>95</v>
      </c>
      <c r="D71">
        <v>42</v>
      </c>
      <c r="E71">
        <v>135</v>
      </c>
      <c r="F71">
        <v>432</v>
      </c>
      <c r="H71">
        <f>(Tabella1[[#This Row],[0]]+Tabella1[[#This Row],[2]]+Tabella1[[#This Row],[3]]+Tabella1[[#This Row],[4]])/4</f>
        <v>156.75</v>
      </c>
      <c r="I71">
        <f>(Tabella1[[#This Row],[ANDROID]]+I70)</f>
        <v>21023.75</v>
      </c>
      <c r="J71">
        <f>(Tabella1[[#This Row],[IOS]]+J70)</f>
        <v>27941</v>
      </c>
      <c r="K71">
        <f>(Tabella1[[#This Row],[N_ANDROID]]/$J$22)*100</f>
        <v>46.777396441146529</v>
      </c>
      <c r="L71">
        <f>(Tabella1[[#This Row],[N_IOS]]/$L$7)*100</f>
        <v>44.616367265469066</v>
      </c>
      <c r="O71">
        <v>292</v>
      </c>
      <c r="P71">
        <v>378</v>
      </c>
      <c r="Q71">
        <v>279</v>
      </c>
      <c r="R71">
        <v>286</v>
      </c>
      <c r="S71">
        <v>211</v>
      </c>
    </row>
    <row r="72" spans="2:19" x14ac:dyDescent="0.3">
      <c r="B72">
        <v>6</v>
      </c>
      <c r="C72">
        <v>44</v>
      </c>
      <c r="D72">
        <v>30</v>
      </c>
      <c r="E72">
        <v>59</v>
      </c>
      <c r="F72">
        <v>172</v>
      </c>
      <c r="H72">
        <f>(Tabella1[[#This Row],[0]]+Tabella1[[#This Row],[2]]+Tabella1[[#This Row],[3]]+Tabella1[[#This Row],[4]])/4</f>
        <v>66.75</v>
      </c>
      <c r="I72">
        <f>(Tabella1[[#This Row],[ANDROID]]+I71)</f>
        <v>21090.5</v>
      </c>
      <c r="J72">
        <f>(Tabella1[[#This Row],[IOS]]+J71)</f>
        <v>27985</v>
      </c>
      <c r="K72">
        <f>(Tabella1[[#This Row],[N_ANDROID]]/$J$22)*100</f>
        <v>46.92591377094957</v>
      </c>
      <c r="L72">
        <f>(Tabella1[[#This Row],[N_IOS]]/$L$7)*100</f>
        <v>44.686626746506988</v>
      </c>
      <c r="O72">
        <v>280</v>
      </c>
      <c r="P72">
        <v>377</v>
      </c>
      <c r="Q72">
        <v>266</v>
      </c>
      <c r="R72">
        <v>253</v>
      </c>
      <c r="S72">
        <v>230</v>
      </c>
    </row>
    <row r="73" spans="2:19" x14ac:dyDescent="0.3">
      <c r="B73">
        <v>4</v>
      </c>
      <c r="C73">
        <v>41</v>
      </c>
      <c r="D73">
        <v>35</v>
      </c>
      <c r="E73">
        <v>45</v>
      </c>
      <c r="F73">
        <v>119</v>
      </c>
      <c r="H73">
        <f>(Tabella1[[#This Row],[0]]+Tabella1[[#This Row],[2]]+Tabella1[[#This Row],[3]]+Tabella1[[#This Row],[4]])/4</f>
        <v>50.75</v>
      </c>
      <c r="I73">
        <f>(Tabella1[[#This Row],[ANDROID]]+I72)</f>
        <v>21141.25</v>
      </c>
      <c r="J73">
        <f>(Tabella1[[#This Row],[IOS]]+J72)</f>
        <v>28026</v>
      </c>
      <c r="K73">
        <f>(Tabella1[[#This Row],[N_ANDROID]]/$J$22)*100</f>
        <v>47.038831441174345</v>
      </c>
      <c r="L73">
        <f>(Tabella1[[#This Row],[N_IOS]]/$L$7)*100</f>
        <v>44.752095808383238</v>
      </c>
      <c r="O73">
        <v>270</v>
      </c>
      <c r="P73">
        <v>358</v>
      </c>
      <c r="Q73">
        <v>260</v>
      </c>
      <c r="R73">
        <v>249</v>
      </c>
      <c r="S73">
        <v>239</v>
      </c>
    </row>
    <row r="74" spans="2:19" x14ac:dyDescent="0.3">
      <c r="B74">
        <v>6</v>
      </c>
      <c r="C74">
        <v>51</v>
      </c>
      <c r="D74">
        <v>48</v>
      </c>
      <c r="E74">
        <v>40</v>
      </c>
      <c r="F74">
        <v>94</v>
      </c>
      <c r="H74">
        <f>(Tabella1[[#This Row],[0]]+Tabella1[[#This Row],[2]]+Tabella1[[#This Row],[3]]+Tabella1[[#This Row],[4]])/4</f>
        <v>47</v>
      </c>
      <c r="I74">
        <f>(Tabella1[[#This Row],[ANDROID]]+I73)</f>
        <v>21188.25</v>
      </c>
      <c r="J74">
        <f>(Tabella1[[#This Row],[IOS]]+J73)</f>
        <v>28077</v>
      </c>
      <c r="K74">
        <f>(Tabella1[[#This Row],[N_ANDROID]]/$J$22)*100</f>
        <v>47.143405441185472</v>
      </c>
      <c r="L74">
        <f>(Tabella1[[#This Row],[N_IOS]]/$L$7)*100</f>
        <v>44.833532934131739</v>
      </c>
      <c r="O74">
        <v>241</v>
      </c>
      <c r="P74">
        <v>378</v>
      </c>
      <c r="Q74">
        <v>234</v>
      </c>
      <c r="R74">
        <v>218</v>
      </c>
      <c r="S74">
        <v>238</v>
      </c>
    </row>
    <row r="75" spans="2:19" x14ac:dyDescent="0.3">
      <c r="B75">
        <v>11</v>
      </c>
      <c r="C75">
        <v>30</v>
      </c>
      <c r="D75">
        <v>49</v>
      </c>
      <c r="E75">
        <v>17</v>
      </c>
      <c r="F75">
        <v>36</v>
      </c>
      <c r="H75">
        <f>(Tabella1[[#This Row],[0]]+Tabella1[[#This Row],[2]]+Tabella1[[#This Row],[3]]+Tabella1[[#This Row],[4]])/4</f>
        <v>28.25</v>
      </c>
      <c r="I75">
        <f>(Tabella1[[#This Row],[ANDROID]]+I74)</f>
        <v>21216.5</v>
      </c>
      <c r="J75">
        <f>(Tabella1[[#This Row],[IOS]]+J74)</f>
        <v>28107</v>
      </c>
      <c r="K75">
        <f>(Tabella1[[#This Row],[N_ANDROID]]/$J$22)*100</f>
        <v>47.206261090128329</v>
      </c>
      <c r="L75">
        <f>(Tabella1[[#This Row],[N_IOS]]/$L$7)*100</f>
        <v>44.881437125748505</v>
      </c>
      <c r="O75">
        <v>241</v>
      </c>
      <c r="P75">
        <v>297</v>
      </c>
      <c r="Q75">
        <v>211</v>
      </c>
      <c r="R75">
        <v>222</v>
      </c>
      <c r="S75">
        <v>236</v>
      </c>
    </row>
    <row r="76" spans="2:19" x14ac:dyDescent="0.3">
      <c r="B76">
        <v>4</v>
      </c>
      <c r="C76">
        <v>18</v>
      </c>
      <c r="D76">
        <v>25</v>
      </c>
      <c r="E76">
        <v>40</v>
      </c>
      <c r="F76">
        <v>50</v>
      </c>
      <c r="H76">
        <f>(Tabella1[[#This Row],[0]]+Tabella1[[#This Row],[2]]+Tabella1[[#This Row],[3]]+Tabella1[[#This Row],[4]])/4</f>
        <v>29.75</v>
      </c>
      <c r="I76">
        <f>(Tabella1[[#This Row],[ANDROID]]+I75)</f>
        <v>21246.25</v>
      </c>
      <c r="J76">
        <f>(Tabella1[[#This Row],[IOS]]+J75)</f>
        <v>28125</v>
      </c>
      <c r="K76">
        <f>(Tabella1[[#This Row],[N_ANDROID]]/$J$22)*100</f>
        <v>47.272454207156642</v>
      </c>
      <c r="L76">
        <f>(Tabella1[[#This Row],[N_IOS]]/$L$7)*100</f>
        <v>44.91017964071856</v>
      </c>
      <c r="O76">
        <v>255</v>
      </c>
      <c r="P76">
        <v>314</v>
      </c>
      <c r="Q76">
        <v>226</v>
      </c>
      <c r="R76">
        <v>219</v>
      </c>
      <c r="S76">
        <v>215</v>
      </c>
    </row>
    <row r="77" spans="2:19" x14ac:dyDescent="0.3">
      <c r="B77">
        <v>0</v>
      </c>
      <c r="C77">
        <v>6</v>
      </c>
      <c r="D77">
        <v>6</v>
      </c>
      <c r="E77">
        <v>65</v>
      </c>
      <c r="F77">
        <v>25</v>
      </c>
      <c r="H77">
        <f>(Tabella1[[#This Row],[0]]+Tabella1[[#This Row],[2]]+Tabella1[[#This Row],[3]]+Tabella1[[#This Row],[4]])/4</f>
        <v>24</v>
      </c>
      <c r="I77">
        <f>(Tabella1[[#This Row],[ANDROID]]+I76)</f>
        <v>21270.25</v>
      </c>
      <c r="J77">
        <f>(Tabella1[[#This Row],[IOS]]+J76)</f>
        <v>28131</v>
      </c>
      <c r="K77">
        <f>(Tabella1[[#This Row],[N_ANDROID]]/$J$22)*100</f>
        <v>47.325853696524028</v>
      </c>
      <c r="L77">
        <f>(Tabella1[[#This Row],[N_IOS]]/$L$7)*100</f>
        <v>44.919760479041912</v>
      </c>
      <c r="O77">
        <v>221</v>
      </c>
      <c r="P77">
        <v>290</v>
      </c>
      <c r="Q77">
        <v>229</v>
      </c>
      <c r="R77">
        <v>172</v>
      </c>
      <c r="S77">
        <v>178</v>
      </c>
    </row>
    <row r="78" spans="2:19" x14ac:dyDescent="0.3">
      <c r="B78">
        <v>1</v>
      </c>
      <c r="C78">
        <v>4</v>
      </c>
      <c r="D78">
        <v>3</v>
      </c>
      <c r="E78">
        <v>44</v>
      </c>
      <c r="F78">
        <v>27</v>
      </c>
      <c r="H78">
        <f>(Tabella1[[#This Row],[0]]+Tabella1[[#This Row],[2]]+Tabella1[[#This Row],[3]]+Tabella1[[#This Row],[4]])/4</f>
        <v>18.75</v>
      </c>
      <c r="I78">
        <f>(Tabella1[[#This Row],[ANDROID]]+I77)</f>
        <v>21289</v>
      </c>
      <c r="J78">
        <f>(Tabella1[[#This Row],[IOS]]+J77)</f>
        <v>28135</v>
      </c>
      <c r="K78">
        <f>(Tabella1[[#This Row],[N_ANDROID]]/$J$22)*100</f>
        <v>47.36757204759229</v>
      </c>
      <c r="L78">
        <f>(Tabella1[[#This Row],[N_IOS]]/$L$7)*100</f>
        <v>44.926147704590818</v>
      </c>
      <c r="O78">
        <v>223</v>
      </c>
      <c r="P78">
        <v>280</v>
      </c>
      <c r="Q78">
        <v>224</v>
      </c>
      <c r="R78">
        <v>186</v>
      </c>
      <c r="S78">
        <v>184</v>
      </c>
    </row>
    <row r="79" spans="2:19" x14ac:dyDescent="0.3">
      <c r="B79">
        <v>0</v>
      </c>
      <c r="C79">
        <v>4</v>
      </c>
      <c r="D79">
        <v>2</v>
      </c>
      <c r="E79">
        <v>18</v>
      </c>
      <c r="F79">
        <v>12</v>
      </c>
      <c r="H79">
        <f>(Tabella1[[#This Row],[0]]+Tabella1[[#This Row],[2]]+Tabella1[[#This Row],[3]]+Tabella1[[#This Row],[4]])/4</f>
        <v>8</v>
      </c>
      <c r="I79">
        <f>(Tabella1[[#This Row],[ANDROID]]+I78)</f>
        <v>21297</v>
      </c>
      <c r="J79">
        <f>(Tabella1[[#This Row],[IOS]]+J78)</f>
        <v>28139</v>
      </c>
      <c r="K79">
        <f>(Tabella1[[#This Row],[N_ANDROID]]/$J$22)*100</f>
        <v>47.385371877381424</v>
      </c>
      <c r="L79">
        <f>(Tabella1[[#This Row],[N_IOS]]/$L$7)*100</f>
        <v>44.932534930139724</v>
      </c>
      <c r="O79">
        <v>175</v>
      </c>
      <c r="P79">
        <v>264</v>
      </c>
      <c r="Q79">
        <v>221</v>
      </c>
      <c r="R79">
        <v>203</v>
      </c>
      <c r="S79">
        <v>183</v>
      </c>
    </row>
    <row r="80" spans="2:19" x14ac:dyDescent="0.3">
      <c r="B80">
        <v>1</v>
      </c>
      <c r="C80">
        <v>1</v>
      </c>
      <c r="D80">
        <v>0</v>
      </c>
      <c r="E80">
        <v>12</v>
      </c>
      <c r="F80">
        <v>37</v>
      </c>
      <c r="H80">
        <f>(Tabella1[[#This Row],[0]]+Tabella1[[#This Row],[2]]+Tabella1[[#This Row],[3]]+Tabella1[[#This Row],[4]])/4</f>
        <v>12.5</v>
      </c>
      <c r="I80">
        <f>(Tabella1[[#This Row],[ANDROID]]+I79)</f>
        <v>21309.5</v>
      </c>
      <c r="J80">
        <f>(Tabella1[[#This Row],[IOS]]+J79)</f>
        <v>28140</v>
      </c>
      <c r="K80">
        <f>(Tabella1[[#This Row],[N_ANDROID]]/$J$22)*100</f>
        <v>47.413184111426936</v>
      </c>
      <c r="L80">
        <f>(Tabella1[[#This Row],[N_IOS]]/$L$7)*100</f>
        <v>44.934131736526943</v>
      </c>
      <c r="O80">
        <v>207</v>
      </c>
      <c r="P80">
        <v>267</v>
      </c>
      <c r="Q80">
        <v>176</v>
      </c>
      <c r="R80">
        <v>204</v>
      </c>
      <c r="S80">
        <v>155</v>
      </c>
    </row>
    <row r="81" spans="2:19" x14ac:dyDescent="0.3">
      <c r="B81">
        <v>0</v>
      </c>
      <c r="C81">
        <v>1</v>
      </c>
      <c r="D81">
        <v>0</v>
      </c>
      <c r="E81">
        <v>3</v>
      </c>
      <c r="F81">
        <v>19</v>
      </c>
      <c r="H81">
        <f>(Tabella1[[#This Row],[0]]+Tabella1[[#This Row],[2]]+Tabella1[[#This Row],[3]]+Tabella1[[#This Row],[4]])/4</f>
        <v>5.5</v>
      </c>
      <c r="I81">
        <f>(Tabella1[[#This Row],[ANDROID]]+I80)</f>
        <v>21315</v>
      </c>
      <c r="J81">
        <f>(Tabella1[[#This Row],[IOS]]+J80)</f>
        <v>28141</v>
      </c>
      <c r="K81">
        <f>(Tabella1[[#This Row],[N_ANDROID]]/$J$22)*100</f>
        <v>47.425421494406962</v>
      </c>
      <c r="L81">
        <f>(Tabella1[[#This Row],[N_IOS]]/$L$7)*100</f>
        <v>44.93572854291417</v>
      </c>
      <c r="O81">
        <v>175</v>
      </c>
      <c r="P81">
        <v>236</v>
      </c>
      <c r="Q81">
        <v>169</v>
      </c>
      <c r="R81">
        <v>147</v>
      </c>
      <c r="S81">
        <v>168</v>
      </c>
    </row>
    <row r="82" spans="2:19" x14ac:dyDescent="0.3">
      <c r="B82">
        <v>0</v>
      </c>
      <c r="C82">
        <v>1</v>
      </c>
      <c r="D82">
        <v>0</v>
      </c>
      <c r="E82">
        <v>2</v>
      </c>
      <c r="F82">
        <v>6</v>
      </c>
      <c r="H82">
        <f>(Tabella1[[#This Row],[0]]+Tabella1[[#This Row],[2]]+Tabella1[[#This Row],[3]]+Tabella1[[#This Row],[4]])/4</f>
        <v>2</v>
      </c>
      <c r="I82">
        <f>(Tabella1[[#This Row],[ANDROID]]+I81)</f>
        <v>21317</v>
      </c>
      <c r="J82">
        <f>(Tabella1[[#This Row],[IOS]]+J81)</f>
        <v>28142</v>
      </c>
      <c r="K82">
        <f>(Tabella1[[#This Row],[N_ANDROID]]/$J$22)*100</f>
        <v>47.429871451854247</v>
      </c>
      <c r="L82">
        <f>(Tabella1[[#This Row],[N_IOS]]/$L$7)*100</f>
        <v>44.937325349301396</v>
      </c>
      <c r="O82">
        <v>141</v>
      </c>
      <c r="P82">
        <v>225</v>
      </c>
      <c r="Q82">
        <v>175</v>
      </c>
      <c r="R82">
        <v>156</v>
      </c>
      <c r="S82">
        <v>167</v>
      </c>
    </row>
    <row r="83" spans="2:19" x14ac:dyDescent="0.3">
      <c r="B83">
        <v>0</v>
      </c>
      <c r="C83">
        <v>0</v>
      </c>
      <c r="D83">
        <v>1</v>
      </c>
      <c r="E83">
        <v>7</v>
      </c>
      <c r="F83">
        <v>6</v>
      </c>
      <c r="H83">
        <f>(Tabella1[[#This Row],[0]]+Tabella1[[#This Row],[2]]+Tabella1[[#This Row],[3]]+Tabella1[[#This Row],[4]])/4</f>
        <v>3.5</v>
      </c>
      <c r="I83">
        <f>(Tabella1[[#This Row],[ANDROID]]+I82)</f>
        <v>21320.5</v>
      </c>
      <c r="J83">
        <f>(Tabella1[[#This Row],[IOS]]+J82)</f>
        <v>28142</v>
      </c>
      <c r="K83">
        <f>(Tabella1[[#This Row],[N_ANDROID]]/$J$22)*100</f>
        <v>47.437658877386987</v>
      </c>
      <c r="L83">
        <f>(Tabella1[[#This Row],[N_IOS]]/$L$7)*100</f>
        <v>44.937325349301396</v>
      </c>
      <c r="O83">
        <v>161</v>
      </c>
      <c r="P83">
        <v>205</v>
      </c>
      <c r="Q83">
        <v>145</v>
      </c>
      <c r="R83">
        <v>159</v>
      </c>
      <c r="S83">
        <v>150</v>
      </c>
    </row>
    <row r="84" spans="2:19" x14ac:dyDescent="0.3">
      <c r="B84">
        <v>0</v>
      </c>
      <c r="C84">
        <v>1</v>
      </c>
      <c r="D84">
        <v>0</v>
      </c>
      <c r="E84">
        <v>1</v>
      </c>
      <c r="F84">
        <v>12</v>
      </c>
      <c r="H84">
        <f>(Tabella1[[#This Row],[0]]+Tabella1[[#This Row],[2]]+Tabella1[[#This Row],[3]]+Tabella1[[#This Row],[4]])/4</f>
        <v>3.25</v>
      </c>
      <c r="I84">
        <f>(Tabella1[[#This Row],[ANDROID]]+I83)</f>
        <v>21323.75</v>
      </c>
      <c r="J84">
        <f>(Tabella1[[#This Row],[IOS]]+J83)</f>
        <v>28143</v>
      </c>
      <c r="K84">
        <f>(Tabella1[[#This Row],[N_ANDROID]]/$J$22)*100</f>
        <v>47.444890058238819</v>
      </c>
      <c r="L84">
        <f>(Tabella1[[#This Row],[N_IOS]]/$L$7)*100</f>
        <v>44.938922155688623</v>
      </c>
      <c r="O84">
        <v>144</v>
      </c>
      <c r="P84">
        <v>218</v>
      </c>
      <c r="Q84">
        <v>149</v>
      </c>
      <c r="R84">
        <v>142</v>
      </c>
      <c r="S84">
        <v>132</v>
      </c>
    </row>
    <row r="85" spans="2:19" x14ac:dyDescent="0.3">
      <c r="B85">
        <v>0</v>
      </c>
      <c r="C85">
        <v>1</v>
      </c>
      <c r="D85">
        <v>0</v>
      </c>
      <c r="E85">
        <v>2</v>
      </c>
      <c r="F85">
        <v>7</v>
      </c>
      <c r="H85">
        <f>(Tabella1[[#This Row],[0]]+Tabella1[[#This Row],[2]]+Tabella1[[#This Row],[3]]+Tabella1[[#This Row],[4]])/4</f>
        <v>2.25</v>
      </c>
      <c r="I85">
        <f>(Tabella1[[#This Row],[ANDROID]]+I84)</f>
        <v>21326</v>
      </c>
      <c r="J85">
        <f>(Tabella1[[#This Row],[IOS]]+J84)</f>
        <v>28144</v>
      </c>
      <c r="K85">
        <f>(Tabella1[[#This Row],[N_ANDROID]]/$J$22)*100</f>
        <v>47.449896260367005</v>
      </c>
      <c r="L85">
        <f>(Tabella1[[#This Row],[N_IOS]]/$L$7)*100</f>
        <v>44.940518962075849</v>
      </c>
      <c r="O85">
        <v>141</v>
      </c>
      <c r="P85">
        <v>180</v>
      </c>
      <c r="Q85">
        <v>136</v>
      </c>
      <c r="R85">
        <v>151</v>
      </c>
      <c r="S85">
        <v>138</v>
      </c>
    </row>
    <row r="86" spans="2:19" x14ac:dyDescent="0.3">
      <c r="B86">
        <v>0</v>
      </c>
      <c r="C86">
        <v>0</v>
      </c>
      <c r="D86">
        <v>0</v>
      </c>
      <c r="E86">
        <v>2</v>
      </c>
      <c r="F86">
        <v>3</v>
      </c>
      <c r="H86">
        <f>(Tabella1[[#This Row],[0]]+Tabella1[[#This Row],[2]]+Tabella1[[#This Row],[3]]+Tabella1[[#This Row],[4]])/4</f>
        <v>1.25</v>
      </c>
      <c r="I86">
        <f>(Tabella1[[#This Row],[ANDROID]]+I85)</f>
        <v>21327.25</v>
      </c>
      <c r="J86">
        <f>(Tabella1[[#This Row],[IOS]]+J85)</f>
        <v>28144</v>
      </c>
      <c r="K86">
        <f>(Tabella1[[#This Row],[N_ANDROID]]/$J$22)*100</f>
        <v>47.452677483771559</v>
      </c>
      <c r="L86">
        <f>(Tabella1[[#This Row],[N_IOS]]/$L$7)*100</f>
        <v>44.940518962075849</v>
      </c>
      <c r="O86">
        <v>134</v>
      </c>
      <c r="P86">
        <v>196</v>
      </c>
      <c r="Q86">
        <v>125</v>
      </c>
      <c r="R86">
        <v>147</v>
      </c>
      <c r="S86">
        <v>119</v>
      </c>
    </row>
    <row r="87" spans="2:19" x14ac:dyDescent="0.3">
      <c r="B87">
        <v>0</v>
      </c>
      <c r="C87">
        <v>0</v>
      </c>
      <c r="D87">
        <v>0</v>
      </c>
      <c r="E87">
        <v>2</v>
      </c>
      <c r="F87">
        <v>4</v>
      </c>
      <c r="H87">
        <f>(Tabella1[[#This Row],[0]]+Tabella1[[#This Row],[2]]+Tabella1[[#This Row],[3]]+Tabella1[[#This Row],[4]])/4</f>
        <v>1.5</v>
      </c>
      <c r="I87">
        <f>(Tabella1[[#This Row],[ANDROID]]+I86)</f>
        <v>21328.75</v>
      </c>
      <c r="J87">
        <f>(Tabella1[[#This Row],[IOS]]+J86)</f>
        <v>28144</v>
      </c>
      <c r="K87">
        <f>(Tabella1[[#This Row],[N_ANDROID]]/$J$22)*100</f>
        <v>47.456014951857021</v>
      </c>
      <c r="L87">
        <f>(Tabella1[[#This Row],[N_IOS]]/$L$7)*100</f>
        <v>44.940518962075849</v>
      </c>
      <c r="O87">
        <v>119</v>
      </c>
      <c r="P87">
        <v>179</v>
      </c>
      <c r="Q87">
        <v>138</v>
      </c>
      <c r="R87">
        <v>108</v>
      </c>
      <c r="S87">
        <v>111</v>
      </c>
    </row>
    <row r="88" spans="2:19" x14ac:dyDescent="0.3">
      <c r="B88">
        <v>0</v>
      </c>
      <c r="C88">
        <v>0</v>
      </c>
      <c r="D88">
        <v>0</v>
      </c>
      <c r="E88">
        <v>0</v>
      </c>
      <c r="F88">
        <v>2</v>
      </c>
      <c r="H88">
        <f>(Tabella1[[#This Row],[0]]+Tabella1[[#This Row],[2]]+Tabella1[[#This Row],[3]]+Tabella1[[#This Row],[4]])/4</f>
        <v>0.5</v>
      </c>
      <c r="I88">
        <f>(Tabella1[[#This Row],[ANDROID]]+I87)</f>
        <v>21329.25</v>
      </c>
      <c r="J88">
        <f>(Tabella1[[#This Row],[IOS]]+J87)</f>
        <v>28144</v>
      </c>
      <c r="K88">
        <f>(Tabella1[[#This Row],[N_ANDROID]]/$J$22)*100</f>
        <v>47.457127441218844</v>
      </c>
      <c r="L88">
        <f>(Tabella1[[#This Row],[N_IOS]]/$L$7)*100</f>
        <v>44.940518962075849</v>
      </c>
      <c r="O88">
        <v>131</v>
      </c>
      <c r="P88">
        <v>168</v>
      </c>
      <c r="Q88">
        <v>118</v>
      </c>
      <c r="R88">
        <v>99</v>
      </c>
      <c r="S88">
        <v>117</v>
      </c>
    </row>
    <row r="89" spans="2:19" x14ac:dyDescent="0.3">
      <c r="B89">
        <v>0</v>
      </c>
      <c r="C89">
        <v>0</v>
      </c>
      <c r="D89">
        <v>0</v>
      </c>
      <c r="E89">
        <v>2</v>
      </c>
      <c r="F89">
        <v>2</v>
      </c>
      <c r="H89">
        <f>(Tabella1[[#This Row],[0]]+Tabella1[[#This Row],[2]]+Tabella1[[#This Row],[3]]+Tabella1[[#This Row],[4]])/4</f>
        <v>1</v>
      </c>
      <c r="I89">
        <f>(Tabella1[[#This Row],[ANDROID]]+I88)</f>
        <v>21330.25</v>
      </c>
      <c r="J89">
        <f>(Tabella1[[#This Row],[IOS]]+J88)</f>
        <v>28144</v>
      </c>
      <c r="K89">
        <f>(Tabella1[[#This Row],[N_ANDROID]]/$J$22)*100</f>
        <v>47.459352419942483</v>
      </c>
      <c r="L89">
        <f>(Tabella1[[#This Row],[N_IOS]]/$L$7)*100</f>
        <v>44.940518962075849</v>
      </c>
      <c r="O89">
        <v>88</v>
      </c>
      <c r="P89">
        <v>155</v>
      </c>
      <c r="Q89">
        <v>138</v>
      </c>
      <c r="R89">
        <v>100</v>
      </c>
      <c r="S89">
        <v>111</v>
      </c>
    </row>
    <row r="90" spans="2:19" x14ac:dyDescent="0.3">
      <c r="B90">
        <v>0</v>
      </c>
      <c r="C90">
        <v>1</v>
      </c>
      <c r="D90">
        <v>0</v>
      </c>
      <c r="E90">
        <v>0</v>
      </c>
      <c r="F90">
        <v>0</v>
      </c>
      <c r="H90">
        <f>(Tabella1[[#This Row],[0]]+Tabella1[[#This Row],[2]]+Tabella1[[#This Row],[3]]+Tabella1[[#This Row],[4]])/4</f>
        <v>0</v>
      </c>
      <c r="I90">
        <f>(Tabella1[[#This Row],[ANDROID]]+I89)</f>
        <v>21330.25</v>
      </c>
      <c r="J90">
        <f>(Tabella1[[#This Row],[IOS]]+J89)</f>
        <v>28145</v>
      </c>
      <c r="K90">
        <f>(Tabella1[[#This Row],[N_ANDROID]]/$J$22)*100</f>
        <v>47.459352419942483</v>
      </c>
      <c r="L90">
        <f>(Tabella1[[#This Row],[N_IOS]]/$L$7)*100</f>
        <v>44.942115768463076</v>
      </c>
      <c r="O90">
        <v>98</v>
      </c>
      <c r="P90">
        <v>168</v>
      </c>
      <c r="Q90">
        <v>105</v>
      </c>
      <c r="R90">
        <v>115</v>
      </c>
      <c r="S90">
        <v>111</v>
      </c>
    </row>
    <row r="91" spans="2:19" x14ac:dyDescent="0.3">
      <c r="B91">
        <v>0</v>
      </c>
      <c r="C91">
        <v>0</v>
      </c>
      <c r="D91">
        <v>0</v>
      </c>
      <c r="E91">
        <v>0</v>
      </c>
      <c r="F91">
        <v>3</v>
      </c>
      <c r="H91">
        <f>(Tabella1[[#This Row],[0]]+Tabella1[[#This Row],[2]]+Tabella1[[#This Row],[3]]+Tabella1[[#This Row],[4]])/4</f>
        <v>0.75</v>
      </c>
      <c r="I91">
        <f>(Tabella1[[#This Row],[ANDROID]]+I90)</f>
        <v>21331</v>
      </c>
      <c r="J91">
        <f>(Tabella1[[#This Row],[IOS]]+J90)</f>
        <v>28145</v>
      </c>
      <c r="K91">
        <f>(Tabella1[[#This Row],[N_ANDROID]]/$J$22)*100</f>
        <v>47.461021153985214</v>
      </c>
      <c r="L91">
        <f>(Tabella1[[#This Row],[N_IOS]]/$L$7)*100</f>
        <v>44.942115768463076</v>
      </c>
      <c r="O91">
        <v>125</v>
      </c>
      <c r="P91">
        <v>146</v>
      </c>
      <c r="Q91">
        <v>105</v>
      </c>
      <c r="R91">
        <v>86</v>
      </c>
      <c r="S91">
        <v>115</v>
      </c>
    </row>
    <row r="92" spans="2:19" x14ac:dyDescent="0.3">
      <c r="O92">
        <v>95</v>
      </c>
      <c r="P92">
        <v>167</v>
      </c>
      <c r="Q92">
        <v>98</v>
      </c>
      <c r="R92">
        <v>92</v>
      </c>
      <c r="S92">
        <v>92</v>
      </c>
    </row>
    <row r="93" spans="2:19" x14ac:dyDescent="0.3">
      <c r="O93">
        <v>86</v>
      </c>
      <c r="P93">
        <v>135</v>
      </c>
      <c r="Q93">
        <v>96</v>
      </c>
      <c r="R93">
        <v>88</v>
      </c>
      <c r="S93">
        <v>92</v>
      </c>
    </row>
    <row r="94" spans="2:19" x14ac:dyDescent="0.3">
      <c r="O94">
        <v>103</v>
      </c>
      <c r="P94">
        <v>114</v>
      </c>
      <c r="Q94">
        <v>106</v>
      </c>
      <c r="R94">
        <v>92</v>
      </c>
      <c r="S94">
        <v>89</v>
      </c>
    </row>
    <row r="95" spans="2:19" x14ac:dyDescent="0.3">
      <c r="O95">
        <v>82</v>
      </c>
      <c r="P95">
        <v>109</v>
      </c>
      <c r="Q95">
        <v>82</v>
      </c>
      <c r="R95">
        <v>91</v>
      </c>
      <c r="S95">
        <v>99</v>
      </c>
    </row>
    <row r="96" spans="2:19" x14ac:dyDescent="0.3">
      <c r="O96">
        <v>59</v>
      </c>
      <c r="P96">
        <v>122</v>
      </c>
      <c r="Q96">
        <v>73</v>
      </c>
      <c r="R96">
        <v>80</v>
      </c>
      <c r="S96">
        <v>93</v>
      </c>
    </row>
    <row r="97" spans="15:19" x14ac:dyDescent="0.3">
      <c r="O97">
        <v>76</v>
      </c>
      <c r="P97">
        <v>110</v>
      </c>
      <c r="Q97">
        <v>81</v>
      </c>
      <c r="R97">
        <v>84</v>
      </c>
      <c r="S97">
        <v>78</v>
      </c>
    </row>
    <row r="98" spans="15:19" x14ac:dyDescent="0.3">
      <c r="O98">
        <v>71</v>
      </c>
      <c r="P98">
        <v>104</v>
      </c>
      <c r="Q98">
        <v>70</v>
      </c>
      <c r="R98">
        <v>74</v>
      </c>
      <c r="S98">
        <v>73</v>
      </c>
    </row>
    <row r="99" spans="15:19" x14ac:dyDescent="0.3">
      <c r="O99">
        <v>61</v>
      </c>
      <c r="P99">
        <v>92</v>
      </c>
      <c r="Q99">
        <v>67</v>
      </c>
      <c r="R99">
        <v>67</v>
      </c>
      <c r="S99">
        <v>62</v>
      </c>
    </row>
    <row r="100" spans="15:19" x14ac:dyDescent="0.3">
      <c r="O100">
        <v>63</v>
      </c>
      <c r="P100">
        <v>99</v>
      </c>
      <c r="Q100">
        <v>62</v>
      </c>
      <c r="R100">
        <v>64</v>
      </c>
      <c r="S100">
        <v>71</v>
      </c>
    </row>
    <row r="101" spans="15:19" x14ac:dyDescent="0.3">
      <c r="O101">
        <v>59</v>
      </c>
      <c r="P101">
        <v>73</v>
      </c>
      <c r="Q101">
        <v>74</v>
      </c>
      <c r="R101">
        <v>65</v>
      </c>
      <c r="S101">
        <v>45</v>
      </c>
    </row>
    <row r="102" spans="15:19" x14ac:dyDescent="0.3">
      <c r="O102">
        <v>49</v>
      </c>
      <c r="P102">
        <v>75</v>
      </c>
      <c r="Q102">
        <v>65</v>
      </c>
      <c r="R102">
        <v>40</v>
      </c>
      <c r="S102">
        <v>51</v>
      </c>
    </row>
    <row r="103" spans="15:19" x14ac:dyDescent="0.3">
      <c r="O103">
        <v>57</v>
      </c>
      <c r="P103">
        <v>52</v>
      </c>
      <c r="Q103">
        <v>45</v>
      </c>
      <c r="R103">
        <v>57</v>
      </c>
      <c r="S103">
        <v>49</v>
      </c>
    </row>
    <row r="104" spans="15:19" x14ac:dyDescent="0.3">
      <c r="O104">
        <v>55</v>
      </c>
      <c r="P104">
        <v>78</v>
      </c>
      <c r="Q104">
        <v>53</v>
      </c>
      <c r="R104">
        <v>57</v>
      </c>
      <c r="S104">
        <v>57</v>
      </c>
    </row>
    <row r="105" spans="15:19" x14ac:dyDescent="0.3">
      <c r="O105">
        <v>44</v>
      </c>
      <c r="P105">
        <v>75</v>
      </c>
      <c r="Q105">
        <v>44</v>
      </c>
      <c r="R105">
        <v>52</v>
      </c>
      <c r="S105">
        <v>61</v>
      </c>
    </row>
    <row r="106" spans="15:19" x14ac:dyDescent="0.3">
      <c r="O106">
        <v>38</v>
      </c>
      <c r="P106">
        <v>57</v>
      </c>
      <c r="Q106">
        <v>48</v>
      </c>
      <c r="R106">
        <v>45</v>
      </c>
      <c r="S106">
        <v>53</v>
      </c>
    </row>
    <row r="107" spans="15:19" x14ac:dyDescent="0.3">
      <c r="O107">
        <v>45</v>
      </c>
      <c r="P107">
        <v>50</v>
      </c>
      <c r="Q107">
        <v>39</v>
      </c>
      <c r="R107">
        <v>58</v>
      </c>
      <c r="S107">
        <v>47</v>
      </c>
    </row>
    <row r="108" spans="15:19" x14ac:dyDescent="0.3">
      <c r="O108">
        <v>38</v>
      </c>
      <c r="P108">
        <v>51</v>
      </c>
      <c r="Q108">
        <v>51</v>
      </c>
      <c r="R108">
        <v>49</v>
      </c>
      <c r="S108">
        <v>44</v>
      </c>
    </row>
    <row r="109" spans="15:19" x14ac:dyDescent="0.3">
      <c r="O109">
        <v>34</v>
      </c>
      <c r="P109">
        <v>44</v>
      </c>
      <c r="Q109">
        <v>36</v>
      </c>
      <c r="R109">
        <v>46</v>
      </c>
      <c r="S109">
        <v>48</v>
      </c>
    </row>
    <row r="110" spans="15:19" x14ac:dyDescent="0.3">
      <c r="O110">
        <v>44</v>
      </c>
      <c r="P110">
        <v>62</v>
      </c>
      <c r="Q110">
        <v>35</v>
      </c>
      <c r="R110">
        <v>43</v>
      </c>
      <c r="S110">
        <v>40</v>
      </c>
    </row>
    <row r="111" spans="15:19" x14ac:dyDescent="0.3">
      <c r="O111">
        <v>46</v>
      </c>
      <c r="P111">
        <v>64</v>
      </c>
      <c r="Q111">
        <v>41</v>
      </c>
      <c r="R111">
        <v>35</v>
      </c>
      <c r="S111">
        <v>39</v>
      </c>
    </row>
    <row r="112" spans="15:19" x14ac:dyDescent="0.3">
      <c r="O112">
        <v>35</v>
      </c>
      <c r="P112">
        <v>55</v>
      </c>
      <c r="Q112">
        <v>40</v>
      </c>
      <c r="R112">
        <v>33</v>
      </c>
      <c r="S112">
        <v>41</v>
      </c>
    </row>
    <row r="113" spans="15:19" x14ac:dyDescent="0.3">
      <c r="O113">
        <v>32</v>
      </c>
      <c r="P113">
        <v>43</v>
      </c>
      <c r="Q113">
        <v>30</v>
      </c>
      <c r="R113">
        <v>26</v>
      </c>
      <c r="S113">
        <v>27</v>
      </c>
    </row>
    <row r="114" spans="15:19" x14ac:dyDescent="0.3">
      <c r="O114">
        <v>34</v>
      </c>
      <c r="P114">
        <v>49</v>
      </c>
      <c r="Q114">
        <v>27</v>
      </c>
      <c r="R114">
        <v>26</v>
      </c>
      <c r="S114">
        <v>32</v>
      </c>
    </row>
    <row r="115" spans="15:19" x14ac:dyDescent="0.3">
      <c r="O115">
        <v>32</v>
      </c>
      <c r="P115">
        <v>35</v>
      </c>
      <c r="Q115">
        <v>30</v>
      </c>
      <c r="R115">
        <v>26</v>
      </c>
      <c r="S115">
        <v>32</v>
      </c>
    </row>
    <row r="116" spans="15:19" x14ac:dyDescent="0.3">
      <c r="O116">
        <v>36</v>
      </c>
      <c r="P116">
        <v>37</v>
      </c>
      <c r="Q116">
        <v>26</v>
      </c>
      <c r="R116">
        <v>46</v>
      </c>
      <c r="S116">
        <v>24</v>
      </c>
    </row>
    <row r="117" spans="15:19" x14ac:dyDescent="0.3">
      <c r="O117">
        <v>28</v>
      </c>
      <c r="P117">
        <v>43</v>
      </c>
      <c r="Q117">
        <v>24</v>
      </c>
      <c r="R117">
        <v>32</v>
      </c>
      <c r="S117">
        <v>25</v>
      </c>
    </row>
    <row r="118" spans="15:19" x14ac:dyDescent="0.3">
      <c r="O118">
        <v>17</v>
      </c>
      <c r="P118">
        <v>31</v>
      </c>
      <c r="Q118">
        <v>23</v>
      </c>
      <c r="R118">
        <v>25</v>
      </c>
      <c r="S118">
        <v>25</v>
      </c>
    </row>
    <row r="119" spans="15:19" x14ac:dyDescent="0.3">
      <c r="O119">
        <v>26</v>
      </c>
      <c r="P119">
        <v>39</v>
      </c>
      <c r="Q119">
        <v>30</v>
      </c>
      <c r="R119">
        <v>21</v>
      </c>
      <c r="S119">
        <v>17</v>
      </c>
    </row>
    <row r="120" spans="15:19" x14ac:dyDescent="0.3">
      <c r="O120">
        <v>20</v>
      </c>
      <c r="P120">
        <v>31</v>
      </c>
      <c r="Q120">
        <v>28</v>
      </c>
      <c r="R120">
        <v>26</v>
      </c>
      <c r="S120">
        <v>30</v>
      </c>
    </row>
    <row r="121" spans="15:19" x14ac:dyDescent="0.3">
      <c r="O121">
        <v>21</v>
      </c>
      <c r="P121">
        <v>27</v>
      </c>
      <c r="Q121">
        <v>30</v>
      </c>
      <c r="R121">
        <v>21</v>
      </c>
      <c r="S121">
        <v>7</v>
      </c>
    </row>
    <row r="122" spans="15:19" x14ac:dyDescent="0.3">
      <c r="O122">
        <v>18</v>
      </c>
      <c r="P122">
        <v>34</v>
      </c>
      <c r="Q122">
        <v>20</v>
      </c>
      <c r="R122">
        <v>16</v>
      </c>
      <c r="S122">
        <v>19</v>
      </c>
    </row>
    <row r="123" spans="15:19" x14ac:dyDescent="0.3">
      <c r="O123">
        <v>21</v>
      </c>
      <c r="P123">
        <v>35</v>
      </c>
      <c r="Q123">
        <v>17</v>
      </c>
      <c r="R123">
        <v>28</v>
      </c>
      <c r="S123">
        <v>16</v>
      </c>
    </row>
    <row r="124" spans="15:19" x14ac:dyDescent="0.3">
      <c r="O124">
        <v>16</v>
      </c>
      <c r="P124">
        <v>26</v>
      </c>
      <c r="Q124">
        <v>14</v>
      </c>
      <c r="R124">
        <v>23</v>
      </c>
      <c r="S124">
        <v>19</v>
      </c>
    </row>
    <row r="125" spans="15:19" x14ac:dyDescent="0.3">
      <c r="O125">
        <v>20</v>
      </c>
      <c r="P125">
        <v>28</v>
      </c>
      <c r="Q125">
        <v>28</v>
      </c>
      <c r="R125">
        <v>20</v>
      </c>
      <c r="S125">
        <v>18</v>
      </c>
    </row>
    <row r="126" spans="15:19" x14ac:dyDescent="0.3">
      <c r="O126">
        <v>18</v>
      </c>
      <c r="P126">
        <v>23</v>
      </c>
      <c r="Q126">
        <v>28</v>
      </c>
      <c r="R126">
        <v>20</v>
      </c>
      <c r="S126">
        <v>14</v>
      </c>
    </row>
    <row r="127" spans="15:19" x14ac:dyDescent="0.3">
      <c r="O127">
        <v>25</v>
      </c>
      <c r="P127">
        <v>19</v>
      </c>
      <c r="Q127">
        <v>13</v>
      </c>
      <c r="R127">
        <v>20</v>
      </c>
      <c r="S127">
        <v>14</v>
      </c>
    </row>
    <row r="128" spans="15:19" x14ac:dyDescent="0.3">
      <c r="O128">
        <v>15</v>
      </c>
      <c r="P128">
        <v>24</v>
      </c>
      <c r="Q128">
        <v>17</v>
      </c>
      <c r="R128">
        <v>18</v>
      </c>
      <c r="S128">
        <v>19</v>
      </c>
    </row>
    <row r="129" spans="15:19" x14ac:dyDescent="0.3">
      <c r="O129">
        <v>11</v>
      </c>
      <c r="P129">
        <v>16</v>
      </c>
      <c r="Q129">
        <v>19</v>
      </c>
      <c r="R129">
        <v>14</v>
      </c>
      <c r="S129">
        <v>12</v>
      </c>
    </row>
    <row r="130" spans="15:19" x14ac:dyDescent="0.3">
      <c r="O130">
        <v>15</v>
      </c>
      <c r="P130">
        <v>23</v>
      </c>
      <c r="Q130">
        <v>13</v>
      </c>
      <c r="R130">
        <v>16</v>
      </c>
      <c r="S130">
        <v>16</v>
      </c>
    </row>
    <row r="131" spans="15:19" x14ac:dyDescent="0.3">
      <c r="O131">
        <v>12</v>
      </c>
      <c r="P131">
        <v>20</v>
      </c>
      <c r="Q131">
        <v>12</v>
      </c>
      <c r="R131">
        <v>13</v>
      </c>
      <c r="S131">
        <v>12</v>
      </c>
    </row>
    <row r="132" spans="15:19" x14ac:dyDescent="0.3">
      <c r="O132">
        <v>15</v>
      </c>
      <c r="P132">
        <v>8</v>
      </c>
      <c r="Q132">
        <v>14</v>
      </c>
      <c r="R132">
        <v>11</v>
      </c>
      <c r="S132">
        <v>13</v>
      </c>
    </row>
    <row r="133" spans="15:19" x14ac:dyDescent="0.3">
      <c r="O133">
        <v>11</v>
      </c>
      <c r="P133">
        <v>13</v>
      </c>
      <c r="Q133">
        <v>13</v>
      </c>
      <c r="R133">
        <v>11</v>
      </c>
      <c r="S133">
        <v>9</v>
      </c>
    </row>
    <row r="134" spans="15:19" x14ac:dyDescent="0.3">
      <c r="O134">
        <v>14</v>
      </c>
      <c r="P134">
        <v>23</v>
      </c>
      <c r="Q134">
        <v>10</v>
      </c>
      <c r="R134">
        <v>10</v>
      </c>
      <c r="S134">
        <v>15</v>
      </c>
    </row>
    <row r="135" spans="15:19" x14ac:dyDescent="0.3">
      <c r="O135">
        <v>9</v>
      </c>
      <c r="P135">
        <v>16</v>
      </c>
      <c r="Q135">
        <v>11</v>
      </c>
      <c r="R135">
        <v>11</v>
      </c>
      <c r="S135">
        <v>7</v>
      </c>
    </row>
    <row r="136" spans="15:19" x14ac:dyDescent="0.3">
      <c r="O136">
        <v>16</v>
      </c>
      <c r="P136">
        <v>7</v>
      </c>
      <c r="Q136">
        <v>10</v>
      </c>
      <c r="R136">
        <v>13</v>
      </c>
      <c r="S136">
        <v>15</v>
      </c>
    </row>
    <row r="137" spans="15:19" x14ac:dyDescent="0.3">
      <c r="O137">
        <v>12</v>
      </c>
      <c r="P137">
        <v>23</v>
      </c>
      <c r="Q137">
        <v>14</v>
      </c>
      <c r="R137">
        <v>8</v>
      </c>
      <c r="S137">
        <v>13</v>
      </c>
    </row>
    <row r="138" spans="15:19" x14ac:dyDescent="0.3">
      <c r="O138">
        <v>11</v>
      </c>
      <c r="P138">
        <v>13</v>
      </c>
      <c r="Q138">
        <v>8</v>
      </c>
      <c r="R138">
        <v>9</v>
      </c>
      <c r="S138">
        <v>12</v>
      </c>
    </row>
    <row r="139" spans="15:19" x14ac:dyDescent="0.3">
      <c r="O139">
        <v>10</v>
      </c>
      <c r="P139">
        <v>13</v>
      </c>
      <c r="Q139">
        <v>8</v>
      </c>
      <c r="R139">
        <v>5</v>
      </c>
      <c r="S139">
        <v>14</v>
      </c>
    </row>
    <row r="140" spans="15:19" x14ac:dyDescent="0.3">
      <c r="O140">
        <v>9</v>
      </c>
      <c r="P140">
        <v>14</v>
      </c>
      <c r="Q140">
        <v>8</v>
      </c>
      <c r="R140">
        <v>7</v>
      </c>
      <c r="S140">
        <v>16</v>
      </c>
    </row>
    <row r="141" spans="15:19" x14ac:dyDescent="0.3">
      <c r="O141">
        <v>6</v>
      </c>
      <c r="P141">
        <v>11</v>
      </c>
      <c r="Q141">
        <v>10</v>
      </c>
      <c r="R141">
        <v>8</v>
      </c>
      <c r="S141">
        <v>8</v>
      </c>
    </row>
    <row r="142" spans="15:19" x14ac:dyDescent="0.3">
      <c r="O142">
        <v>11</v>
      </c>
      <c r="P142">
        <v>11</v>
      </c>
      <c r="Q142">
        <v>13</v>
      </c>
      <c r="R142">
        <v>8</v>
      </c>
      <c r="S142">
        <v>7</v>
      </c>
    </row>
    <row r="143" spans="15:19" x14ac:dyDescent="0.3">
      <c r="O143">
        <v>10</v>
      </c>
      <c r="P143">
        <v>15</v>
      </c>
      <c r="Q143">
        <v>7</v>
      </c>
      <c r="R143">
        <v>9</v>
      </c>
      <c r="S143">
        <v>11</v>
      </c>
    </row>
    <row r="144" spans="15:19" x14ac:dyDescent="0.3">
      <c r="O144">
        <v>4</v>
      </c>
      <c r="P144">
        <v>3</v>
      </c>
      <c r="Q144">
        <v>5</v>
      </c>
      <c r="R144">
        <v>9</v>
      </c>
      <c r="S144">
        <v>6</v>
      </c>
    </row>
    <row r="145" spans="15:19" x14ac:dyDescent="0.3">
      <c r="O145">
        <v>8</v>
      </c>
      <c r="P145">
        <v>13</v>
      </c>
      <c r="Q145">
        <v>3</v>
      </c>
      <c r="R145">
        <v>4</v>
      </c>
      <c r="S145">
        <v>6</v>
      </c>
    </row>
    <row r="146" spans="15:19" x14ac:dyDescent="0.3">
      <c r="O146">
        <v>11</v>
      </c>
      <c r="P146">
        <v>7</v>
      </c>
      <c r="Q146">
        <v>4</v>
      </c>
      <c r="R146">
        <v>7</v>
      </c>
      <c r="S146">
        <v>2</v>
      </c>
    </row>
    <row r="147" spans="15:19" x14ac:dyDescent="0.3">
      <c r="O147">
        <v>3</v>
      </c>
      <c r="P147">
        <v>11</v>
      </c>
      <c r="Q147">
        <v>9</v>
      </c>
      <c r="R147">
        <v>6</v>
      </c>
      <c r="S147">
        <v>8</v>
      </c>
    </row>
    <row r="148" spans="15:19" x14ac:dyDescent="0.3">
      <c r="O148">
        <v>5</v>
      </c>
      <c r="P148">
        <v>8</v>
      </c>
      <c r="Q148">
        <v>7</v>
      </c>
      <c r="R148">
        <v>3</v>
      </c>
      <c r="S148">
        <v>3</v>
      </c>
    </row>
    <row r="149" spans="15:19" x14ac:dyDescent="0.3">
      <c r="O149">
        <v>4</v>
      </c>
      <c r="P149">
        <v>8</v>
      </c>
      <c r="Q149">
        <v>6</v>
      </c>
      <c r="R149">
        <v>1</v>
      </c>
      <c r="S149">
        <v>3</v>
      </c>
    </row>
    <row r="150" spans="15:19" x14ac:dyDescent="0.3">
      <c r="O150">
        <v>1</v>
      </c>
      <c r="P150">
        <v>9</v>
      </c>
      <c r="Q150">
        <v>7</v>
      </c>
      <c r="R150">
        <v>7</v>
      </c>
      <c r="S150">
        <v>3</v>
      </c>
    </row>
    <row r="151" spans="15:19" x14ac:dyDescent="0.3">
      <c r="O151">
        <v>4</v>
      </c>
      <c r="P151">
        <v>5</v>
      </c>
      <c r="Q151">
        <v>5</v>
      </c>
      <c r="R151">
        <v>4</v>
      </c>
      <c r="S151">
        <v>7</v>
      </c>
    </row>
    <row r="152" spans="15:19" x14ac:dyDescent="0.3">
      <c r="O152">
        <v>5</v>
      </c>
      <c r="P152">
        <v>9</v>
      </c>
      <c r="Q152">
        <v>4</v>
      </c>
      <c r="R152">
        <v>4</v>
      </c>
      <c r="S152">
        <v>1</v>
      </c>
    </row>
    <row r="153" spans="15:19" x14ac:dyDescent="0.3">
      <c r="O153">
        <v>6</v>
      </c>
      <c r="P153">
        <v>7</v>
      </c>
      <c r="Q153">
        <v>3</v>
      </c>
      <c r="R153">
        <v>6</v>
      </c>
      <c r="S153">
        <v>1</v>
      </c>
    </row>
    <row r="154" spans="15:19" x14ac:dyDescent="0.3">
      <c r="O154">
        <v>4</v>
      </c>
      <c r="P154">
        <v>4</v>
      </c>
      <c r="Q154">
        <v>5</v>
      </c>
      <c r="R154">
        <v>1</v>
      </c>
      <c r="S154">
        <v>6</v>
      </c>
    </row>
    <row r="155" spans="15:19" x14ac:dyDescent="0.3">
      <c r="O155">
        <v>2</v>
      </c>
      <c r="P155">
        <v>2</v>
      </c>
      <c r="Q155">
        <v>9</v>
      </c>
      <c r="R155">
        <v>5</v>
      </c>
      <c r="S155">
        <v>4</v>
      </c>
    </row>
    <row r="156" spans="15:19" x14ac:dyDescent="0.3">
      <c r="O156">
        <v>1</v>
      </c>
      <c r="P156">
        <v>10</v>
      </c>
      <c r="Q156">
        <v>6</v>
      </c>
      <c r="R156">
        <v>5</v>
      </c>
      <c r="S156">
        <v>5</v>
      </c>
    </row>
    <row r="157" spans="15:19" x14ac:dyDescent="0.3">
      <c r="O157">
        <v>8</v>
      </c>
      <c r="P157">
        <v>2</v>
      </c>
      <c r="Q157">
        <v>3</v>
      </c>
      <c r="R157">
        <v>6</v>
      </c>
      <c r="S157">
        <v>7</v>
      </c>
    </row>
    <row r="158" spans="15:19" x14ac:dyDescent="0.3">
      <c r="O158">
        <v>3</v>
      </c>
      <c r="P158">
        <v>6</v>
      </c>
      <c r="Q158">
        <v>3</v>
      </c>
      <c r="R158">
        <v>5</v>
      </c>
      <c r="S158">
        <v>2</v>
      </c>
    </row>
    <row r="159" spans="15:19" x14ac:dyDescent="0.3">
      <c r="O159">
        <v>5</v>
      </c>
      <c r="P159">
        <v>4</v>
      </c>
      <c r="Q159">
        <v>2</v>
      </c>
      <c r="R159">
        <v>1</v>
      </c>
      <c r="S159">
        <v>3</v>
      </c>
    </row>
    <row r="160" spans="15:19" x14ac:dyDescent="0.3">
      <c r="O160">
        <v>2</v>
      </c>
      <c r="P160">
        <v>2</v>
      </c>
      <c r="Q160">
        <v>2</v>
      </c>
      <c r="R160">
        <v>0</v>
      </c>
      <c r="S160">
        <v>4</v>
      </c>
    </row>
    <row r="161" spans="1:19" x14ac:dyDescent="0.3">
      <c r="O161">
        <v>5</v>
      </c>
      <c r="P161">
        <v>6</v>
      </c>
      <c r="Q161">
        <v>4</v>
      </c>
      <c r="R161">
        <v>3</v>
      </c>
      <c r="S161">
        <v>3</v>
      </c>
    </row>
    <row r="164" spans="1:19" x14ac:dyDescent="0.3">
      <c r="A164" t="s">
        <v>10</v>
      </c>
    </row>
    <row r="165" spans="1:19" x14ac:dyDescent="0.3">
      <c r="A165" t="s">
        <v>15</v>
      </c>
      <c r="N165" t="s">
        <v>21</v>
      </c>
    </row>
    <row r="166" spans="1:19" x14ac:dyDescent="0.3">
      <c r="B166" t="s">
        <v>16</v>
      </c>
      <c r="C166" t="s">
        <v>22</v>
      </c>
      <c r="D166" t="s">
        <v>18</v>
      </c>
      <c r="E166" t="s">
        <v>23</v>
      </c>
      <c r="F166" t="s">
        <v>24</v>
      </c>
      <c r="G166" t="s">
        <v>13</v>
      </c>
      <c r="H166" t="s">
        <v>14</v>
      </c>
      <c r="I166" t="s">
        <v>28</v>
      </c>
      <c r="J166" t="s">
        <v>29</v>
      </c>
      <c r="K166" t="s">
        <v>30</v>
      </c>
      <c r="L166" t="s">
        <v>31</v>
      </c>
      <c r="O166" t="s">
        <v>16</v>
      </c>
      <c r="P166" t="s">
        <v>22</v>
      </c>
      <c r="Q166" t="s">
        <v>18</v>
      </c>
      <c r="R166" t="s">
        <v>23</v>
      </c>
      <c r="S166" t="s">
        <v>24</v>
      </c>
    </row>
    <row r="167" spans="1:19" x14ac:dyDescent="0.3">
      <c r="B167">
        <v>8</v>
      </c>
      <c r="C167">
        <v>9</v>
      </c>
      <c r="D167">
        <v>9</v>
      </c>
      <c r="E167">
        <v>19</v>
      </c>
      <c r="F167">
        <v>13</v>
      </c>
      <c r="G167">
        <f>(Tabella3[[#This Row],[2]]+Tabella3[[#This Row],[0]])/2</f>
        <v>8.5</v>
      </c>
      <c r="H167">
        <f>(Tabella3[[#This Row],[1-IOS]]+Tabella3[[#This Row],[3-IOS]]+Tabella3[[#This Row],[4-IOS]])/3</f>
        <v>13.666666666666666</v>
      </c>
      <c r="I167">
        <f>(Tabella3[[#This Row],[2]]+Tabella3[[#This Row],[0]])/2</f>
        <v>8.5</v>
      </c>
      <c r="J167">
        <f>(Tabella3[[#This Row],[1-IOS]]+Tabella3[[#This Row],[3-IOS]]+Tabella3[[#This Row],[4-IOS]])/3</f>
        <v>13.666666666666666</v>
      </c>
      <c r="K167">
        <f>(Tabella3[[#This Row],[N_ANDROID]]/$J$25)*100</f>
        <v>1.8838443722919738E-2</v>
      </c>
      <c r="L167">
        <f>(Tabella3[[#This Row],[N_IOS]]/$J$27)*100</f>
        <v>2.1747894167320869E-2</v>
      </c>
      <c r="O167">
        <f>0</f>
        <v>0</v>
      </c>
      <c r="P167">
        <f>0</f>
        <v>0</v>
      </c>
      <c r="Q167">
        <v>0</v>
      </c>
      <c r="R167">
        <f>0</f>
        <v>0</v>
      </c>
      <c r="S167">
        <v>0</v>
      </c>
    </row>
    <row r="168" spans="1:19" x14ac:dyDescent="0.3">
      <c r="B168">
        <v>21</v>
      </c>
      <c r="C168">
        <v>45</v>
      </c>
      <c r="D168">
        <v>8</v>
      </c>
      <c r="E168">
        <v>82</v>
      </c>
      <c r="F168">
        <v>84</v>
      </c>
      <c r="G168">
        <f>(Tabella3[[#This Row],[2]]+Tabella3[[#This Row],[0]])/2</f>
        <v>14.5</v>
      </c>
      <c r="H168">
        <f>(Tabella3[[#This Row],[1-IOS]]+Tabella3[[#This Row],[3-IOS]]+Tabella3[[#This Row],[4-IOS]])/3</f>
        <v>70.333333333333329</v>
      </c>
      <c r="I168">
        <f>(Tabella3[[#This Row],[ANDROID]]+I167)</f>
        <v>23</v>
      </c>
      <c r="J168">
        <f>(Tabella3[[#This Row],[IOS]]+J167)</f>
        <v>84</v>
      </c>
      <c r="K168">
        <f>(Tabella3[[#This Row],[N_ANDROID]]/$J$25)*100</f>
        <v>5.0974612426723999E-2</v>
      </c>
      <c r="L168">
        <f>(Tabella3[[#This Row],[N_IOS]]/$J$27)*100</f>
        <v>0.13366998366255756</v>
      </c>
      <c r="O168">
        <f>0</f>
        <v>0</v>
      </c>
      <c r="P168">
        <f>0</f>
        <v>0</v>
      </c>
      <c r="Q168">
        <v>0</v>
      </c>
      <c r="R168">
        <f>0</f>
        <v>0</v>
      </c>
      <c r="S168">
        <v>0</v>
      </c>
    </row>
    <row r="169" spans="1:19" x14ac:dyDescent="0.3">
      <c r="B169">
        <v>59</v>
      </c>
      <c r="C169">
        <v>94</v>
      </c>
      <c r="D169">
        <v>22</v>
      </c>
      <c r="E169">
        <v>201</v>
      </c>
      <c r="F169">
        <v>115</v>
      </c>
      <c r="G169">
        <f>(Tabella3[[#This Row],[2]]+Tabella3[[#This Row],[0]])/2</f>
        <v>40.5</v>
      </c>
      <c r="H169">
        <f>(Tabella3[[#This Row],[1-IOS]]+Tabella3[[#This Row],[3-IOS]]+Tabella3[[#This Row],[4-IOS]])/3</f>
        <v>136.66666666666666</v>
      </c>
      <c r="I169">
        <f>(Tabella3[[#This Row],[ANDROID]]+I168)</f>
        <v>63.5</v>
      </c>
      <c r="J169">
        <f>(Tabella3[[#This Row],[IOS]]+J168)</f>
        <v>220.66666666666666</v>
      </c>
      <c r="K169">
        <f>(Tabella3[[#This Row],[N_ANDROID]]/$J$25)*100</f>
        <v>0.14073425604769452</v>
      </c>
      <c r="L169">
        <f>(Tabella3[[#This Row],[N_IOS]]/$J$27)*100</f>
        <v>0.35114892533576625</v>
      </c>
      <c r="O169">
        <f>0</f>
        <v>0</v>
      </c>
      <c r="P169">
        <f>0</f>
        <v>0</v>
      </c>
      <c r="Q169">
        <v>0</v>
      </c>
      <c r="R169">
        <f>0</f>
        <v>0</v>
      </c>
      <c r="S169">
        <v>0</v>
      </c>
    </row>
    <row r="170" spans="1:19" x14ac:dyDescent="0.3">
      <c r="B170">
        <v>106</v>
      </c>
      <c r="C170">
        <v>151</v>
      </c>
      <c r="D170">
        <v>83</v>
      </c>
      <c r="E170">
        <v>413</v>
      </c>
      <c r="F170">
        <v>138</v>
      </c>
      <c r="G170">
        <f>(Tabella3[[#This Row],[2]]+Tabella3[[#This Row],[0]])/2</f>
        <v>94.5</v>
      </c>
      <c r="H170">
        <f>(Tabella3[[#This Row],[1-IOS]]+Tabella3[[#This Row],[3-IOS]]+Tabella3[[#This Row],[4-IOS]])/3</f>
        <v>234</v>
      </c>
      <c r="I170">
        <f>(Tabella3[[#This Row],[ANDROID]]+I169)</f>
        <v>158</v>
      </c>
      <c r="J170">
        <f>(Tabella3[[#This Row],[IOS]]+J169)</f>
        <v>454.66666666666663</v>
      </c>
      <c r="K170">
        <f>(Tabella3[[#This Row],[N_ANDROID]]/$J$25)*100</f>
        <v>0.3501734244966257</v>
      </c>
      <c r="L170">
        <f>(Tabella3[[#This Row],[N_IOS]]/$J$27)*100</f>
        <v>0.72351530839574796</v>
      </c>
      <c r="O170">
        <f>0</f>
        <v>0</v>
      </c>
      <c r="P170">
        <f>0</f>
        <v>0</v>
      </c>
      <c r="Q170">
        <v>0</v>
      </c>
      <c r="R170">
        <f>0</f>
        <v>0</v>
      </c>
      <c r="S170">
        <v>0</v>
      </c>
    </row>
    <row r="171" spans="1:19" x14ac:dyDescent="0.3">
      <c r="B171">
        <v>139</v>
      </c>
      <c r="C171">
        <v>167</v>
      </c>
      <c r="D171">
        <v>84</v>
      </c>
      <c r="E171">
        <v>334</v>
      </c>
      <c r="F171">
        <v>216</v>
      </c>
      <c r="G171">
        <f>(Tabella3[[#This Row],[2]]+Tabella3[[#This Row],[0]])/2</f>
        <v>111.5</v>
      </c>
      <c r="H171">
        <f>(Tabella3[[#This Row],[1-IOS]]+Tabella3[[#This Row],[3-IOS]]+Tabella3[[#This Row],[4-IOS]])/3</f>
        <v>239</v>
      </c>
      <c r="I171">
        <f>(Tabella3[[#This Row],[ANDROID]]+I170)</f>
        <v>269.5</v>
      </c>
      <c r="J171">
        <f>(Tabella3[[#This Row],[IOS]]+J170)</f>
        <v>693.66666666666663</v>
      </c>
      <c r="K171">
        <f>(Tabella3[[#This Row],[N_ANDROID]]/$J$25)*100</f>
        <v>0.5972894803913964</v>
      </c>
      <c r="L171">
        <f>(Tabella3[[#This Row],[N_IOS]]/$J$27)*100</f>
        <v>1.1038382381023104</v>
      </c>
      <c r="O171">
        <f>0</f>
        <v>0</v>
      </c>
      <c r="P171">
        <f>0</f>
        <v>0</v>
      </c>
      <c r="Q171">
        <v>0</v>
      </c>
      <c r="R171">
        <f>0</f>
        <v>0</v>
      </c>
      <c r="S171">
        <v>0</v>
      </c>
    </row>
    <row r="172" spans="1:19" x14ac:dyDescent="0.3">
      <c r="B172">
        <v>134</v>
      </c>
      <c r="C172">
        <v>280</v>
      </c>
      <c r="D172">
        <v>153</v>
      </c>
      <c r="E172">
        <v>501</v>
      </c>
      <c r="F172">
        <v>265</v>
      </c>
      <c r="G172">
        <f>(Tabella3[[#This Row],[2]]+Tabella3[[#This Row],[0]])/2</f>
        <v>143.5</v>
      </c>
      <c r="H172">
        <f>(Tabella3[[#This Row],[1-IOS]]+Tabella3[[#This Row],[3-IOS]]+Tabella3[[#This Row],[4-IOS]])/3</f>
        <v>348.66666666666669</v>
      </c>
      <c r="I172">
        <f>(Tabella3[[#This Row],[ANDROID]]+I171)</f>
        <v>413</v>
      </c>
      <c r="J172">
        <f>(Tabella3[[#This Row],[IOS]]+J171)</f>
        <v>1042.3333333333333</v>
      </c>
      <c r="K172">
        <f>(Tabella3[[#This Row],[N_ANDROID]]/$J$25)*100</f>
        <v>0.91532673618421778</v>
      </c>
      <c r="L172">
        <f>(Tabella3[[#This Row],[N_IOS]]/$J$27)*100</f>
        <v>1.6586747575905454</v>
      </c>
      <c r="O172">
        <f>0</f>
        <v>0</v>
      </c>
      <c r="P172">
        <f>0</f>
        <v>0</v>
      </c>
      <c r="Q172">
        <v>0</v>
      </c>
      <c r="R172">
        <f>0</f>
        <v>0</v>
      </c>
      <c r="S172">
        <v>0</v>
      </c>
    </row>
    <row r="173" spans="1:19" x14ac:dyDescent="0.3">
      <c r="B173">
        <v>162</v>
      </c>
      <c r="C173">
        <v>394</v>
      </c>
      <c r="D173">
        <v>180</v>
      </c>
      <c r="E173">
        <v>703</v>
      </c>
      <c r="F173">
        <v>318</v>
      </c>
      <c r="G173">
        <f>(Tabella3[[#This Row],[2]]+Tabella3[[#This Row],[0]])/2</f>
        <v>171</v>
      </c>
      <c r="H173">
        <f>(Tabella3[[#This Row],[1-IOS]]+Tabella3[[#This Row],[3-IOS]]+Tabella3[[#This Row],[4-IOS]])/3</f>
        <v>471.66666666666669</v>
      </c>
      <c r="I173">
        <f>(Tabella3[[#This Row],[ANDROID]]+I172)</f>
        <v>584</v>
      </c>
      <c r="J173">
        <f>(Tabella3[[#This Row],[IOS]]+J172)</f>
        <v>1514</v>
      </c>
      <c r="K173">
        <f>(Tabella3[[#This Row],[N_ANDROID]]/$J$25)*100</f>
        <v>1.2943118981394266</v>
      </c>
      <c r="L173">
        <f>(Tabella3[[#This Row],[N_IOS]]/$J$27)*100</f>
        <v>2.4092423245846684</v>
      </c>
      <c r="O173">
        <f>0</f>
        <v>0</v>
      </c>
      <c r="P173">
        <f>0</f>
        <v>0</v>
      </c>
      <c r="Q173">
        <v>0</v>
      </c>
      <c r="R173">
        <f>0</f>
        <v>0</v>
      </c>
      <c r="S173">
        <v>0</v>
      </c>
    </row>
    <row r="174" spans="1:19" x14ac:dyDescent="0.3">
      <c r="B174">
        <v>212</v>
      </c>
      <c r="C174">
        <v>497</v>
      </c>
      <c r="D174">
        <v>207</v>
      </c>
      <c r="E174">
        <v>582</v>
      </c>
      <c r="F174">
        <v>346</v>
      </c>
      <c r="G174">
        <f>(Tabella3[[#This Row],[2]]+Tabella3[[#This Row],[0]])/2</f>
        <v>209.5</v>
      </c>
      <c r="H174">
        <f>(Tabella3[[#This Row],[1-IOS]]+Tabella3[[#This Row],[3-IOS]]+Tabella3[[#This Row],[4-IOS]])/3</f>
        <v>475</v>
      </c>
      <c r="I174">
        <f>(Tabella3[[#This Row],[ANDROID]]+I173)</f>
        <v>793.5</v>
      </c>
      <c r="J174">
        <f>(Tabella3[[#This Row],[IOS]]+J173)</f>
        <v>1989</v>
      </c>
      <c r="K174">
        <f>(Tabella3[[#This Row],[N_ANDROID]]/$J$25)*100</f>
        <v>1.7586241287219777</v>
      </c>
      <c r="L174">
        <f>(Tabella3[[#This Row],[N_IOS]]/$J$27)*100</f>
        <v>3.1651142560098449</v>
      </c>
      <c r="O174">
        <f>0</f>
        <v>0</v>
      </c>
      <c r="P174">
        <f>0</f>
        <v>0</v>
      </c>
      <c r="Q174">
        <v>0</v>
      </c>
      <c r="R174">
        <f>0</f>
        <v>0</v>
      </c>
      <c r="S174">
        <v>0</v>
      </c>
    </row>
    <row r="175" spans="1:19" x14ac:dyDescent="0.3">
      <c r="B175">
        <v>198</v>
      </c>
      <c r="C175">
        <v>504</v>
      </c>
      <c r="D175">
        <v>251</v>
      </c>
      <c r="E175">
        <v>569</v>
      </c>
      <c r="F175">
        <v>356</v>
      </c>
      <c r="G175">
        <f>(Tabella3[[#This Row],[2]]+Tabella3[[#This Row],[0]])/2</f>
        <v>224.5</v>
      </c>
      <c r="H175">
        <f>(Tabella3[[#This Row],[1-IOS]]+Tabella3[[#This Row],[3-IOS]]+Tabella3[[#This Row],[4-IOS]])/3</f>
        <v>476.33333333333331</v>
      </c>
      <c r="I175">
        <f>(Tabella3[[#This Row],[ANDROID]]+I174)</f>
        <v>1018</v>
      </c>
      <c r="J175">
        <f>(Tabella3[[#This Row],[IOS]]+J174)</f>
        <v>2465.3333333333335</v>
      </c>
      <c r="K175">
        <f>(Tabella3[[#This Row],[N_ANDROID]]/$J$25)*100</f>
        <v>2.2561806717567401</v>
      </c>
      <c r="L175">
        <f>(Tabella3[[#This Row],[N_IOS]]/$J$27)*100</f>
        <v>3.9231079332074432</v>
      </c>
      <c r="O175">
        <f>0</f>
        <v>0</v>
      </c>
      <c r="P175">
        <f>0</f>
        <v>0</v>
      </c>
      <c r="Q175">
        <v>0</v>
      </c>
      <c r="R175">
        <f>0</f>
        <v>0</v>
      </c>
      <c r="S175">
        <v>0</v>
      </c>
    </row>
    <row r="176" spans="1:19" x14ac:dyDescent="0.3">
      <c r="B176">
        <v>180</v>
      </c>
      <c r="C176">
        <v>451</v>
      </c>
      <c r="D176">
        <v>280</v>
      </c>
      <c r="E176">
        <v>587</v>
      </c>
      <c r="F176">
        <v>317</v>
      </c>
      <c r="G176">
        <f>(Tabella3[[#This Row],[2]]+Tabella3[[#This Row],[0]])/2</f>
        <v>230</v>
      </c>
      <c r="H176">
        <f>(Tabella3[[#This Row],[1-IOS]]+Tabella3[[#This Row],[3-IOS]]+Tabella3[[#This Row],[4-IOS]])/3</f>
        <v>451.66666666666669</v>
      </c>
      <c r="I176">
        <f>(Tabella3[[#This Row],[ANDROID]]+I175)</f>
        <v>1248</v>
      </c>
      <c r="J176">
        <f>(Tabella3[[#This Row],[IOS]]+J175)</f>
        <v>2917</v>
      </c>
      <c r="K176">
        <f>(Tabella3[[#This Row],[N_ANDROID]]/$J$25)*100</f>
        <v>2.7659267960239804</v>
      </c>
      <c r="L176">
        <f>(Tabella3[[#This Row],[N_IOS]]/$J$27)*100</f>
        <v>4.6418493136152428</v>
      </c>
      <c r="O176">
        <f>0</f>
        <v>0</v>
      </c>
      <c r="P176">
        <f>0</f>
        <v>0</v>
      </c>
      <c r="Q176">
        <v>0</v>
      </c>
      <c r="R176">
        <f>0</f>
        <v>0</v>
      </c>
      <c r="S176">
        <v>0</v>
      </c>
    </row>
    <row r="177" spans="2:19" x14ac:dyDescent="0.3">
      <c r="B177">
        <v>182</v>
      </c>
      <c r="C177">
        <v>531</v>
      </c>
      <c r="D177">
        <v>315</v>
      </c>
      <c r="E177">
        <v>552</v>
      </c>
      <c r="F177">
        <v>358</v>
      </c>
      <c r="G177">
        <f>(Tabella3[[#This Row],[2]]+Tabella3[[#This Row],[0]])/2</f>
        <v>248.5</v>
      </c>
      <c r="H177">
        <f>(Tabella3[[#This Row],[1-IOS]]+Tabella3[[#This Row],[3-IOS]]+Tabella3[[#This Row],[4-IOS]])/3</f>
        <v>480.33333333333331</v>
      </c>
      <c r="I177">
        <f>(Tabella3[[#This Row],[ANDROID]]+I176)</f>
        <v>1496.5</v>
      </c>
      <c r="J177">
        <f>(Tabella3[[#This Row],[IOS]]+J176)</f>
        <v>3397.3333333333335</v>
      </c>
      <c r="K177">
        <f>(Tabella3[[#This Row],[N_ANDROID]]/$J$25)*100</f>
        <v>3.3166742389822805</v>
      </c>
      <c r="L177">
        <f>(Tabella3[[#This Row],[N_IOS]]/$J$27)*100</f>
        <v>5.4062082281301054</v>
      </c>
      <c r="O177">
        <f>0</f>
        <v>0</v>
      </c>
      <c r="P177">
        <f>0</f>
        <v>0</v>
      </c>
      <c r="Q177">
        <v>1</v>
      </c>
      <c r="R177">
        <f>0</f>
        <v>0</v>
      </c>
      <c r="S177">
        <v>0</v>
      </c>
    </row>
    <row r="178" spans="2:19" x14ac:dyDescent="0.3">
      <c r="B178">
        <v>134</v>
      </c>
      <c r="C178">
        <v>484</v>
      </c>
      <c r="D178">
        <v>294</v>
      </c>
      <c r="E178">
        <v>484</v>
      </c>
      <c r="F178">
        <v>320</v>
      </c>
      <c r="G178">
        <f>(Tabella3[[#This Row],[2]]+Tabella3[[#This Row],[0]])/2</f>
        <v>214</v>
      </c>
      <c r="H178">
        <f>(Tabella3[[#This Row],[1-IOS]]+Tabella3[[#This Row],[3-IOS]]+Tabella3[[#This Row],[4-IOS]])/3</f>
        <v>429.33333333333331</v>
      </c>
      <c r="I178">
        <f>(Tabella3[[#This Row],[ANDROID]]+I177)</f>
        <v>1710.5</v>
      </c>
      <c r="J178">
        <f>(Tabella3[[#This Row],[IOS]]+J177)</f>
        <v>3826.666666666667</v>
      </c>
      <c r="K178">
        <f>(Tabella3[[#This Row],[N_ANDROID]]/$J$25)*100</f>
        <v>3.7909597633004952</v>
      </c>
      <c r="L178">
        <f>(Tabella3[[#This Row],[N_IOS]]/$J$27)*100</f>
        <v>6.0894103668498438</v>
      </c>
      <c r="O178">
        <f>0</f>
        <v>0</v>
      </c>
      <c r="P178">
        <f>0</f>
        <v>0</v>
      </c>
      <c r="Q178">
        <v>0</v>
      </c>
      <c r="R178">
        <f>0</f>
        <v>0</v>
      </c>
      <c r="S178">
        <v>0</v>
      </c>
    </row>
    <row r="179" spans="2:19" x14ac:dyDescent="0.3">
      <c r="B179">
        <v>124</v>
      </c>
      <c r="C179">
        <v>449</v>
      </c>
      <c r="D179">
        <v>310</v>
      </c>
      <c r="E179">
        <v>378</v>
      </c>
      <c r="F179">
        <v>286</v>
      </c>
      <c r="G179">
        <f>(Tabella3[[#This Row],[2]]+Tabella3[[#This Row],[0]])/2</f>
        <v>217</v>
      </c>
      <c r="H179">
        <f>(Tabella3[[#This Row],[1-IOS]]+Tabella3[[#This Row],[3-IOS]]+Tabella3[[#This Row],[4-IOS]])/3</f>
        <v>371</v>
      </c>
      <c r="I179">
        <f>(Tabella3[[#This Row],[ANDROID]]+I178)</f>
        <v>1927.5</v>
      </c>
      <c r="J179">
        <f>(Tabella3[[#This Row],[IOS]]+J178)</f>
        <v>4197.666666666667</v>
      </c>
      <c r="K179">
        <f>(Tabella3[[#This Row],[N_ANDROID]]/$J$25)*100</f>
        <v>4.2718941501091523</v>
      </c>
      <c r="L179">
        <f>(Tabella3[[#This Row],[N_IOS]]/$J$27)*100</f>
        <v>6.6797861280261399</v>
      </c>
      <c r="O179">
        <f>0</f>
        <v>0</v>
      </c>
      <c r="P179">
        <f>0</f>
        <v>0</v>
      </c>
      <c r="Q179">
        <v>0</v>
      </c>
      <c r="R179">
        <f>0</f>
        <v>0</v>
      </c>
      <c r="S179">
        <v>0</v>
      </c>
    </row>
    <row r="180" spans="2:19" x14ac:dyDescent="0.3">
      <c r="B180">
        <v>120</v>
      </c>
      <c r="C180">
        <v>532</v>
      </c>
      <c r="D180">
        <v>440</v>
      </c>
      <c r="E180">
        <v>283</v>
      </c>
      <c r="F180">
        <v>314</v>
      </c>
      <c r="G180">
        <f>(Tabella3[[#This Row],[2]]+Tabella3[[#This Row],[0]])/2</f>
        <v>280</v>
      </c>
      <c r="H180">
        <f>(Tabella3[[#This Row],[1-IOS]]+Tabella3[[#This Row],[3-IOS]]+Tabella3[[#This Row],[4-IOS]])/3</f>
        <v>376.33333333333331</v>
      </c>
      <c r="I180">
        <f>(Tabella3[[#This Row],[ANDROID]]+I179)</f>
        <v>2207.5</v>
      </c>
      <c r="J180">
        <f>(Tabella3[[#This Row],[IOS]]+J179)</f>
        <v>4574</v>
      </c>
      <c r="K180">
        <f>(Tabella3[[#This Row],[N_ANDROID]]/$J$25)*100</f>
        <v>4.8924546492170959</v>
      </c>
      <c r="L180">
        <f>(Tabella3[[#This Row],[N_IOS]]/$J$27)*100</f>
        <v>7.2786488722921217</v>
      </c>
      <c r="O180">
        <f>0</f>
        <v>0</v>
      </c>
      <c r="P180">
        <f>0</f>
        <v>0</v>
      </c>
      <c r="Q180">
        <v>0</v>
      </c>
      <c r="R180">
        <f>0</f>
        <v>0</v>
      </c>
      <c r="S180">
        <v>0</v>
      </c>
    </row>
    <row r="181" spans="2:19" x14ac:dyDescent="0.3">
      <c r="B181">
        <v>146</v>
      </c>
      <c r="C181">
        <v>714</v>
      </c>
      <c r="D181">
        <v>443</v>
      </c>
      <c r="E181">
        <v>177</v>
      </c>
      <c r="F181">
        <v>320</v>
      </c>
      <c r="G181">
        <f>(Tabella3[[#This Row],[2]]+Tabella3[[#This Row],[0]])/2</f>
        <v>294.5</v>
      </c>
      <c r="H181">
        <f>(Tabella3[[#This Row],[1-IOS]]+Tabella3[[#This Row],[3-IOS]]+Tabella3[[#This Row],[4-IOS]])/3</f>
        <v>403.66666666666669</v>
      </c>
      <c r="I181">
        <f>(Tabella3[[#This Row],[ANDROID]]+I180)</f>
        <v>2502</v>
      </c>
      <c r="J181">
        <f>(Tabella3[[#This Row],[IOS]]+J180)</f>
        <v>4977.666666666667</v>
      </c>
      <c r="K181">
        <f>(Tabella3[[#This Row],[N_ANDROID]]/$J$25)*100</f>
        <v>5.5451513170288447</v>
      </c>
      <c r="L181">
        <f>(Tabella3[[#This Row],[N_IOS]]/$J$27)*100</f>
        <v>7.9210074048927464</v>
      </c>
      <c r="O181">
        <f>0</f>
        <v>0</v>
      </c>
      <c r="P181">
        <f>0</f>
        <v>0</v>
      </c>
      <c r="Q181">
        <v>0</v>
      </c>
      <c r="R181">
        <f>0</f>
        <v>0</v>
      </c>
      <c r="S181">
        <v>0</v>
      </c>
    </row>
    <row r="182" spans="2:19" x14ac:dyDescent="0.3">
      <c r="B182">
        <v>126</v>
      </c>
      <c r="C182">
        <v>569</v>
      </c>
      <c r="D182">
        <v>474</v>
      </c>
      <c r="E182">
        <v>211</v>
      </c>
      <c r="F182">
        <v>332</v>
      </c>
      <c r="G182">
        <f>(Tabella3[[#This Row],[2]]+Tabella3[[#This Row],[0]])/2</f>
        <v>300</v>
      </c>
      <c r="H182">
        <f>(Tabella3[[#This Row],[1-IOS]]+Tabella3[[#This Row],[3-IOS]]+Tabella3[[#This Row],[4-IOS]])/3</f>
        <v>370.66666666666669</v>
      </c>
      <c r="I182">
        <f>(Tabella3[[#This Row],[ANDROID]]+I181)</f>
        <v>2802</v>
      </c>
      <c r="J182">
        <f>(Tabella3[[#This Row],[IOS]]+J181)</f>
        <v>5348.3333333333339</v>
      </c>
      <c r="K182">
        <f>(Tabella3[[#This Row],[N_ANDROID]]/$J$25)*100</f>
        <v>6.2100375660730709</v>
      </c>
      <c r="L182">
        <f>(Tabella3[[#This Row],[N_IOS]]/$J$27)*100</f>
        <v>8.5108527296259364</v>
      </c>
      <c r="O182">
        <f>0</f>
        <v>0</v>
      </c>
      <c r="P182">
        <f>0</f>
        <v>0</v>
      </c>
      <c r="Q182">
        <v>0</v>
      </c>
      <c r="R182">
        <f>0</f>
        <v>0</v>
      </c>
      <c r="S182">
        <v>1</v>
      </c>
    </row>
    <row r="183" spans="2:19" x14ac:dyDescent="0.3">
      <c r="B183">
        <v>104</v>
      </c>
      <c r="C183">
        <v>559</v>
      </c>
      <c r="D183">
        <v>430</v>
      </c>
      <c r="E183">
        <v>293</v>
      </c>
      <c r="F183">
        <v>361</v>
      </c>
      <c r="G183">
        <f>(Tabella3[[#This Row],[2]]+Tabella3[[#This Row],[0]])/2</f>
        <v>267</v>
      </c>
      <c r="H183">
        <f>(Tabella3[[#This Row],[1-IOS]]+Tabella3[[#This Row],[3-IOS]]+Tabella3[[#This Row],[4-IOS]])/3</f>
        <v>404.33333333333331</v>
      </c>
      <c r="I183">
        <f>(Tabella3[[#This Row],[ANDROID]]+I182)</f>
        <v>3069</v>
      </c>
      <c r="J183">
        <f>(Tabella3[[#This Row],[IOS]]+J182)</f>
        <v>5752.666666666667</v>
      </c>
      <c r="K183">
        <f>(Tabella3[[#This Row],[N_ANDROID]]/$J$25)*100</f>
        <v>6.8017863277224322</v>
      </c>
      <c r="L183">
        <f>(Tabella3[[#This Row],[N_IOS]]/$J$27)*100</f>
        <v>9.1542721351127696</v>
      </c>
      <c r="O183">
        <f>0</f>
        <v>0</v>
      </c>
      <c r="P183">
        <f>0</f>
        <v>0</v>
      </c>
      <c r="Q183">
        <v>0</v>
      </c>
      <c r="R183">
        <f>0</f>
        <v>0</v>
      </c>
      <c r="S183">
        <v>0</v>
      </c>
    </row>
    <row r="184" spans="2:19" x14ac:dyDescent="0.3">
      <c r="B184">
        <v>117</v>
      </c>
      <c r="C184">
        <v>492</v>
      </c>
      <c r="D184">
        <v>436</v>
      </c>
      <c r="E184">
        <v>192</v>
      </c>
      <c r="F184">
        <v>441</v>
      </c>
      <c r="G184">
        <f>(Tabella3[[#This Row],[2]]+Tabella3[[#This Row],[0]])/2</f>
        <v>276.5</v>
      </c>
      <c r="H184">
        <f>(Tabella3[[#This Row],[1-IOS]]+Tabella3[[#This Row],[3-IOS]]+Tabella3[[#This Row],[4-IOS]])/3</f>
        <v>375</v>
      </c>
      <c r="I184">
        <f>(Tabella3[[#This Row],[ANDROID]]+I183)</f>
        <v>3345.5</v>
      </c>
      <c r="J184">
        <f>(Tabella3[[#This Row],[IOS]]+J183)</f>
        <v>6127.666666666667</v>
      </c>
      <c r="K184">
        <f>(Tabella3[[#This Row],[N_ANDROID]]/$J$25)*100</f>
        <v>7.4145898205915275</v>
      </c>
      <c r="L184">
        <f>(Tabella3[[#This Row],[N_IOS]]/$J$27)*100</f>
        <v>9.7510131336063317</v>
      </c>
      <c r="O184">
        <f>0</f>
        <v>0</v>
      </c>
      <c r="P184">
        <f>0</f>
        <v>0</v>
      </c>
      <c r="Q184">
        <v>0</v>
      </c>
      <c r="R184">
        <f>0</f>
        <v>0</v>
      </c>
      <c r="S184">
        <v>0</v>
      </c>
    </row>
    <row r="185" spans="2:19" x14ac:dyDescent="0.3">
      <c r="B185">
        <v>128</v>
      </c>
      <c r="C185">
        <v>431</v>
      </c>
      <c r="D185">
        <v>523</v>
      </c>
      <c r="E185">
        <v>150</v>
      </c>
      <c r="F185">
        <v>392</v>
      </c>
      <c r="G185">
        <f>(Tabella3[[#This Row],[2]]+Tabella3[[#This Row],[0]])/2</f>
        <v>325.5</v>
      </c>
      <c r="H185">
        <f>(Tabella3[[#This Row],[1-IOS]]+Tabella3[[#This Row],[3-IOS]]+Tabella3[[#This Row],[4-IOS]])/3</f>
        <v>324.33333333333331</v>
      </c>
      <c r="I185">
        <f>(Tabella3[[#This Row],[ANDROID]]+I184)</f>
        <v>3671</v>
      </c>
      <c r="J185">
        <f>(Tabella3[[#This Row],[IOS]]+J184)</f>
        <v>6452</v>
      </c>
      <c r="K185">
        <f>(Tabella3[[#This Row],[N_ANDROID]]/$J$25)*100</f>
        <v>8.135991400804512</v>
      </c>
      <c r="L185">
        <f>(Tabella3[[#This Row],[N_IOS]]/$J$27)*100</f>
        <v>10.267127792747873</v>
      </c>
      <c r="O185">
        <v>1</v>
      </c>
      <c r="P185">
        <f>0</f>
        <v>0</v>
      </c>
      <c r="Q185">
        <v>0</v>
      </c>
      <c r="R185">
        <f>0</f>
        <v>0</v>
      </c>
      <c r="S185">
        <v>0</v>
      </c>
    </row>
    <row r="186" spans="2:19" x14ac:dyDescent="0.3">
      <c r="B186">
        <v>131</v>
      </c>
      <c r="C186">
        <v>419</v>
      </c>
      <c r="D186">
        <v>409</v>
      </c>
      <c r="E186">
        <v>128</v>
      </c>
      <c r="F186">
        <v>507</v>
      </c>
      <c r="G186">
        <f>(Tabella3[[#This Row],[2]]+Tabella3[[#This Row],[0]])/2</f>
        <v>270</v>
      </c>
      <c r="H186">
        <f>(Tabella3[[#This Row],[1-IOS]]+Tabella3[[#This Row],[3-IOS]]+Tabella3[[#This Row],[4-IOS]])/3</f>
        <v>351.33333333333331</v>
      </c>
      <c r="I186">
        <f>(Tabella3[[#This Row],[ANDROID]]+I185)</f>
        <v>3941</v>
      </c>
      <c r="J186">
        <f>(Tabella3[[#This Row],[IOS]]+J185)</f>
        <v>6803.333333333333</v>
      </c>
      <c r="K186">
        <f>(Tabella3[[#This Row],[N_ANDROID]]/$J$25)*100</f>
        <v>8.7343890249443152</v>
      </c>
      <c r="L186">
        <f>(Tabella3[[#This Row],[N_IOS]]/$J$27)*100</f>
        <v>10.826207803780949</v>
      </c>
      <c r="O186">
        <f>0</f>
        <v>0</v>
      </c>
      <c r="P186">
        <f>0</f>
        <v>0</v>
      </c>
      <c r="Q186">
        <v>0</v>
      </c>
      <c r="R186">
        <f>0</f>
        <v>0</v>
      </c>
      <c r="S186">
        <v>0</v>
      </c>
    </row>
    <row r="187" spans="2:19" x14ac:dyDescent="0.3">
      <c r="B187">
        <v>115</v>
      </c>
      <c r="C187">
        <v>538</v>
      </c>
      <c r="D187">
        <v>457</v>
      </c>
      <c r="E187">
        <v>96</v>
      </c>
      <c r="F187">
        <v>421</v>
      </c>
      <c r="G187">
        <f>(Tabella3[[#This Row],[2]]+Tabella3[[#This Row],[0]])/2</f>
        <v>286</v>
      </c>
      <c r="H187">
        <f>(Tabella3[[#This Row],[1-IOS]]+Tabella3[[#This Row],[3-IOS]]+Tabella3[[#This Row],[4-IOS]])/3</f>
        <v>351.66666666666669</v>
      </c>
      <c r="I187">
        <f>(Tabella3[[#This Row],[ANDROID]]+I186)</f>
        <v>4227</v>
      </c>
      <c r="J187">
        <f>(Tabella3[[#This Row],[IOS]]+J186)</f>
        <v>7155</v>
      </c>
      <c r="K187">
        <f>(Tabella3[[#This Row],[N_ANDROID]]/$J$25)*100</f>
        <v>9.3682472490331445</v>
      </c>
      <c r="L187">
        <f>(Tabella3[[#This Row],[N_IOS]]/$J$27)*100</f>
        <v>11.385818251257133</v>
      </c>
      <c r="O187">
        <f>0</f>
        <v>0</v>
      </c>
      <c r="P187">
        <f>0</f>
        <v>0</v>
      </c>
      <c r="Q187">
        <v>1</v>
      </c>
      <c r="R187">
        <f>0</f>
        <v>0</v>
      </c>
      <c r="S187">
        <v>0</v>
      </c>
    </row>
    <row r="188" spans="2:19" x14ac:dyDescent="0.3">
      <c r="B188">
        <v>122</v>
      </c>
      <c r="C188">
        <v>374</v>
      </c>
      <c r="D188">
        <v>465</v>
      </c>
      <c r="E188">
        <v>84</v>
      </c>
      <c r="F188">
        <v>412</v>
      </c>
      <c r="G188">
        <f>(Tabella3[[#This Row],[2]]+Tabella3[[#This Row],[0]])/2</f>
        <v>293.5</v>
      </c>
      <c r="H188">
        <f>(Tabella3[[#This Row],[1-IOS]]+Tabella3[[#This Row],[3-IOS]]+Tabella3[[#This Row],[4-IOS]])/3</f>
        <v>290</v>
      </c>
      <c r="I188">
        <f>(Tabella3[[#This Row],[ANDROID]]+I187)</f>
        <v>4520.5</v>
      </c>
      <c r="J188">
        <f>(Tabella3[[#This Row],[IOS]]+J187)</f>
        <v>7445</v>
      </c>
      <c r="K188">
        <f>(Tabella3[[#This Row],[N_ANDROID]]/$J$25)*100</f>
        <v>10.018727629348078</v>
      </c>
      <c r="L188">
        <f>(Tabella3[[#This Row],[N_IOS]]/$J$27)*100</f>
        <v>11.847297956758821</v>
      </c>
      <c r="O188">
        <f>0</f>
        <v>0</v>
      </c>
      <c r="P188">
        <f>0</f>
        <v>0</v>
      </c>
      <c r="Q188">
        <v>0</v>
      </c>
      <c r="R188">
        <f>0</f>
        <v>0</v>
      </c>
      <c r="S188">
        <v>0</v>
      </c>
    </row>
    <row r="189" spans="2:19" x14ac:dyDescent="0.3">
      <c r="B189">
        <v>104</v>
      </c>
      <c r="C189">
        <v>252</v>
      </c>
      <c r="D189">
        <v>372</v>
      </c>
      <c r="E189">
        <v>83</v>
      </c>
      <c r="F189">
        <v>439</v>
      </c>
      <c r="G189">
        <f>(Tabella3[[#This Row],[2]]+Tabella3[[#This Row],[0]])/2</f>
        <v>238</v>
      </c>
      <c r="H189">
        <f>(Tabella3[[#This Row],[1-IOS]]+Tabella3[[#This Row],[3-IOS]]+Tabella3[[#This Row],[4-IOS]])/3</f>
        <v>258</v>
      </c>
      <c r="I189">
        <f>(Tabella3[[#This Row],[ANDROID]]+I188)</f>
        <v>4758.5</v>
      </c>
      <c r="J189">
        <f>(Tabella3[[#This Row],[IOS]]+J188)</f>
        <v>7703</v>
      </c>
      <c r="K189">
        <f>(Tabella3[[#This Row],[N_ANDROID]]/$J$25)*100</f>
        <v>10.546204053589832</v>
      </c>
      <c r="L189">
        <f>(Tabella3[[#This Row],[N_IOS]]/$J$27)*100</f>
        <v>12.257855763722389</v>
      </c>
      <c r="O189">
        <f>0</f>
        <v>0</v>
      </c>
      <c r="P189">
        <f>0</f>
        <v>0</v>
      </c>
      <c r="Q189">
        <v>0</v>
      </c>
      <c r="R189">
        <f>0</f>
        <v>0</v>
      </c>
      <c r="S189">
        <v>1</v>
      </c>
    </row>
    <row r="190" spans="2:19" x14ac:dyDescent="0.3">
      <c r="B190">
        <v>102</v>
      </c>
      <c r="C190">
        <v>162</v>
      </c>
      <c r="D190">
        <v>314</v>
      </c>
      <c r="E190">
        <v>97</v>
      </c>
      <c r="F190">
        <v>351</v>
      </c>
      <c r="G190">
        <f>(Tabella3[[#This Row],[2]]+Tabella3[[#This Row],[0]])/2</f>
        <v>208</v>
      </c>
      <c r="H190">
        <f>(Tabella3[[#This Row],[1-IOS]]+Tabella3[[#This Row],[3-IOS]]+Tabella3[[#This Row],[4-IOS]])/3</f>
        <v>203.33333333333334</v>
      </c>
      <c r="I190">
        <f>(Tabella3[[#This Row],[ANDROID]]+I189)</f>
        <v>4966.5</v>
      </c>
      <c r="J190">
        <f>(Tabella3[[#This Row],[IOS]]+J189)</f>
        <v>7906.333333333333</v>
      </c>
      <c r="K190">
        <f>(Tabella3[[#This Row],[N_ANDROID]]/$J$25)*100</f>
        <v>11.007191852927162</v>
      </c>
      <c r="L190">
        <f>(Tabella3[[#This Row],[N_IOS]]/$J$27)*100</f>
        <v>12.581421994016676</v>
      </c>
    </row>
    <row r="191" spans="2:19" x14ac:dyDescent="0.3">
      <c r="B191">
        <v>120</v>
      </c>
      <c r="C191">
        <v>151</v>
      </c>
      <c r="D191">
        <v>312</v>
      </c>
      <c r="E191">
        <v>84</v>
      </c>
      <c r="F191">
        <v>353</v>
      </c>
      <c r="G191">
        <f>(Tabella3[[#This Row],[2]]+Tabella3[[#This Row],[0]])/2</f>
        <v>216</v>
      </c>
      <c r="H191">
        <f>(Tabella3[[#This Row],[1-IOS]]+Tabella3[[#This Row],[3-IOS]]+Tabella3[[#This Row],[4-IOS]])/3</f>
        <v>196</v>
      </c>
      <c r="I191">
        <f>(Tabella3[[#This Row],[ANDROID]]+I190)</f>
        <v>5182.5</v>
      </c>
      <c r="J191">
        <f>(Tabella3[[#This Row],[IOS]]+J190)</f>
        <v>8102.333333333333</v>
      </c>
      <c r="K191">
        <f>(Tabella3[[#This Row],[N_ANDROID]]/$J$25)*100</f>
        <v>11.485909952239004</v>
      </c>
      <c r="L191">
        <f>(Tabella3[[#This Row],[N_IOS]]/$J$27)*100</f>
        <v>12.893318622562644</v>
      </c>
    </row>
    <row r="192" spans="2:19" x14ac:dyDescent="0.3">
      <c r="B192">
        <v>86</v>
      </c>
      <c r="C192">
        <v>158</v>
      </c>
      <c r="D192">
        <v>266</v>
      </c>
      <c r="E192">
        <v>93</v>
      </c>
      <c r="F192">
        <v>370</v>
      </c>
      <c r="G192">
        <f>(Tabella3[[#This Row],[2]]+Tabella3[[#This Row],[0]])/2</f>
        <v>176</v>
      </c>
      <c r="H192">
        <f>(Tabella3[[#This Row],[1-IOS]]+Tabella3[[#This Row],[3-IOS]]+Tabella3[[#This Row],[4-IOS]])/3</f>
        <v>207</v>
      </c>
      <c r="I192">
        <f>(Tabella3[[#This Row],[ANDROID]]+I191)</f>
        <v>5358.5</v>
      </c>
      <c r="J192">
        <f>(Tabella3[[#This Row],[IOS]]+J191)</f>
        <v>8309.3333333333321</v>
      </c>
      <c r="K192">
        <f>(Tabella3[[#This Row],[N_ANDROID]]/$J$25)*100</f>
        <v>11.875976551678285</v>
      </c>
      <c r="L192">
        <f>(Tabella3[[#This Row],[N_IOS]]/$J$27)*100</f>
        <v>13.222719653731088</v>
      </c>
    </row>
    <row r="193" spans="2:12" x14ac:dyDescent="0.3">
      <c r="B193">
        <v>97</v>
      </c>
      <c r="C193">
        <v>125</v>
      </c>
      <c r="D193">
        <v>233</v>
      </c>
      <c r="E193">
        <v>82</v>
      </c>
      <c r="F193">
        <v>329</v>
      </c>
      <c r="G193">
        <f>(Tabella3[[#This Row],[2]]+Tabella3[[#This Row],[0]])/2</f>
        <v>165</v>
      </c>
      <c r="H193">
        <f>(Tabella3[[#This Row],[1-IOS]]+Tabella3[[#This Row],[3-IOS]]+Tabella3[[#This Row],[4-IOS]])/3</f>
        <v>178.66666666666666</v>
      </c>
      <c r="I193">
        <f>(Tabella3[[#This Row],[ANDROID]]+I192)</f>
        <v>5523.5</v>
      </c>
      <c r="J193">
        <f>(Tabella3[[#This Row],[IOS]]+J192)</f>
        <v>8487.9999999999982</v>
      </c>
      <c r="K193">
        <f>(Tabella3[[#This Row],[N_ANDROID]]/$J$25)*100</f>
        <v>12.241663988652608</v>
      </c>
      <c r="L193">
        <f>(Tabella3[[#This Row],[N_IOS]]/$J$27)*100</f>
        <v>13.507033587235572</v>
      </c>
    </row>
    <row r="194" spans="2:12" x14ac:dyDescent="0.3">
      <c r="B194">
        <v>77</v>
      </c>
      <c r="C194">
        <v>110</v>
      </c>
      <c r="D194">
        <v>220</v>
      </c>
      <c r="E194">
        <v>93</v>
      </c>
      <c r="F194">
        <v>393</v>
      </c>
      <c r="G194">
        <f>(Tabella3[[#This Row],[2]]+Tabella3[[#This Row],[0]])/2</f>
        <v>148.5</v>
      </c>
      <c r="H194">
        <f>(Tabella3[[#This Row],[1-IOS]]+Tabella3[[#This Row],[3-IOS]]+Tabella3[[#This Row],[4-IOS]])/3</f>
        <v>198.66666666666666</v>
      </c>
      <c r="I194">
        <f>(Tabella3[[#This Row],[ANDROID]]+I193)</f>
        <v>5672</v>
      </c>
      <c r="J194">
        <f>(Tabella3[[#This Row],[IOS]]+J193)</f>
        <v>8686.6666666666642</v>
      </c>
      <c r="K194">
        <f>(Tabella3[[#This Row],[N_ANDROID]]/$J$25)*100</f>
        <v>12.570782681929499</v>
      </c>
      <c r="L194">
        <f>(Tabella3[[#This Row],[N_IOS]]/$J$27)*100</f>
        <v>13.823173707326383</v>
      </c>
    </row>
    <row r="195" spans="2:12" x14ac:dyDescent="0.3">
      <c r="B195">
        <v>62</v>
      </c>
      <c r="C195">
        <v>82</v>
      </c>
      <c r="D195">
        <v>163</v>
      </c>
      <c r="E195">
        <v>111</v>
      </c>
      <c r="F195">
        <v>318</v>
      </c>
      <c r="G195">
        <f>(Tabella3[[#This Row],[2]]+Tabella3[[#This Row],[0]])/2</f>
        <v>112.5</v>
      </c>
      <c r="H195">
        <f>(Tabella3[[#This Row],[1-IOS]]+Tabella3[[#This Row],[3-IOS]]+Tabella3[[#This Row],[4-IOS]])/3</f>
        <v>170.33333333333334</v>
      </c>
      <c r="I195">
        <f>(Tabella3[[#This Row],[ANDROID]]+I194)</f>
        <v>5784.5</v>
      </c>
      <c r="J195">
        <f>(Tabella3[[#This Row],[IOS]]+J194)</f>
        <v>8856.9999999999982</v>
      </c>
      <c r="K195">
        <f>(Tabella3[[#This Row],[N_ANDROID]]/$J$25)*100</f>
        <v>12.820115025321085</v>
      </c>
      <c r="L195">
        <f>(Tabella3[[#This Row],[N_IOS]]/$J$27)*100</f>
        <v>14.094226729753236</v>
      </c>
    </row>
    <row r="196" spans="2:12" x14ac:dyDescent="0.3">
      <c r="B196">
        <v>67</v>
      </c>
      <c r="C196">
        <v>73</v>
      </c>
      <c r="D196">
        <v>122</v>
      </c>
      <c r="E196">
        <v>105</v>
      </c>
      <c r="F196">
        <v>257</v>
      </c>
      <c r="G196">
        <f>(Tabella3[[#This Row],[2]]+Tabella3[[#This Row],[0]])/2</f>
        <v>94.5</v>
      </c>
      <c r="H196">
        <f>(Tabella3[[#This Row],[1-IOS]]+Tabella3[[#This Row],[3-IOS]]+Tabella3[[#This Row],[4-IOS]])/3</f>
        <v>145</v>
      </c>
      <c r="I196">
        <f>(Tabella3[[#This Row],[ANDROID]]+I195)</f>
        <v>5879</v>
      </c>
      <c r="J196">
        <f>(Tabella3[[#This Row],[IOS]]+J195)</f>
        <v>9001.9999999999982</v>
      </c>
      <c r="K196">
        <f>(Tabella3[[#This Row],[N_ANDROID]]/$J$25)*100</f>
        <v>13.029554193770016</v>
      </c>
      <c r="L196">
        <f>(Tabella3[[#This Row],[N_IOS]]/$J$27)*100</f>
        <v>14.32496658250408</v>
      </c>
    </row>
    <row r="197" spans="2:12" x14ac:dyDescent="0.3">
      <c r="B197">
        <v>94</v>
      </c>
      <c r="C197">
        <v>84</v>
      </c>
      <c r="D197">
        <v>93</v>
      </c>
      <c r="E197">
        <v>133</v>
      </c>
      <c r="F197">
        <v>325</v>
      </c>
      <c r="G197">
        <f>(Tabella3[[#This Row],[2]]+Tabella3[[#This Row],[0]])/2</f>
        <v>93.5</v>
      </c>
      <c r="H197">
        <f>(Tabella3[[#This Row],[1-IOS]]+Tabella3[[#This Row],[3-IOS]]+Tabella3[[#This Row],[4-IOS]])/3</f>
        <v>180.66666666666666</v>
      </c>
      <c r="I197">
        <f>(Tabella3[[#This Row],[ANDROID]]+I196)</f>
        <v>5972.5</v>
      </c>
      <c r="J197">
        <f>(Tabella3[[#This Row],[IOS]]+J196)</f>
        <v>9182.6666666666642</v>
      </c>
      <c r="K197">
        <f>(Tabella3[[#This Row],[N_ANDROID]]/$J$25)*100</f>
        <v>13.236777074722134</v>
      </c>
      <c r="L197">
        <f>(Tabella3[[#This Row],[N_IOS]]/$J$27)*100</f>
        <v>14.6124631346672</v>
      </c>
    </row>
    <row r="198" spans="2:12" x14ac:dyDescent="0.3">
      <c r="B198">
        <v>65</v>
      </c>
      <c r="C198">
        <v>77</v>
      </c>
      <c r="D198">
        <v>76</v>
      </c>
      <c r="E198">
        <v>137</v>
      </c>
      <c r="F198">
        <v>307</v>
      </c>
      <c r="G198">
        <f>(Tabella3[[#This Row],[2]]+Tabella3[[#This Row],[0]])/2</f>
        <v>70.5</v>
      </c>
      <c r="H198">
        <f>(Tabella3[[#This Row],[1-IOS]]+Tabella3[[#This Row],[3-IOS]]+Tabella3[[#This Row],[4-IOS]])/3</f>
        <v>173.66666666666666</v>
      </c>
      <c r="I198">
        <f>(Tabella3[[#This Row],[ANDROID]]+I197)</f>
        <v>6043</v>
      </c>
      <c r="J198">
        <f>(Tabella3[[#This Row],[IOS]]+J197)</f>
        <v>9356.3333333333303</v>
      </c>
      <c r="K198">
        <f>(Tabella3[[#This Row],[N_ANDROID]]/$J$25)*100</f>
        <v>13.393025343247524</v>
      </c>
      <c r="L198">
        <f>(Tabella3[[#This Row],[N_IOS]]/$J$27)*100</f>
        <v>14.888820521525107</v>
      </c>
    </row>
    <row r="199" spans="2:12" x14ac:dyDescent="0.3">
      <c r="B199">
        <v>51</v>
      </c>
      <c r="C199">
        <v>70</v>
      </c>
      <c r="D199">
        <v>69</v>
      </c>
      <c r="E199">
        <v>171</v>
      </c>
      <c r="F199">
        <v>205</v>
      </c>
      <c r="G199">
        <f>(Tabella3[[#This Row],[2]]+Tabella3[[#This Row],[0]])/2</f>
        <v>60</v>
      </c>
      <c r="H199">
        <f>(Tabella3[[#This Row],[1-IOS]]+Tabella3[[#This Row],[3-IOS]]+Tabella3[[#This Row],[4-IOS]])/3</f>
        <v>148.66666666666666</v>
      </c>
      <c r="I199">
        <f>(Tabella3[[#This Row],[ANDROID]]+I198)</f>
        <v>6103</v>
      </c>
      <c r="J199">
        <f>(Tabella3[[#This Row],[IOS]]+J198)</f>
        <v>9504.9999999999964</v>
      </c>
      <c r="K199">
        <f>(Tabella3[[#This Row],[N_ANDROID]]/$J$25)*100</f>
        <v>13.526002593056372</v>
      </c>
      <c r="L199">
        <f>(Tabella3[[#This Row],[N_IOS]]/$J$27)*100</f>
        <v>15.125395175150109</v>
      </c>
    </row>
    <row r="200" spans="2:12" x14ac:dyDescent="0.3">
      <c r="B200">
        <v>69</v>
      </c>
      <c r="C200">
        <v>49</v>
      </c>
      <c r="D200">
        <v>75</v>
      </c>
      <c r="E200">
        <v>231</v>
      </c>
      <c r="F200">
        <v>229</v>
      </c>
      <c r="G200">
        <f>(Tabella3[[#This Row],[2]]+Tabella3[[#This Row],[0]])/2</f>
        <v>72</v>
      </c>
      <c r="H200">
        <f>(Tabella3[[#This Row],[1-IOS]]+Tabella3[[#This Row],[3-IOS]]+Tabella3[[#This Row],[4-IOS]])/3</f>
        <v>169.66666666666666</v>
      </c>
      <c r="I200">
        <f>(Tabella3[[#This Row],[ANDROID]]+I199)</f>
        <v>6175</v>
      </c>
      <c r="J200">
        <f>(Tabella3[[#This Row],[IOS]]+J199)</f>
        <v>9674.6666666666624</v>
      </c>
      <c r="K200">
        <f>(Tabella3[[#This Row],[N_ANDROID]]/$J$25)*100</f>
        <v>13.685575292826984</v>
      </c>
      <c r="L200">
        <f>(Tabella3[[#This Row],[N_IOS]]/$J$27)*100</f>
        <v>15.395387324690748</v>
      </c>
    </row>
    <row r="201" spans="2:12" x14ac:dyDescent="0.3">
      <c r="B201">
        <v>51</v>
      </c>
      <c r="C201">
        <v>58</v>
      </c>
      <c r="D201">
        <v>52</v>
      </c>
      <c r="E201">
        <v>316</v>
      </c>
      <c r="F201">
        <v>241</v>
      </c>
      <c r="G201">
        <f>(Tabella3[[#This Row],[2]]+Tabella3[[#This Row],[0]])/2</f>
        <v>51.5</v>
      </c>
      <c r="H201">
        <f>(Tabella3[[#This Row],[1-IOS]]+Tabella3[[#This Row],[3-IOS]]+Tabella3[[#This Row],[4-IOS]])/3</f>
        <v>205</v>
      </c>
      <c r="I201">
        <f>(Tabella3[[#This Row],[ANDROID]]+I200)</f>
        <v>6226.5</v>
      </c>
      <c r="J201">
        <f>(Tabella3[[#This Row],[IOS]]+J200)</f>
        <v>9879.6666666666624</v>
      </c>
      <c r="K201">
        <f>(Tabella3[[#This Row],[N_ANDROID]]/$J$25)*100</f>
        <v>13.79971409891291</v>
      </c>
      <c r="L201">
        <f>(Tabella3[[#This Row],[N_IOS]]/$J$27)*100</f>
        <v>15.721605737200562</v>
      </c>
    </row>
    <row r="202" spans="2:12" x14ac:dyDescent="0.3">
      <c r="B202">
        <v>57</v>
      </c>
      <c r="C202">
        <v>55</v>
      </c>
      <c r="D202">
        <v>61</v>
      </c>
      <c r="E202">
        <v>336</v>
      </c>
      <c r="F202">
        <v>247</v>
      </c>
      <c r="G202">
        <f>(Tabella3[[#This Row],[2]]+Tabella3[[#This Row],[0]])/2</f>
        <v>59</v>
      </c>
      <c r="H202">
        <f>(Tabella3[[#This Row],[1-IOS]]+Tabella3[[#This Row],[3-IOS]]+Tabella3[[#This Row],[4-IOS]])/3</f>
        <v>212.66666666666666</v>
      </c>
      <c r="I202">
        <f>(Tabella3[[#This Row],[ANDROID]]+I201)</f>
        <v>6285.5</v>
      </c>
      <c r="J202">
        <f>(Tabella3[[#This Row],[IOS]]+J201)</f>
        <v>10092.333333333328</v>
      </c>
      <c r="K202">
        <f>(Tabella3[[#This Row],[N_ANDROID]]/$J$25)*100</f>
        <v>13.930475061224943</v>
      </c>
      <c r="L202">
        <f>(Tabella3[[#This Row],[N_IOS]]/$J$27)*100</f>
        <v>16.060024187901796</v>
      </c>
    </row>
    <row r="203" spans="2:12" x14ac:dyDescent="0.3">
      <c r="B203">
        <v>54</v>
      </c>
      <c r="C203">
        <v>58</v>
      </c>
      <c r="D203">
        <v>27</v>
      </c>
      <c r="E203">
        <v>309</v>
      </c>
      <c r="F203">
        <v>193</v>
      </c>
      <c r="G203">
        <f>(Tabella3[[#This Row],[2]]+Tabella3[[#This Row],[0]])/2</f>
        <v>40.5</v>
      </c>
      <c r="H203">
        <f>(Tabella3[[#This Row],[1-IOS]]+Tabella3[[#This Row],[3-IOS]]+Tabella3[[#This Row],[4-IOS]])/3</f>
        <v>186.66666666666666</v>
      </c>
      <c r="I203">
        <f>(Tabella3[[#This Row],[ANDROID]]+I202)</f>
        <v>6326</v>
      </c>
      <c r="J203">
        <f>(Tabella3[[#This Row],[IOS]]+J202)</f>
        <v>10278.999999999995</v>
      </c>
      <c r="K203">
        <f>(Tabella3[[#This Row],[N_ANDROID]]/$J$25)*100</f>
        <v>14.020234704845913</v>
      </c>
      <c r="L203">
        <f>(Tabella3[[#This Row],[N_IOS]]/$J$27)*100</f>
        <v>16.357068596040815</v>
      </c>
    </row>
    <row r="204" spans="2:12" x14ac:dyDescent="0.3">
      <c r="B204">
        <v>41</v>
      </c>
      <c r="C204">
        <v>64</v>
      </c>
      <c r="D204">
        <v>36</v>
      </c>
      <c r="E204">
        <v>201</v>
      </c>
      <c r="F204">
        <v>166</v>
      </c>
      <c r="G204">
        <f>(Tabella3[[#This Row],[2]]+Tabella3[[#This Row],[0]])/2</f>
        <v>38.5</v>
      </c>
      <c r="H204">
        <f>(Tabella3[[#This Row],[1-IOS]]+Tabella3[[#This Row],[3-IOS]]+Tabella3[[#This Row],[4-IOS]])/3</f>
        <v>143.66666666666666</v>
      </c>
      <c r="I204">
        <f>(Tabella3[[#This Row],[ANDROID]]+I203)</f>
        <v>6364.5</v>
      </c>
      <c r="J204">
        <f>(Tabella3[[#This Row],[IOS]]+J203)</f>
        <v>10422.666666666661</v>
      </c>
      <c r="K204">
        <f>(Tabella3[[#This Row],[N_ANDROID]]/$J$25)*100</f>
        <v>14.105561773473255</v>
      </c>
      <c r="L204">
        <f>(Tabella3[[#This Row],[N_IOS]]/$J$27)*100</f>
        <v>16.585686703019235</v>
      </c>
    </row>
    <row r="205" spans="2:12" x14ac:dyDescent="0.3">
      <c r="B205">
        <v>46</v>
      </c>
      <c r="C205">
        <v>62</v>
      </c>
      <c r="D205">
        <v>30</v>
      </c>
      <c r="E205">
        <v>146</v>
      </c>
      <c r="F205">
        <v>174</v>
      </c>
      <c r="G205">
        <f>(Tabella3[[#This Row],[2]]+Tabella3[[#This Row],[0]])/2</f>
        <v>38</v>
      </c>
      <c r="H205">
        <f>(Tabella3[[#This Row],[1-IOS]]+Tabella3[[#This Row],[3-IOS]]+Tabella3[[#This Row],[4-IOS]])/3</f>
        <v>127.33333333333333</v>
      </c>
      <c r="I205">
        <f>(Tabella3[[#This Row],[ANDROID]]+I204)</f>
        <v>6402.5</v>
      </c>
      <c r="J205">
        <f>(Tabella3[[#This Row],[IOS]]+J204)</f>
        <v>10549.999999999995</v>
      </c>
      <c r="K205">
        <f>(Tabella3[[#This Row],[N_ANDROID]]/$J$25)*100</f>
        <v>14.189780698352189</v>
      </c>
      <c r="L205">
        <f>(Tabella3[[#This Row],[N_IOS]]/$J$27)*100</f>
        <v>16.788313424285491</v>
      </c>
    </row>
    <row r="206" spans="2:12" x14ac:dyDescent="0.3">
      <c r="B206">
        <v>45</v>
      </c>
      <c r="C206">
        <v>110</v>
      </c>
      <c r="D206">
        <v>30</v>
      </c>
      <c r="E206">
        <v>164</v>
      </c>
      <c r="F206">
        <v>173</v>
      </c>
      <c r="G206">
        <f>(Tabella3[[#This Row],[2]]+Tabella3[[#This Row],[0]])/2</f>
        <v>37.5</v>
      </c>
      <c r="H206">
        <f>(Tabella3[[#This Row],[1-IOS]]+Tabella3[[#This Row],[3-IOS]]+Tabella3[[#This Row],[4-IOS]])/3</f>
        <v>149</v>
      </c>
      <c r="I206">
        <f>(Tabella3[[#This Row],[ANDROID]]+I205)</f>
        <v>6440</v>
      </c>
      <c r="J206">
        <f>(Tabella3[[#This Row],[IOS]]+J205)</f>
        <v>10698.999999999995</v>
      </c>
      <c r="K206">
        <f>(Tabella3[[#This Row],[N_ANDROID]]/$J$25)*100</f>
        <v>14.27289147948272</v>
      </c>
      <c r="L206">
        <f>(Tabella3[[#This Row],[N_IOS]]/$J$27)*100</f>
        <v>17.025418514353603</v>
      </c>
    </row>
    <row r="207" spans="2:12" x14ac:dyDescent="0.3">
      <c r="B207">
        <v>50</v>
      </c>
      <c r="C207">
        <v>167</v>
      </c>
      <c r="D207">
        <v>40</v>
      </c>
      <c r="E207">
        <v>300</v>
      </c>
      <c r="F207">
        <v>165</v>
      </c>
      <c r="G207">
        <f>(Tabella3[[#This Row],[2]]+Tabella3[[#This Row],[0]])/2</f>
        <v>45</v>
      </c>
      <c r="H207">
        <f>(Tabella3[[#This Row],[1-IOS]]+Tabella3[[#This Row],[3-IOS]]+Tabella3[[#This Row],[4-IOS]])/3</f>
        <v>210.66666666666666</v>
      </c>
      <c r="I207">
        <f>(Tabella3[[#This Row],[ANDROID]]+I206)</f>
        <v>6485</v>
      </c>
      <c r="J207">
        <f>(Tabella3[[#This Row],[IOS]]+J206)</f>
        <v>10909.666666666661</v>
      </c>
      <c r="K207">
        <f>(Tabella3[[#This Row],[N_ANDROID]]/$J$25)*100</f>
        <v>14.372624416839352</v>
      </c>
      <c r="L207">
        <f>(Tabella3[[#This Row],[N_IOS]]/$J$27)*100</f>
        <v>17.360654346396203</v>
      </c>
    </row>
    <row r="208" spans="2:12" x14ac:dyDescent="0.3">
      <c r="B208">
        <v>45</v>
      </c>
      <c r="C208">
        <v>123</v>
      </c>
      <c r="D208">
        <v>24</v>
      </c>
      <c r="E208">
        <v>266</v>
      </c>
      <c r="F208">
        <v>153</v>
      </c>
      <c r="G208">
        <f>(Tabella3[[#This Row],[2]]+Tabella3[[#This Row],[0]])/2</f>
        <v>34.5</v>
      </c>
      <c r="H208">
        <f>(Tabella3[[#This Row],[1-IOS]]+Tabella3[[#This Row],[3-IOS]]+Tabella3[[#This Row],[4-IOS]])/3</f>
        <v>180.66666666666666</v>
      </c>
      <c r="I208">
        <f>(Tabella3[[#This Row],[ANDROID]]+I207)</f>
        <v>6519.5</v>
      </c>
      <c r="J208">
        <f>(Tabella3[[#This Row],[IOS]]+J207)</f>
        <v>11090.333333333327</v>
      </c>
      <c r="K208">
        <f>(Tabella3[[#This Row],[N_ANDROID]]/$J$25)*100</f>
        <v>14.449086335479439</v>
      </c>
      <c r="L208">
        <f>(Tabella3[[#This Row],[N_IOS]]/$J$27)*100</f>
        <v>17.648150898559322</v>
      </c>
    </row>
    <row r="209" spans="2:12" x14ac:dyDescent="0.3">
      <c r="B209">
        <v>43</v>
      </c>
      <c r="C209">
        <v>124</v>
      </c>
      <c r="D209">
        <v>17</v>
      </c>
      <c r="E209">
        <v>185</v>
      </c>
      <c r="F209">
        <v>226</v>
      </c>
      <c r="G209">
        <f>(Tabella3[[#This Row],[2]]+Tabella3[[#This Row],[0]])/2</f>
        <v>30</v>
      </c>
      <c r="H209">
        <f>(Tabella3[[#This Row],[1-IOS]]+Tabella3[[#This Row],[3-IOS]]+Tabella3[[#This Row],[4-IOS]])/3</f>
        <v>178.33333333333334</v>
      </c>
      <c r="I209">
        <f>(Tabella3[[#This Row],[ANDROID]]+I208)</f>
        <v>6549.5</v>
      </c>
      <c r="J209">
        <f>(Tabella3[[#This Row],[IOS]]+J208)</f>
        <v>11268.666666666661</v>
      </c>
      <c r="K209">
        <f>(Tabella3[[#This Row],[N_ANDROID]]/$J$25)*100</f>
        <v>14.515574960383862</v>
      </c>
      <c r="L209">
        <f>(Tabella3[[#This Row],[N_IOS]]/$J$27)*100</f>
        <v>17.931934395620704</v>
      </c>
    </row>
    <row r="210" spans="2:12" x14ac:dyDescent="0.3">
      <c r="B210">
        <v>52</v>
      </c>
      <c r="C210">
        <v>184</v>
      </c>
      <c r="D210">
        <v>15</v>
      </c>
      <c r="E210">
        <v>131</v>
      </c>
      <c r="F210">
        <v>239</v>
      </c>
      <c r="G210">
        <f>(Tabella3[[#This Row],[2]]+Tabella3[[#This Row],[0]])/2</f>
        <v>33.5</v>
      </c>
      <c r="H210">
        <f>(Tabella3[[#This Row],[1-IOS]]+Tabella3[[#This Row],[3-IOS]]+Tabella3[[#This Row],[4-IOS]])/3</f>
        <v>184.66666666666666</v>
      </c>
      <c r="I210">
        <f>(Tabella3[[#This Row],[ANDROID]]+I209)</f>
        <v>6583</v>
      </c>
      <c r="J210">
        <f>(Tabella3[[#This Row],[IOS]]+J209)</f>
        <v>11453.333333333327</v>
      </c>
      <c r="K210">
        <f>(Tabella3[[#This Row],[N_ANDROID]]/$J$25)*100</f>
        <v>14.589820591527133</v>
      </c>
      <c r="L210">
        <f>(Tabella3[[#This Row],[N_IOS]]/$J$27)*100</f>
        <v>18.225796185101089</v>
      </c>
    </row>
    <row r="211" spans="2:12" x14ac:dyDescent="0.3">
      <c r="B211">
        <v>38</v>
      </c>
      <c r="C211">
        <v>227</v>
      </c>
      <c r="D211">
        <v>11</v>
      </c>
      <c r="E211">
        <v>100</v>
      </c>
      <c r="F211">
        <v>175</v>
      </c>
      <c r="G211">
        <f>(Tabella3[[#This Row],[2]]+Tabella3[[#This Row],[0]])/2</f>
        <v>24.5</v>
      </c>
      <c r="H211">
        <f>(Tabella3[[#This Row],[1-IOS]]+Tabella3[[#This Row],[3-IOS]]+Tabella3[[#This Row],[4-IOS]])/3</f>
        <v>167.33333333333334</v>
      </c>
      <c r="I211">
        <f>(Tabella3[[#This Row],[ANDROID]]+I210)</f>
        <v>6607.5</v>
      </c>
      <c r="J211">
        <f>(Tabella3[[#This Row],[IOS]]+J210)</f>
        <v>11620.666666666661</v>
      </c>
      <c r="K211">
        <f>(Tabella3[[#This Row],[N_ANDROID]]/$J$25)*100</f>
        <v>14.644119635199079</v>
      </c>
      <c r="L211">
        <f>(Tabella3[[#This Row],[N_IOS]]/$J$27)*100</f>
        <v>18.492075279539996</v>
      </c>
    </row>
    <row r="212" spans="2:12" x14ac:dyDescent="0.3">
      <c r="B212">
        <v>38</v>
      </c>
      <c r="C212">
        <v>121</v>
      </c>
      <c r="D212">
        <v>12</v>
      </c>
      <c r="E212">
        <v>113</v>
      </c>
      <c r="F212">
        <v>116</v>
      </c>
      <c r="G212">
        <f>(Tabella3[[#This Row],[2]]+Tabella3[[#This Row],[0]])/2</f>
        <v>25</v>
      </c>
      <c r="H212">
        <f>(Tabella3[[#This Row],[1-IOS]]+Tabella3[[#This Row],[3-IOS]]+Tabella3[[#This Row],[4-IOS]])/3</f>
        <v>116.66666666666667</v>
      </c>
      <c r="I212">
        <f>(Tabella3[[#This Row],[ANDROID]]+I211)</f>
        <v>6632.5</v>
      </c>
      <c r="J212">
        <f>(Tabella3[[#This Row],[IOS]]+J211)</f>
        <v>11737.333333333327</v>
      </c>
      <c r="K212">
        <f>(Tabella3[[#This Row],[N_ANDROID]]/$J$25)*100</f>
        <v>14.699526822619429</v>
      </c>
      <c r="L212">
        <f>(Tabella3[[#This Row],[N_IOS]]/$J$27)*100</f>
        <v>18.677728034626881</v>
      </c>
    </row>
    <row r="213" spans="2:12" x14ac:dyDescent="0.3">
      <c r="B213">
        <v>23</v>
      </c>
      <c r="C213">
        <v>106</v>
      </c>
      <c r="D213">
        <v>6</v>
      </c>
      <c r="E213">
        <v>113</v>
      </c>
      <c r="F213">
        <v>134</v>
      </c>
      <c r="G213">
        <f>(Tabella3[[#This Row],[2]]+Tabella3[[#This Row],[0]])/2</f>
        <v>14.5</v>
      </c>
      <c r="H213">
        <f>(Tabella3[[#This Row],[1-IOS]]+Tabella3[[#This Row],[3-IOS]]+Tabella3[[#This Row],[4-IOS]])/3</f>
        <v>117.66666666666667</v>
      </c>
      <c r="I213">
        <f>(Tabella3[[#This Row],[ANDROID]]+I212)</f>
        <v>6647</v>
      </c>
      <c r="J213">
        <f>(Tabella3[[#This Row],[IOS]]+J212)</f>
        <v>11854.999999999993</v>
      </c>
      <c r="K213">
        <f>(Tabella3[[#This Row],[N_ANDROID]]/$J$25)*100</f>
        <v>14.731662991323235</v>
      </c>
      <c r="L213">
        <f>(Tabella3[[#This Row],[N_IOS]]/$J$27)*100</f>
        <v>18.864972099043083</v>
      </c>
    </row>
    <row r="214" spans="2:12" x14ac:dyDescent="0.3">
      <c r="B214">
        <v>22</v>
      </c>
      <c r="C214">
        <v>102</v>
      </c>
      <c r="D214">
        <v>6</v>
      </c>
      <c r="E214">
        <v>76</v>
      </c>
      <c r="F214">
        <v>131</v>
      </c>
      <c r="G214">
        <f>(Tabella3[[#This Row],[2]]+Tabella3[[#This Row],[0]])/2</f>
        <v>14</v>
      </c>
      <c r="H214">
        <f>(Tabella3[[#This Row],[1-IOS]]+Tabella3[[#This Row],[3-IOS]]+Tabella3[[#This Row],[4-IOS]])/3</f>
        <v>103</v>
      </c>
      <c r="I214">
        <f>(Tabella3[[#This Row],[ANDROID]]+I213)</f>
        <v>6661</v>
      </c>
      <c r="J214">
        <f>(Tabella3[[#This Row],[IOS]]+J213)</f>
        <v>11957.999999999993</v>
      </c>
      <c r="K214">
        <f>(Tabella3[[#This Row],[N_ANDROID]]/$J$25)*100</f>
        <v>14.762691016278632</v>
      </c>
      <c r="L214">
        <f>(Tabella3[[#This Row],[N_IOS]]/$J$27)*100</f>
        <v>19.028876959962645</v>
      </c>
    </row>
    <row r="215" spans="2:12" x14ac:dyDescent="0.3">
      <c r="B215">
        <v>19</v>
      </c>
      <c r="C215">
        <v>113</v>
      </c>
      <c r="D215">
        <v>9</v>
      </c>
      <c r="E215">
        <v>63</v>
      </c>
      <c r="F215">
        <v>87</v>
      </c>
      <c r="G215">
        <f>(Tabella3[[#This Row],[2]]+Tabella3[[#This Row],[0]])/2</f>
        <v>14</v>
      </c>
      <c r="H215">
        <f>(Tabella3[[#This Row],[1-IOS]]+Tabella3[[#This Row],[3-IOS]]+Tabella3[[#This Row],[4-IOS]])/3</f>
        <v>87.666666666666671</v>
      </c>
      <c r="I215">
        <f>(Tabella3[[#This Row],[ANDROID]]+I214)</f>
        <v>6675</v>
      </c>
      <c r="J215">
        <f>(Tabella3[[#This Row],[IOS]]+J214)</f>
        <v>12045.666666666659</v>
      </c>
      <c r="K215">
        <f>(Tabella3[[#This Row],[N_ANDROID]]/$J$25)*100</f>
        <v>14.793719041234029</v>
      </c>
      <c r="L215">
        <f>(Tabella3[[#This Row],[N_IOS]]/$J$27)*100</f>
        <v>19.16838174449936</v>
      </c>
    </row>
    <row r="216" spans="2:12" x14ac:dyDescent="0.3">
      <c r="B216">
        <v>15</v>
      </c>
      <c r="C216">
        <v>99</v>
      </c>
      <c r="D216">
        <v>6</v>
      </c>
      <c r="E216">
        <v>55</v>
      </c>
      <c r="F216">
        <v>78</v>
      </c>
      <c r="G216">
        <f>(Tabella3[[#This Row],[2]]+Tabella3[[#This Row],[0]])/2</f>
        <v>10.5</v>
      </c>
      <c r="H216">
        <f>(Tabella3[[#This Row],[1-IOS]]+Tabella3[[#This Row],[3-IOS]]+Tabella3[[#This Row],[4-IOS]])/3</f>
        <v>77.333333333333329</v>
      </c>
      <c r="I216">
        <f>(Tabella3[[#This Row],[ANDROID]]+I215)</f>
        <v>6685.5</v>
      </c>
      <c r="J216">
        <f>(Tabella3[[#This Row],[IOS]]+J215)</f>
        <v>12122.999999999993</v>
      </c>
      <c r="K216">
        <f>(Tabella3[[#This Row],[N_ANDROID]]/$J$25)*100</f>
        <v>14.816990059950577</v>
      </c>
      <c r="L216">
        <f>(Tabella3[[#This Row],[N_IOS]]/$J$27)*100</f>
        <v>19.291442999299811</v>
      </c>
    </row>
    <row r="217" spans="2:12" x14ac:dyDescent="0.3">
      <c r="B217">
        <v>8</v>
      </c>
      <c r="C217">
        <v>102</v>
      </c>
      <c r="D217">
        <v>3</v>
      </c>
      <c r="E217">
        <v>52</v>
      </c>
      <c r="F217">
        <v>48</v>
      </c>
      <c r="G217">
        <f>(Tabella3[[#This Row],[2]]+Tabella3[[#This Row],[0]])/2</f>
        <v>5.5</v>
      </c>
      <c r="H217">
        <f>(Tabella3[[#This Row],[1-IOS]]+Tabella3[[#This Row],[3-IOS]]+Tabella3[[#This Row],[4-IOS]])/3</f>
        <v>67.333333333333329</v>
      </c>
      <c r="I217">
        <f>(Tabella3[[#This Row],[ANDROID]]+I216)</f>
        <v>6691</v>
      </c>
      <c r="J217">
        <f>(Tabella3[[#This Row],[IOS]]+J216)</f>
        <v>12190.333333333327</v>
      </c>
      <c r="K217">
        <f>(Tabella3[[#This Row],[N_ANDROID]]/$J$25)*100</f>
        <v>14.829179641183055</v>
      </c>
      <c r="L217">
        <f>(Tabella3[[#This Row],[N_IOS]]/$J$27)*100</f>
        <v>19.398591160807101</v>
      </c>
    </row>
    <row r="218" spans="2:12" x14ac:dyDescent="0.3">
      <c r="B218">
        <v>19</v>
      </c>
      <c r="C218">
        <v>93</v>
      </c>
      <c r="D218">
        <v>8</v>
      </c>
      <c r="E218">
        <v>94</v>
      </c>
      <c r="F218">
        <v>50</v>
      </c>
      <c r="G218">
        <f>(Tabella3[[#This Row],[2]]+Tabella3[[#This Row],[0]])/2</f>
        <v>13.5</v>
      </c>
      <c r="H218">
        <f>(Tabella3[[#This Row],[1-IOS]]+Tabella3[[#This Row],[3-IOS]]+Tabella3[[#This Row],[4-IOS]])/3</f>
        <v>79</v>
      </c>
      <c r="I218">
        <f>(Tabella3[[#This Row],[ANDROID]]+I217)</f>
        <v>6704.5</v>
      </c>
      <c r="J218">
        <f>(Tabella3[[#This Row],[IOS]]+J217)</f>
        <v>12269.333333333327</v>
      </c>
      <c r="K218">
        <f>(Tabella3[[#This Row],[N_ANDROID]]/$J$25)*100</f>
        <v>14.859099522390046</v>
      </c>
      <c r="L218">
        <f>(Tabella3[[#This Row],[N_IOS]]/$J$27)*100</f>
        <v>19.524304597823079</v>
      </c>
    </row>
    <row r="219" spans="2:12" x14ac:dyDescent="0.3">
      <c r="B219">
        <v>20</v>
      </c>
      <c r="C219">
        <v>98</v>
      </c>
      <c r="D219">
        <v>2</v>
      </c>
      <c r="E219">
        <v>128</v>
      </c>
      <c r="F219">
        <v>41</v>
      </c>
      <c r="G219">
        <f>(Tabella3[[#This Row],[2]]+Tabella3[[#This Row],[0]])/2</f>
        <v>11</v>
      </c>
      <c r="H219">
        <f>(Tabella3[[#This Row],[1-IOS]]+Tabella3[[#This Row],[3-IOS]]+Tabella3[[#This Row],[4-IOS]])/3</f>
        <v>89</v>
      </c>
      <c r="I219">
        <f>(Tabella3[[#This Row],[ANDROID]]+I218)</f>
        <v>6715.5</v>
      </c>
      <c r="J219">
        <f>(Tabella3[[#This Row],[IOS]]+J218)</f>
        <v>12358.333333333327</v>
      </c>
      <c r="K219">
        <f>(Tabella3[[#This Row],[N_ANDROID]]/$J$25)*100</f>
        <v>14.883478684855</v>
      </c>
      <c r="L219">
        <f>(Tabella3[[#This Row],[N_IOS]]/$J$27)*100</f>
        <v>19.665931128132215</v>
      </c>
    </row>
    <row r="220" spans="2:12" x14ac:dyDescent="0.3">
      <c r="B220">
        <v>13</v>
      </c>
      <c r="C220">
        <v>91</v>
      </c>
      <c r="D220">
        <v>6</v>
      </c>
      <c r="E220">
        <v>93</v>
      </c>
      <c r="F220">
        <v>27</v>
      </c>
      <c r="G220">
        <f>(Tabella3[[#This Row],[2]]+Tabella3[[#This Row],[0]])/2</f>
        <v>9.5</v>
      </c>
      <c r="H220">
        <f>(Tabella3[[#This Row],[1-IOS]]+Tabella3[[#This Row],[3-IOS]]+Tabella3[[#This Row],[4-IOS]])/3</f>
        <v>70.333333333333329</v>
      </c>
      <c r="I220">
        <f>(Tabella3[[#This Row],[ANDROID]]+I219)</f>
        <v>6725</v>
      </c>
      <c r="J220">
        <f>(Tabella3[[#This Row],[IOS]]+J219)</f>
        <v>12428.666666666661</v>
      </c>
      <c r="K220">
        <f>(Tabella3[[#This Row],[N_ANDROID]]/$J$25)*100</f>
        <v>14.904533416074733</v>
      </c>
      <c r="L220">
        <f>(Tabella3[[#This Row],[N_IOS]]/$J$27)*100</f>
        <v>19.777853217627452</v>
      </c>
    </row>
    <row r="221" spans="2:12" x14ac:dyDescent="0.3">
      <c r="B221">
        <v>12</v>
      </c>
      <c r="C221">
        <v>87</v>
      </c>
      <c r="D221">
        <v>6</v>
      </c>
      <c r="E221">
        <v>58</v>
      </c>
      <c r="F221">
        <v>34</v>
      </c>
      <c r="G221">
        <f>(Tabella3[[#This Row],[2]]+Tabella3[[#This Row],[0]])/2</f>
        <v>9</v>
      </c>
      <c r="H221">
        <f>(Tabella3[[#This Row],[1-IOS]]+Tabella3[[#This Row],[3-IOS]]+Tabella3[[#This Row],[4-IOS]])/3</f>
        <v>59.666666666666664</v>
      </c>
      <c r="I221">
        <f>(Tabella3[[#This Row],[ANDROID]]+I220)</f>
        <v>6734</v>
      </c>
      <c r="J221">
        <f>(Tabella3[[#This Row],[IOS]]+J220)</f>
        <v>12488.333333333327</v>
      </c>
      <c r="K221">
        <f>(Tabella3[[#This Row],[N_ANDROID]]/$J$25)*100</f>
        <v>14.924480003546059</v>
      </c>
      <c r="L221">
        <f>(Tabella3[[#This Row],[N_IOS]]/$J$27)*100</f>
        <v>19.872801340943315</v>
      </c>
    </row>
    <row r="222" spans="2:12" x14ac:dyDescent="0.3">
      <c r="B222">
        <v>10</v>
      </c>
      <c r="C222">
        <v>58</v>
      </c>
      <c r="D222">
        <v>3</v>
      </c>
      <c r="E222">
        <v>31</v>
      </c>
      <c r="F222">
        <v>31</v>
      </c>
      <c r="G222">
        <f>(Tabella3[[#This Row],[2]]+Tabella3[[#This Row],[0]])/2</f>
        <v>6.5</v>
      </c>
      <c r="H222">
        <f>(Tabella3[[#This Row],[1-IOS]]+Tabella3[[#This Row],[3-IOS]]+Tabella3[[#This Row],[4-IOS]])/3</f>
        <v>40</v>
      </c>
      <c r="I222">
        <f>(Tabella3[[#This Row],[ANDROID]]+I221)</f>
        <v>6740.5</v>
      </c>
      <c r="J222">
        <f>(Tabella3[[#This Row],[IOS]]+J221)</f>
        <v>12528.333333333327</v>
      </c>
      <c r="K222">
        <f>(Tabella3[[#This Row],[N_ANDROID]]/$J$25)*100</f>
        <v>14.938885872275351</v>
      </c>
      <c r="L222">
        <f>(Tabella3[[#This Row],[N_IOS]]/$J$27)*100</f>
        <v>19.936453714115963</v>
      </c>
    </row>
    <row r="223" spans="2:12" x14ac:dyDescent="0.3">
      <c r="B223">
        <v>14</v>
      </c>
      <c r="C223">
        <v>38</v>
      </c>
      <c r="D223">
        <v>7</v>
      </c>
      <c r="E223">
        <v>31</v>
      </c>
      <c r="F223">
        <v>38</v>
      </c>
      <c r="G223">
        <f>(Tabella3[[#This Row],[2]]+Tabella3[[#This Row],[0]])/2</f>
        <v>10.5</v>
      </c>
      <c r="H223">
        <f>(Tabella3[[#This Row],[1-IOS]]+Tabella3[[#This Row],[3-IOS]]+Tabella3[[#This Row],[4-IOS]])/3</f>
        <v>35.666666666666664</v>
      </c>
      <c r="I223">
        <f>(Tabella3[[#This Row],[ANDROID]]+I222)</f>
        <v>6751</v>
      </c>
      <c r="J223">
        <f>(Tabella3[[#This Row],[IOS]]+J222)</f>
        <v>12563.999999999993</v>
      </c>
      <c r="K223">
        <f>(Tabella3[[#This Row],[N_ANDROID]]/$J$25)*100</f>
        <v>14.962156890991899</v>
      </c>
      <c r="L223">
        <f>(Tabella3[[#This Row],[N_IOS]]/$J$27)*100</f>
        <v>19.993210413528239</v>
      </c>
    </row>
    <row r="224" spans="2:12" x14ac:dyDescent="0.3">
      <c r="B224">
        <v>12</v>
      </c>
      <c r="C224">
        <v>28</v>
      </c>
      <c r="D224">
        <v>1</v>
      </c>
      <c r="E224">
        <v>20</v>
      </c>
      <c r="F224">
        <v>27</v>
      </c>
      <c r="G224">
        <f>(Tabella3[[#This Row],[2]]+Tabella3[[#This Row],[0]])/2</f>
        <v>6.5</v>
      </c>
      <c r="H224">
        <f>(Tabella3[[#This Row],[1-IOS]]+Tabella3[[#This Row],[3-IOS]]+Tabella3[[#This Row],[4-IOS]])/3</f>
        <v>25</v>
      </c>
      <c r="I224">
        <f>(Tabella3[[#This Row],[ANDROID]]+I223)</f>
        <v>6757.5</v>
      </c>
      <c r="J224">
        <f>(Tabella3[[#This Row],[IOS]]+J223)</f>
        <v>12588.999999999993</v>
      </c>
      <c r="K224">
        <f>(Tabella3[[#This Row],[N_ANDROID]]/$J$25)*100</f>
        <v>14.97656275972119</v>
      </c>
      <c r="L224">
        <f>(Tabella3[[#This Row],[N_IOS]]/$J$27)*100</f>
        <v>20.032993146761143</v>
      </c>
    </row>
    <row r="225" spans="1:19" x14ac:dyDescent="0.3">
      <c r="B225">
        <v>13</v>
      </c>
      <c r="C225">
        <v>20</v>
      </c>
      <c r="D225">
        <v>4</v>
      </c>
      <c r="E225">
        <v>27</v>
      </c>
      <c r="F225">
        <v>29</v>
      </c>
      <c r="G225">
        <f>(Tabella3[[#This Row],[2]]+Tabella3[[#This Row],[0]])/2</f>
        <v>8.5</v>
      </c>
      <c r="H225">
        <f>(Tabella3[[#This Row],[1-IOS]]+Tabella3[[#This Row],[3-IOS]]+Tabella3[[#This Row],[4-IOS]])/3</f>
        <v>25.333333333333332</v>
      </c>
      <c r="I225">
        <f>(Tabella3[[#This Row],[ANDROID]]+I224)</f>
        <v>6766</v>
      </c>
      <c r="J225">
        <f>(Tabella3[[#This Row],[IOS]]+J224)</f>
        <v>12614.333333333327</v>
      </c>
      <c r="K225">
        <f>(Tabella3[[#This Row],[N_ANDROID]]/$J$25)*100</f>
        <v>14.995401203444111</v>
      </c>
      <c r="L225">
        <f>(Tabella3[[#This Row],[N_IOS]]/$J$27)*100</f>
        <v>20.073306316437154</v>
      </c>
    </row>
    <row r="226" spans="1:19" x14ac:dyDescent="0.3">
      <c r="B226">
        <v>18</v>
      </c>
      <c r="C226">
        <v>20</v>
      </c>
      <c r="D226">
        <v>2</v>
      </c>
      <c r="E226">
        <v>24</v>
      </c>
      <c r="F226">
        <v>17</v>
      </c>
      <c r="G226">
        <f>(Tabella3[[#This Row],[2]]+Tabella3[[#This Row],[0]])/2</f>
        <v>10</v>
      </c>
      <c r="H226">
        <f>(Tabella3[[#This Row],[1-IOS]]+Tabella3[[#This Row],[3-IOS]]+Tabella3[[#This Row],[4-IOS]])/3</f>
        <v>20.333333333333332</v>
      </c>
      <c r="I226">
        <f>(Tabella3[[#This Row],[ANDROID]]+I225)</f>
        <v>6776</v>
      </c>
      <c r="J226">
        <f>(Tabella3[[#This Row],[IOS]]+J225)</f>
        <v>12634.666666666661</v>
      </c>
      <c r="K226">
        <f>(Tabella3[[#This Row],[N_ANDROID]]/$J$25)*100</f>
        <v>15.017564078412251</v>
      </c>
      <c r="L226">
        <f>(Tabella3[[#This Row],[N_IOS]]/$J$27)*100</f>
        <v>20.10566293946658</v>
      </c>
    </row>
    <row r="227" spans="1:19" x14ac:dyDescent="0.3">
      <c r="B227">
        <v>31</v>
      </c>
      <c r="C227">
        <v>20</v>
      </c>
      <c r="D227">
        <v>6</v>
      </c>
      <c r="E227">
        <v>20</v>
      </c>
      <c r="F227">
        <v>21</v>
      </c>
      <c r="G227">
        <f>(Tabella3[[#This Row],[2]]+Tabella3[[#This Row],[0]])/2</f>
        <v>18.5</v>
      </c>
      <c r="H227">
        <f>(Tabella3[[#This Row],[1-IOS]]+Tabella3[[#This Row],[3-IOS]]+Tabella3[[#This Row],[4-IOS]])/3</f>
        <v>20.333333333333332</v>
      </c>
      <c r="I227">
        <f>(Tabella3[[#This Row],[ANDROID]]+I226)</f>
        <v>6794.5</v>
      </c>
      <c r="J227">
        <f>(Tabella3[[#This Row],[IOS]]+J226)</f>
        <v>12654.999999999995</v>
      </c>
      <c r="K227">
        <f>(Tabella3[[#This Row],[N_ANDROID]]/$J$25)*100</f>
        <v>15.058565397103314</v>
      </c>
      <c r="L227">
        <f>(Tabella3[[#This Row],[N_IOS]]/$J$27)*100</f>
        <v>20.138019562496012</v>
      </c>
    </row>
    <row r="230" spans="1:19" x14ac:dyDescent="0.3">
      <c r="A230" t="s">
        <v>11</v>
      </c>
    </row>
    <row r="231" spans="1:19" x14ac:dyDescent="0.3">
      <c r="A231" t="s">
        <v>15</v>
      </c>
      <c r="N231" t="s">
        <v>21</v>
      </c>
    </row>
    <row r="232" spans="1:19" x14ac:dyDescent="0.3">
      <c r="B232" t="s">
        <v>16</v>
      </c>
      <c r="C232" t="s">
        <v>17</v>
      </c>
      <c r="D232" t="s">
        <v>25</v>
      </c>
      <c r="E232" t="s">
        <v>26</v>
      </c>
      <c r="F232" t="s">
        <v>20</v>
      </c>
      <c r="G232" t="s">
        <v>14</v>
      </c>
      <c r="H232" t="s">
        <v>13</v>
      </c>
      <c r="I232" t="s">
        <v>28</v>
      </c>
      <c r="J232" t="s">
        <v>29</v>
      </c>
      <c r="K232" t="s">
        <v>30</v>
      </c>
      <c r="L232" t="s">
        <v>31</v>
      </c>
      <c r="O232" t="s">
        <v>16</v>
      </c>
      <c r="P232" t="s">
        <v>17</v>
      </c>
      <c r="Q232" t="s">
        <v>25</v>
      </c>
      <c r="R232" t="s">
        <v>23</v>
      </c>
      <c r="S232" t="s">
        <v>20</v>
      </c>
    </row>
    <row r="233" spans="1:19" x14ac:dyDescent="0.3">
      <c r="B233">
        <v>155</v>
      </c>
      <c r="C233">
        <v>83</v>
      </c>
      <c r="D233">
        <v>236</v>
      </c>
      <c r="E233">
        <v>191</v>
      </c>
      <c r="F233">
        <v>159</v>
      </c>
      <c r="G233">
        <f>(Tabella5[[#This Row],[2-IOS]]+Tabella5[[#This Row],[3_IOS]])/2</f>
        <v>213.5</v>
      </c>
      <c r="H233">
        <f>(Tabella5[[#This Row],[0]]+Tabella5[[#This Row],[1]]+Tabella5[[#This Row],[4]])/3</f>
        <v>132.33333333333334</v>
      </c>
      <c r="I233">
        <f>(Tabella5[[#This Row],[0]]+Tabella5[[#This Row],[1]]+Tabella5[[#This Row],[4]])/3</f>
        <v>132.33333333333334</v>
      </c>
      <c r="J233">
        <f>(Tabella5[[#This Row],[2-IOS]]+Tabella5[[#This Row],[3_IOS]])/2</f>
        <v>213.5</v>
      </c>
      <c r="K233">
        <f>(Tabella5[[#This Row],[N_ANDROID]]/$L$22)*100</f>
        <v>0.29508830350240828</v>
      </c>
      <c r="L233">
        <f>(Tabella5[[#This Row],[N_IOS]]/$L$24)*100</f>
        <v>0.33885930593360897</v>
      </c>
      <c r="O233">
        <v>0</v>
      </c>
      <c r="P233">
        <v>22</v>
      </c>
      <c r="Q233">
        <v>0</v>
      </c>
      <c r="R233">
        <v>0</v>
      </c>
      <c r="S233">
        <v>0</v>
      </c>
    </row>
    <row r="234" spans="1:19" x14ac:dyDescent="0.3">
      <c r="B234">
        <v>1345</v>
      </c>
      <c r="C234">
        <v>448</v>
      </c>
      <c r="D234">
        <v>1196</v>
      </c>
      <c r="E234">
        <v>800</v>
      </c>
      <c r="F234">
        <v>1901</v>
      </c>
      <c r="G234">
        <f>(Tabella5[[#This Row],[2-IOS]]+Tabella5[[#This Row],[3_IOS]])/2</f>
        <v>998</v>
      </c>
      <c r="H234">
        <f>(Tabella5[[#This Row],[0]]+Tabella5[[#This Row],[1]]+Tabella5[[#This Row],[4]])/3</f>
        <v>1231.3333333333333</v>
      </c>
      <c r="I234">
        <f>(Tabella5[[#This Row],[ANDROID]]+I233)</f>
        <v>1363.6666666666665</v>
      </c>
      <c r="J234">
        <f>(Tabella5[[#This Row],[IOS]]+J233)</f>
        <v>1211.5</v>
      </c>
      <c r="K234">
        <f>(Tabella5[[#This Row],[N_ANDROID]]/$L$22)*100</f>
        <v>3.0408217874769572</v>
      </c>
      <c r="L234">
        <f>(Tabella5[[#This Row],[N_IOS]]/$L$24)*100</f>
        <v>1.9228480053328678</v>
      </c>
      <c r="O234">
        <v>6</v>
      </c>
      <c r="P234">
        <v>149</v>
      </c>
      <c r="Q234">
        <v>77</v>
      </c>
      <c r="R234">
        <v>9</v>
      </c>
      <c r="S234">
        <v>10</v>
      </c>
    </row>
    <row r="235" spans="1:19" x14ac:dyDescent="0.3">
      <c r="B235">
        <v>2157</v>
      </c>
      <c r="C235">
        <v>423</v>
      </c>
      <c r="D235">
        <v>1463</v>
      </c>
      <c r="E235">
        <v>582</v>
      </c>
      <c r="F235">
        <v>1828</v>
      </c>
      <c r="G235">
        <f>(Tabella5[[#This Row],[2-IOS]]+Tabella5[[#This Row],[3_IOS]])/2</f>
        <v>1022.5</v>
      </c>
      <c r="H235">
        <f>(Tabella5[[#This Row],[0]]+Tabella5[[#This Row],[1]]+Tabella5[[#This Row],[4]])/3</f>
        <v>1469.3333333333333</v>
      </c>
      <c r="I235">
        <f>(Tabella5[[#This Row],[ANDROID]]+I234)</f>
        <v>2833</v>
      </c>
      <c r="J235">
        <f>(Tabella5[[#This Row],[IOS]]+J234)</f>
        <v>2234</v>
      </c>
      <c r="K235">
        <f>(Tabella5[[#This Row],[N_ANDROID]]/$L$22)*100</f>
        <v>6.317268240470951</v>
      </c>
      <c r="L235">
        <f>(Tabella5[[#This Row],[N_IOS]]/$L$24)*100</f>
        <v>3.5457221988556551</v>
      </c>
      <c r="O235">
        <v>54</v>
      </c>
      <c r="P235">
        <v>145</v>
      </c>
      <c r="Q235">
        <v>87</v>
      </c>
      <c r="R235">
        <v>41</v>
      </c>
      <c r="S235">
        <v>125</v>
      </c>
    </row>
    <row r="236" spans="1:19" x14ac:dyDescent="0.3">
      <c r="B236">
        <v>1638</v>
      </c>
      <c r="C236">
        <v>402</v>
      </c>
      <c r="D236">
        <v>1207</v>
      </c>
      <c r="E236">
        <v>1106</v>
      </c>
      <c r="F236">
        <v>1464</v>
      </c>
      <c r="G236">
        <f>(Tabella5[[#This Row],[2-IOS]]+Tabella5[[#This Row],[3_IOS]])/2</f>
        <v>1156.5</v>
      </c>
      <c r="H236">
        <f>(Tabella5[[#This Row],[0]]+Tabella5[[#This Row],[1]]+Tabella5[[#This Row],[4]])/3</f>
        <v>1168</v>
      </c>
      <c r="I236">
        <f>(Tabella5[[#This Row],[ANDROID]]+I235)</f>
        <v>4001</v>
      </c>
      <c r="J236">
        <f>(Tabella5[[#This Row],[IOS]]+J235)</f>
        <v>3390.5</v>
      </c>
      <c r="K236">
        <f>(Tabella5[[#This Row],[N_ANDROID]]/$L$22)*100</f>
        <v>8.9217755842302431</v>
      </c>
      <c r="L236">
        <f>(Tabella5[[#This Row],[N_IOS]]/$L$24)*100</f>
        <v>5.3812762377887644</v>
      </c>
      <c r="O236">
        <v>176</v>
      </c>
      <c r="P236">
        <v>199</v>
      </c>
      <c r="Q236">
        <v>136</v>
      </c>
      <c r="R236">
        <v>74</v>
      </c>
      <c r="S236">
        <v>265</v>
      </c>
    </row>
    <row r="237" spans="1:19" x14ac:dyDescent="0.3">
      <c r="B237">
        <v>1679</v>
      </c>
      <c r="C237">
        <v>673</v>
      </c>
      <c r="D237">
        <v>759</v>
      </c>
      <c r="E237">
        <v>1214</v>
      </c>
      <c r="F237">
        <v>1489</v>
      </c>
      <c r="G237">
        <f>(Tabella5[[#This Row],[2-IOS]]+Tabella5[[#This Row],[3_IOS]])/2</f>
        <v>986.5</v>
      </c>
      <c r="H237">
        <f>(Tabella5[[#This Row],[0]]+Tabella5[[#This Row],[1]]+Tabella5[[#This Row],[4]])/3</f>
        <v>1280.3333333333333</v>
      </c>
      <c r="I237">
        <f>(Tabella5[[#This Row],[ANDROID]]+I236)</f>
        <v>5281.333333333333</v>
      </c>
      <c r="J237">
        <f>(Tabella5[[#This Row],[IOS]]+J236)</f>
        <v>4377</v>
      </c>
      <c r="K237">
        <f>(Tabella5[[#This Row],[N_ANDROID]]/$L$22)*100</f>
        <v>11.776773503002913</v>
      </c>
      <c r="L237">
        <f>(Tabella5[[#This Row],[N_IOS]]/$L$24)*100</f>
        <v>6.9470125623953463</v>
      </c>
      <c r="O237">
        <v>251</v>
      </c>
      <c r="P237">
        <v>162</v>
      </c>
      <c r="Q237">
        <v>168</v>
      </c>
      <c r="R237">
        <v>132</v>
      </c>
      <c r="S237">
        <v>305</v>
      </c>
    </row>
    <row r="238" spans="1:19" x14ac:dyDescent="0.3">
      <c r="B238">
        <v>1551</v>
      </c>
      <c r="C238">
        <v>1523</v>
      </c>
      <c r="D238">
        <v>582</v>
      </c>
      <c r="E238">
        <v>1218</v>
      </c>
      <c r="F238">
        <v>1284</v>
      </c>
      <c r="G238">
        <f>(Tabella5[[#This Row],[2-IOS]]+Tabella5[[#This Row],[3_IOS]])/2</f>
        <v>900</v>
      </c>
      <c r="H238">
        <f>(Tabella5[[#This Row],[0]]+Tabella5[[#This Row],[1]]+Tabella5[[#This Row],[4]])/3</f>
        <v>1452.6666666666667</v>
      </c>
      <c r="I238">
        <f>(Tabella5[[#This Row],[ANDROID]]+I237)</f>
        <v>6734</v>
      </c>
      <c r="J238">
        <f>(Tabella5[[#This Row],[IOS]]+J237)</f>
        <v>5277</v>
      </c>
      <c r="K238">
        <f>(Tabella5[[#This Row],[N_ANDROID]]/$L$22)*100</f>
        <v>15.01605518225605</v>
      </c>
      <c r="L238">
        <f>(Tabella5[[#This Row],[N_IOS]]/$L$24)*100</f>
        <v>8.3754592853004883</v>
      </c>
      <c r="O238">
        <v>337</v>
      </c>
      <c r="P238">
        <v>157</v>
      </c>
      <c r="Q238">
        <v>260</v>
      </c>
      <c r="R238">
        <v>220</v>
      </c>
      <c r="S238">
        <v>326</v>
      </c>
    </row>
    <row r="239" spans="1:19" x14ac:dyDescent="0.3">
      <c r="B239">
        <v>1283</v>
      </c>
      <c r="C239">
        <v>1397</v>
      </c>
      <c r="D239">
        <v>538</v>
      </c>
      <c r="E239">
        <v>1015</v>
      </c>
      <c r="F239">
        <v>1184</v>
      </c>
      <c r="G239">
        <f>(Tabella5[[#This Row],[2-IOS]]+Tabella5[[#This Row],[3_IOS]])/2</f>
        <v>776.5</v>
      </c>
      <c r="H239">
        <f>(Tabella5[[#This Row],[0]]+Tabella5[[#This Row],[1]]+Tabella5[[#This Row],[4]])/3</f>
        <v>1288</v>
      </c>
      <c r="I239">
        <f>(Tabella5[[#This Row],[ANDROID]]+I238)</f>
        <v>8022</v>
      </c>
      <c r="J239">
        <f>(Tabella5[[#This Row],[IOS]]+J238)</f>
        <v>6053.5</v>
      </c>
      <c r="K239">
        <f>(Tabella5[[#This Row],[N_ANDROID]]/$L$22)*100</f>
        <v>17.888148896949517</v>
      </c>
      <c r="L239">
        <f>(Tabella5[[#This Row],[N_IOS]]/$L$24)*100</f>
        <v>9.6078913745625378</v>
      </c>
      <c r="O239">
        <v>400</v>
      </c>
      <c r="P239">
        <v>211</v>
      </c>
      <c r="Q239">
        <v>263</v>
      </c>
      <c r="R239">
        <v>269</v>
      </c>
      <c r="S239">
        <v>399</v>
      </c>
    </row>
    <row r="240" spans="1:19" x14ac:dyDescent="0.3">
      <c r="B240">
        <v>1190</v>
      </c>
      <c r="C240">
        <v>1222</v>
      </c>
      <c r="D240">
        <v>520</v>
      </c>
      <c r="E240">
        <v>1367</v>
      </c>
      <c r="F240">
        <v>1034</v>
      </c>
      <c r="G240">
        <f>(Tabella5[[#This Row],[2-IOS]]+Tabella5[[#This Row],[3_IOS]])/2</f>
        <v>943.5</v>
      </c>
      <c r="H240">
        <f>(Tabella5[[#This Row],[0]]+Tabella5[[#This Row],[1]]+Tabella5[[#This Row],[4]])/3</f>
        <v>1148.6666666666667</v>
      </c>
      <c r="I240">
        <f>(Tabella5[[#This Row],[ANDROID]]+I239)</f>
        <v>9170.6666666666661</v>
      </c>
      <c r="J240">
        <f>(Tabella5[[#This Row],[IOS]]+J239)</f>
        <v>6997</v>
      </c>
      <c r="K240">
        <f>(Tabella5[[#This Row],[N_ANDROID]]/$L$22)*100</f>
        <v>20.44954510316941</v>
      </c>
      <c r="L240">
        <f>(Tabella5[[#This Row],[N_IOS]]/$L$24)*100</f>
        <v>11.105379689074764</v>
      </c>
      <c r="O240">
        <v>447</v>
      </c>
      <c r="P240">
        <v>241</v>
      </c>
      <c r="Q240">
        <v>287</v>
      </c>
      <c r="R240">
        <v>281</v>
      </c>
      <c r="S240">
        <v>438</v>
      </c>
    </row>
    <row r="241" spans="2:19" x14ac:dyDescent="0.3">
      <c r="B241">
        <v>1119</v>
      </c>
      <c r="C241">
        <v>1207</v>
      </c>
      <c r="D241">
        <v>476</v>
      </c>
      <c r="E241">
        <v>1045</v>
      </c>
      <c r="F241">
        <v>1124</v>
      </c>
      <c r="G241">
        <f>(Tabella5[[#This Row],[2-IOS]]+Tabella5[[#This Row],[3_IOS]])/2</f>
        <v>760.5</v>
      </c>
      <c r="H241">
        <f>(Tabella5[[#This Row],[0]]+Tabella5[[#This Row],[1]]+Tabella5[[#This Row],[4]])/3</f>
        <v>1150</v>
      </c>
      <c r="I241">
        <f>(Tabella5[[#This Row],[ANDROID]]+I240)</f>
        <v>10320.666666666666</v>
      </c>
      <c r="J241">
        <f>(Tabella5[[#This Row],[IOS]]+J240)</f>
        <v>7757.5</v>
      </c>
      <c r="K241">
        <f>(Tabella5[[#This Row],[N_ANDROID]]/$L$22)*100</f>
        <v>23.013914491288574</v>
      </c>
      <c r="L241">
        <f>(Tabella5[[#This Row],[N_IOS]]/$L$24)*100</f>
        <v>12.31241716992961</v>
      </c>
      <c r="O241">
        <v>513</v>
      </c>
      <c r="P241">
        <v>252</v>
      </c>
      <c r="Q241">
        <v>298</v>
      </c>
      <c r="R241">
        <v>326</v>
      </c>
      <c r="S241">
        <v>506</v>
      </c>
    </row>
    <row r="242" spans="2:19" x14ac:dyDescent="0.3">
      <c r="B242">
        <v>898</v>
      </c>
      <c r="C242">
        <v>1066</v>
      </c>
      <c r="D242">
        <v>343</v>
      </c>
      <c r="E242">
        <v>1014</v>
      </c>
      <c r="F242">
        <v>1417</v>
      </c>
      <c r="G242">
        <f>(Tabella5[[#This Row],[2-IOS]]+Tabella5[[#This Row],[3_IOS]])/2</f>
        <v>678.5</v>
      </c>
      <c r="H242">
        <f>(Tabella5[[#This Row],[0]]+Tabella5[[#This Row],[1]]+Tabella5[[#This Row],[4]])/3</f>
        <v>1127</v>
      </c>
      <c r="I242">
        <f>(Tabella5[[#This Row],[ANDROID]]+I241)</f>
        <v>11447.666666666666</v>
      </c>
      <c r="J242">
        <f>(Tabella5[[#This Row],[IOS]]+J241)</f>
        <v>8436</v>
      </c>
      <c r="K242">
        <f>(Tabella5[[#This Row],[N_ANDROID]]/$L$22)*100</f>
        <v>25.526996491645352</v>
      </c>
      <c r="L242">
        <f>(Tabella5[[#This Row],[N_IOS]]/$L$24)*100</f>
        <v>13.389307282697544</v>
      </c>
      <c r="O242">
        <v>545</v>
      </c>
      <c r="P242">
        <v>321</v>
      </c>
      <c r="Q242">
        <v>312</v>
      </c>
      <c r="R242">
        <v>396</v>
      </c>
      <c r="S242">
        <v>494</v>
      </c>
    </row>
    <row r="243" spans="2:19" x14ac:dyDescent="0.3">
      <c r="B243">
        <v>738</v>
      </c>
      <c r="C243">
        <v>1137</v>
      </c>
      <c r="D243">
        <v>541</v>
      </c>
      <c r="E243">
        <v>630</v>
      </c>
      <c r="F243">
        <v>1281</v>
      </c>
      <c r="G243">
        <f>(Tabella5[[#This Row],[2-IOS]]+Tabella5[[#This Row],[3_IOS]])/2</f>
        <v>585.5</v>
      </c>
      <c r="H243">
        <f>(Tabella5[[#This Row],[0]]+Tabella5[[#This Row],[1]]+Tabella5[[#This Row],[4]])/3</f>
        <v>1052</v>
      </c>
      <c r="I243">
        <f>(Tabella5[[#This Row],[ANDROID]]+I242)</f>
        <v>12499.666666666666</v>
      </c>
      <c r="J243">
        <f>(Tabella5[[#This Row],[IOS]]+J242)</f>
        <v>9021.5</v>
      </c>
      <c r="K243">
        <f>(Tabella5[[#This Row],[N_ANDROID]]/$L$22)*100</f>
        <v>27.872837010168279</v>
      </c>
      <c r="L243">
        <f>(Tabella5[[#This Row],[N_IOS]]/$L$24)*100</f>
        <v>14.31859123409861</v>
      </c>
      <c r="O243">
        <v>562</v>
      </c>
      <c r="P243">
        <v>332</v>
      </c>
      <c r="Q243">
        <v>306</v>
      </c>
      <c r="R243">
        <v>401</v>
      </c>
      <c r="S243">
        <v>520</v>
      </c>
    </row>
    <row r="244" spans="2:19" x14ac:dyDescent="0.3">
      <c r="B244">
        <v>616</v>
      </c>
      <c r="C244">
        <v>1001</v>
      </c>
      <c r="D244">
        <v>603</v>
      </c>
      <c r="E244">
        <v>526</v>
      </c>
      <c r="F244">
        <v>782</v>
      </c>
      <c r="G244">
        <f>(Tabella5[[#This Row],[2-IOS]]+Tabella5[[#This Row],[3_IOS]])/2</f>
        <v>564.5</v>
      </c>
      <c r="H244">
        <f>(Tabella5[[#This Row],[0]]+Tabella5[[#This Row],[1]]+Tabella5[[#This Row],[4]])/3</f>
        <v>799.66666666666663</v>
      </c>
      <c r="I244">
        <f>(Tabella5[[#This Row],[ANDROID]]+I243)</f>
        <v>13299.333333333332</v>
      </c>
      <c r="J244">
        <f>(Tabella5[[#This Row],[IOS]]+J243)</f>
        <v>9586</v>
      </c>
      <c r="K244">
        <f>(Tabella5[[#This Row],[N_ANDROID]]/$L$22)*100</f>
        <v>29.65600285425462</v>
      </c>
      <c r="L244">
        <f>(Tabella5[[#This Row],[N_IOS]]/$L$24)*100</f>
        <v>15.214544761965227</v>
      </c>
      <c r="O244">
        <v>545</v>
      </c>
      <c r="P244">
        <v>372</v>
      </c>
      <c r="Q244">
        <v>303</v>
      </c>
      <c r="R244">
        <v>417</v>
      </c>
      <c r="S244">
        <v>530</v>
      </c>
    </row>
    <row r="245" spans="2:19" x14ac:dyDescent="0.3">
      <c r="B245">
        <v>586</v>
      </c>
      <c r="C245">
        <v>585</v>
      </c>
      <c r="D245">
        <v>673</v>
      </c>
      <c r="E245">
        <v>409</v>
      </c>
      <c r="F245">
        <v>605</v>
      </c>
      <c r="G245">
        <f>(Tabella5[[#This Row],[2-IOS]]+Tabella5[[#This Row],[3_IOS]])/2</f>
        <v>541</v>
      </c>
      <c r="H245">
        <f>(Tabella5[[#This Row],[0]]+Tabella5[[#This Row],[1]]+Tabella5[[#This Row],[4]])/3</f>
        <v>592</v>
      </c>
      <c r="I245">
        <f>(Tabella5[[#This Row],[ANDROID]]+I244)</f>
        <v>13891.333333333332</v>
      </c>
      <c r="J245">
        <f>(Tabella5[[#This Row],[IOS]]+J244)</f>
        <v>10127</v>
      </c>
      <c r="K245">
        <f>(Tabella5[[#This Row],[N_ANDROID]]/$L$22)*100</f>
        <v>30.976095617529875</v>
      </c>
      <c r="L245">
        <f>(Tabella5[[#This Row],[N_IOS]]/$L$24)*100</f>
        <v>16.07319995873376</v>
      </c>
      <c r="O245">
        <v>538</v>
      </c>
      <c r="P245">
        <v>398</v>
      </c>
      <c r="Q245">
        <v>283</v>
      </c>
      <c r="R245">
        <v>396</v>
      </c>
      <c r="S245">
        <v>580</v>
      </c>
    </row>
    <row r="246" spans="2:19" x14ac:dyDescent="0.3">
      <c r="B246">
        <v>477</v>
      </c>
      <c r="C246">
        <v>694</v>
      </c>
      <c r="D246">
        <v>510</v>
      </c>
      <c r="E246">
        <v>438</v>
      </c>
      <c r="F246">
        <v>562</v>
      </c>
      <c r="G246">
        <f>(Tabella5[[#This Row],[2-IOS]]+Tabella5[[#This Row],[3_IOS]])/2</f>
        <v>474</v>
      </c>
      <c r="H246">
        <f>(Tabella5[[#This Row],[0]]+Tabella5[[#This Row],[1]]+Tabella5[[#This Row],[4]])/3</f>
        <v>577.66666666666663</v>
      </c>
      <c r="I246">
        <f>(Tabella5[[#This Row],[ANDROID]]+I245)</f>
        <v>14468.999999999998</v>
      </c>
      <c r="J246">
        <f>(Tabella5[[#This Row],[IOS]]+J245)</f>
        <v>10601</v>
      </c>
      <c r="K246">
        <f>(Tabella5[[#This Row],[N_ANDROID]]/$L$22)*100</f>
        <v>32.264226675387995</v>
      </c>
      <c r="L246">
        <f>(Tabella5[[#This Row],[N_IOS]]/$L$24)*100</f>
        <v>16.825515232797137</v>
      </c>
      <c r="O246">
        <v>543</v>
      </c>
      <c r="P246">
        <v>392</v>
      </c>
      <c r="Q246">
        <v>342</v>
      </c>
      <c r="R246">
        <v>405</v>
      </c>
      <c r="S246">
        <v>534</v>
      </c>
    </row>
    <row r="247" spans="2:19" x14ac:dyDescent="0.3">
      <c r="B247">
        <v>407</v>
      </c>
      <c r="C247">
        <v>524</v>
      </c>
      <c r="D247">
        <v>578</v>
      </c>
      <c r="E247">
        <v>283</v>
      </c>
      <c r="F247">
        <v>279</v>
      </c>
      <c r="G247">
        <f>(Tabella5[[#This Row],[2-IOS]]+Tabella5[[#This Row],[3_IOS]])/2</f>
        <v>430.5</v>
      </c>
      <c r="H247">
        <f>(Tabella5[[#This Row],[0]]+Tabella5[[#This Row],[1]]+Tabella5[[#This Row],[4]])/3</f>
        <v>403.33333333333331</v>
      </c>
      <c r="I247">
        <f>(Tabella5[[#This Row],[ANDROID]]+I246)</f>
        <v>14872.333333333332</v>
      </c>
      <c r="J247">
        <f>(Tabella5[[#This Row],[IOS]]+J246)</f>
        <v>11031.5</v>
      </c>
      <c r="K247">
        <f>(Tabella5[[#This Row],[N_ANDROID]]/$L$22)*100</f>
        <v>33.163614199916744</v>
      </c>
      <c r="L247">
        <f>(Tabella5[[#This Row],[N_IOS]]/$L$24)*100</f>
        <v>17.508788915253433</v>
      </c>
      <c r="O247">
        <v>486</v>
      </c>
      <c r="P247">
        <v>394</v>
      </c>
      <c r="Q247">
        <v>304</v>
      </c>
      <c r="R247">
        <v>447</v>
      </c>
      <c r="S247">
        <v>512</v>
      </c>
    </row>
    <row r="248" spans="2:19" x14ac:dyDescent="0.3">
      <c r="B248">
        <v>328</v>
      </c>
      <c r="C248">
        <v>631</v>
      </c>
      <c r="D248">
        <v>495</v>
      </c>
      <c r="E248">
        <v>302</v>
      </c>
      <c r="F248">
        <v>311</v>
      </c>
      <c r="G248">
        <f>(Tabella5[[#This Row],[2-IOS]]+Tabella5[[#This Row],[3_IOS]])/2</f>
        <v>398.5</v>
      </c>
      <c r="H248">
        <f>(Tabella5[[#This Row],[0]]+Tabella5[[#This Row],[1]]+Tabella5[[#This Row],[4]])/3</f>
        <v>423.33333333333331</v>
      </c>
      <c r="I248">
        <f>(Tabella5[[#This Row],[ANDROID]]+I247)</f>
        <v>15295.666666666666</v>
      </c>
      <c r="J248">
        <f>(Tabella5[[#This Row],[IOS]]+J247)</f>
        <v>11430</v>
      </c>
      <c r="K248">
        <f>(Tabella5[[#This Row],[N_ANDROID]]/$L$22)*100</f>
        <v>34.107599452934529</v>
      </c>
      <c r="L248">
        <f>(Tabella5[[#This Row],[N_IOS]]/$L$24)*100</f>
        <v>18.141273380895317</v>
      </c>
      <c r="O248">
        <v>500</v>
      </c>
      <c r="P248">
        <v>414</v>
      </c>
      <c r="Q248">
        <v>275</v>
      </c>
      <c r="R248">
        <v>380</v>
      </c>
      <c r="S248">
        <v>512</v>
      </c>
    </row>
    <row r="249" spans="2:19" x14ac:dyDescent="0.3">
      <c r="B249">
        <v>478</v>
      </c>
      <c r="C249">
        <v>676</v>
      </c>
      <c r="D249">
        <v>568</v>
      </c>
      <c r="E249">
        <v>169</v>
      </c>
      <c r="F249">
        <v>237</v>
      </c>
      <c r="G249">
        <f>(Tabella5[[#This Row],[2-IOS]]+Tabella5[[#This Row],[3_IOS]])/2</f>
        <v>368.5</v>
      </c>
      <c r="H249">
        <f>(Tabella5[[#This Row],[0]]+Tabella5[[#This Row],[1]]+Tabella5[[#This Row],[4]])/3</f>
        <v>463.66666666666669</v>
      </c>
      <c r="I249">
        <f>(Tabella5[[#This Row],[ANDROID]]+I248)</f>
        <v>15759.333333333332</v>
      </c>
      <c r="J249">
        <f>(Tabella5[[#This Row],[IOS]]+J248)</f>
        <v>11798.5</v>
      </c>
      <c r="K249">
        <f>(Tabella5[[#This Row],[N_ANDROID]]/$L$22)*100</f>
        <v>35.141523458405182</v>
      </c>
      <c r="L249">
        <f>(Tabella5[[#This Row],[N_IOS]]/$L$24)*100</f>
        <v>18.726142955773703</v>
      </c>
      <c r="O249">
        <v>494</v>
      </c>
      <c r="P249">
        <v>414</v>
      </c>
      <c r="Q249">
        <v>326</v>
      </c>
      <c r="R249">
        <v>401</v>
      </c>
      <c r="S249">
        <v>501</v>
      </c>
    </row>
    <row r="250" spans="2:19" x14ac:dyDescent="0.3">
      <c r="B250">
        <v>358</v>
      </c>
      <c r="C250">
        <v>609</v>
      </c>
      <c r="D250">
        <v>646</v>
      </c>
      <c r="E250">
        <v>131</v>
      </c>
      <c r="F250">
        <v>233</v>
      </c>
      <c r="G250">
        <f>(Tabella5[[#This Row],[2-IOS]]+Tabella5[[#This Row],[3_IOS]])/2</f>
        <v>388.5</v>
      </c>
      <c r="H250">
        <f>(Tabella5[[#This Row],[0]]+Tabella5[[#This Row],[1]]+Tabella5[[#This Row],[4]])/3</f>
        <v>400</v>
      </c>
      <c r="I250">
        <f>(Tabella5[[#This Row],[ANDROID]]+I249)</f>
        <v>16159.333333333332</v>
      </c>
      <c r="J250">
        <f>(Tabella5[[#This Row],[IOS]]+J249)</f>
        <v>12187</v>
      </c>
      <c r="K250">
        <f>(Tabella5[[#This Row],[N_ANDROID]]/$L$22)*100</f>
        <v>36.033478028185762</v>
      </c>
      <c r="L250">
        <f>(Tabella5[[#This Row],[N_IOS]]/$L$24)*100</f>
        <v>19.342755791161089</v>
      </c>
      <c r="O250">
        <v>486</v>
      </c>
      <c r="P250">
        <v>479</v>
      </c>
      <c r="Q250">
        <v>369</v>
      </c>
      <c r="R250">
        <v>376</v>
      </c>
      <c r="S250">
        <v>506</v>
      </c>
    </row>
    <row r="251" spans="2:19" x14ac:dyDescent="0.3">
      <c r="B251">
        <v>211</v>
      </c>
      <c r="C251">
        <v>576</v>
      </c>
      <c r="D251">
        <v>896</v>
      </c>
      <c r="E251">
        <v>205</v>
      </c>
      <c r="F251">
        <v>231</v>
      </c>
      <c r="G251">
        <f>(Tabella5[[#This Row],[2-IOS]]+Tabella5[[#This Row],[3_IOS]])/2</f>
        <v>550.5</v>
      </c>
      <c r="H251">
        <f>(Tabella5[[#This Row],[0]]+Tabella5[[#This Row],[1]]+Tabella5[[#This Row],[4]])/3</f>
        <v>339.33333333333331</v>
      </c>
      <c r="I251">
        <f>(Tabella5[[#This Row],[ANDROID]]+I250)</f>
        <v>16498.666666666664</v>
      </c>
      <c r="J251">
        <f>(Tabella5[[#This Row],[IOS]]+J250)</f>
        <v>12737.5</v>
      </c>
      <c r="K251">
        <f>(Tabella5[[#This Row],[N_ANDROID]]/$L$22)*100</f>
        <v>36.790152821549619</v>
      </c>
      <c r="L251">
        <f>(Tabella5[[#This Row],[N_IOS]]/$L$24)*100</f>
        <v>20.216489036671401</v>
      </c>
      <c r="O251">
        <v>487</v>
      </c>
      <c r="P251">
        <v>442</v>
      </c>
      <c r="Q251">
        <v>360</v>
      </c>
      <c r="R251">
        <v>399</v>
      </c>
      <c r="S251">
        <v>468</v>
      </c>
    </row>
    <row r="252" spans="2:19" x14ac:dyDescent="0.3">
      <c r="B252">
        <v>120</v>
      </c>
      <c r="C252">
        <v>753</v>
      </c>
      <c r="D252">
        <v>715</v>
      </c>
      <c r="E252">
        <v>163</v>
      </c>
      <c r="F252">
        <v>267</v>
      </c>
      <c r="G252">
        <f>(Tabella5[[#This Row],[2-IOS]]+Tabella5[[#This Row],[3_IOS]])/2</f>
        <v>439</v>
      </c>
      <c r="H252">
        <f>(Tabella5[[#This Row],[0]]+Tabella5[[#This Row],[1]]+Tabella5[[#This Row],[4]])/3</f>
        <v>380</v>
      </c>
      <c r="I252">
        <f>(Tabella5[[#This Row],[ANDROID]]+I251)</f>
        <v>16878.666666666664</v>
      </c>
      <c r="J252">
        <f>(Tabella5[[#This Row],[IOS]]+J251)</f>
        <v>13176.5</v>
      </c>
      <c r="K252">
        <f>(Tabella5[[#This Row],[N_ANDROID]]/$L$22)*100</f>
        <v>37.637509662841168</v>
      </c>
      <c r="L252">
        <f>(Tabella5[[#This Row],[N_IOS]]/$L$24)*100</f>
        <v>20.913253604844019</v>
      </c>
      <c r="O252">
        <v>517</v>
      </c>
      <c r="P252">
        <v>480</v>
      </c>
      <c r="Q252">
        <v>373</v>
      </c>
      <c r="R252">
        <v>335</v>
      </c>
      <c r="S252">
        <v>462</v>
      </c>
    </row>
    <row r="253" spans="2:19" x14ac:dyDescent="0.3">
      <c r="B253">
        <v>136</v>
      </c>
      <c r="C253">
        <v>451</v>
      </c>
      <c r="D253">
        <v>431</v>
      </c>
      <c r="E253">
        <v>145</v>
      </c>
      <c r="F253">
        <v>231</v>
      </c>
      <c r="G253">
        <f>(Tabella5[[#This Row],[2-IOS]]+Tabella5[[#This Row],[3_IOS]])/2</f>
        <v>288</v>
      </c>
      <c r="H253">
        <f>(Tabella5[[#This Row],[0]]+Tabella5[[#This Row],[1]]+Tabella5[[#This Row],[4]])/3</f>
        <v>272.66666666666669</v>
      </c>
      <c r="I253">
        <f>(Tabella5[[#This Row],[ANDROID]]+I252)</f>
        <v>17151.333333333332</v>
      </c>
      <c r="J253">
        <f>(Tabella5[[#This Row],[IOS]]+J252)</f>
        <v>13464.5</v>
      </c>
      <c r="K253">
        <f>(Tabella5[[#This Row],[N_ANDROID]]/$L$22)*100</f>
        <v>38.245525361241597</v>
      </c>
      <c r="L253">
        <f>(Tabella5[[#This Row],[N_IOS]]/$L$24)*100</f>
        <v>21.370356556173668</v>
      </c>
      <c r="O253">
        <v>453</v>
      </c>
      <c r="P253">
        <v>439</v>
      </c>
      <c r="Q253">
        <v>366</v>
      </c>
      <c r="R253">
        <v>314</v>
      </c>
      <c r="S253">
        <v>491</v>
      </c>
    </row>
    <row r="254" spans="2:19" x14ac:dyDescent="0.3">
      <c r="B254">
        <v>71</v>
      </c>
      <c r="C254">
        <v>326</v>
      </c>
      <c r="D254">
        <v>278</v>
      </c>
      <c r="E254">
        <v>182</v>
      </c>
      <c r="F254">
        <v>228</v>
      </c>
      <c r="G254">
        <f>(Tabella5[[#This Row],[2-IOS]]+Tabella5[[#This Row],[3_IOS]])/2</f>
        <v>230</v>
      </c>
      <c r="H254">
        <f>(Tabella5[[#This Row],[0]]+Tabella5[[#This Row],[1]]+Tabella5[[#This Row],[4]])/3</f>
        <v>208.33333333333334</v>
      </c>
      <c r="I254">
        <f>(Tabella5[[#This Row],[ANDROID]]+I253)</f>
        <v>17359.666666666664</v>
      </c>
      <c r="J254">
        <f>(Tabella5[[#This Row],[IOS]]+J253)</f>
        <v>13694.5</v>
      </c>
      <c r="K254">
        <f>(Tabella5[[#This Row],[N_ANDROID]]/$L$22)*100</f>
        <v>38.710085033002315</v>
      </c>
      <c r="L254">
        <f>(Tabella5[[#This Row],[N_IOS]]/$L$24)*100</f>
        <v>21.735404052027203</v>
      </c>
      <c r="O254">
        <v>444</v>
      </c>
      <c r="P254">
        <v>481</v>
      </c>
      <c r="Q254">
        <v>366</v>
      </c>
      <c r="R254">
        <v>330</v>
      </c>
      <c r="S254">
        <v>466</v>
      </c>
    </row>
    <row r="255" spans="2:19" x14ac:dyDescent="0.3">
      <c r="B255">
        <v>173</v>
      </c>
      <c r="C255">
        <v>381</v>
      </c>
      <c r="D255">
        <v>193</v>
      </c>
      <c r="E255">
        <v>198</v>
      </c>
      <c r="F255">
        <v>133</v>
      </c>
      <c r="G255">
        <f>(Tabella5[[#This Row],[2-IOS]]+Tabella5[[#This Row],[3_IOS]])/2</f>
        <v>195.5</v>
      </c>
      <c r="H255">
        <f>(Tabella5[[#This Row],[0]]+Tabella5[[#This Row],[1]]+Tabella5[[#This Row],[4]])/3</f>
        <v>229</v>
      </c>
      <c r="I255">
        <f>(Tabella5[[#This Row],[ANDROID]]+I254)</f>
        <v>17588.666666666664</v>
      </c>
      <c r="J255">
        <f>(Tabella5[[#This Row],[IOS]]+J254)</f>
        <v>13890</v>
      </c>
      <c r="K255">
        <f>(Tabella5[[#This Row],[N_ANDROID]]/$L$22)*100</f>
        <v>39.220729024201695</v>
      </c>
      <c r="L255">
        <f>(Tabella5[[#This Row],[N_IOS]]/$L$24)*100</f>
        <v>22.045694423502709</v>
      </c>
      <c r="O255">
        <v>425</v>
      </c>
      <c r="P255">
        <v>403</v>
      </c>
      <c r="Q255">
        <v>401</v>
      </c>
      <c r="R255">
        <v>309</v>
      </c>
      <c r="S255">
        <v>406</v>
      </c>
    </row>
    <row r="256" spans="2:19" x14ac:dyDescent="0.3">
      <c r="B256">
        <v>163</v>
      </c>
      <c r="C256">
        <v>406</v>
      </c>
      <c r="D256">
        <v>171</v>
      </c>
      <c r="E256">
        <v>140</v>
      </c>
      <c r="F256">
        <v>146</v>
      </c>
      <c r="G256">
        <f>(Tabella5[[#This Row],[2-IOS]]+Tabella5[[#This Row],[3_IOS]])/2</f>
        <v>155.5</v>
      </c>
      <c r="H256">
        <f>(Tabella5[[#This Row],[0]]+Tabella5[[#This Row],[1]]+Tabella5[[#This Row],[4]])/3</f>
        <v>238.33333333333334</v>
      </c>
      <c r="I256">
        <f>(Tabella5[[#This Row],[ANDROID]]+I255)</f>
        <v>17826.999999999996</v>
      </c>
      <c r="J256">
        <f>(Tabella5[[#This Row],[IOS]]+J255)</f>
        <v>14045.5</v>
      </c>
      <c r="K256">
        <f>(Tabella5[[#This Row],[N_ANDROID]]/$L$22)*100</f>
        <v>39.752185288695955</v>
      </c>
      <c r="L256">
        <f>(Tabella5[[#This Row],[N_IOS]]/$L$24)*100</f>
        <v>22.292498273960209</v>
      </c>
      <c r="O256">
        <v>397</v>
      </c>
      <c r="P256">
        <v>470</v>
      </c>
      <c r="Q256">
        <v>396</v>
      </c>
      <c r="R256">
        <v>326</v>
      </c>
      <c r="S256">
        <v>432</v>
      </c>
    </row>
    <row r="257" spans="2:19" x14ac:dyDescent="0.3">
      <c r="B257">
        <v>153</v>
      </c>
      <c r="C257">
        <v>372</v>
      </c>
      <c r="D257">
        <v>146</v>
      </c>
      <c r="E257">
        <v>126</v>
      </c>
      <c r="F257">
        <v>108</v>
      </c>
      <c r="G257">
        <f>(Tabella5[[#This Row],[2-IOS]]+Tabella5[[#This Row],[3_IOS]])/2</f>
        <v>136</v>
      </c>
      <c r="H257">
        <f>(Tabella5[[#This Row],[0]]+Tabella5[[#This Row],[1]]+Tabella5[[#This Row],[4]])/3</f>
        <v>211</v>
      </c>
      <c r="I257">
        <f>(Tabella5[[#This Row],[ANDROID]]+I256)</f>
        <v>18037.999999999996</v>
      </c>
      <c r="J257">
        <f>(Tabella5[[#This Row],[IOS]]+J256)</f>
        <v>14181.5</v>
      </c>
      <c r="K257">
        <f>(Tabella5[[#This Row],[N_ANDROID]]/$L$22)*100</f>
        <v>40.222691324255209</v>
      </c>
      <c r="L257">
        <f>(Tabella5[[#This Row],[N_IOS]]/$L$24)*100</f>
        <v>22.50835244542143</v>
      </c>
      <c r="O257">
        <v>355</v>
      </c>
      <c r="P257">
        <v>456</v>
      </c>
      <c r="Q257">
        <v>375</v>
      </c>
      <c r="R257">
        <v>320</v>
      </c>
      <c r="S257">
        <v>380</v>
      </c>
    </row>
    <row r="258" spans="2:19" x14ac:dyDescent="0.3">
      <c r="B258">
        <v>110</v>
      </c>
      <c r="C258">
        <v>297</v>
      </c>
      <c r="D258">
        <v>132</v>
      </c>
      <c r="E258">
        <v>120</v>
      </c>
      <c r="F258">
        <v>92</v>
      </c>
      <c r="G258">
        <f>(Tabella5[[#This Row],[2-IOS]]+Tabella5[[#This Row],[3_IOS]])/2</f>
        <v>126</v>
      </c>
      <c r="H258">
        <f>(Tabella5[[#This Row],[0]]+Tabella5[[#This Row],[1]]+Tabella5[[#This Row],[4]])/3</f>
        <v>166.33333333333334</v>
      </c>
      <c r="I258">
        <f>(Tabella5[[#This Row],[ANDROID]]+I257)</f>
        <v>18204.333333333328</v>
      </c>
      <c r="J258">
        <f>(Tabella5[[#This Row],[IOS]]+J257)</f>
        <v>14307.5</v>
      </c>
      <c r="K258">
        <f>(Tabella5[[#This Row],[N_ANDROID]]/$L$22)*100</f>
        <v>40.593595766188962</v>
      </c>
      <c r="L258">
        <f>(Tabella5[[#This Row],[N_IOS]]/$L$24)*100</f>
        <v>22.708334986628152</v>
      </c>
      <c r="O258">
        <v>374</v>
      </c>
      <c r="P258">
        <v>390</v>
      </c>
      <c r="Q258">
        <v>357</v>
      </c>
      <c r="R258">
        <v>309</v>
      </c>
      <c r="S258">
        <v>394</v>
      </c>
    </row>
    <row r="259" spans="2:19" x14ac:dyDescent="0.3">
      <c r="B259">
        <v>58</v>
      </c>
      <c r="C259">
        <v>235</v>
      </c>
      <c r="D259">
        <v>100</v>
      </c>
      <c r="E259">
        <v>95</v>
      </c>
      <c r="F259">
        <v>88</v>
      </c>
      <c r="G259">
        <f>(Tabella5[[#This Row],[2-IOS]]+Tabella5[[#This Row],[3_IOS]])/2</f>
        <v>97.5</v>
      </c>
      <c r="H259">
        <f>(Tabella5[[#This Row],[0]]+Tabella5[[#This Row],[1]]+Tabella5[[#This Row],[4]])/3</f>
        <v>127</v>
      </c>
      <c r="I259">
        <f>(Tabella5[[#This Row],[ANDROID]]+I258)</f>
        <v>18331.333333333328</v>
      </c>
      <c r="J259">
        <f>(Tabella5[[#This Row],[IOS]]+J258)</f>
        <v>14405</v>
      </c>
      <c r="K259">
        <f>(Tabella5[[#This Row],[N_ANDROID]]/$L$22)*100</f>
        <v>40.8767913420943</v>
      </c>
      <c r="L259">
        <f>(Tabella5[[#This Row],[N_IOS]]/$L$24)*100</f>
        <v>22.863083381609542</v>
      </c>
      <c r="O259">
        <v>381</v>
      </c>
      <c r="P259">
        <v>441</v>
      </c>
      <c r="Q259">
        <v>333</v>
      </c>
      <c r="R259">
        <v>312</v>
      </c>
      <c r="S259">
        <v>375</v>
      </c>
    </row>
    <row r="260" spans="2:19" x14ac:dyDescent="0.3">
      <c r="B260">
        <v>60</v>
      </c>
      <c r="C260">
        <v>129</v>
      </c>
      <c r="D260">
        <v>132</v>
      </c>
      <c r="E260">
        <v>131</v>
      </c>
      <c r="F260">
        <v>55</v>
      </c>
      <c r="G260">
        <f>(Tabella5[[#This Row],[2-IOS]]+Tabella5[[#This Row],[3_IOS]])/2</f>
        <v>131.5</v>
      </c>
      <c r="H260">
        <f>(Tabella5[[#This Row],[0]]+Tabella5[[#This Row],[1]]+Tabella5[[#This Row],[4]])/3</f>
        <v>81.333333333333329</v>
      </c>
      <c r="I260">
        <f>(Tabella5[[#This Row],[ANDROID]]+I259)</f>
        <v>18412.666666666661</v>
      </c>
      <c r="J260">
        <f>(Tabella5[[#This Row],[IOS]]+J259)</f>
        <v>14536.5</v>
      </c>
      <c r="K260">
        <f>(Tabella5[[#This Row],[N_ANDROID]]/$L$22)*100</f>
        <v>41.058155437949679</v>
      </c>
      <c r="L260">
        <f>(Tabella5[[#This Row],[N_IOS]]/$L$24)*100</f>
        <v>23.071795319456236</v>
      </c>
      <c r="O260">
        <v>357</v>
      </c>
      <c r="P260">
        <v>413</v>
      </c>
      <c r="Q260">
        <v>361</v>
      </c>
      <c r="R260">
        <v>291</v>
      </c>
      <c r="S260">
        <v>369</v>
      </c>
    </row>
    <row r="261" spans="2:19" x14ac:dyDescent="0.3">
      <c r="B261">
        <v>73</v>
      </c>
      <c r="C261">
        <v>183</v>
      </c>
      <c r="D261">
        <v>173</v>
      </c>
      <c r="E261">
        <v>101</v>
      </c>
      <c r="F261">
        <v>31</v>
      </c>
      <c r="G261">
        <f>(Tabella5[[#This Row],[2-IOS]]+Tabella5[[#This Row],[3_IOS]])/2</f>
        <v>137</v>
      </c>
      <c r="H261">
        <f>(Tabella5[[#This Row],[0]]+Tabella5[[#This Row],[1]]+Tabella5[[#This Row],[4]])/3</f>
        <v>95.666666666666671</v>
      </c>
      <c r="I261">
        <f>(Tabella5[[#This Row],[ANDROID]]+I260)</f>
        <v>18508.333333333328</v>
      </c>
      <c r="J261">
        <f>(Tabella5[[#This Row],[IOS]]+J260)</f>
        <v>14673.5</v>
      </c>
      <c r="K261">
        <f>(Tabella5[[#This Row],[N_ANDROID]]/$L$22)*100</f>
        <v>41.271481239222204</v>
      </c>
      <c r="L261">
        <f>(Tabella5[[#This Row],[N_IOS]]/$L$24)*100</f>
        <v>23.289236653942911</v>
      </c>
      <c r="O261">
        <v>301</v>
      </c>
      <c r="P261">
        <v>409</v>
      </c>
      <c r="Q261">
        <v>323</v>
      </c>
      <c r="R261">
        <v>243</v>
      </c>
      <c r="S261">
        <v>344</v>
      </c>
    </row>
    <row r="262" spans="2:19" x14ac:dyDescent="0.3">
      <c r="B262">
        <v>68</v>
      </c>
      <c r="C262">
        <v>139</v>
      </c>
      <c r="D262">
        <v>180</v>
      </c>
      <c r="E262">
        <v>49</v>
      </c>
      <c r="F262">
        <v>48</v>
      </c>
      <c r="G262">
        <f>(Tabella5[[#This Row],[2-IOS]]+Tabella5[[#This Row],[3_IOS]])/2</f>
        <v>114.5</v>
      </c>
      <c r="H262">
        <f>(Tabella5[[#This Row],[0]]+Tabella5[[#This Row],[1]]+Tabella5[[#This Row],[4]])/3</f>
        <v>85</v>
      </c>
      <c r="I262">
        <f>(Tabella5[[#This Row],[ANDROID]]+I261)</f>
        <v>18593.333333333328</v>
      </c>
      <c r="J262">
        <f>(Tabella5[[#This Row],[IOS]]+J261)</f>
        <v>14788</v>
      </c>
      <c r="K262">
        <f>(Tabella5[[#This Row],[N_ANDROID]]/$L$22)*100</f>
        <v>41.461021585300578</v>
      </c>
      <c r="L262">
        <f>(Tabella5[[#This Row],[N_IOS]]/$L$24)*100</f>
        <v>23.470966820356953</v>
      </c>
      <c r="O262">
        <v>292</v>
      </c>
      <c r="P262">
        <v>383</v>
      </c>
      <c r="Q262">
        <v>332</v>
      </c>
      <c r="R262">
        <v>275</v>
      </c>
      <c r="S262">
        <v>359</v>
      </c>
    </row>
    <row r="263" spans="2:19" x14ac:dyDescent="0.3">
      <c r="B263">
        <v>55</v>
      </c>
      <c r="C263">
        <v>153</v>
      </c>
      <c r="D263">
        <v>203</v>
      </c>
      <c r="E263">
        <v>93</v>
      </c>
      <c r="F263">
        <v>37</v>
      </c>
      <c r="G263">
        <f>(Tabella5[[#This Row],[2-IOS]]+Tabella5[[#This Row],[3_IOS]])/2</f>
        <v>148</v>
      </c>
      <c r="H263">
        <f>(Tabella5[[#This Row],[0]]+Tabella5[[#This Row],[1]]+Tabella5[[#This Row],[4]])/3</f>
        <v>81.666666666666671</v>
      </c>
      <c r="I263">
        <f>(Tabella5[[#This Row],[ANDROID]]+I262)</f>
        <v>18674.999999999996</v>
      </c>
      <c r="J263">
        <f>(Tabella5[[#This Row],[IOS]]+J262)</f>
        <v>14936</v>
      </c>
      <c r="K263">
        <f>(Tabella5[[#This Row],[N_ANDROID]]/$L$22)*100</f>
        <v>41.643128976630777</v>
      </c>
      <c r="L263">
        <f>(Tabella5[[#This Row],[N_IOS]]/$L$24)*100</f>
        <v>23.705866948123578</v>
      </c>
      <c r="O263">
        <v>296</v>
      </c>
      <c r="P263">
        <v>377</v>
      </c>
      <c r="Q263">
        <v>328</v>
      </c>
      <c r="R263">
        <v>277</v>
      </c>
      <c r="S263">
        <v>316</v>
      </c>
    </row>
    <row r="264" spans="2:19" x14ac:dyDescent="0.3">
      <c r="B264">
        <v>57</v>
      </c>
      <c r="C264">
        <v>99</v>
      </c>
      <c r="D264">
        <v>204</v>
      </c>
      <c r="E264">
        <v>139</v>
      </c>
      <c r="F264">
        <v>32</v>
      </c>
      <c r="G264">
        <f>(Tabella5[[#This Row],[2-IOS]]+Tabella5[[#This Row],[3_IOS]])/2</f>
        <v>171.5</v>
      </c>
      <c r="H264">
        <f>(Tabella5[[#This Row],[0]]+Tabella5[[#This Row],[1]]+Tabella5[[#This Row],[4]])/3</f>
        <v>62.666666666666664</v>
      </c>
      <c r="I264">
        <f>(Tabella5[[#This Row],[ANDROID]]+I263)</f>
        <v>18737.666666666664</v>
      </c>
      <c r="J264">
        <f>(Tabella5[[#This Row],[IOS]]+J263)</f>
        <v>15107.5</v>
      </c>
      <c r="K264">
        <f>(Tabella5[[#This Row],[N_ANDROID]]/$L$22)*100</f>
        <v>41.782868525896404</v>
      </c>
      <c r="L264">
        <f>(Tabella5[[#This Row],[N_IOS]]/$L$24)*100</f>
        <v>23.978065406988279</v>
      </c>
      <c r="O264">
        <v>317</v>
      </c>
      <c r="P264">
        <v>407</v>
      </c>
      <c r="Q264">
        <v>309</v>
      </c>
      <c r="R264">
        <v>258</v>
      </c>
      <c r="S264">
        <v>319</v>
      </c>
    </row>
    <row r="265" spans="2:19" x14ac:dyDescent="0.3">
      <c r="B265">
        <v>37</v>
      </c>
      <c r="C265">
        <v>179</v>
      </c>
      <c r="D265">
        <v>267</v>
      </c>
      <c r="E265">
        <v>177</v>
      </c>
      <c r="F265">
        <v>30</v>
      </c>
      <c r="G265">
        <f>(Tabella5[[#This Row],[2-IOS]]+Tabella5[[#This Row],[3_IOS]])/2</f>
        <v>222</v>
      </c>
      <c r="H265">
        <f>(Tabella5[[#This Row],[0]]+Tabella5[[#This Row],[1]]+Tabella5[[#This Row],[4]])/3</f>
        <v>82</v>
      </c>
      <c r="I265">
        <f>(Tabella5[[#This Row],[ANDROID]]+I264)</f>
        <v>18819.666666666664</v>
      </c>
      <c r="J265">
        <f>(Tabella5[[#This Row],[IOS]]+J264)</f>
        <v>15329.5</v>
      </c>
      <c r="K265">
        <f>(Tabella5[[#This Row],[N_ANDROID]]/$L$22)*100</f>
        <v>41.965719212701423</v>
      </c>
      <c r="L265">
        <f>(Tabella5[[#This Row],[N_IOS]]/$L$24)*100</f>
        <v>24.330415598638215</v>
      </c>
      <c r="O265">
        <v>298</v>
      </c>
      <c r="P265">
        <v>346</v>
      </c>
      <c r="Q265">
        <v>297</v>
      </c>
      <c r="R265">
        <v>231</v>
      </c>
      <c r="S265">
        <v>303</v>
      </c>
    </row>
    <row r="266" spans="2:19" x14ac:dyDescent="0.3">
      <c r="B266">
        <v>58</v>
      </c>
      <c r="C266">
        <v>204</v>
      </c>
      <c r="D266">
        <v>239</v>
      </c>
      <c r="E266">
        <v>250</v>
      </c>
      <c r="F266">
        <v>32</v>
      </c>
      <c r="G266">
        <f>(Tabella5[[#This Row],[2-IOS]]+Tabella5[[#This Row],[3_IOS]])/2</f>
        <v>244.5</v>
      </c>
      <c r="H266">
        <f>(Tabella5[[#This Row],[0]]+Tabella5[[#This Row],[1]]+Tabella5[[#This Row],[4]])/3</f>
        <v>98</v>
      </c>
      <c r="I266">
        <f>(Tabella5[[#This Row],[ANDROID]]+I265)</f>
        <v>18917.666666666664</v>
      </c>
      <c r="J266">
        <f>(Tabella5[[#This Row],[IOS]]+J265)</f>
        <v>15574</v>
      </c>
      <c r="K266">
        <f>(Tabella5[[#This Row],[N_ANDROID]]/$L$22)*100</f>
        <v>42.184248082297664</v>
      </c>
      <c r="L266">
        <f>(Tabella5[[#This Row],[N_IOS]]/$L$24)*100</f>
        <v>24.718476958360778</v>
      </c>
      <c r="O266">
        <v>289</v>
      </c>
      <c r="P266">
        <v>372</v>
      </c>
      <c r="Q266">
        <v>316</v>
      </c>
      <c r="R266">
        <v>242</v>
      </c>
      <c r="S266">
        <v>234</v>
      </c>
    </row>
    <row r="267" spans="2:19" x14ac:dyDescent="0.3">
      <c r="B267">
        <v>52</v>
      </c>
      <c r="C267">
        <v>189</v>
      </c>
      <c r="D267">
        <v>225</v>
      </c>
      <c r="E267">
        <v>109</v>
      </c>
      <c r="F267">
        <v>50</v>
      </c>
      <c r="G267">
        <f>(Tabella5[[#This Row],[2-IOS]]+Tabella5[[#This Row],[3_IOS]])/2</f>
        <v>167</v>
      </c>
      <c r="H267">
        <f>(Tabella5[[#This Row],[0]]+Tabella5[[#This Row],[1]]+Tabella5[[#This Row],[4]])/3</f>
        <v>97</v>
      </c>
      <c r="I267">
        <f>(Tabella5[[#This Row],[ANDROID]]+I266)</f>
        <v>19014.666666666664</v>
      </c>
      <c r="J267">
        <f>(Tabella5[[#This Row],[IOS]]+J266)</f>
        <v>15741</v>
      </c>
      <c r="K267">
        <f>(Tabella5[[#This Row],[N_ANDROID]]/$L$22)*100</f>
        <v>42.400547065469461</v>
      </c>
      <c r="L267">
        <f>(Tabella5[[#This Row],[N_IOS]]/$L$24)*100</f>
        <v>24.983533183610955</v>
      </c>
      <c r="O267">
        <v>278</v>
      </c>
      <c r="P267">
        <v>349</v>
      </c>
      <c r="Q267">
        <v>296</v>
      </c>
      <c r="R267">
        <v>265</v>
      </c>
      <c r="S267">
        <v>240</v>
      </c>
    </row>
    <row r="268" spans="2:19" x14ac:dyDescent="0.3">
      <c r="B268">
        <v>29</v>
      </c>
      <c r="C268">
        <v>109</v>
      </c>
      <c r="D268">
        <v>227</v>
      </c>
      <c r="E268">
        <v>102</v>
      </c>
      <c r="F268">
        <v>38</v>
      </c>
      <c r="G268">
        <f>(Tabella5[[#This Row],[2-IOS]]+Tabella5[[#This Row],[3_IOS]])/2</f>
        <v>164.5</v>
      </c>
      <c r="H268">
        <f>(Tabella5[[#This Row],[0]]+Tabella5[[#This Row],[1]]+Tabella5[[#This Row],[4]])/3</f>
        <v>58.666666666666664</v>
      </c>
      <c r="I268">
        <f>(Tabella5[[#This Row],[ANDROID]]+I267)</f>
        <v>19073.333333333332</v>
      </c>
      <c r="J268">
        <f>(Tabella5[[#This Row],[IOS]]+J267)</f>
        <v>15905.5</v>
      </c>
      <c r="K268">
        <f>(Tabella5[[#This Row],[N_ANDROID]]/$L$22)*100</f>
        <v>42.53136706903728</v>
      </c>
      <c r="L268">
        <f>(Tabella5[[#This Row],[N_IOS]]/$L$24)*100</f>
        <v>25.244621501297505</v>
      </c>
      <c r="O268">
        <v>242</v>
      </c>
      <c r="P268">
        <v>360</v>
      </c>
      <c r="Q268">
        <v>294</v>
      </c>
      <c r="R268">
        <v>244</v>
      </c>
      <c r="S268">
        <v>249</v>
      </c>
    </row>
    <row r="269" spans="2:19" x14ac:dyDescent="0.3">
      <c r="B269">
        <v>24</v>
      </c>
      <c r="C269">
        <v>75</v>
      </c>
      <c r="D269">
        <v>244</v>
      </c>
      <c r="E269">
        <v>104</v>
      </c>
      <c r="F269">
        <v>49</v>
      </c>
      <c r="G269">
        <f>(Tabella5[[#This Row],[2-IOS]]+Tabella5[[#This Row],[3_IOS]])/2</f>
        <v>174</v>
      </c>
      <c r="H269">
        <f>(Tabella5[[#This Row],[0]]+Tabella5[[#This Row],[1]]+Tabella5[[#This Row],[4]])/3</f>
        <v>49.333333333333336</v>
      </c>
      <c r="I269">
        <f>(Tabella5[[#This Row],[ANDROID]]+I268)</f>
        <v>19122.666666666664</v>
      </c>
      <c r="J269">
        <f>(Tabella5[[#This Row],[IOS]]+J268)</f>
        <v>16079.5</v>
      </c>
      <c r="K269">
        <f>(Tabella5[[#This Row],[N_ANDROID]]/$L$22)*100</f>
        <v>42.641374799310213</v>
      </c>
      <c r="L269">
        <f>(Tabella5[[#This Row],[N_IOS]]/$L$24)*100</f>
        <v>25.520787867725836</v>
      </c>
      <c r="O269">
        <v>239</v>
      </c>
      <c r="P269">
        <v>317</v>
      </c>
      <c r="Q269">
        <v>295</v>
      </c>
      <c r="R269">
        <v>247</v>
      </c>
      <c r="S269">
        <v>264</v>
      </c>
    </row>
    <row r="270" spans="2:19" x14ac:dyDescent="0.3">
      <c r="B270">
        <v>95</v>
      </c>
      <c r="C270">
        <v>75</v>
      </c>
      <c r="D270">
        <v>143</v>
      </c>
      <c r="E270">
        <v>125</v>
      </c>
      <c r="F270">
        <v>32</v>
      </c>
      <c r="G270">
        <f>(Tabella5[[#This Row],[2-IOS]]+Tabella5[[#This Row],[3_IOS]])/2</f>
        <v>134</v>
      </c>
      <c r="H270">
        <f>(Tabella5[[#This Row],[0]]+Tabella5[[#This Row],[1]]+Tabella5[[#This Row],[4]])/3</f>
        <v>67.333333333333329</v>
      </c>
      <c r="I270">
        <f>(Tabella5[[#This Row],[ANDROID]]+I269)</f>
        <v>19189.999999999996</v>
      </c>
      <c r="J270">
        <f>(Tabella5[[#This Row],[IOS]]+J269)</f>
        <v>16213.5</v>
      </c>
      <c r="K270">
        <f>(Tabella5[[#This Row],[N_ANDROID]]/$L$22)*100</f>
        <v>42.79152048522328</v>
      </c>
      <c r="L270">
        <f>(Tabella5[[#This Row],[N_IOS]]/$L$24)*100</f>
        <v>25.733467713136154</v>
      </c>
      <c r="O270">
        <v>263</v>
      </c>
      <c r="P270">
        <v>271</v>
      </c>
      <c r="Q270">
        <v>304</v>
      </c>
      <c r="R270">
        <v>216</v>
      </c>
      <c r="S270">
        <v>233</v>
      </c>
    </row>
    <row r="271" spans="2:19" x14ac:dyDescent="0.3">
      <c r="B271">
        <v>250</v>
      </c>
      <c r="C271">
        <v>90</v>
      </c>
      <c r="D271">
        <v>88</v>
      </c>
      <c r="E271">
        <v>230</v>
      </c>
      <c r="F271">
        <v>56</v>
      </c>
      <c r="G271">
        <f>(Tabella5[[#This Row],[2-IOS]]+Tabella5[[#This Row],[3_IOS]])/2</f>
        <v>159</v>
      </c>
      <c r="H271">
        <f>(Tabella5[[#This Row],[0]]+Tabella5[[#This Row],[1]]+Tabella5[[#This Row],[4]])/3</f>
        <v>132</v>
      </c>
      <c r="I271">
        <f>(Tabella5[[#This Row],[ANDROID]]+I270)</f>
        <v>19321.999999999996</v>
      </c>
      <c r="J271">
        <f>(Tabella5[[#This Row],[IOS]]+J270)</f>
        <v>16372.5</v>
      </c>
      <c r="K271">
        <f>(Tabella5[[#This Row],[N_ANDROID]]/$L$22)*100</f>
        <v>43.085865493250871</v>
      </c>
      <c r="L271">
        <f>(Tabella5[[#This Row],[N_IOS]]/$L$24)*100</f>
        <v>25.985826634182729</v>
      </c>
      <c r="O271">
        <v>213</v>
      </c>
      <c r="P271">
        <v>279</v>
      </c>
      <c r="Q271">
        <v>308</v>
      </c>
      <c r="R271">
        <v>219</v>
      </c>
      <c r="S271">
        <v>205</v>
      </c>
    </row>
    <row r="272" spans="2:19" x14ac:dyDescent="0.3">
      <c r="B272">
        <v>128</v>
      </c>
      <c r="C272">
        <v>96</v>
      </c>
      <c r="D272">
        <v>97</v>
      </c>
      <c r="E272">
        <v>250</v>
      </c>
      <c r="F272">
        <v>139</v>
      </c>
      <c r="G272">
        <f>(Tabella5[[#This Row],[2-IOS]]+Tabella5[[#This Row],[3_IOS]])/2</f>
        <v>173.5</v>
      </c>
      <c r="H272">
        <f>(Tabella5[[#This Row],[0]]+Tabella5[[#This Row],[1]]+Tabella5[[#This Row],[4]])/3</f>
        <v>121</v>
      </c>
      <c r="I272">
        <f>(Tabella5[[#This Row],[ANDROID]]+I271)</f>
        <v>19442.999999999996</v>
      </c>
      <c r="J272">
        <f>(Tabella5[[#This Row],[IOS]]+J271)</f>
        <v>16546</v>
      </c>
      <c r="K272">
        <f>(Tabella5[[#This Row],[N_ANDROID]]/$L$22)*100</f>
        <v>43.355681750609492</v>
      </c>
      <c r="L272">
        <f>(Tabella5[[#This Row],[N_IOS]]/$L$24)*100</f>
        <v>26.261199419098329</v>
      </c>
      <c r="O272">
        <v>259</v>
      </c>
      <c r="P272">
        <v>268</v>
      </c>
      <c r="Q272">
        <v>248</v>
      </c>
      <c r="R272">
        <v>216</v>
      </c>
      <c r="S272">
        <v>209</v>
      </c>
    </row>
    <row r="273" spans="2:19" x14ac:dyDescent="0.3">
      <c r="B273">
        <v>79</v>
      </c>
      <c r="C273">
        <v>30</v>
      </c>
      <c r="D273">
        <v>106</v>
      </c>
      <c r="E273">
        <v>531</v>
      </c>
      <c r="F273">
        <v>384</v>
      </c>
      <c r="G273">
        <f>(Tabella5[[#This Row],[2-IOS]]+Tabella5[[#This Row],[3_IOS]])/2</f>
        <v>318.5</v>
      </c>
      <c r="H273">
        <f>(Tabella5[[#This Row],[0]]+Tabella5[[#This Row],[1]]+Tabella5[[#This Row],[4]])/3</f>
        <v>164.33333333333334</v>
      </c>
      <c r="I273">
        <f>(Tabella5[[#This Row],[ANDROID]]+I272)</f>
        <v>19607.333333333328</v>
      </c>
      <c r="J273">
        <f>(Tabella5[[#This Row],[IOS]]+J272)</f>
        <v>16864.5</v>
      </c>
      <c r="K273">
        <f>(Tabella5[[#This Row],[N_ANDROID]]/$L$22)*100</f>
        <v>43.722126419694348</v>
      </c>
      <c r="L273">
        <f>(Tabella5[[#This Row],[N_IOS]]/$L$24)*100</f>
        <v>26.76671084270421</v>
      </c>
      <c r="O273">
        <v>241</v>
      </c>
      <c r="P273">
        <v>301</v>
      </c>
      <c r="Q273">
        <v>272</v>
      </c>
      <c r="R273">
        <v>220</v>
      </c>
      <c r="S273">
        <v>213</v>
      </c>
    </row>
    <row r="274" spans="2:19" x14ac:dyDescent="0.3">
      <c r="B274">
        <v>37</v>
      </c>
      <c r="C274">
        <v>24</v>
      </c>
      <c r="D274">
        <v>124</v>
      </c>
      <c r="E274">
        <v>323</v>
      </c>
      <c r="F274">
        <v>223</v>
      </c>
      <c r="G274">
        <f>(Tabella5[[#This Row],[2-IOS]]+Tabella5[[#This Row],[3_IOS]])/2</f>
        <v>223.5</v>
      </c>
      <c r="H274">
        <f>(Tabella5[[#This Row],[0]]+Tabella5[[#This Row],[1]]+Tabella5[[#This Row],[4]])/3</f>
        <v>94.666666666666671</v>
      </c>
      <c r="I274">
        <f>(Tabella5[[#This Row],[ANDROID]]+I273)</f>
        <v>19701.999999999996</v>
      </c>
      <c r="J274">
        <f>(Tabella5[[#This Row],[IOS]]+J273)</f>
        <v>17088</v>
      </c>
      <c r="K274">
        <f>(Tabella5[[#This Row],[N_ANDROID]]/$L$22)*100</f>
        <v>43.933222334542414</v>
      </c>
      <c r="L274">
        <f>(Tabella5[[#This Row],[N_IOS]]/$L$24)*100</f>
        <v>27.121441778892319</v>
      </c>
      <c r="O274">
        <v>196</v>
      </c>
      <c r="P274">
        <v>271</v>
      </c>
      <c r="Q274">
        <v>222</v>
      </c>
      <c r="R274">
        <v>247</v>
      </c>
      <c r="S274">
        <v>198</v>
      </c>
    </row>
    <row r="275" spans="2:19" x14ac:dyDescent="0.3">
      <c r="B275">
        <v>32</v>
      </c>
      <c r="C275">
        <v>29</v>
      </c>
      <c r="D275">
        <v>141</v>
      </c>
      <c r="E275">
        <v>339</v>
      </c>
      <c r="F275">
        <v>166</v>
      </c>
      <c r="G275">
        <f>(Tabella5[[#This Row],[2-IOS]]+Tabella5[[#This Row],[3_IOS]])/2</f>
        <v>240</v>
      </c>
      <c r="H275">
        <f>(Tabella5[[#This Row],[0]]+Tabella5[[#This Row],[1]]+Tabella5[[#This Row],[4]])/3</f>
        <v>75.666666666666671</v>
      </c>
      <c r="I275">
        <f>(Tabella5[[#This Row],[ANDROID]]+I274)</f>
        <v>19777.666666666664</v>
      </c>
      <c r="J275">
        <f>(Tabella5[[#This Row],[IOS]]+J274)</f>
        <v>17328</v>
      </c>
      <c r="K275">
        <f>(Tabella5[[#This Row],[N_ANDROID]]/$L$22)*100</f>
        <v>44.101950407325916</v>
      </c>
      <c r="L275">
        <f>(Tabella5[[#This Row],[N_IOS]]/$L$24)*100</f>
        <v>27.502360905000355</v>
      </c>
      <c r="O275">
        <v>236</v>
      </c>
      <c r="P275">
        <v>254</v>
      </c>
      <c r="Q275">
        <v>254</v>
      </c>
      <c r="R275">
        <v>224</v>
      </c>
      <c r="S275">
        <v>247</v>
      </c>
    </row>
    <row r="276" spans="2:19" x14ac:dyDescent="0.3">
      <c r="B276">
        <v>46</v>
      </c>
      <c r="C276">
        <v>44</v>
      </c>
      <c r="D276">
        <v>106</v>
      </c>
      <c r="E276">
        <v>460</v>
      </c>
      <c r="F276">
        <v>58</v>
      </c>
      <c r="G276">
        <f>(Tabella5[[#This Row],[2-IOS]]+Tabella5[[#This Row],[3_IOS]])/2</f>
        <v>283</v>
      </c>
      <c r="H276">
        <f>(Tabella5[[#This Row],[0]]+Tabella5[[#This Row],[1]]+Tabella5[[#This Row],[4]])/3</f>
        <v>49.333333333333336</v>
      </c>
      <c r="I276">
        <f>(Tabella5[[#This Row],[ANDROID]]+I275)</f>
        <v>19826.999999999996</v>
      </c>
      <c r="J276">
        <f>(Tabella5[[#This Row],[IOS]]+J275)</f>
        <v>17611</v>
      </c>
      <c r="K276">
        <f>(Tabella5[[#This Row],[N_ANDROID]]/$L$22)*100</f>
        <v>44.211958137598849</v>
      </c>
      <c r="L276">
        <f>(Tabella5[[#This Row],[N_IOS]]/$L$24)*100</f>
        <v>27.951528041202749</v>
      </c>
      <c r="O276">
        <v>207</v>
      </c>
      <c r="P276">
        <v>229</v>
      </c>
      <c r="Q276">
        <v>244</v>
      </c>
      <c r="R276">
        <v>252</v>
      </c>
      <c r="S276">
        <v>218</v>
      </c>
    </row>
    <row r="277" spans="2:19" x14ac:dyDescent="0.3">
      <c r="B277">
        <v>133</v>
      </c>
      <c r="C277">
        <v>26</v>
      </c>
      <c r="D277">
        <v>90</v>
      </c>
      <c r="E277">
        <v>255</v>
      </c>
      <c r="F277">
        <v>38</v>
      </c>
      <c r="G277">
        <f>(Tabella5[[#This Row],[2-IOS]]+Tabella5[[#This Row],[3_IOS]])/2</f>
        <v>172.5</v>
      </c>
      <c r="H277">
        <f>(Tabella5[[#This Row],[0]]+Tabella5[[#This Row],[1]]+Tabella5[[#This Row],[4]])/3</f>
        <v>65.666666666666671</v>
      </c>
      <c r="I277">
        <f>(Tabella5[[#This Row],[ANDROID]]+I276)</f>
        <v>19892.666666666664</v>
      </c>
      <c r="J277">
        <f>(Tabella5[[#This Row],[IOS]]+J276)</f>
        <v>17783.5</v>
      </c>
      <c r="K277">
        <f>(Tabella5[[#This Row],[N_ANDROID]]/$L$22)*100</f>
        <v>44.358387346137832</v>
      </c>
      <c r="L277">
        <f>(Tabella5[[#This Row],[N_IOS]]/$L$24)*100</f>
        <v>28.225313663092905</v>
      </c>
      <c r="O277">
        <v>177</v>
      </c>
      <c r="P277">
        <v>232</v>
      </c>
      <c r="Q277">
        <v>254</v>
      </c>
      <c r="R277">
        <v>282</v>
      </c>
      <c r="S277">
        <v>225</v>
      </c>
    </row>
    <row r="278" spans="2:19" x14ac:dyDescent="0.3">
      <c r="B278">
        <v>181</v>
      </c>
      <c r="C278">
        <v>14</v>
      </c>
      <c r="D278">
        <v>102</v>
      </c>
      <c r="E278">
        <v>99</v>
      </c>
      <c r="F278">
        <v>24</v>
      </c>
      <c r="G278">
        <f>(Tabella5[[#This Row],[2-IOS]]+Tabella5[[#This Row],[3_IOS]])/2</f>
        <v>100.5</v>
      </c>
      <c r="H278">
        <f>(Tabella5[[#This Row],[0]]+Tabella5[[#This Row],[1]]+Tabella5[[#This Row],[4]])/3</f>
        <v>73</v>
      </c>
      <c r="I278">
        <f>(Tabella5[[#This Row],[ANDROID]]+I277)</f>
        <v>19965.666666666664</v>
      </c>
      <c r="J278">
        <f>(Tabella5[[#This Row],[IOS]]+J277)</f>
        <v>17884</v>
      </c>
      <c r="K278">
        <f>(Tabella5[[#This Row],[N_ANDROID]]/$L$22)*100</f>
        <v>44.521169055122783</v>
      </c>
      <c r="L278">
        <f>(Tabella5[[#This Row],[N_IOS]]/$L$24)*100</f>
        <v>28.384823547150646</v>
      </c>
      <c r="O278">
        <v>178</v>
      </c>
      <c r="P278">
        <v>207</v>
      </c>
      <c r="Q278">
        <v>227</v>
      </c>
      <c r="R278">
        <v>264</v>
      </c>
      <c r="S278">
        <v>189</v>
      </c>
    </row>
    <row r="279" spans="2:19" x14ac:dyDescent="0.3">
      <c r="B279">
        <v>178</v>
      </c>
      <c r="C279">
        <v>2</v>
      </c>
      <c r="D279">
        <v>111</v>
      </c>
      <c r="E279">
        <v>50</v>
      </c>
      <c r="F279">
        <v>31</v>
      </c>
      <c r="G279">
        <f>(Tabella5[[#This Row],[2-IOS]]+Tabella5[[#This Row],[3_IOS]])/2</f>
        <v>80.5</v>
      </c>
      <c r="H279">
        <f>(Tabella5[[#This Row],[0]]+Tabella5[[#This Row],[1]]+Tabella5[[#This Row],[4]])/3</f>
        <v>70.333333333333329</v>
      </c>
      <c r="I279">
        <f>(Tabella5[[#This Row],[ANDROID]]+I278)</f>
        <v>20035.999999999996</v>
      </c>
      <c r="J279">
        <f>(Tabella5[[#This Row],[IOS]]+J278)</f>
        <v>17964.5</v>
      </c>
      <c r="K279">
        <f>(Tabella5[[#This Row],[N_ANDROID]]/$L$22)*100</f>
        <v>44.678004400309199</v>
      </c>
      <c r="L279">
        <f>(Tabella5[[#This Row],[N_IOS]]/$L$24)*100</f>
        <v>28.512590170699383</v>
      </c>
      <c r="O279">
        <v>193</v>
      </c>
      <c r="P279">
        <v>245</v>
      </c>
      <c r="Q279">
        <v>228</v>
      </c>
      <c r="R279">
        <v>254</v>
      </c>
      <c r="S279">
        <v>193</v>
      </c>
    </row>
    <row r="280" spans="2:19" x14ac:dyDescent="0.3">
      <c r="B280">
        <v>74</v>
      </c>
      <c r="C280">
        <v>8</v>
      </c>
      <c r="D280">
        <v>84</v>
      </c>
      <c r="E280">
        <v>43</v>
      </c>
      <c r="F280">
        <v>95</v>
      </c>
      <c r="G280">
        <f>(Tabella5[[#This Row],[2-IOS]]+Tabella5[[#This Row],[3_IOS]])/2</f>
        <v>63.5</v>
      </c>
      <c r="H280">
        <f>(Tabella5[[#This Row],[0]]+Tabella5[[#This Row],[1]]+Tabella5[[#This Row],[4]])/3</f>
        <v>59</v>
      </c>
      <c r="I280">
        <f>(Tabella5[[#This Row],[ANDROID]]+I279)</f>
        <v>20094.999999999996</v>
      </c>
      <c r="J280">
        <f>(Tabella5[[#This Row],[IOS]]+J279)</f>
        <v>18028</v>
      </c>
      <c r="K280">
        <f>(Tabella5[[#This Row],[N_ANDROID]]/$L$22)*100</f>
        <v>44.809567699351838</v>
      </c>
      <c r="L280">
        <f>(Tabella5[[#This Row],[N_IOS]]/$L$24)*100</f>
        <v>28.613375022815468</v>
      </c>
      <c r="O280">
        <v>175</v>
      </c>
      <c r="P280">
        <v>215</v>
      </c>
      <c r="Q280">
        <v>233</v>
      </c>
      <c r="R280">
        <v>232</v>
      </c>
      <c r="S280">
        <v>177</v>
      </c>
    </row>
    <row r="281" spans="2:19" x14ac:dyDescent="0.3">
      <c r="B281">
        <v>52</v>
      </c>
      <c r="C281">
        <v>3</v>
      </c>
      <c r="D281">
        <v>141</v>
      </c>
      <c r="E281">
        <v>41</v>
      </c>
      <c r="F281">
        <v>45</v>
      </c>
      <c r="G281">
        <f>(Tabella5[[#This Row],[2-IOS]]+Tabella5[[#This Row],[3_IOS]])/2</f>
        <v>91</v>
      </c>
      <c r="H281">
        <f>(Tabella5[[#This Row],[0]]+Tabella5[[#This Row],[1]]+Tabella5[[#This Row],[4]])/3</f>
        <v>33.333333333333336</v>
      </c>
      <c r="I281">
        <f>(Tabella5[[#This Row],[ANDROID]]+I280)</f>
        <v>20128.333333333328</v>
      </c>
      <c r="J281">
        <f>(Tabella5[[#This Row],[IOS]]+J280)</f>
        <v>18119</v>
      </c>
      <c r="K281">
        <f>(Tabella5[[#This Row],[N_ANDROID]]/$L$22)*100</f>
        <v>44.883897246833548</v>
      </c>
      <c r="L281">
        <f>(Tabella5[[#This Row],[N_IOS]]/$L$24)*100</f>
        <v>28.757806858131435</v>
      </c>
      <c r="O281">
        <v>190</v>
      </c>
      <c r="P281">
        <v>173</v>
      </c>
      <c r="Q281">
        <v>206</v>
      </c>
      <c r="R281">
        <v>266</v>
      </c>
      <c r="S281">
        <v>196</v>
      </c>
    </row>
    <row r="282" spans="2:19" x14ac:dyDescent="0.3">
      <c r="B282">
        <v>27</v>
      </c>
      <c r="C282">
        <v>2</v>
      </c>
      <c r="D282">
        <v>92</v>
      </c>
      <c r="E282">
        <v>71</v>
      </c>
      <c r="F282">
        <v>11</v>
      </c>
      <c r="G282">
        <f>(Tabella5[[#This Row],[2-IOS]]+Tabella5[[#This Row],[3_IOS]])/2</f>
        <v>81.5</v>
      </c>
      <c r="H282">
        <f>(Tabella5[[#This Row],[0]]+Tabella5[[#This Row],[1]]+Tabella5[[#This Row],[4]])/3</f>
        <v>13.333333333333334</v>
      </c>
      <c r="I282">
        <f>(Tabella5[[#This Row],[ANDROID]]+I281)</f>
        <v>20141.666666666661</v>
      </c>
      <c r="J282">
        <f>(Tabella5[[#This Row],[IOS]]+J281)</f>
        <v>18200.5</v>
      </c>
      <c r="K282">
        <f>(Tabella5[[#This Row],[N_ANDROID]]/$L$22)*100</f>
        <v>44.913629065826235</v>
      </c>
      <c r="L282">
        <f>(Tabella5[[#This Row],[N_IOS]]/$L$24)*100</f>
        <v>28.887160644705624</v>
      </c>
      <c r="O282">
        <v>181</v>
      </c>
      <c r="P282">
        <v>209</v>
      </c>
      <c r="Q282">
        <v>206</v>
      </c>
      <c r="R282">
        <v>208</v>
      </c>
      <c r="S282">
        <v>177</v>
      </c>
    </row>
    <row r="283" spans="2:19" x14ac:dyDescent="0.3">
      <c r="B283">
        <v>22</v>
      </c>
      <c r="C283">
        <v>1</v>
      </c>
      <c r="D283">
        <v>87</v>
      </c>
      <c r="E283">
        <v>66</v>
      </c>
      <c r="F283">
        <v>9</v>
      </c>
      <c r="G283">
        <f>(Tabella5[[#This Row],[2-IOS]]+Tabella5[[#This Row],[3_IOS]])/2</f>
        <v>76.5</v>
      </c>
      <c r="H283">
        <f>(Tabella5[[#This Row],[0]]+Tabella5[[#This Row],[1]]+Tabella5[[#This Row],[4]])/3</f>
        <v>10.666666666666666</v>
      </c>
      <c r="I283">
        <f>(Tabella5[[#This Row],[ANDROID]]+I282)</f>
        <v>20152.333333333328</v>
      </c>
      <c r="J283">
        <f>(Tabella5[[#This Row],[IOS]]+J282)</f>
        <v>18277</v>
      </c>
      <c r="K283">
        <f>(Tabella5[[#This Row],[N_ANDROID]]/$L$22)*100</f>
        <v>44.937414521020379</v>
      </c>
      <c r="L283">
        <f>(Tabella5[[#This Row],[N_IOS]]/$L$24)*100</f>
        <v>29.008578616152558</v>
      </c>
      <c r="O283">
        <v>176</v>
      </c>
      <c r="P283">
        <v>167</v>
      </c>
      <c r="Q283">
        <v>208</v>
      </c>
      <c r="R283">
        <v>206</v>
      </c>
      <c r="S283">
        <v>174</v>
      </c>
    </row>
    <row r="284" spans="2:19" x14ac:dyDescent="0.3">
      <c r="B284">
        <v>27</v>
      </c>
      <c r="C284">
        <v>2</v>
      </c>
      <c r="D284">
        <v>101</v>
      </c>
      <c r="E284">
        <v>64</v>
      </c>
      <c r="F284">
        <v>8</v>
      </c>
      <c r="G284">
        <f>(Tabella5[[#This Row],[2-IOS]]+Tabella5[[#This Row],[3_IOS]])/2</f>
        <v>82.5</v>
      </c>
      <c r="H284">
        <f>(Tabella5[[#This Row],[0]]+Tabella5[[#This Row],[1]]+Tabella5[[#This Row],[4]])/3</f>
        <v>12.333333333333334</v>
      </c>
      <c r="I284">
        <f>(Tabella5[[#This Row],[ANDROID]]+I283)</f>
        <v>20164.666666666661</v>
      </c>
      <c r="J284">
        <f>(Tabella5[[#This Row],[IOS]]+J283)</f>
        <v>18359.5</v>
      </c>
      <c r="K284">
        <f>(Tabella5[[#This Row],[N_ANDROID]]/$L$22)*100</f>
        <v>44.964916453588614</v>
      </c>
      <c r="L284">
        <f>(Tabella5[[#This Row],[N_IOS]]/$L$24)*100</f>
        <v>29.139519565752199</v>
      </c>
      <c r="O284">
        <v>163</v>
      </c>
      <c r="P284">
        <v>155</v>
      </c>
      <c r="Q284">
        <v>186</v>
      </c>
      <c r="R284">
        <v>200</v>
      </c>
      <c r="S284">
        <v>141</v>
      </c>
    </row>
    <row r="285" spans="2:19" x14ac:dyDescent="0.3">
      <c r="B285">
        <v>20</v>
      </c>
      <c r="C285">
        <v>5</v>
      </c>
      <c r="D285">
        <v>113</v>
      </c>
      <c r="E285">
        <v>62</v>
      </c>
      <c r="F285">
        <v>5</v>
      </c>
      <c r="G285">
        <f>(Tabella5[[#This Row],[2-IOS]]+Tabella5[[#This Row],[3_IOS]])/2</f>
        <v>87.5</v>
      </c>
      <c r="H285">
        <f>(Tabella5[[#This Row],[0]]+Tabella5[[#This Row],[1]]+Tabella5[[#This Row],[4]])/3</f>
        <v>10</v>
      </c>
      <c r="I285">
        <f>(Tabella5[[#This Row],[ANDROID]]+I284)</f>
        <v>20174.666666666661</v>
      </c>
      <c r="J285">
        <f>(Tabella5[[#This Row],[IOS]]+J284)</f>
        <v>18447</v>
      </c>
      <c r="K285">
        <f>(Tabella5[[#This Row],[N_ANDROID]]/$L$22)*100</f>
        <v>44.987215317833126</v>
      </c>
      <c r="L285">
        <f>(Tabella5[[#This Row],[N_IOS]]/$L$24)*100</f>
        <v>29.278396330479083</v>
      </c>
      <c r="O285">
        <v>159</v>
      </c>
      <c r="P285">
        <v>159</v>
      </c>
      <c r="Q285">
        <v>169</v>
      </c>
      <c r="R285">
        <v>192</v>
      </c>
      <c r="S285">
        <v>137</v>
      </c>
    </row>
    <row r="286" spans="2:19" x14ac:dyDescent="0.3">
      <c r="B286">
        <v>11</v>
      </c>
      <c r="C286">
        <v>1</v>
      </c>
      <c r="D286">
        <v>114</v>
      </c>
      <c r="E286">
        <v>41</v>
      </c>
      <c r="F286">
        <v>19</v>
      </c>
      <c r="G286">
        <f>(Tabella5[[#This Row],[2-IOS]]+Tabella5[[#This Row],[3_IOS]])/2</f>
        <v>77.5</v>
      </c>
      <c r="H286">
        <f>(Tabella5[[#This Row],[0]]+Tabella5[[#This Row],[1]]+Tabella5[[#This Row],[4]])/3</f>
        <v>10.333333333333334</v>
      </c>
      <c r="I286">
        <f>(Tabella5[[#This Row],[ANDROID]]+I285)</f>
        <v>20184.999999999993</v>
      </c>
      <c r="J286">
        <f>(Tabella5[[#This Row],[IOS]]+J285)</f>
        <v>18524.5</v>
      </c>
      <c r="K286">
        <f>(Tabella5[[#This Row],[N_ANDROID]]/$L$22)*100</f>
        <v>45.010257477552457</v>
      </c>
      <c r="L286">
        <f>(Tabella5[[#This Row],[N_IOS]]/$L$24)*100</f>
        <v>29.401401464951469</v>
      </c>
      <c r="O286">
        <v>165</v>
      </c>
      <c r="P286">
        <v>152</v>
      </c>
      <c r="Q286">
        <v>197</v>
      </c>
      <c r="R286">
        <v>192</v>
      </c>
      <c r="S286">
        <v>133</v>
      </c>
    </row>
    <row r="287" spans="2:19" x14ac:dyDescent="0.3">
      <c r="B287">
        <v>11</v>
      </c>
      <c r="C287">
        <v>1</v>
      </c>
      <c r="D287">
        <v>90</v>
      </c>
      <c r="E287">
        <v>22</v>
      </c>
      <c r="F287">
        <v>45</v>
      </c>
      <c r="G287">
        <f>(Tabella5[[#This Row],[2-IOS]]+Tabella5[[#This Row],[3_IOS]])/2</f>
        <v>56</v>
      </c>
      <c r="H287">
        <f>(Tabella5[[#This Row],[0]]+Tabella5[[#This Row],[1]]+Tabella5[[#This Row],[4]])/3</f>
        <v>19</v>
      </c>
      <c r="I287">
        <f>(Tabella5[[#This Row],[ANDROID]]+I286)</f>
        <v>20203.999999999993</v>
      </c>
      <c r="J287">
        <f>(Tabella5[[#This Row],[IOS]]+J286)</f>
        <v>18580.5</v>
      </c>
      <c r="K287">
        <f>(Tabella5[[#This Row],[N_ANDROID]]/$L$22)*100</f>
        <v>45.052625319617036</v>
      </c>
      <c r="L287">
        <f>(Tabella5[[#This Row],[N_IOS]]/$L$24)*100</f>
        <v>29.490282594376684</v>
      </c>
      <c r="O287">
        <v>149</v>
      </c>
      <c r="P287">
        <v>137</v>
      </c>
      <c r="Q287">
        <v>182</v>
      </c>
      <c r="R287">
        <v>170</v>
      </c>
      <c r="S287">
        <v>140</v>
      </c>
    </row>
    <row r="288" spans="2:19" x14ac:dyDescent="0.3">
      <c r="B288">
        <v>5</v>
      </c>
      <c r="C288">
        <v>0</v>
      </c>
      <c r="D288">
        <v>27</v>
      </c>
      <c r="E288">
        <v>20</v>
      </c>
      <c r="F288">
        <v>20</v>
      </c>
      <c r="G288">
        <f>(Tabella5[[#This Row],[2-IOS]]+Tabella5[[#This Row],[3_IOS]])/2</f>
        <v>23.5</v>
      </c>
      <c r="H288">
        <f>(Tabella5[[#This Row],[0]]+Tabella5[[#This Row],[1]]+Tabella5[[#This Row],[4]])/3</f>
        <v>8.3333333333333339</v>
      </c>
      <c r="I288">
        <f>(Tabella5[[#This Row],[ANDROID]]+I287)</f>
        <v>20212.333333333325</v>
      </c>
      <c r="J288">
        <f>(Tabella5[[#This Row],[IOS]]+J287)</f>
        <v>18604</v>
      </c>
      <c r="K288">
        <f>(Tabella5[[#This Row],[N_ANDROID]]/$L$22)*100</f>
        <v>45.071207706487456</v>
      </c>
      <c r="L288">
        <f>(Tabella5[[#This Row],[N_IOS]]/$L$24)*100</f>
        <v>29.527580925474762</v>
      </c>
      <c r="O288">
        <v>137</v>
      </c>
      <c r="P288">
        <v>133</v>
      </c>
      <c r="Q288">
        <v>191</v>
      </c>
      <c r="R288">
        <v>153</v>
      </c>
      <c r="S288">
        <v>124</v>
      </c>
    </row>
    <row r="289" spans="2:19" x14ac:dyDescent="0.3">
      <c r="B289">
        <v>6</v>
      </c>
      <c r="C289">
        <v>0</v>
      </c>
      <c r="D289">
        <v>21</v>
      </c>
      <c r="E289">
        <v>20</v>
      </c>
      <c r="F289">
        <v>8</v>
      </c>
      <c r="G289">
        <f>(Tabella5[[#This Row],[2-IOS]]+Tabella5[[#This Row],[3_IOS]])/2</f>
        <v>20.5</v>
      </c>
      <c r="H289">
        <f>(Tabella5[[#This Row],[0]]+Tabella5[[#This Row],[1]]+Tabella5[[#This Row],[4]])/3</f>
        <v>4.666666666666667</v>
      </c>
      <c r="I289">
        <f>(Tabella5[[#This Row],[ANDROID]]+I288)</f>
        <v>20216.999999999993</v>
      </c>
      <c r="J289">
        <f>(Tabella5[[#This Row],[IOS]]+J288)</f>
        <v>18624.5</v>
      </c>
      <c r="K289">
        <f>(Tabella5[[#This Row],[N_ANDROID]]/$L$22)*100</f>
        <v>45.081613843134903</v>
      </c>
      <c r="L289">
        <f>(Tabella5[[#This Row],[N_IOS]]/$L$24)*100</f>
        <v>29.560117767496489</v>
      </c>
      <c r="O289">
        <v>117</v>
      </c>
      <c r="P289">
        <v>135</v>
      </c>
      <c r="Q289">
        <v>172</v>
      </c>
      <c r="R289">
        <v>168</v>
      </c>
      <c r="S289">
        <v>110</v>
      </c>
    </row>
    <row r="290" spans="2:19" x14ac:dyDescent="0.3">
      <c r="B290">
        <v>1</v>
      </c>
      <c r="C290">
        <v>0</v>
      </c>
      <c r="D290">
        <v>20</v>
      </c>
      <c r="E290">
        <v>27</v>
      </c>
      <c r="F290">
        <v>11</v>
      </c>
      <c r="G290">
        <f>(Tabella5[[#This Row],[2-IOS]]+Tabella5[[#This Row],[3_IOS]])/2</f>
        <v>23.5</v>
      </c>
      <c r="H290">
        <f>(Tabella5[[#This Row],[0]]+Tabella5[[#This Row],[1]]+Tabella5[[#This Row],[4]])/3</f>
        <v>4</v>
      </c>
      <c r="I290">
        <f>(Tabella5[[#This Row],[ANDROID]]+I289)</f>
        <v>20220.999999999993</v>
      </c>
      <c r="J290">
        <f>(Tabella5[[#This Row],[IOS]]+J289)</f>
        <v>18648</v>
      </c>
      <c r="K290">
        <f>(Tabella5[[#This Row],[N_ANDROID]]/$L$22)*100</f>
        <v>45.090533388832711</v>
      </c>
      <c r="L290">
        <f>(Tabella5[[#This Row],[N_IOS]]/$L$24)*100</f>
        <v>29.597416098594564</v>
      </c>
      <c r="O290">
        <v>98</v>
      </c>
      <c r="P290">
        <v>117</v>
      </c>
      <c r="Q290">
        <v>129</v>
      </c>
      <c r="R290">
        <v>176</v>
      </c>
      <c r="S290">
        <v>135</v>
      </c>
    </row>
    <row r="291" spans="2:19" x14ac:dyDescent="0.3">
      <c r="B291">
        <v>5</v>
      </c>
      <c r="C291">
        <v>0</v>
      </c>
      <c r="D291">
        <v>8</v>
      </c>
      <c r="E291">
        <v>26</v>
      </c>
      <c r="F291">
        <v>13</v>
      </c>
      <c r="G291">
        <f>(Tabella5[[#This Row],[2-IOS]]+Tabella5[[#This Row],[3_IOS]])/2</f>
        <v>17</v>
      </c>
      <c r="H291">
        <f>(Tabella5[[#This Row],[0]]+Tabella5[[#This Row],[1]]+Tabella5[[#This Row],[4]])/3</f>
        <v>6</v>
      </c>
      <c r="I291">
        <f>(Tabella5[[#This Row],[ANDROID]]+I290)</f>
        <v>20226.999999999993</v>
      </c>
      <c r="J291">
        <f>(Tabella5[[#This Row],[IOS]]+J290)</f>
        <v>18665</v>
      </c>
      <c r="K291">
        <f>(Tabella5[[#This Row],[N_ANDROID]]/$L$22)*100</f>
        <v>45.103912707379415</v>
      </c>
      <c r="L291">
        <f>(Tabella5[[#This Row],[N_IOS]]/$L$24)*100</f>
        <v>29.62439787002722</v>
      </c>
      <c r="O291">
        <v>109</v>
      </c>
      <c r="P291">
        <v>105</v>
      </c>
      <c r="Q291">
        <v>170</v>
      </c>
      <c r="R291">
        <v>147</v>
      </c>
      <c r="S291">
        <v>120</v>
      </c>
    </row>
    <row r="292" spans="2:19" x14ac:dyDescent="0.3">
      <c r="B292">
        <v>1</v>
      </c>
      <c r="C292">
        <v>2</v>
      </c>
      <c r="D292">
        <v>9</v>
      </c>
      <c r="E292">
        <v>9</v>
      </c>
      <c r="F292">
        <v>10</v>
      </c>
      <c r="G292">
        <f>(Tabella5[[#This Row],[2-IOS]]+Tabella5[[#This Row],[3_IOS]])/2</f>
        <v>9</v>
      </c>
      <c r="H292">
        <f>(Tabella5[[#This Row],[0]]+Tabella5[[#This Row],[1]]+Tabella5[[#This Row],[4]])/3</f>
        <v>4.333333333333333</v>
      </c>
      <c r="I292">
        <f>(Tabella5[[#This Row],[ANDROID]]+I291)</f>
        <v>20231.333333333325</v>
      </c>
      <c r="J292">
        <f>(Tabella5[[#This Row],[IOS]]+J291)</f>
        <v>18674</v>
      </c>
      <c r="K292">
        <f>(Tabella5[[#This Row],[N_ANDROID]]/$L$22)*100</f>
        <v>45.113575548552035</v>
      </c>
      <c r="L292">
        <f>(Tabella5[[#This Row],[N_IOS]]/$L$24)*100</f>
        <v>29.638682337256274</v>
      </c>
      <c r="O292">
        <v>114</v>
      </c>
      <c r="P292">
        <v>108</v>
      </c>
      <c r="Q292">
        <v>150</v>
      </c>
      <c r="R292">
        <v>143</v>
      </c>
      <c r="S292">
        <v>85</v>
      </c>
    </row>
    <row r="293" spans="2:19" x14ac:dyDescent="0.3">
      <c r="B293">
        <v>5</v>
      </c>
      <c r="C293">
        <v>1</v>
      </c>
      <c r="D293">
        <v>9</v>
      </c>
      <c r="E293">
        <v>7</v>
      </c>
      <c r="F293">
        <v>0</v>
      </c>
      <c r="G293">
        <f>(Tabella5[[#This Row],[2-IOS]]+Tabella5[[#This Row],[3_IOS]])/2</f>
        <v>8</v>
      </c>
      <c r="H293">
        <f>(Tabella5[[#This Row],[0]]+Tabella5[[#This Row],[1]]+Tabella5[[#This Row],[4]])/3</f>
        <v>2</v>
      </c>
      <c r="I293">
        <f>(Tabella5[[#This Row],[ANDROID]]+I292)</f>
        <v>20233.333333333325</v>
      </c>
      <c r="J293">
        <f>(Tabella5[[#This Row],[IOS]]+J292)</f>
        <v>18682</v>
      </c>
      <c r="K293">
        <f>(Tabella5[[#This Row],[N_ANDROID]]/$L$22)*100</f>
        <v>45.118035321400939</v>
      </c>
      <c r="L293">
        <f>(Tabella5[[#This Row],[N_IOS]]/$L$24)*100</f>
        <v>29.651379641459876</v>
      </c>
      <c r="O293">
        <v>107</v>
      </c>
      <c r="P293">
        <v>108</v>
      </c>
      <c r="Q293">
        <v>138</v>
      </c>
      <c r="R293">
        <v>154</v>
      </c>
      <c r="S293">
        <v>103</v>
      </c>
    </row>
    <row r="294" spans="2:19" x14ac:dyDescent="0.3">
      <c r="O294">
        <v>85</v>
      </c>
      <c r="P294">
        <v>101</v>
      </c>
      <c r="Q294">
        <v>147</v>
      </c>
      <c r="R294">
        <v>148</v>
      </c>
      <c r="S294">
        <v>100</v>
      </c>
    </row>
    <row r="295" spans="2:19" x14ac:dyDescent="0.3">
      <c r="O295">
        <v>97</v>
      </c>
      <c r="P295">
        <v>112</v>
      </c>
      <c r="Q295">
        <v>131</v>
      </c>
      <c r="R295">
        <v>123</v>
      </c>
      <c r="S295">
        <v>95</v>
      </c>
    </row>
    <row r="296" spans="2:19" x14ac:dyDescent="0.3">
      <c r="O296">
        <v>85</v>
      </c>
      <c r="P296">
        <v>96</v>
      </c>
      <c r="Q296">
        <v>125</v>
      </c>
      <c r="R296">
        <v>98</v>
      </c>
      <c r="S296">
        <v>93</v>
      </c>
    </row>
    <row r="297" spans="2:19" x14ac:dyDescent="0.3">
      <c r="O297">
        <v>79</v>
      </c>
      <c r="P297">
        <v>75</v>
      </c>
      <c r="Q297">
        <v>115</v>
      </c>
      <c r="R297">
        <v>102</v>
      </c>
      <c r="S297">
        <v>78</v>
      </c>
    </row>
    <row r="298" spans="2:19" x14ac:dyDescent="0.3">
      <c r="O298">
        <v>73</v>
      </c>
      <c r="P298">
        <v>86</v>
      </c>
      <c r="Q298">
        <v>118</v>
      </c>
      <c r="R298">
        <v>106</v>
      </c>
      <c r="S298">
        <v>82</v>
      </c>
    </row>
    <row r="299" spans="2:19" x14ac:dyDescent="0.3">
      <c r="O299">
        <v>81</v>
      </c>
      <c r="P299">
        <v>87</v>
      </c>
      <c r="Q299">
        <v>101</v>
      </c>
      <c r="R299">
        <v>98</v>
      </c>
      <c r="S299">
        <v>77</v>
      </c>
    </row>
    <row r="300" spans="2:19" x14ac:dyDescent="0.3">
      <c r="O300">
        <v>86</v>
      </c>
      <c r="P300">
        <v>67</v>
      </c>
      <c r="Q300">
        <v>106</v>
      </c>
      <c r="R300">
        <v>89</v>
      </c>
      <c r="S300">
        <v>68</v>
      </c>
    </row>
    <row r="301" spans="2:19" x14ac:dyDescent="0.3">
      <c r="O301">
        <v>75</v>
      </c>
      <c r="P301">
        <v>70</v>
      </c>
      <c r="Q301">
        <v>92</v>
      </c>
      <c r="R301">
        <v>103</v>
      </c>
      <c r="S301">
        <v>73</v>
      </c>
    </row>
    <row r="302" spans="2:19" x14ac:dyDescent="0.3">
      <c r="O302">
        <v>56</v>
      </c>
      <c r="P302">
        <v>76</v>
      </c>
      <c r="Q302">
        <v>86</v>
      </c>
      <c r="R302">
        <v>67</v>
      </c>
      <c r="S302">
        <v>66</v>
      </c>
    </row>
    <row r="303" spans="2:19" x14ac:dyDescent="0.3">
      <c r="O303">
        <v>65</v>
      </c>
      <c r="P303">
        <v>67</v>
      </c>
      <c r="Q303">
        <v>84</v>
      </c>
      <c r="R303">
        <v>91</v>
      </c>
      <c r="S303">
        <v>62</v>
      </c>
    </row>
    <row r="304" spans="2:19" x14ac:dyDescent="0.3">
      <c r="O304">
        <v>60</v>
      </c>
      <c r="P304">
        <v>61</v>
      </c>
      <c r="Q304">
        <v>68</v>
      </c>
      <c r="R304">
        <v>76</v>
      </c>
      <c r="S304">
        <v>49</v>
      </c>
    </row>
    <row r="305" spans="15:19" x14ac:dyDescent="0.3">
      <c r="O305">
        <v>67</v>
      </c>
      <c r="P305">
        <v>65</v>
      </c>
      <c r="Q305">
        <v>82</v>
      </c>
      <c r="R305">
        <v>59</v>
      </c>
      <c r="S305">
        <v>59</v>
      </c>
    </row>
    <row r="306" spans="15:19" x14ac:dyDescent="0.3">
      <c r="O306">
        <v>52</v>
      </c>
      <c r="P306">
        <v>54</v>
      </c>
      <c r="Q306">
        <v>72</v>
      </c>
      <c r="R306">
        <v>79</v>
      </c>
      <c r="S306">
        <v>59</v>
      </c>
    </row>
    <row r="307" spans="15:19" x14ac:dyDescent="0.3">
      <c r="O307">
        <v>52</v>
      </c>
      <c r="P307">
        <v>47</v>
      </c>
      <c r="Q307">
        <v>72</v>
      </c>
      <c r="R307">
        <v>76</v>
      </c>
      <c r="S307">
        <v>47</v>
      </c>
    </row>
    <row r="308" spans="15:19" x14ac:dyDescent="0.3">
      <c r="O308">
        <v>51</v>
      </c>
      <c r="P308">
        <v>61</v>
      </c>
      <c r="Q308">
        <v>78</v>
      </c>
      <c r="R308">
        <v>57</v>
      </c>
      <c r="S308">
        <v>38</v>
      </c>
    </row>
    <row r="309" spans="15:19" x14ac:dyDescent="0.3">
      <c r="O309">
        <v>52</v>
      </c>
      <c r="P309">
        <v>48</v>
      </c>
      <c r="Q309">
        <v>74</v>
      </c>
      <c r="R309">
        <v>63</v>
      </c>
      <c r="S309">
        <v>50</v>
      </c>
    </row>
    <row r="310" spans="15:19" x14ac:dyDescent="0.3">
      <c r="O310">
        <v>33</v>
      </c>
      <c r="P310">
        <v>47</v>
      </c>
      <c r="Q310">
        <v>45</v>
      </c>
      <c r="R310">
        <v>58</v>
      </c>
      <c r="S310">
        <v>33</v>
      </c>
    </row>
    <row r="311" spans="15:19" x14ac:dyDescent="0.3">
      <c r="O311">
        <v>43</v>
      </c>
      <c r="P311">
        <v>37</v>
      </c>
      <c r="Q311">
        <v>65</v>
      </c>
      <c r="R311">
        <v>56</v>
      </c>
      <c r="S311">
        <v>44</v>
      </c>
    </row>
    <row r="312" spans="15:19" x14ac:dyDescent="0.3">
      <c r="O312">
        <v>50</v>
      </c>
      <c r="P312">
        <v>30</v>
      </c>
      <c r="Q312">
        <v>55</v>
      </c>
      <c r="R312">
        <v>60</v>
      </c>
      <c r="S312">
        <v>41</v>
      </c>
    </row>
    <row r="313" spans="15:19" x14ac:dyDescent="0.3">
      <c r="O313">
        <v>41</v>
      </c>
      <c r="P313">
        <v>32</v>
      </c>
      <c r="Q313">
        <v>45</v>
      </c>
      <c r="R313">
        <v>55</v>
      </c>
      <c r="S313">
        <v>38</v>
      </c>
    </row>
    <row r="314" spans="15:19" x14ac:dyDescent="0.3">
      <c r="O314">
        <v>41</v>
      </c>
      <c r="P314">
        <v>31</v>
      </c>
      <c r="Q314">
        <v>42</v>
      </c>
      <c r="R314">
        <v>45</v>
      </c>
      <c r="S314">
        <v>43</v>
      </c>
    </row>
    <row r="315" spans="15:19" x14ac:dyDescent="0.3">
      <c r="O315">
        <v>42</v>
      </c>
      <c r="P315">
        <v>31</v>
      </c>
      <c r="Q315">
        <v>54</v>
      </c>
      <c r="R315">
        <v>52</v>
      </c>
      <c r="S315">
        <v>33</v>
      </c>
    </row>
    <row r="316" spans="15:19" x14ac:dyDescent="0.3">
      <c r="O316">
        <v>32</v>
      </c>
      <c r="P316">
        <v>34</v>
      </c>
      <c r="Q316">
        <v>42</v>
      </c>
      <c r="R316">
        <v>39</v>
      </c>
      <c r="S316">
        <v>38</v>
      </c>
    </row>
    <row r="317" spans="15:19" x14ac:dyDescent="0.3">
      <c r="O317">
        <v>36</v>
      </c>
      <c r="P317">
        <v>29</v>
      </c>
      <c r="Q317">
        <v>40</v>
      </c>
      <c r="R317">
        <v>48</v>
      </c>
      <c r="S317">
        <v>39</v>
      </c>
    </row>
    <row r="318" spans="15:19" x14ac:dyDescent="0.3">
      <c r="O318">
        <v>21</v>
      </c>
      <c r="P318">
        <v>29</v>
      </c>
      <c r="Q318">
        <v>34</v>
      </c>
      <c r="R318">
        <v>46</v>
      </c>
      <c r="S318">
        <v>34</v>
      </c>
    </row>
    <row r="319" spans="15:19" x14ac:dyDescent="0.3">
      <c r="O319">
        <v>26</v>
      </c>
      <c r="P319">
        <v>22</v>
      </c>
      <c r="Q319">
        <v>37</v>
      </c>
      <c r="R319">
        <v>29</v>
      </c>
      <c r="S319">
        <v>33</v>
      </c>
    </row>
    <row r="320" spans="15:19" x14ac:dyDescent="0.3">
      <c r="O320">
        <v>28</v>
      </c>
      <c r="P320">
        <v>21</v>
      </c>
      <c r="Q320">
        <v>29</v>
      </c>
      <c r="R320">
        <v>32</v>
      </c>
      <c r="S320">
        <v>30</v>
      </c>
    </row>
    <row r="321" spans="15:19" x14ac:dyDescent="0.3">
      <c r="O321">
        <v>23</v>
      </c>
      <c r="P321">
        <v>15</v>
      </c>
      <c r="Q321">
        <v>30</v>
      </c>
      <c r="R321">
        <v>47</v>
      </c>
      <c r="S321">
        <v>30</v>
      </c>
    </row>
    <row r="322" spans="15:19" x14ac:dyDescent="0.3">
      <c r="O322">
        <v>27</v>
      </c>
      <c r="P322">
        <v>27</v>
      </c>
      <c r="Q322">
        <v>34</v>
      </c>
      <c r="R322">
        <v>29</v>
      </c>
      <c r="S322">
        <v>19</v>
      </c>
    </row>
    <row r="323" spans="15:19" x14ac:dyDescent="0.3">
      <c r="O323">
        <v>27</v>
      </c>
      <c r="P323">
        <v>15</v>
      </c>
      <c r="Q323">
        <v>23</v>
      </c>
      <c r="R323">
        <v>37</v>
      </c>
      <c r="S323">
        <v>17</v>
      </c>
    </row>
    <row r="324" spans="15:19" x14ac:dyDescent="0.3">
      <c r="O324">
        <v>7</v>
      </c>
      <c r="P324">
        <v>16</v>
      </c>
      <c r="Q324">
        <v>30</v>
      </c>
      <c r="R324">
        <v>26</v>
      </c>
      <c r="S324">
        <v>19</v>
      </c>
    </row>
    <row r="325" spans="15:19" x14ac:dyDescent="0.3">
      <c r="O325">
        <v>20</v>
      </c>
      <c r="P325">
        <v>20</v>
      </c>
      <c r="Q325">
        <v>23</v>
      </c>
      <c r="R325">
        <v>29</v>
      </c>
      <c r="S325">
        <v>21</v>
      </c>
    </row>
    <row r="326" spans="15:19" x14ac:dyDescent="0.3">
      <c r="O326">
        <v>17</v>
      </c>
      <c r="P326">
        <v>24</v>
      </c>
      <c r="Q326">
        <v>34</v>
      </c>
      <c r="R326">
        <v>32</v>
      </c>
      <c r="S326">
        <v>22</v>
      </c>
    </row>
    <row r="327" spans="15:19" x14ac:dyDescent="0.3">
      <c r="O327">
        <v>19</v>
      </c>
      <c r="P327">
        <v>13</v>
      </c>
      <c r="Q327">
        <v>28</v>
      </c>
      <c r="R327">
        <v>26</v>
      </c>
      <c r="S327">
        <v>24</v>
      </c>
    </row>
    <row r="328" spans="15:19" x14ac:dyDescent="0.3">
      <c r="O328">
        <v>13</v>
      </c>
      <c r="P328">
        <v>13</v>
      </c>
      <c r="Q328">
        <v>29</v>
      </c>
      <c r="R328">
        <v>36</v>
      </c>
      <c r="S328">
        <v>19</v>
      </c>
    </row>
    <row r="329" spans="15:19" x14ac:dyDescent="0.3">
      <c r="O329">
        <v>17</v>
      </c>
      <c r="P329">
        <v>24</v>
      </c>
      <c r="Q329">
        <v>17</v>
      </c>
      <c r="R329">
        <v>26</v>
      </c>
      <c r="S329">
        <v>14</v>
      </c>
    </row>
    <row r="330" spans="15:19" x14ac:dyDescent="0.3">
      <c r="O330">
        <v>17</v>
      </c>
      <c r="P330">
        <v>14</v>
      </c>
      <c r="Q330">
        <v>20</v>
      </c>
      <c r="R330">
        <v>37</v>
      </c>
      <c r="S330">
        <v>11</v>
      </c>
    </row>
    <row r="331" spans="15:19" x14ac:dyDescent="0.3">
      <c r="O331">
        <v>16</v>
      </c>
      <c r="P331">
        <v>16</v>
      </c>
      <c r="Q331">
        <v>26</v>
      </c>
      <c r="R331">
        <v>28</v>
      </c>
      <c r="S331">
        <v>13</v>
      </c>
    </row>
    <row r="332" spans="15:19" x14ac:dyDescent="0.3">
      <c r="O332">
        <v>17</v>
      </c>
      <c r="P332">
        <v>9</v>
      </c>
      <c r="Q332">
        <v>21</v>
      </c>
      <c r="R332">
        <v>21</v>
      </c>
      <c r="S332">
        <v>15</v>
      </c>
    </row>
    <row r="333" spans="15:19" x14ac:dyDescent="0.3">
      <c r="O333">
        <v>17</v>
      </c>
      <c r="P333">
        <v>16</v>
      </c>
      <c r="Q333">
        <v>16</v>
      </c>
      <c r="R333">
        <v>21</v>
      </c>
      <c r="S333">
        <v>15</v>
      </c>
    </row>
    <row r="334" spans="15:19" x14ac:dyDescent="0.3">
      <c r="O334">
        <v>15</v>
      </c>
      <c r="P334">
        <v>12</v>
      </c>
      <c r="Q334">
        <v>18</v>
      </c>
      <c r="R334">
        <v>12</v>
      </c>
      <c r="S334">
        <v>11</v>
      </c>
    </row>
    <row r="335" spans="15:19" x14ac:dyDescent="0.3">
      <c r="O335">
        <v>8</v>
      </c>
      <c r="P335">
        <v>17</v>
      </c>
      <c r="Q335">
        <v>11</v>
      </c>
      <c r="R335">
        <v>9</v>
      </c>
      <c r="S335">
        <v>15</v>
      </c>
    </row>
    <row r="336" spans="15:19" x14ac:dyDescent="0.3">
      <c r="O336">
        <v>9</v>
      </c>
      <c r="P336">
        <v>6</v>
      </c>
      <c r="Q336">
        <v>12</v>
      </c>
      <c r="R336">
        <v>10</v>
      </c>
      <c r="S336">
        <v>7</v>
      </c>
    </row>
    <row r="337" spans="15:19" x14ac:dyDescent="0.3">
      <c r="O337">
        <v>14</v>
      </c>
      <c r="P337">
        <v>12</v>
      </c>
      <c r="Q337">
        <v>18</v>
      </c>
      <c r="R337">
        <v>21</v>
      </c>
      <c r="S337">
        <v>10</v>
      </c>
    </row>
    <row r="338" spans="15:19" x14ac:dyDescent="0.3">
      <c r="O338">
        <v>7</v>
      </c>
      <c r="P338">
        <v>14</v>
      </c>
      <c r="Q338">
        <v>14</v>
      </c>
      <c r="R338">
        <v>18</v>
      </c>
      <c r="S338">
        <v>8</v>
      </c>
    </row>
    <row r="339" spans="15:19" x14ac:dyDescent="0.3">
      <c r="O339">
        <v>7</v>
      </c>
      <c r="P339">
        <v>15</v>
      </c>
      <c r="Q339">
        <v>15</v>
      </c>
      <c r="R339">
        <v>13</v>
      </c>
      <c r="S339">
        <v>12</v>
      </c>
    </row>
    <row r="340" spans="15:19" x14ac:dyDescent="0.3">
      <c r="O340">
        <v>11</v>
      </c>
      <c r="P340">
        <v>8</v>
      </c>
      <c r="Q340">
        <v>16</v>
      </c>
      <c r="R340">
        <v>19</v>
      </c>
      <c r="S340">
        <v>9</v>
      </c>
    </row>
    <row r="341" spans="15:19" x14ac:dyDescent="0.3">
      <c r="O341">
        <v>9</v>
      </c>
      <c r="P341">
        <v>10</v>
      </c>
      <c r="Q341">
        <v>10</v>
      </c>
      <c r="R341">
        <v>12</v>
      </c>
      <c r="S341">
        <v>5</v>
      </c>
    </row>
    <row r="342" spans="15:19" x14ac:dyDescent="0.3">
      <c r="O342">
        <v>14</v>
      </c>
      <c r="P342">
        <v>4</v>
      </c>
      <c r="Q342">
        <v>10</v>
      </c>
      <c r="R342">
        <v>10</v>
      </c>
      <c r="S342">
        <v>5</v>
      </c>
    </row>
    <row r="343" spans="15:19" x14ac:dyDescent="0.3">
      <c r="O343">
        <v>9</v>
      </c>
      <c r="P343">
        <v>8</v>
      </c>
      <c r="Q343">
        <v>13</v>
      </c>
      <c r="R343">
        <v>14</v>
      </c>
      <c r="S343">
        <v>5</v>
      </c>
    </row>
    <row r="344" spans="15:19" x14ac:dyDescent="0.3">
      <c r="O344">
        <v>6</v>
      </c>
      <c r="P344">
        <v>10</v>
      </c>
      <c r="Q344">
        <v>9</v>
      </c>
      <c r="R344">
        <v>9</v>
      </c>
      <c r="S344">
        <v>6</v>
      </c>
    </row>
    <row r="345" spans="15:19" x14ac:dyDescent="0.3">
      <c r="O345">
        <v>9</v>
      </c>
      <c r="P345">
        <v>9</v>
      </c>
      <c r="Q345">
        <v>14</v>
      </c>
      <c r="R345">
        <v>9</v>
      </c>
      <c r="S345">
        <v>12</v>
      </c>
    </row>
    <row r="346" spans="15:19" x14ac:dyDescent="0.3">
      <c r="O346">
        <v>3</v>
      </c>
      <c r="P346">
        <v>7</v>
      </c>
      <c r="Q346">
        <v>5</v>
      </c>
      <c r="R346">
        <v>8</v>
      </c>
      <c r="S346">
        <v>8</v>
      </c>
    </row>
    <row r="347" spans="15:19" x14ac:dyDescent="0.3">
      <c r="O347">
        <v>9</v>
      </c>
      <c r="P347">
        <v>3</v>
      </c>
      <c r="Q347">
        <v>7</v>
      </c>
      <c r="R347">
        <v>5</v>
      </c>
      <c r="S347">
        <v>4</v>
      </c>
    </row>
    <row r="348" spans="15:19" x14ac:dyDescent="0.3">
      <c r="O348">
        <v>2</v>
      </c>
      <c r="P348">
        <v>3</v>
      </c>
      <c r="Q348">
        <v>10</v>
      </c>
      <c r="R348">
        <v>12</v>
      </c>
      <c r="S348">
        <v>10</v>
      </c>
    </row>
    <row r="349" spans="15:19" x14ac:dyDescent="0.3">
      <c r="O349">
        <v>9</v>
      </c>
      <c r="P349">
        <v>4</v>
      </c>
      <c r="Q349">
        <v>7</v>
      </c>
      <c r="R349">
        <v>8</v>
      </c>
      <c r="S349">
        <v>8</v>
      </c>
    </row>
    <row r="350" spans="15:19" x14ac:dyDescent="0.3">
      <c r="O350">
        <v>10</v>
      </c>
      <c r="P350">
        <v>1</v>
      </c>
      <c r="Q350">
        <v>14</v>
      </c>
      <c r="R350">
        <v>9</v>
      </c>
      <c r="S350">
        <v>5</v>
      </c>
    </row>
    <row r="351" spans="15:19" x14ac:dyDescent="0.3">
      <c r="O351">
        <v>4</v>
      </c>
      <c r="P351">
        <v>2</v>
      </c>
      <c r="Q351">
        <v>6</v>
      </c>
      <c r="R351">
        <v>9</v>
      </c>
      <c r="S351">
        <v>5</v>
      </c>
    </row>
    <row r="352" spans="15:19" x14ac:dyDescent="0.3">
      <c r="O352">
        <v>4</v>
      </c>
      <c r="P352">
        <v>5</v>
      </c>
      <c r="Q352">
        <v>9</v>
      </c>
      <c r="R352">
        <v>6</v>
      </c>
      <c r="S352">
        <v>3</v>
      </c>
    </row>
    <row r="353" spans="15:19" x14ac:dyDescent="0.3">
      <c r="O353">
        <v>1</v>
      </c>
      <c r="P353">
        <v>7</v>
      </c>
      <c r="Q353">
        <v>10</v>
      </c>
      <c r="R353">
        <v>6</v>
      </c>
      <c r="S353">
        <v>1</v>
      </c>
    </row>
    <row r="354" spans="15:19" x14ac:dyDescent="0.3">
      <c r="O354">
        <v>4</v>
      </c>
      <c r="P354">
        <v>3</v>
      </c>
      <c r="Q354">
        <v>10</v>
      </c>
      <c r="R354">
        <v>6</v>
      </c>
      <c r="S354">
        <v>5</v>
      </c>
    </row>
    <row r="355" spans="15:19" x14ac:dyDescent="0.3">
      <c r="O355">
        <v>6</v>
      </c>
      <c r="P355">
        <v>9</v>
      </c>
      <c r="Q355">
        <v>6</v>
      </c>
      <c r="R355">
        <v>9</v>
      </c>
      <c r="S355">
        <v>2</v>
      </c>
    </row>
    <row r="356" spans="15:19" x14ac:dyDescent="0.3">
      <c r="O356">
        <v>3</v>
      </c>
      <c r="P356">
        <v>6</v>
      </c>
      <c r="Q356">
        <v>2</v>
      </c>
      <c r="R356">
        <v>4</v>
      </c>
      <c r="S356">
        <v>1</v>
      </c>
    </row>
    <row r="357" spans="15:19" x14ac:dyDescent="0.3">
      <c r="O357">
        <v>5</v>
      </c>
      <c r="P357">
        <v>5</v>
      </c>
      <c r="Q357">
        <v>2</v>
      </c>
      <c r="R357">
        <v>8</v>
      </c>
      <c r="S357">
        <v>3</v>
      </c>
    </row>
    <row r="358" spans="15:19" x14ac:dyDescent="0.3">
      <c r="O358">
        <v>3</v>
      </c>
      <c r="P358">
        <v>5</v>
      </c>
      <c r="Q358">
        <v>3</v>
      </c>
      <c r="R358">
        <v>5</v>
      </c>
      <c r="S358">
        <v>3</v>
      </c>
    </row>
    <row r="359" spans="15:19" x14ac:dyDescent="0.3">
      <c r="O359">
        <v>5</v>
      </c>
      <c r="P359">
        <v>6</v>
      </c>
      <c r="Q359">
        <v>2</v>
      </c>
      <c r="R359">
        <v>5</v>
      </c>
      <c r="S359">
        <v>5</v>
      </c>
    </row>
    <row r="360" spans="15:19" x14ac:dyDescent="0.3">
      <c r="O360">
        <v>3</v>
      </c>
      <c r="P360">
        <v>2</v>
      </c>
      <c r="Q360">
        <v>6</v>
      </c>
      <c r="R360">
        <v>4</v>
      </c>
      <c r="S360">
        <v>3</v>
      </c>
    </row>
    <row r="361" spans="15:19" x14ac:dyDescent="0.3">
      <c r="O361">
        <v>3</v>
      </c>
      <c r="P361">
        <v>0</v>
      </c>
      <c r="Q361">
        <v>2</v>
      </c>
      <c r="R361">
        <v>2</v>
      </c>
      <c r="S361">
        <v>3</v>
      </c>
    </row>
    <row r="362" spans="15:19" x14ac:dyDescent="0.3">
      <c r="O362">
        <v>2</v>
      </c>
      <c r="P362">
        <v>5</v>
      </c>
      <c r="Q362">
        <v>2</v>
      </c>
      <c r="R362">
        <v>2</v>
      </c>
      <c r="S362">
        <v>2</v>
      </c>
    </row>
    <row r="363" spans="15:19" x14ac:dyDescent="0.3">
      <c r="O363">
        <v>2</v>
      </c>
      <c r="P363">
        <v>2</v>
      </c>
      <c r="Q363">
        <v>5</v>
      </c>
      <c r="R363">
        <v>5</v>
      </c>
      <c r="S363">
        <v>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Paoletti</dc:creator>
  <cp:lastModifiedBy>Riccardo Paoletti</cp:lastModifiedBy>
  <dcterms:created xsi:type="dcterms:W3CDTF">2015-06-05T18:19:34Z</dcterms:created>
  <dcterms:modified xsi:type="dcterms:W3CDTF">2020-07-22T11:35:24Z</dcterms:modified>
</cp:coreProperties>
</file>