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DieseArbeitsmappe" checkCompatibility="1" defaultThemeVersion="124226"/>
  <mc:AlternateContent xmlns:mc="http://schemas.openxmlformats.org/markup-compatibility/2006">
    <mc:Choice Requires="x15">
      <x15ac:absPath xmlns:x15ac="http://schemas.microsoft.com/office/spreadsheetml/2010/11/ac" url="D:\PingGong\My Postgrad Work\TIME\Timesheet\"/>
    </mc:Choice>
  </mc:AlternateContent>
  <xr:revisionPtr revIDLastSave="0" documentId="13_ncr:1_{773F3897-8D73-4ECF-8A4F-4E0945541987}"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DropDownLists!$A$3:$A$195</definedName>
    <definedName name="SAP_Booking_Number">DropDownLists!$C$3:$C$79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0" i="34" l="1"/>
  <c r="M49" i="34"/>
  <c r="F5" i="34" l="1"/>
  <c r="F4" i="34"/>
  <c r="F3" i="34"/>
  <c r="P14" i="34" l="1"/>
  <c r="P12" i="34" l="1"/>
  <c r="P10" i="34"/>
  <c r="E9" i="34"/>
  <c r="E11" i="34" l="1"/>
  <c r="B11" i="34" s="1"/>
  <c r="E10" i="34"/>
  <c r="B7" i="34"/>
  <c r="B9" i="34"/>
  <c r="D9" i="34" s="1"/>
  <c r="A11" i="34" l="1"/>
  <c r="D11" i="34"/>
  <c r="E13" i="34"/>
  <c r="B13" i="34" s="1"/>
  <c r="E12" i="34"/>
  <c r="B12" i="34" s="1"/>
  <c r="D12" i="34" s="1"/>
  <c r="A9" i="34"/>
  <c r="B10" i="34"/>
  <c r="D13" i="34" l="1"/>
  <c r="A13" i="34"/>
  <c r="E14" i="34"/>
  <c r="E15" i="34" s="1"/>
  <c r="E16" i="34" s="1"/>
  <c r="D10" i="34"/>
  <c r="A10" i="34"/>
  <c r="E17" i="34" l="1"/>
  <c r="E19" i="34" s="1"/>
  <c r="E20" i="34" s="1"/>
  <c r="E18" i="34"/>
  <c r="B18" i="34" s="1"/>
  <c r="B14" i="34"/>
  <c r="A14" i="34" s="1"/>
  <c r="A12" i="34"/>
  <c r="B15" i="34"/>
  <c r="E21" i="34" l="1"/>
  <c r="E23" i="34" s="1"/>
  <c r="E24" i="34" s="1"/>
  <c r="E25" i="34" s="1"/>
  <c r="E22" i="34"/>
  <c r="B22" i="34" s="1"/>
  <c r="D14" i="34"/>
  <c r="A18" i="34"/>
  <c r="D18" i="34"/>
  <c r="D22" i="34"/>
  <c r="A22" i="34"/>
  <c r="B16" i="34"/>
  <c r="D15" i="34"/>
  <c r="A15" i="34"/>
  <c r="E27" i="34" l="1"/>
  <c r="B27" i="34" s="1"/>
  <c r="E26" i="34"/>
  <c r="E28" i="34" s="1"/>
  <c r="D16" i="34"/>
  <c r="A16" i="34"/>
  <c r="B17" i="34"/>
  <c r="E29" i="34" l="1"/>
  <c r="B29" i="34" s="1"/>
  <c r="A27" i="34"/>
  <c r="D27" i="34"/>
  <c r="D17" i="34"/>
  <c r="A17" i="34"/>
  <c r="B19" i="34"/>
  <c r="D19" i="34" s="1"/>
  <c r="A29" i="34" l="1"/>
  <c r="D29" i="34"/>
  <c r="E31" i="34"/>
  <c r="E32" i="34" s="1"/>
  <c r="E33" i="34" s="1"/>
  <c r="E30" i="34"/>
  <c r="B30" i="34" s="1"/>
  <c r="A19" i="34"/>
  <c r="B20" i="34"/>
  <c r="D20" i="34" s="1"/>
  <c r="E34" i="34" l="1"/>
  <c r="E36" i="34" s="1"/>
  <c r="E37" i="34" s="1"/>
  <c r="E38" i="34" s="1"/>
  <c r="E35" i="34"/>
  <c r="B35" i="34" s="1"/>
  <c r="A30" i="34"/>
  <c r="D30" i="34"/>
  <c r="A20" i="34"/>
  <c r="B21" i="34"/>
  <c r="D21" i="34" s="1"/>
  <c r="D35" i="34" l="1"/>
  <c r="A35" i="34"/>
  <c r="E40" i="34"/>
  <c r="B40" i="34" s="1"/>
  <c r="E39" i="34"/>
  <c r="E41" i="34" s="1"/>
  <c r="E42" i="34" s="1"/>
  <c r="B23" i="34"/>
  <c r="A21" i="34"/>
  <c r="E44" i="34" l="1"/>
  <c r="E43" i="34"/>
  <c r="A40" i="34"/>
  <c r="D40" i="34"/>
  <c r="D23" i="34"/>
  <c r="A23" i="34"/>
  <c r="B24" i="34"/>
  <c r="B44" i="34" l="1"/>
  <c r="A44" i="34" s="1"/>
  <c r="B43" i="34"/>
  <c r="E45" i="34"/>
  <c r="D24" i="34"/>
  <c r="A24" i="34"/>
  <c r="B25" i="34"/>
  <c r="E47" i="34" l="1"/>
  <c r="E48" i="34"/>
  <c r="E46" i="34"/>
  <c r="D44" i="34"/>
  <c r="D43" i="34"/>
  <c r="D25" i="34"/>
  <c r="A25" i="34"/>
  <c r="B26" i="34"/>
  <c r="D26" i="34" l="1"/>
  <c r="A26" i="34"/>
  <c r="B28" i="34"/>
  <c r="D28" i="34" l="1"/>
  <c r="A28" i="34"/>
  <c r="B31" i="34" l="1"/>
  <c r="D31" i="34" l="1"/>
  <c r="A31" i="34"/>
  <c r="B32" i="34"/>
  <c r="B33" i="34" l="1"/>
  <c r="D32" i="34"/>
  <c r="A32" i="34"/>
  <c r="D33" i="34" l="1"/>
  <c r="A33" i="34"/>
  <c r="B34" i="34"/>
  <c r="D34" i="34" l="1"/>
  <c r="A34" i="34"/>
  <c r="B36" i="34"/>
  <c r="D36" i="34" l="1"/>
  <c r="A36" i="34"/>
  <c r="B37" i="34"/>
  <c r="D37" i="34" l="1"/>
  <c r="A37" i="34"/>
  <c r="B38" i="34"/>
  <c r="D38" i="34" l="1"/>
  <c r="A38" i="34"/>
  <c r="B39" i="34"/>
  <c r="B41" i="34" l="1"/>
  <c r="D39" i="34"/>
  <c r="A39" i="34"/>
  <c r="D41" i="34" l="1"/>
  <c r="A41" i="34"/>
  <c r="B42" i="34"/>
  <c r="D42" i="34" l="1"/>
  <c r="A42" i="34"/>
  <c r="B45" i="34" l="1"/>
  <c r="B46" i="34"/>
  <c r="B47" i="34"/>
  <c r="B48" i="34"/>
  <c r="A43" i="34"/>
  <c r="D45" i="34" l="1"/>
  <c r="A45" i="34"/>
  <c r="D46" i="34"/>
  <c r="A46" i="34"/>
  <c r="D47" i="34"/>
  <c r="A47" i="34"/>
  <c r="D48" i="34"/>
  <c r="A48" i="34"/>
</calcChain>
</file>

<file path=xl/sharedStrings.xml><?xml version="1.0" encoding="utf-8"?>
<sst xmlns="http://schemas.openxmlformats.org/spreadsheetml/2006/main" count="165" uniqueCount="104">
  <si>
    <t>Name:</t>
  </si>
  <si>
    <t>Sum:</t>
  </si>
  <si>
    <t>Days:</t>
  </si>
  <si>
    <t>Location</t>
  </si>
  <si>
    <t>Hours</t>
  </si>
  <si>
    <t>Task Description</t>
  </si>
  <si>
    <t>Project Number</t>
  </si>
  <si>
    <t>Project Description</t>
  </si>
  <si>
    <t>Description</t>
  </si>
  <si>
    <t>General settings</t>
  </si>
  <si>
    <t>Remarks</t>
  </si>
  <si>
    <t>General Information</t>
  </si>
  <si>
    <t>Name --&gt;</t>
  </si>
  <si>
    <t>Public Holiday</t>
  </si>
  <si>
    <t>BD</t>
  </si>
  <si>
    <t>Admin</t>
  </si>
  <si>
    <t>Timesheet TIME Consulting</t>
  </si>
  <si>
    <t>Account Number</t>
  </si>
  <si>
    <t>TIME-201986</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</si>
  <si>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</si>
  <si>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</si>
  <si>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</si>
  <si>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</si>
  <si>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</si>
  <si>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</si>
  <si>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</si>
  <si>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</si>
  <si>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</si>
  <si>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</si>
  <si>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</si>
  <si>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</si>
  <si>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</si>
  <si>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</si>
  <si>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</si>
  <si>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</si>
  <si>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</si>
  <si>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</si>
  <si>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</si>
  <si>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</si>
  <si>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</si>
  <si>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</si>
  <si>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</si>
  <si>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</si>
  <si>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</si>
  <si>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</si>
  <si>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</si>
  <si>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</si>
  <si>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</si>
  <si>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</si>
  <si>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</si>
  <si>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</si>
  <si>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</si>
  <si>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</si>
  <si>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</si>
  <si>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</si>
  <si>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</si>
  <si>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</si>
  <si>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</si>
  <si>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</si>
  <si>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</si>
  <si>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</si>
  <si>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</si>
  <si>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</si>
  <si>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</si>
  <si>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</si>
  <si>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</si>
  <si>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</si>
  <si>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</si>
  <si>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</si>
  <si>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</si>
  <si>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</si>
  <si>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</si>
  <si>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</si>
  <si>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</si>
  <si>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Panisa</t>
  </si>
  <si>
    <t>Thammathiwat</t>
  </si>
  <si>
    <t>TIME012</t>
  </si>
  <si>
    <t>TIME-202006</t>
  </si>
  <si>
    <t>NBTC Audit Study Project</t>
  </si>
  <si>
    <t>Vacation Leave</t>
  </si>
  <si>
    <t>Add the list of attractions in UK and Belgium with pictures according to client's comment (separated from the official travel plan). Add Thai version of travel plan according to client's comment (in addition to ENG version).</t>
  </si>
  <si>
    <t xml:space="preserve">Submit draft NBTC data requirement letter and list of operators for interview to the client. Draft question for operator interview. </t>
  </si>
  <si>
    <t>Pure LRIC proposal briefing to Kuk and data collection for proposal. Draft project's conceptual framework, phases and work plans.</t>
  </si>
  <si>
    <t>Data collection for Pure LRIC proposal.</t>
  </si>
  <si>
    <t>NBTC, ONDE</t>
  </si>
  <si>
    <t>Adjust TOR for NBTC Audit Study Project</t>
  </si>
  <si>
    <t>Pure LRIC technical proposal</t>
  </si>
  <si>
    <t>Final check on the word consistency of the edited IC final report and submit to the client</t>
  </si>
  <si>
    <t>Add the list of attractions in UK and Belgium with pictures according to client's comment (separated from the official travel plan).</t>
  </si>
  <si>
    <t xml:space="preserve">Meeting with client. </t>
  </si>
  <si>
    <t>NBTC Audit</t>
  </si>
  <si>
    <t>Happy New Year to the client</t>
  </si>
  <si>
    <t>Kick-off meeting presentation</t>
  </si>
  <si>
    <t>NBTC</t>
  </si>
  <si>
    <t>Data collection for Pure LRIC proposal. Check Ovum's and Scott's work relevant to Pure LRIC</t>
  </si>
  <si>
    <t>Check and edit the word consistency throughout the IC final report</t>
  </si>
  <si>
    <t>Trip planning for NBTC Audit Study Project (create list of organization, background brief and find out whether it's open for site visit)</t>
  </si>
  <si>
    <t>Trip planning for NBTC Audit Study Project (create routing and itinerary)</t>
  </si>
  <si>
    <t>Draft TOR and trip planning for NBTC Audit Study Project (create routing and itinerary)</t>
  </si>
  <si>
    <t>Edit IC final report according to client's comment and prepare response to client's comment</t>
  </si>
  <si>
    <t>Arrangement for Happy New Year to the Client</t>
  </si>
  <si>
    <t>Validate WACC assumption for duct pricing</t>
  </si>
  <si>
    <t>Data collection and Pure LRIC proposal.</t>
  </si>
  <si>
    <t>Data collection for duct pricing's calculation standard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</si>
</sst>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s>
  <fills count="5">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s>
  <borders count="3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8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14" fontId="6" fillId="0" borderId="13" xfId="0" applyNumberFormat="1" applyFont="1" applyFill="1" applyBorder="1" applyAlignment="1" applyProtection="1">
      <alignment horizontal="center"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6" fillId="0" borderId="17" xfId="0" applyFont="1" applyBorder="1" applyAlignment="1" applyProtection="1">
      <alignment vertical="center"/>
    </xf>
    <xf numFmtId="0" fontId="4" fillId="0" borderId="18" xfId="0" applyFont="1" applyBorder="1" applyAlignment="1" applyProtection="1">
      <alignment vertical="center"/>
    </xf>
    <xf numFmtId="0" fontId="6" fillId="0" borderId="18" xfId="0" applyFont="1" applyBorder="1" applyAlignment="1" applyProtection="1">
      <alignment vertical="center"/>
    </xf>
    <xf numFmtId="2" fontId="4" fillId="0" borderId="16" xfId="0" applyNumberFormat="1" applyFont="1" applyBorder="1" applyAlignment="1" applyProtection="1">
      <alignment horizontal="center" vertical="center"/>
    </xf>
    <xf numFmtId="0" fontId="3" fillId="0" borderId="19" xfId="0" applyFont="1" applyBorder="1" applyAlignment="1" applyProtection="1">
      <alignment vertical="center"/>
    </xf>
    <xf numFmtId="0" fontId="3" fillId="0" borderId="10" xfId="0" applyFont="1" applyBorder="1" applyAlignment="1" applyProtection="1">
      <alignment vertical="center"/>
    </xf>
    <xf numFmtId="0" fontId="3" fillId="0" borderId="20"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11" fillId="0" borderId="0" xfId="0" applyFont="1" applyFill="1" applyBorder="1" applyAlignment="1">
      <alignment vertical="center"/>
    </xf>
    <xf numFmtId="0" fontId="7" fillId="0" borderId="24"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7" fillId="0" borderId="10" xfId="0" applyFont="1" applyBorder="1" applyAlignment="1" applyProtection="1">
      <alignment vertical="center" wrapText="1"/>
      <protection locked="0"/>
    </xf>
    <xf numFmtId="0" fontId="8" fillId="0" borderId="0" xfId="0" applyFont="1" applyAlignment="1">
      <alignment horizontal="left"/>
    </xf>
    <xf numFmtId="2" fontId="0" fillId="0" borderId="0" xfId="0" applyNumberFormat="1" applyAlignment="1" applyProtection="1">
      <alignment vertical="center"/>
      <protection locked="0"/>
    </xf>
    <xf numFmtId="0" fontId="1" fillId="0" borderId="19" xfId="0" applyFont="1" applyFill="1" applyBorder="1" applyAlignment="1">
      <alignment horizontal="center"/>
    </xf>
    <xf numFmtId="0" fontId="1" fillId="0" borderId="10" xfId="0" applyFont="1" applyFill="1" applyBorder="1" applyAlignment="1">
      <alignment horizontal="center"/>
    </xf>
    <xf numFmtId="0" fontId="1" fillId="0" borderId="27" xfId="0" applyFont="1" applyFill="1" applyBorder="1" applyAlignment="1">
      <alignment horizontal="center"/>
    </xf>
    <xf numFmtId="0" fontId="12" fillId="4" borderId="28"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3" xfId="0" applyFont="1" applyFill="1" applyBorder="1" applyAlignment="1">
      <alignment horizontal="center" vertical="center"/>
    </xf>
    <xf numFmtId="0" fontId="12" fillId="4" borderId="21"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2" xfId="0" applyFont="1" applyFill="1" applyBorder="1" applyAlignment="1">
      <alignment horizontal="center" vertical="center"/>
    </xf>
    <xf numFmtId="0" fontId="13" fillId="4" borderId="28"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3" xfId="0" applyFont="1" applyFill="1" applyBorder="1" applyAlignment="1">
      <alignment horizontal="center" vertical="center"/>
    </xf>
    <xf numFmtId="0" fontId="13" fillId="4" borderId="21"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2" xfId="0" applyFont="1" applyFill="1" applyBorder="1" applyAlignment="1">
      <alignment horizontal="center" vertical="center"/>
    </xf>
    <xf numFmtId="0" fontId="1" fillId="0" borderId="25" xfId="0" applyFont="1" applyFill="1" applyBorder="1" applyAlignment="1">
      <alignment horizontal="center"/>
    </xf>
    <xf numFmtId="0" fontId="1" fillId="0" borderId="26" xfId="0" applyFont="1" applyFill="1" applyBorder="1" applyAlignment="1">
      <alignment horizontal="center"/>
    </xf>
    <xf numFmtId="0" fontId="1" fillId="0" borderId="6" xfId="0" applyFont="1" applyFill="1" applyBorder="1" applyAlignment="1">
      <alignment horizontal="center"/>
    </xf>
    <xf numFmtId="0" fontId="0" fillId="0" borderId="29" xfId="0" applyFill="1" applyBorder="1" applyAlignment="1" applyProtection="1">
      <alignment horizontal="center" vertical="center" textRotation="90" wrapText="1"/>
      <protection locked="0"/>
    </xf>
    <xf numFmtId="0" fontId="0" fillId="0" borderId="30" xfId="0" applyFill="1" applyBorder="1" applyAlignment="1" applyProtection="1">
      <alignment horizontal="center" vertical="center" textRotation="90" wrapText="1"/>
      <protection locked="0"/>
    </xf>
    <xf numFmtId="17" fontId="5" fillId="2" borderId="28" xfId="0" applyNumberFormat="1" applyFont="1" applyFill="1" applyBorder="1" applyAlignment="1" applyProtection="1">
      <alignment horizontal="center" vertical="center" wrapText="1"/>
      <protection locked="0"/>
    </xf>
    <xf numFmtId="17" fontId="5" fillId="2" borderId="23"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32" xfId="0" applyNumberFormat="1" applyFont="1" applyFill="1" applyBorder="1" applyAlignment="1" applyProtection="1">
      <alignment horizontal="center" vertical="center" wrapText="1"/>
      <protection locked="0"/>
    </xf>
    <xf numFmtId="17" fontId="10" fillId="2" borderId="14" xfId="0" applyNumberFormat="1" applyFont="1" applyFill="1" applyBorder="1" applyAlignment="1" applyProtection="1">
      <alignment horizontal="center" vertical="center" wrapText="1"/>
      <protection locked="0"/>
    </xf>
    <xf numFmtId="0" fontId="7" fillId="0" borderId="10" xfId="0" applyFont="1" applyBorder="1" applyAlignment="1" applyProtection="1">
      <alignment vertical="center" wrapText="1"/>
      <protection locked="0"/>
    </xf>
    <xf numFmtId="0" fontId="3" fillId="0" borderId="19" xfId="0" applyFont="1" applyBorder="1" applyAlignment="1" applyProtection="1">
      <alignment horizontal="left" vertical="center"/>
    </xf>
    <xf numFmtId="0" fontId="3" fillId="0" borderId="27" xfId="0" applyFont="1" applyBorder="1" applyAlignment="1" applyProtection="1">
      <alignment horizontal="left" vertical="center"/>
    </xf>
    <xf numFmtId="0" fontId="4" fillId="0" borderId="0" xfId="0" applyFont="1" applyAlignment="1" applyProtection="1">
      <alignment horizontal="left" vertical="center"/>
    </xf>
    <xf numFmtId="0" fontId="4" fillId="0" borderId="6" xfId="0" applyFont="1" applyBorder="1" applyAlignment="1" applyProtection="1">
      <alignment vertical="center" wrapText="1"/>
      <protection locked="0"/>
    </xf>
    <xf numFmtId="0" fontId="4" fillId="2" borderId="31" xfId="0" applyFont="1" applyFill="1" applyBorder="1" applyAlignment="1" applyProtection="1">
      <alignment horizontal="center" vertical="center"/>
    </xf>
    <xf numFmtId="0" fontId="4" fillId="2" borderId="32" xfId="0" applyFont="1" applyFill="1" applyBorder="1" applyAlignment="1" applyProtection="1">
      <alignment horizontal="center" vertical="center"/>
    </xf>
    <xf numFmtId="0" fontId="4" fillId="2" borderId="31" xfId="0" applyFont="1" applyFill="1" applyBorder="1" applyAlignment="1" applyProtection="1">
      <alignment horizontal="center" vertical="center" wrapText="1"/>
    </xf>
    <xf numFmtId="0" fontId="4" fillId="2" borderId="32" xfId="0" applyFont="1" applyFill="1" applyBorder="1" applyAlignment="1" applyProtection="1">
      <alignment horizontal="center" vertical="center" wrapText="1"/>
    </xf>
    <xf numFmtId="0" fontId="4" fillId="2" borderId="28"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5" xfId="0" applyFont="1" applyBorder="1" applyAlignment="1" applyProtection="1">
      <alignment horizontal="center" vertical="center"/>
    </xf>
    <xf numFmtId="0" fontId="2" fillId="0" borderId="17" xfId="0" applyFont="1" applyBorder="1" applyAlignment="1" applyProtection="1">
      <alignment horizontal="center" vertical="center"/>
    </xf>
    <xf numFmtId="0" fontId="2" fillId="0" borderId="16" xfId="0" applyFont="1" applyBorder="1" applyAlignment="1" applyProtection="1">
      <alignment horizontal="center" vertical="center"/>
    </xf>
  </cellXfs>
  <cellStyles count="1">
    <cellStyle name="Normal" xfId="0" builtinId="0"/>
  </cellStyles>
  <dxfs count="7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0</xdr:col>
      <xdr:colOff>209549</xdr:colOff>
      <xdr:row>29</xdr:row>
      <xdr:rowOff>9525</xdr:rowOff>
    </xdr:from>
    <xdr:to>
      <xdr:col>8</xdr:col>
      <xdr:colOff>9524</xdr:colOff>
      <xdr:row>65</xdr:row>
      <xdr:rowOff>54944</xdr:rowOff>
    </xdr:to>
    <xdr:pic>
      <xdr:nvPicPr>
        <xdr:cNvPr id="5" name="รูปภาพ 4">
          <a:extLst>
            <a:ext uri="{FF2B5EF4-FFF2-40B4-BE49-F238E27FC236}">
              <a16:creationId xmlns:a16="http://schemas.microsoft.com/office/drawing/2014/main" id="{EB0A1207-5E3F-407D-A7C3-3C6252DE8E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549" y="4800600"/>
          <a:ext cx="6257925" cy="58747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9"/>
  <sheetViews>
    <sheetView showGridLines="0" topLeftCell="A34" workbookViewId="0">
      <selection activeCell="D7" sqref="D7"/>
    </sheetView>
  </sheetViews>
  <sheetFormatPr defaultColWidth="11.453125" defaultRowHeight="12.5" x14ac:dyDescent="0.25"/>
  <cols>
    <col min="1" max="1" width="3" customWidth="1"/>
    <col min="2" max="2" width="16.81640625" customWidth="1"/>
    <col min="3" max="3" width="15.453125" customWidth="1"/>
  </cols>
  <sheetData>
    <row r="1" spans="2:10" ht="13.5" customHeight="1" thickBot="1" x14ac:dyDescent="0.3">
      <c r="I1" s="39"/>
      <c r="J1" s="39"/>
    </row>
    <row r="2" spans="2:10" ht="16.5" customHeight="1" x14ac:dyDescent="0.25">
      <c r="B2" s="55" t="s">
        <v>9</v>
      </c>
      <c r="C2" s="56"/>
      <c r="D2" s="56"/>
      <c r="E2" s="56"/>
      <c r="F2" s="56"/>
      <c r="G2" s="56"/>
      <c r="H2" s="57"/>
      <c r="I2" s="39"/>
      <c r="J2" s="39"/>
    </row>
    <row r="3" spans="2:10" ht="13" thickBot="1" x14ac:dyDescent="0.3">
      <c r="B3" s="58"/>
      <c r="C3" s="59"/>
      <c r="D3" s="59"/>
      <c r="E3" s="59"/>
      <c r="F3" s="59"/>
      <c r="G3" s="59"/>
      <c r="H3" s="60"/>
      <c r="I3" s="38"/>
      <c r="J3" s="38"/>
    </row>
    <row r="4" spans="2:10" x14ac:dyDescent="0.25">
      <c r="B4" s="61" t="s">
        <v>12</v>
      </c>
      <c r="C4" s="62"/>
      <c r="D4" s="61" t="s">
        <v>74</v>
      </c>
      <c r="E4" s="63"/>
      <c r="F4" s="63"/>
      <c r="G4" s="63"/>
      <c r="H4" s="62"/>
      <c r="I4" s="37"/>
      <c r="J4" s="37"/>
    </row>
    <row r="5" spans="2:10" x14ac:dyDescent="0.25">
      <c r="B5" s="46" t="s">
        <v>68</v>
      </c>
      <c r="C5" s="48"/>
      <c r="D5" s="46" t="s">
        <v>75</v>
      </c>
      <c r="E5" s="47"/>
      <c r="F5" s="47"/>
      <c r="G5" s="47"/>
      <c r="H5" s="48"/>
      <c r="I5" s="37"/>
      <c r="J5" s="37"/>
    </row>
    <row r="6" spans="2:10" x14ac:dyDescent="0.25">
      <c r="B6" s="46" t="s">
        <v>69</v>
      </c>
      <c r="C6" s="48"/>
      <c r="D6" s="46" t="s">
        <v>76</v>
      </c>
      <c r="E6" s="47"/>
      <c r="F6" s="47"/>
      <c r="G6" s="47"/>
      <c r="H6" s="48"/>
      <c r="I6" s="37"/>
      <c r="J6" s="37"/>
    </row>
    <row r="7" spans="2:10" ht="13" thickBot="1" x14ac:dyDescent="0.3">
      <c r="I7" s="37"/>
      <c r="J7" s="37"/>
    </row>
    <row r="8" spans="2:10" x14ac:dyDescent="0.25">
      <c r="B8" s="49" t="s">
        <v>11</v>
      </c>
      <c r="C8" s="50"/>
      <c r="D8" s="50"/>
      <c r="E8" s="50"/>
      <c r="F8" s="50"/>
      <c r="G8" s="50"/>
      <c r="H8" s="51"/>
      <c r="I8" s="37"/>
      <c r="J8" s="37"/>
    </row>
    <row r="9" spans="2:10" ht="13" thickBot="1" x14ac:dyDescent="0.3">
      <c r="B9" s="52"/>
      <c r="C9" s="53"/>
      <c r="D9" s="53"/>
      <c r="E9" s="53"/>
      <c r="F9" s="53"/>
      <c r="G9" s="53"/>
      <c r="H9" s="54"/>
      <c r="I9" s="37"/>
      <c r="J9" s="37"/>
    </row>
    <row r="10" spans="2:10" x14ac:dyDescent="0.25">
      <c r="B10" s="38"/>
      <c r="C10" s="38"/>
      <c r="D10" s="38"/>
      <c r="E10" s="38"/>
      <c r="F10" s="38"/>
      <c r="G10" s="38"/>
      <c r="H10" s="38"/>
      <c r="I10" s="37"/>
      <c r="J10" s="37"/>
    </row>
    <row r="11" spans="2:10" x14ac:dyDescent="0.25">
      <c r="B11" s="38"/>
      <c r="C11" s="38"/>
      <c r="D11" s="38"/>
      <c r="E11" s="38"/>
      <c r="F11" s="38"/>
      <c r="G11" s="38"/>
      <c r="H11" s="38"/>
      <c r="I11" s="37"/>
      <c r="J11" s="37"/>
    </row>
    <row r="12" spans="2:10" x14ac:dyDescent="0.25">
      <c r="B12" s="38"/>
      <c r="C12" s="38"/>
      <c r="D12" s="38"/>
      <c r="E12" s="38"/>
      <c r="F12" s="38"/>
      <c r="G12" s="38"/>
      <c r="H12" s="38"/>
      <c r="I12" s="37"/>
      <c r="J12" s="37"/>
    </row>
    <row r="13" spans="2:10" x14ac:dyDescent="0.25">
      <c r="B13" s="38"/>
      <c r="C13" s="38"/>
      <c r="D13" s="38"/>
      <c r="E13" s="38"/>
      <c r="F13" s="38"/>
      <c r="G13" s="38"/>
      <c r="H13" s="38"/>
      <c r="I13" s="37"/>
      <c r="J13" s="37"/>
    </row>
    <row r="14" spans="2:10" x14ac:dyDescent="0.25">
      <c r="B14" s="38"/>
      <c r="C14" s="38"/>
      <c r="D14" s="38"/>
      <c r="E14" s="38"/>
      <c r="F14" s="38"/>
      <c r="G14" s="38"/>
      <c r="H14" s="38"/>
      <c r="I14" s="37"/>
      <c r="J14" s="37"/>
    </row>
    <row r="15" spans="2:10" x14ac:dyDescent="0.25">
      <c r="B15" s="38"/>
      <c r="C15" s="38"/>
      <c r="D15" s="38"/>
      <c r="E15" s="38"/>
      <c r="F15" s="38"/>
      <c r="G15" s="38"/>
      <c r="H15" s="38"/>
      <c r="I15" s="37"/>
      <c r="J15" s="37"/>
    </row>
    <row r="16" spans="2:10" x14ac:dyDescent="0.25">
      <c r="B16" s="38"/>
      <c r="C16" s="38"/>
      <c r="D16" s="38"/>
      <c r="E16" s="38"/>
      <c r="F16" s="38"/>
      <c r="G16" s="38"/>
      <c r="H16" s="38"/>
      <c r="I16" s="37"/>
      <c r="J16" s="37"/>
    </row>
    <row r="17" spans="2:10" x14ac:dyDescent="0.25">
      <c r="B17" s="38"/>
      <c r="C17" s="38"/>
      <c r="D17" s="38"/>
      <c r="E17" s="38"/>
      <c r="F17" s="38"/>
      <c r="G17" s="38"/>
      <c r="H17" s="38"/>
      <c r="I17" s="37"/>
      <c r="J17" s="37"/>
    </row>
    <row r="18" spans="2:10" ht="15.75" customHeight="1" x14ac:dyDescent="0.25">
      <c r="B18" s="38"/>
      <c r="C18" s="38"/>
      <c r="D18" s="38"/>
      <c r="E18" s="38"/>
      <c r="F18" s="38"/>
      <c r="G18" s="38"/>
      <c r="H18" s="38"/>
      <c r="I18" s="37"/>
      <c r="J18" s="37"/>
    </row>
    <row r="19" spans="2:10" x14ac:dyDescent="0.25">
      <c r="B19" s="38"/>
      <c r="C19" s="38"/>
      <c r="D19" s="38"/>
      <c r="E19" s="38"/>
      <c r="F19" s="38"/>
      <c r="G19" s="38"/>
      <c r="H19" s="38"/>
      <c r="I19" s="37"/>
      <c r="J19" s="37"/>
    </row>
    <row r="20" spans="2:10" x14ac:dyDescent="0.25">
      <c r="B20" s="38"/>
      <c r="C20" s="38"/>
      <c r="D20" s="38"/>
      <c r="E20" s="38"/>
      <c r="F20" s="38"/>
      <c r="G20" s="38"/>
      <c r="H20" s="38"/>
      <c r="I20" s="37"/>
      <c r="J20" s="37"/>
    </row>
    <row r="21" spans="2:10" x14ac:dyDescent="0.25">
      <c r="B21" s="38"/>
      <c r="C21" s="38"/>
      <c r="D21" s="38"/>
      <c r="E21" s="38"/>
      <c r="F21" s="38"/>
      <c r="G21" s="38"/>
      <c r="H21" s="38"/>
      <c r="I21" s="37"/>
      <c r="J21" s="37"/>
    </row>
    <row r="22" spans="2:10" x14ac:dyDescent="0.25">
      <c r="B22" s="38"/>
      <c r="C22" s="38"/>
      <c r="D22" s="38"/>
      <c r="E22" s="38"/>
      <c r="F22" s="38"/>
      <c r="G22" s="38"/>
      <c r="H22" s="38"/>
      <c r="I22" s="37"/>
      <c r="J22" s="37"/>
    </row>
    <row r="23" spans="2:10" x14ac:dyDescent="0.25">
      <c r="B23" s="38"/>
      <c r="C23" s="38"/>
      <c r="D23" s="38"/>
      <c r="E23" s="38"/>
      <c r="F23" s="38"/>
      <c r="G23" s="38"/>
      <c r="H23" s="38"/>
      <c r="I23" s="37"/>
      <c r="J23" s="37"/>
    </row>
    <row r="24" spans="2:10" x14ac:dyDescent="0.25">
      <c r="B24" s="38"/>
      <c r="C24" s="38"/>
      <c r="D24" s="38"/>
      <c r="E24" s="38"/>
      <c r="F24" s="38"/>
      <c r="G24" s="38"/>
      <c r="H24" s="38"/>
      <c r="I24" s="37"/>
      <c r="J24" s="37"/>
    </row>
    <row r="25" spans="2:10" x14ac:dyDescent="0.25">
      <c r="B25" s="38"/>
      <c r="C25" s="38"/>
      <c r="D25" s="38"/>
      <c r="E25" s="38"/>
      <c r="F25" s="38"/>
      <c r="G25" s="38"/>
      <c r="H25" s="38"/>
      <c r="I25" s="37"/>
      <c r="J25" s="37"/>
    </row>
    <row r="26" spans="2:10" x14ac:dyDescent="0.25">
      <c r="B26" s="37"/>
      <c r="C26" s="37"/>
      <c r="D26" s="37"/>
      <c r="E26" s="37"/>
      <c r="F26" s="37"/>
      <c r="G26" s="37"/>
      <c r="H26" s="37"/>
      <c r="I26" s="37"/>
      <c r="J26" s="37"/>
    </row>
    <row r="27" spans="2:10" x14ac:dyDescent="0.25">
      <c r="B27" s="37"/>
      <c r="C27" s="37"/>
      <c r="D27" s="37"/>
      <c r="E27" s="37"/>
      <c r="F27" s="37"/>
      <c r="G27" s="37"/>
      <c r="H27" s="37"/>
      <c r="I27" s="37"/>
      <c r="J27" s="37"/>
    </row>
    <row r="28" spans="2:10" x14ac:dyDescent="0.25">
      <c r="B28" s="37"/>
      <c r="C28" s="37"/>
      <c r="D28" s="37"/>
      <c r="E28" s="37"/>
      <c r="F28" s="37"/>
      <c r="G28" s="37"/>
      <c r="H28" s="37"/>
      <c r="I28" s="37"/>
      <c r="J28" s="37"/>
    </row>
    <row r="29" spans="2:10" x14ac:dyDescent="0.25">
      <c r="B29" s="37"/>
      <c r="C29" s="37"/>
      <c r="D29" s="37"/>
      <c r="E29" s="37"/>
      <c r="F29" s="37"/>
      <c r="G29" s="37"/>
      <c r="H29" s="37"/>
      <c r="I29" s="37"/>
      <c r="J29" s="37"/>
    </row>
  </sheetData>
  <mergeCells count="8">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50"/>
  <sheetViews>
    <sheetView showGridLines="0" tabSelected="1" topLeftCell="C37" zoomScale="70" zoomScaleNormal="70" workbookViewId="0">
      <selection activeCell="M51" sqref="M51"/>
    </sheetView>
  </sheetViews>
  <sheetFormatPr defaultColWidth="11.453125" defaultRowHeight="12.5" x14ac:dyDescent="0.25"/>
  <cols>
    <col min="1" max="1" width="2.453125" style="1" customWidth="1"/>
    <col min="2" max="2" width="3.1796875" style="1" customWidth="1"/>
    <col min="3" max="3" width="3.54296875" style="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customWidth="1"/>
    <col min="11" max="12" width="13" style="1" customWidth="1"/>
    <col min="13" max="16384" width="11.453125" style="1"/>
  </cols>
  <sheetData>
    <row r="1" spans="1:16" ht="51.75" customHeight="1" thickBot="1" x14ac:dyDescent="0.3">
      <c r="D1" s="86" t="s">
        <v>16</v>
      </c>
      <c r="E1" s="87"/>
      <c r="F1" s="87"/>
      <c r="G1" s="87"/>
      <c r="H1" s="87"/>
      <c r="I1" s="87"/>
      <c r="J1" s="87"/>
      <c r="K1" s="87"/>
      <c r="L1" s="87"/>
      <c r="M1" s="88"/>
    </row>
    <row r="2" spans="1:16" ht="13.5" customHeight="1" x14ac:dyDescent="0.25">
      <c r="D2" s="36"/>
      <c r="E2" s="36"/>
      <c r="F2" s="36"/>
      <c r="G2" s="36"/>
      <c r="H2" s="36"/>
      <c r="I2" s="36"/>
      <c r="J2" s="36"/>
      <c r="K2" s="36"/>
      <c r="L2" s="36"/>
      <c r="M2" s="2"/>
    </row>
    <row r="3" spans="1:16" ht="19.5" customHeight="1" x14ac:dyDescent="0.25">
      <c r="D3" s="28" t="s">
        <v>0</v>
      </c>
      <c r="E3" s="29"/>
      <c r="F3" s="40" t="str">
        <f>'Information-General Settings'!D4</f>
        <v>Panisa</v>
      </c>
      <c r="G3" s="34"/>
      <c r="I3" s="3"/>
      <c r="J3" s="3"/>
      <c r="K3" s="41"/>
      <c r="L3" s="41"/>
      <c r="M3" s="41"/>
    </row>
    <row r="4" spans="1:16" ht="19.5" customHeight="1" x14ac:dyDescent="0.25">
      <c r="D4" s="3" t="s">
        <v>71</v>
      </c>
      <c r="E4" s="30"/>
      <c r="F4" s="40" t="str">
        <f>'Information-General Settings'!D5</f>
        <v>Thammathiwat</v>
      </c>
      <c r="G4" s="34"/>
      <c r="I4" s="3"/>
      <c r="J4" s="3"/>
      <c r="K4" s="41"/>
      <c r="L4" s="41"/>
      <c r="M4" s="41"/>
    </row>
    <row r="5" spans="1:16" ht="19.5" customHeight="1" x14ac:dyDescent="0.25">
      <c r="D5" s="74" t="s">
        <v>70</v>
      </c>
      <c r="E5" s="75"/>
      <c r="F5" s="40" t="str">
        <f>'Information-General Settings'!D6</f>
        <v>TIME012</v>
      </c>
      <c r="G5" s="34"/>
      <c r="I5" s="3"/>
      <c r="J5" s="3"/>
      <c r="K5" s="41"/>
      <c r="L5" s="41"/>
      <c r="M5" s="41"/>
    </row>
    <row r="6" spans="1:16" ht="19.5" customHeight="1" thickBot="1" x14ac:dyDescent="0.3">
      <c r="E6" s="3"/>
      <c r="F6" s="3"/>
      <c r="G6" s="3"/>
      <c r="H6" s="4"/>
      <c r="J6" s="3"/>
      <c r="K6" s="76"/>
      <c r="L6" s="76"/>
      <c r="M6" s="76"/>
    </row>
    <row r="7" spans="1:16" ht="12.75" customHeight="1" x14ac:dyDescent="0.25">
      <c r="B7" s="1">
        <f>MONTH(E9)</f>
        <v>1</v>
      </c>
      <c r="C7" s="64"/>
      <c r="D7" s="66">
        <v>43831</v>
      </c>
      <c r="E7" s="67"/>
      <c r="F7" s="70" t="s">
        <v>6</v>
      </c>
      <c r="G7" s="70" t="s">
        <v>17</v>
      </c>
      <c r="H7" s="82" t="s">
        <v>5</v>
      </c>
      <c r="I7" s="83"/>
      <c r="J7" s="5"/>
      <c r="K7" s="78" t="s">
        <v>3</v>
      </c>
      <c r="L7" s="80" t="s">
        <v>10</v>
      </c>
      <c r="M7" s="78" t="s">
        <v>4</v>
      </c>
    </row>
    <row r="8" spans="1:16" ht="23.25" customHeight="1" thickBot="1" x14ac:dyDescent="0.3">
      <c r="C8" s="65"/>
      <c r="D8" s="68"/>
      <c r="E8" s="69"/>
      <c r="F8" s="71"/>
      <c r="G8" s="72"/>
      <c r="H8" s="84"/>
      <c r="I8" s="85"/>
      <c r="J8" s="6"/>
      <c r="K8" s="79"/>
      <c r="L8" s="81"/>
      <c r="M8" s="79"/>
    </row>
    <row r="9" spans="1:16" ht="29.15" customHeight="1" thickBot="1" x14ac:dyDescent="0.3">
      <c r="A9" s="7">
        <f t="shared" ref="A9:A48" si="0">IF(OR(C9="f",C9="u",C9="F",C9="U"),"",IF(OR(B9=1,B9=2,B9=3,B9=4,B9=5),1,""))</f>
        <v>1</v>
      </c>
      <c r="B9" s="8">
        <f t="shared" ref="B9:B45" si="1">WEEKDAY(E9,2)</f>
        <v>3</v>
      </c>
      <c r="C9" s="9"/>
      <c r="D9" s="10" t="str">
        <f>IF(B9=1,"Mo",IF(B9=2,"Tue",IF(B9=3,"Wed",IF(B9=4,"Thu",IF(B9=5,"Fri",IF(B9=6,"Sat",IF(B9=7,"Sun","")))))))</f>
        <v>Wed</v>
      </c>
      <c r="E9" s="11">
        <f>+D7</f>
        <v>43831</v>
      </c>
      <c r="F9" s="13"/>
      <c r="G9" s="18"/>
      <c r="H9" s="77" t="s">
        <v>13</v>
      </c>
      <c r="I9" s="77"/>
      <c r="J9" s="12"/>
      <c r="K9" s="13"/>
      <c r="L9" s="13"/>
      <c r="M9" s="14"/>
    </row>
    <row r="10" spans="1:16" ht="29" customHeight="1" thickBot="1" x14ac:dyDescent="0.3">
      <c r="A10" s="7">
        <f t="shared" si="0"/>
        <v>1</v>
      </c>
      <c r="B10" s="8">
        <f t="shared" si="1"/>
        <v>4</v>
      </c>
      <c r="C10" s="15"/>
      <c r="D10" s="10" t="str">
        <f>IF(B10=1,"Mo",IF(B10=2,"Tue",IF(B10=3,"Wed",IF(B10=4,"Thu",IF(B10=5,"Fri",IF(B10=6,"Sat",IF(B10=7,"Sun","")))))))</f>
        <v>Thu</v>
      </c>
      <c r="E10" s="16">
        <f>+E9+1</f>
        <v>43832</v>
      </c>
      <c r="F10" s="18" t="s">
        <v>38</v>
      </c>
      <c r="G10" s="18">
        <v>9001</v>
      </c>
      <c r="H10" s="73" t="s">
        <v>81</v>
      </c>
      <c r="I10" s="73"/>
      <c r="J10" s="17"/>
      <c r="K10" s="18" t="s">
        <v>72</v>
      </c>
      <c r="L10" s="18"/>
      <c r="M10" s="19">
        <v>7.5</v>
      </c>
      <c r="O10" s="8" t="s">
        <v>73</v>
      </c>
      <c r="P10" s="2">
        <f>COUNTIF($G$9:$G$48, 9001)</f>
        <v>8</v>
      </c>
    </row>
    <row r="11" spans="1:16" ht="29" customHeight="1" thickBot="1" x14ac:dyDescent="0.3">
      <c r="A11" s="7">
        <f t="shared" ref="A11" si="2">IF(OR(C11="f",C11="u",C11="F",C11="U"),"",IF(OR(B11=1,B11=2,B11=3,B11=4,B11=5),1,""))</f>
        <v>1</v>
      </c>
      <c r="B11" s="8">
        <f t="shared" ref="B11" si="3">WEEKDAY(E11,2)</f>
        <v>4</v>
      </c>
      <c r="C11" s="15"/>
      <c r="D11" s="10" t="str">
        <f>IF(B11=1,"Mo",IF(B11=2,"Tue",IF(B11=3,"Wed",IF(B11=4,"Thu",IF(B11=5,"Fri",IF(B11=6,"Sat",IF(B11=7,"Sun","")))))))</f>
        <v>Thu</v>
      </c>
      <c r="E11" s="16">
        <f>+E9+1</f>
        <v>43832</v>
      </c>
      <c r="F11" s="18"/>
      <c r="G11" s="18">
        <v>9005</v>
      </c>
      <c r="H11" s="73" t="s">
        <v>100</v>
      </c>
      <c r="I11" s="73"/>
      <c r="J11" s="17"/>
      <c r="K11" s="18" t="s">
        <v>72</v>
      </c>
      <c r="L11" s="18"/>
      <c r="M11" s="19">
        <v>0.5</v>
      </c>
      <c r="O11" s="8"/>
      <c r="P11" s="2"/>
    </row>
    <row r="12" spans="1:16" ht="29.15" customHeight="1" thickBot="1" x14ac:dyDescent="0.3">
      <c r="A12" s="7">
        <f t="shared" si="0"/>
        <v>1</v>
      </c>
      <c r="B12" s="8">
        <f>WEEKDAY(E12,2)</f>
        <v>5</v>
      </c>
      <c r="C12" s="15"/>
      <c r="D12" s="10" t="str">
        <f>IF(B12=1,"Mo",IF(B12=2,"Tue",IF(B12=3,"Wed",IF(B12=4,"Thu",IF(B12=5,"Fri",IF(B12=6,"Sat",IF(B12=7,"Sun","")))))))</f>
        <v>Fri</v>
      </c>
      <c r="E12" s="16">
        <f>+E10+1</f>
        <v>43833</v>
      </c>
      <c r="F12" s="18" t="s">
        <v>38</v>
      </c>
      <c r="G12" s="18">
        <v>9001</v>
      </c>
      <c r="H12" s="73" t="s">
        <v>103</v>
      </c>
      <c r="I12" s="73"/>
      <c r="J12" s="17"/>
      <c r="K12" s="18" t="s">
        <v>72</v>
      </c>
      <c r="L12" s="18"/>
      <c r="M12" s="19">
        <v>6</v>
      </c>
      <c r="O12" s="8" t="s">
        <v>14</v>
      </c>
      <c r="P12" s="2">
        <f>COUNTIF($G$9:$G$48, 9003)</f>
        <v>17</v>
      </c>
    </row>
    <row r="13" spans="1:16" ht="29.15" customHeight="1" thickBot="1" x14ac:dyDescent="0.3">
      <c r="A13" s="7">
        <f t="shared" si="0"/>
        <v>1</v>
      </c>
      <c r="B13" s="8">
        <f>WEEKDAY(E13,2)</f>
        <v>5</v>
      </c>
      <c r="C13" s="15"/>
      <c r="D13" s="10" t="str">
        <f>IF(B13=1,"Mo",IF(B13=2,"Tue",IF(B13=3,"Wed",IF(B13=4,"Thu",IF(B13=5,"Fri",IF(B13=6,"Sat",IF(B13=7,"Sun","")))))))</f>
        <v>Fri</v>
      </c>
      <c r="E13" s="16">
        <f>+E10+1</f>
        <v>43833</v>
      </c>
      <c r="F13" s="18"/>
      <c r="G13" s="18">
        <v>9005</v>
      </c>
      <c r="H13" s="73" t="s">
        <v>91</v>
      </c>
      <c r="I13" s="73"/>
      <c r="J13" s="17"/>
      <c r="K13" s="18" t="s">
        <v>93</v>
      </c>
      <c r="L13" s="18"/>
      <c r="M13" s="19">
        <v>2</v>
      </c>
      <c r="O13" s="8"/>
      <c r="P13" s="2"/>
    </row>
    <row r="14" spans="1:16" ht="29.15" customHeight="1" thickBot="1" x14ac:dyDescent="0.3">
      <c r="A14" s="7" t="str">
        <f t="shared" si="0"/>
        <v/>
      </c>
      <c r="B14" s="8">
        <f t="shared" si="1"/>
        <v>6</v>
      </c>
      <c r="C14" s="15"/>
      <c r="D14" s="10" t="str">
        <f t="shared" ref="D14:D48" si="4">IF(B14=1,"Mo",IF(B14=2,"Tue",IF(B14=3,"Wed",IF(B14=4,"Thu",IF(B14=5,"Fri",IF(B14=6,"Sat",IF(B14=7,"Sun","")))))))</f>
        <v>Sat</v>
      </c>
      <c r="E14" s="16">
        <f>+E12+1</f>
        <v>43834</v>
      </c>
      <c r="F14" s="18"/>
      <c r="G14" s="18"/>
      <c r="H14" s="73"/>
      <c r="I14" s="73"/>
      <c r="J14" s="17"/>
      <c r="K14" s="18"/>
      <c r="L14" s="18"/>
      <c r="M14" s="19"/>
      <c r="O14" s="1" t="s">
        <v>15</v>
      </c>
      <c r="P14" s="2">
        <f>COUNTIF($G$9:$G$48, 9005)</f>
        <v>4</v>
      </c>
    </row>
    <row r="15" spans="1:16" ht="29.15" customHeight="1" thickBot="1" x14ac:dyDescent="0.3">
      <c r="A15" s="7" t="str">
        <f t="shared" si="0"/>
        <v/>
      </c>
      <c r="B15" s="8">
        <f t="shared" si="1"/>
        <v>7</v>
      </c>
      <c r="C15" s="15"/>
      <c r="D15" s="10" t="str">
        <f t="shared" si="4"/>
        <v>Sun</v>
      </c>
      <c r="E15" s="16">
        <f t="shared" ref="E15:E42" si="5">+E14+1</f>
        <v>43835</v>
      </c>
      <c r="F15" s="18"/>
      <c r="G15" s="18"/>
      <c r="H15" s="73"/>
      <c r="I15" s="73"/>
      <c r="J15" s="17"/>
      <c r="K15" s="18"/>
      <c r="L15" s="18"/>
      <c r="M15" s="19"/>
    </row>
    <row r="16" spans="1:16" ht="29.15" customHeight="1" thickBot="1" x14ac:dyDescent="0.3">
      <c r="A16" s="7">
        <f t="shared" si="0"/>
        <v>1</v>
      </c>
      <c r="B16" s="8">
        <f t="shared" si="1"/>
        <v>1</v>
      </c>
      <c r="C16" s="15"/>
      <c r="D16" s="10" t="str">
        <f t="shared" si="4"/>
        <v>Mo</v>
      </c>
      <c r="E16" s="16">
        <f t="shared" si="5"/>
        <v>43836</v>
      </c>
      <c r="F16" s="18" t="s">
        <v>20</v>
      </c>
      <c r="G16" s="18">
        <v>9003</v>
      </c>
      <c r="H16" s="73" t="s">
        <v>82</v>
      </c>
      <c r="I16" s="73"/>
      <c r="J16" s="17"/>
      <c r="K16" s="18" t="s">
        <v>72</v>
      </c>
      <c r="L16" s="18"/>
      <c r="M16" s="19">
        <v>8</v>
      </c>
    </row>
    <row r="17" spans="1:13" ht="29.15" customHeight="1" thickBot="1" x14ac:dyDescent="0.3">
      <c r="A17" s="7">
        <f t="shared" si="0"/>
        <v>1</v>
      </c>
      <c r="B17" s="8">
        <f t="shared" si="1"/>
        <v>2</v>
      </c>
      <c r="C17" s="15"/>
      <c r="D17" s="10" t="str">
        <f t="shared" si="4"/>
        <v>Tue</v>
      </c>
      <c r="E17" s="16">
        <f>+E16+1</f>
        <v>43837</v>
      </c>
      <c r="F17" s="18" t="s">
        <v>20</v>
      </c>
      <c r="G17" s="18">
        <v>9003</v>
      </c>
      <c r="H17" s="73" t="s">
        <v>83</v>
      </c>
      <c r="I17" s="73"/>
      <c r="J17" s="17"/>
      <c r="K17" s="18" t="s">
        <v>72</v>
      </c>
      <c r="L17" s="18"/>
      <c r="M17" s="19">
        <v>6</v>
      </c>
    </row>
    <row r="18" spans="1:13" ht="29.15" customHeight="1" thickBot="1" x14ac:dyDescent="0.3">
      <c r="A18" s="7">
        <f t="shared" ref="A18" si="6">IF(OR(C18="f",C18="u",C18="F",C18="U"),"",IF(OR(B18=1,B18=2,B18=3,B18=4,B18=5),1,""))</f>
        <v>1</v>
      </c>
      <c r="B18" s="8">
        <f t="shared" ref="B18" si="7">WEEKDAY(E18,2)</f>
        <v>2</v>
      </c>
      <c r="C18" s="15"/>
      <c r="D18" s="10" t="str">
        <f t="shared" ref="D18" si="8">IF(B18=1,"Mo",IF(B18=2,"Tue",IF(B18=3,"Wed",IF(B18=4,"Thu",IF(B18=5,"Fri",IF(B18=6,"Sat",IF(B18=7,"Sun","")))))))</f>
        <v>Tue</v>
      </c>
      <c r="E18" s="16">
        <f>+E16+1</f>
        <v>43837</v>
      </c>
      <c r="F18" s="18"/>
      <c r="G18" s="18">
        <v>9005</v>
      </c>
      <c r="H18" s="73" t="s">
        <v>91</v>
      </c>
      <c r="I18" s="73"/>
      <c r="J18" s="17"/>
      <c r="K18" s="18" t="s">
        <v>93</v>
      </c>
      <c r="L18" s="18"/>
      <c r="M18" s="19">
        <v>2</v>
      </c>
    </row>
    <row r="19" spans="1:13" ht="29.15" customHeight="1" thickBot="1" x14ac:dyDescent="0.3">
      <c r="A19" s="7">
        <f t="shared" si="0"/>
        <v>1</v>
      </c>
      <c r="B19" s="8">
        <f t="shared" si="1"/>
        <v>3</v>
      </c>
      <c r="C19" s="15"/>
      <c r="D19" s="10" t="str">
        <f>IF(B19=1,"Mo",IF(B19=2,"Tue",IF(B19=3,"Wed",IF(B19=4,"Thu",IF(B19=5,"Fri",IF(B19=6,"Sat",IF(B19=7,"Sun","")))))))</f>
        <v>Wed</v>
      </c>
      <c r="E19" s="16">
        <f>+E17+1</f>
        <v>43838</v>
      </c>
      <c r="F19" s="18" t="s">
        <v>20</v>
      </c>
      <c r="G19" s="18">
        <v>9003</v>
      </c>
      <c r="H19" s="73" t="s">
        <v>83</v>
      </c>
      <c r="I19" s="73"/>
      <c r="J19" s="17"/>
      <c r="K19" s="18" t="s">
        <v>72</v>
      </c>
      <c r="L19" s="18"/>
      <c r="M19" s="19">
        <v>8</v>
      </c>
    </row>
    <row r="20" spans="1:13" ht="29.15" customHeight="1" thickBot="1" x14ac:dyDescent="0.3">
      <c r="A20" s="7">
        <f t="shared" si="0"/>
        <v>1</v>
      </c>
      <c r="B20" s="8">
        <f t="shared" si="1"/>
        <v>4</v>
      </c>
      <c r="C20" s="15"/>
      <c r="D20" s="10" t="str">
        <f>IF(B20=1,"Mo",IF(B20=2,"Tue",IF(B20=3,"Wed",IF(B20=4,"Thu",IF(B20=5,"Fri",IF(B20=6,"Sat",IF(B20=7,"Sun","")))))))</f>
        <v>Thu</v>
      </c>
      <c r="E20" s="16">
        <f t="shared" si="5"/>
        <v>43839</v>
      </c>
      <c r="F20" s="18" t="s">
        <v>20</v>
      </c>
      <c r="G20" s="18">
        <v>9003</v>
      </c>
      <c r="H20" s="73" t="s">
        <v>102</v>
      </c>
      <c r="I20" s="73"/>
      <c r="J20" s="17"/>
      <c r="K20" s="18" t="s">
        <v>72</v>
      </c>
      <c r="L20" s="18"/>
      <c r="M20" s="19">
        <v>8</v>
      </c>
    </row>
    <row r="21" spans="1:13" ht="29.15" customHeight="1" thickBot="1" x14ac:dyDescent="0.3">
      <c r="A21" s="7">
        <f t="shared" si="0"/>
        <v>1</v>
      </c>
      <c r="B21" s="8">
        <f t="shared" si="1"/>
        <v>5</v>
      </c>
      <c r="C21" s="15"/>
      <c r="D21" s="10" t="str">
        <f>IF(B21=1,"Mo",IF(B21=2,"Tue",IF(B21=3,"Wed",IF(B21=4,"Thu",IF(B21=5,"Fri",IF(B21=6,"Sat",IF(B21=7,"Sun","")))))))</f>
        <v>Fri</v>
      </c>
      <c r="E21" s="16">
        <f>+E20+1</f>
        <v>43840</v>
      </c>
      <c r="F21" s="18"/>
      <c r="G21" s="18">
        <v>9005</v>
      </c>
      <c r="H21" s="73" t="s">
        <v>91</v>
      </c>
      <c r="I21" s="73"/>
      <c r="J21" s="17"/>
      <c r="K21" s="18" t="s">
        <v>84</v>
      </c>
      <c r="L21" s="18"/>
      <c r="M21" s="19">
        <v>5</v>
      </c>
    </row>
    <row r="22" spans="1:13" ht="29.15" customHeight="1" thickBot="1" x14ac:dyDescent="0.3">
      <c r="A22" s="7">
        <f t="shared" si="0"/>
        <v>1</v>
      </c>
      <c r="B22" s="8">
        <f t="shared" si="1"/>
        <v>5</v>
      </c>
      <c r="C22" s="15"/>
      <c r="D22" s="10" t="str">
        <f>IF(B22=1,"Mo",IF(B22=2,"Tue",IF(B22=3,"Wed",IF(B22=4,"Thu",IF(B22=5,"Fri",IF(B22=6,"Sat",IF(B22=7,"Sun","")))))))</f>
        <v>Fri</v>
      </c>
      <c r="E22" s="16">
        <f>+E20+1</f>
        <v>43840</v>
      </c>
      <c r="F22" s="18" t="s">
        <v>20</v>
      </c>
      <c r="G22" s="18">
        <v>9003</v>
      </c>
      <c r="H22" s="73" t="s">
        <v>94</v>
      </c>
      <c r="I22" s="73"/>
      <c r="J22" s="17"/>
      <c r="K22" s="18" t="s">
        <v>72</v>
      </c>
      <c r="L22" s="18"/>
      <c r="M22" s="19">
        <v>3</v>
      </c>
    </row>
    <row r="23" spans="1:13" ht="29.15" customHeight="1" thickBot="1" x14ac:dyDescent="0.3">
      <c r="A23" s="7" t="str">
        <f t="shared" si="0"/>
        <v/>
      </c>
      <c r="B23" s="8">
        <f t="shared" si="1"/>
        <v>6</v>
      </c>
      <c r="C23" s="15"/>
      <c r="D23" s="10" t="str">
        <f t="shared" si="4"/>
        <v>Sat</v>
      </c>
      <c r="E23" s="16">
        <f>+E21+1</f>
        <v>43841</v>
      </c>
      <c r="F23" s="18"/>
      <c r="G23" s="18"/>
      <c r="H23" s="73"/>
      <c r="I23" s="73"/>
      <c r="J23" s="17"/>
      <c r="K23" s="18"/>
      <c r="L23" s="18"/>
      <c r="M23" s="19"/>
    </row>
    <row r="24" spans="1:13" ht="29.15" customHeight="1" thickBot="1" x14ac:dyDescent="0.3">
      <c r="A24" s="7" t="str">
        <f t="shared" si="0"/>
        <v/>
      </c>
      <c r="B24" s="8">
        <f t="shared" si="1"/>
        <v>7</v>
      </c>
      <c r="C24" s="15"/>
      <c r="D24" s="10" t="str">
        <f t="shared" si="4"/>
        <v>Sun</v>
      </c>
      <c r="E24" s="16">
        <f t="shared" si="5"/>
        <v>43842</v>
      </c>
      <c r="F24" s="18"/>
      <c r="G24" s="18"/>
      <c r="H24" s="73"/>
      <c r="I24" s="73"/>
      <c r="J24" s="17"/>
      <c r="K24" s="18"/>
      <c r="L24" s="18"/>
      <c r="M24" s="19"/>
    </row>
    <row r="25" spans="1:13" ht="29.15" customHeight="1" thickBot="1" x14ac:dyDescent="0.3">
      <c r="A25" s="7">
        <f t="shared" si="0"/>
        <v>1</v>
      </c>
      <c r="B25" s="8">
        <f t="shared" si="1"/>
        <v>1</v>
      </c>
      <c r="C25" s="15"/>
      <c r="D25" s="10" t="str">
        <f t="shared" si="4"/>
        <v>Mo</v>
      </c>
      <c r="E25" s="16">
        <f t="shared" si="5"/>
        <v>43843</v>
      </c>
      <c r="F25" s="18" t="s">
        <v>64</v>
      </c>
      <c r="G25" s="18">
        <v>9001</v>
      </c>
      <c r="H25" s="73" t="s">
        <v>95</v>
      </c>
      <c r="I25" s="73"/>
      <c r="J25" s="17"/>
      <c r="K25" s="18" t="s">
        <v>72</v>
      </c>
      <c r="L25" s="18"/>
      <c r="M25" s="19">
        <v>8</v>
      </c>
    </row>
    <row r="26" spans="1:13" ht="29.15" customHeight="1" thickBot="1" x14ac:dyDescent="0.3">
      <c r="A26" s="7">
        <f t="shared" si="0"/>
        <v>1</v>
      </c>
      <c r="B26" s="8">
        <f t="shared" si="1"/>
        <v>2</v>
      </c>
      <c r="C26" s="15"/>
      <c r="D26" s="10" t="str">
        <f t="shared" si="4"/>
        <v>Tue</v>
      </c>
      <c r="E26" s="16">
        <f>+E25+1</f>
        <v>43844</v>
      </c>
      <c r="F26" s="18" t="s">
        <v>77</v>
      </c>
      <c r="G26" s="18">
        <v>9003</v>
      </c>
      <c r="H26" s="73" t="s">
        <v>96</v>
      </c>
      <c r="I26" s="73"/>
      <c r="J26" s="17"/>
      <c r="K26" s="18" t="s">
        <v>72</v>
      </c>
      <c r="L26" s="18"/>
      <c r="M26" s="19">
        <v>4</v>
      </c>
    </row>
    <row r="27" spans="1:13" ht="29.15" customHeight="1" thickBot="1" x14ac:dyDescent="0.3">
      <c r="A27" s="7">
        <f t="shared" ref="A27" si="9">IF(OR(C27="f",C27="u",C27="F",C27="U"),"",IF(OR(B27=1,B27=2,B27=3,B27=4,B27=5),1,""))</f>
        <v>1</v>
      </c>
      <c r="B27" s="8">
        <f t="shared" ref="B27" si="10">WEEKDAY(E27,2)</f>
        <v>2</v>
      </c>
      <c r="C27" s="15"/>
      <c r="D27" s="10" t="str">
        <f t="shared" ref="D27" si="11">IF(B27=1,"Mo",IF(B27=2,"Tue",IF(B27=3,"Wed",IF(B27=4,"Thu",IF(B27=5,"Fri",IF(B27=6,"Sat",IF(B27=7,"Sun","")))))))</f>
        <v>Tue</v>
      </c>
      <c r="E27" s="16">
        <f>+E25+1</f>
        <v>43844</v>
      </c>
      <c r="F27" s="18" t="s">
        <v>38</v>
      </c>
      <c r="G27" s="18">
        <v>9001</v>
      </c>
      <c r="H27" s="43" t="s">
        <v>101</v>
      </c>
      <c r="I27" s="43"/>
      <c r="J27" s="17"/>
      <c r="K27" s="18" t="s">
        <v>72</v>
      </c>
      <c r="L27" s="18"/>
      <c r="M27" s="19">
        <v>4</v>
      </c>
    </row>
    <row r="28" spans="1:13" ht="29.15" customHeight="1" thickBot="1" x14ac:dyDescent="0.3">
      <c r="A28" s="7">
        <f t="shared" si="0"/>
        <v>1</v>
      </c>
      <c r="B28" s="8">
        <f t="shared" si="1"/>
        <v>3</v>
      </c>
      <c r="C28" s="15"/>
      <c r="D28" s="10" t="str">
        <f t="shared" si="4"/>
        <v>Wed</v>
      </c>
      <c r="E28" s="16">
        <f>+E26+1</f>
        <v>43845</v>
      </c>
      <c r="F28" s="18" t="s">
        <v>77</v>
      </c>
      <c r="G28" s="18">
        <v>9003</v>
      </c>
      <c r="H28" s="73" t="s">
        <v>96</v>
      </c>
      <c r="I28" s="73"/>
      <c r="J28" s="17"/>
      <c r="K28" s="18" t="s">
        <v>72</v>
      </c>
      <c r="L28" s="18"/>
      <c r="M28" s="19">
        <v>4</v>
      </c>
    </row>
    <row r="29" spans="1:13" ht="29.15" customHeight="1" thickBot="1" x14ac:dyDescent="0.3">
      <c r="A29" s="7">
        <f t="shared" si="0"/>
        <v>1</v>
      </c>
      <c r="B29" s="8">
        <f t="shared" si="1"/>
        <v>4</v>
      </c>
      <c r="C29" s="15"/>
      <c r="D29" s="10" t="str">
        <f t="shared" si="4"/>
        <v>Thu</v>
      </c>
      <c r="E29" s="16">
        <f>+E28+1</f>
        <v>43846</v>
      </c>
      <c r="F29" s="18" t="s">
        <v>64</v>
      </c>
      <c r="G29" s="18">
        <v>9001</v>
      </c>
      <c r="H29" s="73" t="s">
        <v>99</v>
      </c>
      <c r="I29" s="73"/>
      <c r="J29" s="17"/>
      <c r="K29" s="18" t="s">
        <v>72</v>
      </c>
      <c r="L29" s="18"/>
      <c r="M29" s="19">
        <v>8</v>
      </c>
    </row>
    <row r="30" spans="1:13" ht="29.15" customHeight="1" thickBot="1" x14ac:dyDescent="0.3">
      <c r="A30" s="7">
        <f t="shared" si="0"/>
        <v>1</v>
      </c>
      <c r="B30" s="8">
        <f t="shared" si="1"/>
        <v>5</v>
      </c>
      <c r="C30" s="15"/>
      <c r="D30" s="10" t="str">
        <f t="shared" si="4"/>
        <v>Fri</v>
      </c>
      <c r="E30" s="16">
        <f>+E29+1</f>
        <v>43847</v>
      </c>
      <c r="F30" s="18" t="s">
        <v>38</v>
      </c>
      <c r="G30" s="18">
        <v>9001</v>
      </c>
      <c r="H30" s="43" t="s">
        <v>92</v>
      </c>
      <c r="I30" s="43"/>
      <c r="J30" s="17"/>
      <c r="K30" s="18" t="s">
        <v>93</v>
      </c>
      <c r="L30" s="18"/>
      <c r="M30" s="19">
        <v>2</v>
      </c>
    </row>
    <row r="31" spans="1:13" ht="29.15" customHeight="1" thickBot="1" x14ac:dyDescent="0.3">
      <c r="A31" s="7">
        <f t="shared" si="0"/>
        <v>1</v>
      </c>
      <c r="B31" s="8">
        <f t="shared" si="1"/>
        <v>5</v>
      </c>
      <c r="C31" s="15"/>
      <c r="D31" s="10" t="str">
        <f t="shared" si="4"/>
        <v>Fri</v>
      </c>
      <c r="E31" s="16">
        <f>+E29+1</f>
        <v>43847</v>
      </c>
      <c r="F31" s="18" t="s">
        <v>64</v>
      </c>
      <c r="G31" s="18">
        <v>9001</v>
      </c>
      <c r="H31" s="73" t="s">
        <v>99</v>
      </c>
      <c r="I31" s="73"/>
      <c r="J31" s="17"/>
      <c r="K31" s="18" t="s">
        <v>72</v>
      </c>
      <c r="L31" s="18"/>
      <c r="M31" s="19">
        <v>6</v>
      </c>
    </row>
    <row r="32" spans="1:13" ht="29.15" customHeight="1" thickBot="1" x14ac:dyDescent="0.3">
      <c r="A32" s="7" t="str">
        <f t="shared" si="0"/>
        <v/>
      </c>
      <c r="B32" s="8">
        <f t="shared" si="1"/>
        <v>6</v>
      </c>
      <c r="C32" s="15"/>
      <c r="D32" s="10" t="str">
        <f t="shared" si="4"/>
        <v>Sat</v>
      </c>
      <c r="E32" s="16">
        <f t="shared" si="5"/>
        <v>43848</v>
      </c>
      <c r="F32" s="18"/>
      <c r="G32" s="18"/>
      <c r="H32" s="73"/>
      <c r="I32" s="73"/>
      <c r="J32" s="17"/>
      <c r="K32" s="18"/>
      <c r="L32" s="18"/>
      <c r="M32" s="19"/>
    </row>
    <row r="33" spans="1:15" ht="29.15" customHeight="1" thickBot="1" x14ac:dyDescent="0.3">
      <c r="A33" s="7" t="str">
        <f t="shared" si="0"/>
        <v/>
      </c>
      <c r="B33" s="8">
        <f t="shared" si="1"/>
        <v>7</v>
      </c>
      <c r="C33" s="15"/>
      <c r="D33" s="10" t="str">
        <f t="shared" si="4"/>
        <v>Sun</v>
      </c>
      <c r="E33" s="16">
        <f t="shared" si="5"/>
        <v>43849</v>
      </c>
      <c r="F33" s="18"/>
      <c r="G33" s="18"/>
      <c r="H33" s="73"/>
      <c r="I33" s="73"/>
      <c r="J33" s="17"/>
      <c r="K33" s="18"/>
      <c r="L33" s="18"/>
      <c r="M33" s="19"/>
    </row>
    <row r="34" spans="1:15" ht="29.15" customHeight="1" thickBot="1" x14ac:dyDescent="0.3">
      <c r="A34" s="7">
        <f t="shared" si="0"/>
        <v>1</v>
      </c>
      <c r="B34" s="8">
        <f t="shared" si="1"/>
        <v>1</v>
      </c>
      <c r="C34" s="15"/>
      <c r="D34" s="10" t="str">
        <f t="shared" si="4"/>
        <v>Mo</v>
      </c>
      <c r="E34" s="16">
        <f>+E33+1</f>
        <v>43850</v>
      </c>
      <c r="F34" s="18" t="s">
        <v>64</v>
      </c>
      <c r="G34" s="18">
        <v>9001</v>
      </c>
      <c r="H34" s="73" t="s">
        <v>87</v>
      </c>
      <c r="I34" s="73"/>
      <c r="J34" s="17"/>
      <c r="K34" s="18" t="s">
        <v>72</v>
      </c>
      <c r="L34" s="18"/>
      <c r="M34" s="19">
        <v>4</v>
      </c>
    </row>
    <row r="35" spans="1:15" ht="29.15" customHeight="1" thickBot="1" x14ac:dyDescent="0.3">
      <c r="A35" s="7">
        <f t="shared" si="0"/>
        <v>1</v>
      </c>
      <c r="B35" s="8">
        <f t="shared" si="1"/>
        <v>1</v>
      </c>
      <c r="C35" s="15"/>
      <c r="D35" s="10" t="str">
        <f t="shared" si="4"/>
        <v>Mo</v>
      </c>
      <c r="E35" s="16">
        <f>+E33+1</f>
        <v>43850</v>
      </c>
      <c r="F35" s="18" t="s">
        <v>77</v>
      </c>
      <c r="G35" s="18">
        <v>9003</v>
      </c>
      <c r="H35" s="43" t="s">
        <v>96</v>
      </c>
      <c r="I35" s="43"/>
      <c r="J35" s="17"/>
      <c r="K35" s="18" t="s">
        <v>72</v>
      </c>
      <c r="L35" s="18"/>
      <c r="M35" s="19">
        <v>4</v>
      </c>
    </row>
    <row r="36" spans="1:15" ht="29.15" customHeight="1" thickBot="1" x14ac:dyDescent="0.3">
      <c r="A36" s="7">
        <f t="shared" si="0"/>
        <v>1</v>
      </c>
      <c r="B36" s="8">
        <f t="shared" si="1"/>
        <v>2</v>
      </c>
      <c r="C36" s="15"/>
      <c r="D36" s="10" t="str">
        <f t="shared" si="4"/>
        <v>Tue</v>
      </c>
      <c r="E36" s="16">
        <f>+E34+1</f>
        <v>43851</v>
      </c>
      <c r="F36" s="18" t="s">
        <v>77</v>
      </c>
      <c r="G36" s="18">
        <v>9003</v>
      </c>
      <c r="H36" s="73" t="s">
        <v>96</v>
      </c>
      <c r="I36" s="73"/>
      <c r="J36" s="17"/>
      <c r="K36" s="18" t="s">
        <v>72</v>
      </c>
      <c r="L36" s="18"/>
      <c r="M36" s="19">
        <v>8</v>
      </c>
    </row>
    <row r="37" spans="1:15" ht="29.15" customHeight="1" thickBot="1" x14ac:dyDescent="0.3">
      <c r="A37" s="7">
        <f t="shared" si="0"/>
        <v>1</v>
      </c>
      <c r="B37" s="8">
        <f t="shared" si="1"/>
        <v>3</v>
      </c>
      <c r="C37" s="15"/>
      <c r="D37" s="10" t="str">
        <f t="shared" si="4"/>
        <v>Wed</v>
      </c>
      <c r="E37" s="16">
        <f t="shared" si="5"/>
        <v>43852</v>
      </c>
      <c r="F37" s="18" t="s">
        <v>77</v>
      </c>
      <c r="G37" s="18">
        <v>9003</v>
      </c>
      <c r="H37" s="73" t="s">
        <v>97</v>
      </c>
      <c r="I37" s="73"/>
      <c r="J37" s="17"/>
      <c r="K37" s="18" t="s">
        <v>72</v>
      </c>
      <c r="L37" s="18"/>
      <c r="M37" s="19">
        <v>8</v>
      </c>
    </row>
    <row r="38" spans="1:15" ht="29.15" customHeight="1" thickBot="1" x14ac:dyDescent="0.3">
      <c r="A38" s="7">
        <f t="shared" si="0"/>
        <v>1</v>
      </c>
      <c r="B38" s="8">
        <f t="shared" si="1"/>
        <v>4</v>
      </c>
      <c r="C38" s="15"/>
      <c r="D38" s="10" t="str">
        <f t="shared" si="4"/>
        <v>Thu</v>
      </c>
      <c r="E38" s="16">
        <f t="shared" si="5"/>
        <v>43853</v>
      </c>
      <c r="F38" s="18" t="s">
        <v>77</v>
      </c>
      <c r="G38" s="18">
        <v>9003</v>
      </c>
      <c r="H38" s="73" t="s">
        <v>98</v>
      </c>
      <c r="I38" s="73"/>
      <c r="J38" s="17"/>
      <c r="K38" s="18" t="s">
        <v>72</v>
      </c>
      <c r="L38" s="18"/>
      <c r="M38" s="19">
        <v>8</v>
      </c>
    </row>
    <row r="39" spans="1:15" ht="29.15" customHeight="1" thickBot="1" x14ac:dyDescent="0.3">
      <c r="A39" s="7">
        <f t="shared" si="0"/>
        <v>1</v>
      </c>
      <c r="B39" s="8">
        <f t="shared" si="1"/>
        <v>5</v>
      </c>
      <c r="C39" s="15"/>
      <c r="D39" s="10" t="str">
        <f t="shared" si="4"/>
        <v>Fri</v>
      </c>
      <c r="E39" s="16">
        <f>+E38+1</f>
        <v>43854</v>
      </c>
      <c r="F39" s="18" t="s">
        <v>77</v>
      </c>
      <c r="G39" s="18">
        <v>9003</v>
      </c>
      <c r="H39" s="73" t="s">
        <v>85</v>
      </c>
      <c r="I39" s="73"/>
      <c r="J39" s="17"/>
      <c r="K39" s="18" t="s">
        <v>72</v>
      </c>
      <c r="L39" s="18"/>
      <c r="M39" s="19">
        <v>2</v>
      </c>
    </row>
    <row r="40" spans="1:15" ht="29.15" customHeight="1" thickBot="1" x14ac:dyDescent="0.3">
      <c r="A40" s="7">
        <f t="shared" si="0"/>
        <v>1</v>
      </c>
      <c r="B40" s="8">
        <f t="shared" si="1"/>
        <v>5</v>
      </c>
      <c r="C40" s="15"/>
      <c r="D40" s="10" t="str">
        <f t="shared" si="4"/>
        <v>Fri</v>
      </c>
      <c r="E40" s="16">
        <f>+E38+1</f>
        <v>43854</v>
      </c>
      <c r="F40" s="18" t="s">
        <v>20</v>
      </c>
      <c r="G40" s="18">
        <v>9003</v>
      </c>
      <c r="H40" s="43" t="s">
        <v>86</v>
      </c>
      <c r="I40" s="43"/>
      <c r="J40" s="17"/>
      <c r="K40" s="18" t="s">
        <v>72</v>
      </c>
      <c r="L40" s="18"/>
      <c r="M40" s="19">
        <v>6</v>
      </c>
    </row>
    <row r="41" spans="1:15" ht="29.15" customHeight="1" thickBot="1" x14ac:dyDescent="0.3">
      <c r="A41" s="7" t="str">
        <f t="shared" si="0"/>
        <v/>
      </c>
      <c r="B41" s="8">
        <f t="shared" si="1"/>
        <v>6</v>
      </c>
      <c r="C41" s="15"/>
      <c r="D41" s="10" t="str">
        <f t="shared" si="4"/>
        <v>Sat</v>
      </c>
      <c r="E41" s="16">
        <f>+E39+1</f>
        <v>43855</v>
      </c>
      <c r="F41" s="18"/>
      <c r="G41" s="18"/>
      <c r="H41" s="73"/>
      <c r="I41" s="73"/>
      <c r="J41" s="17"/>
      <c r="K41" s="18"/>
      <c r="L41" s="18"/>
      <c r="M41" s="19"/>
    </row>
    <row r="42" spans="1:15" ht="29.15" customHeight="1" thickBot="1" x14ac:dyDescent="0.3">
      <c r="A42" s="7" t="str">
        <f t="shared" si="0"/>
        <v/>
      </c>
      <c r="B42" s="8">
        <f t="shared" si="1"/>
        <v>7</v>
      </c>
      <c r="C42" s="15"/>
      <c r="D42" s="10" t="str">
        <f t="shared" si="4"/>
        <v>Sun</v>
      </c>
      <c r="E42" s="16">
        <f t="shared" si="5"/>
        <v>43856</v>
      </c>
      <c r="F42" s="18"/>
      <c r="G42" s="18"/>
      <c r="H42" s="73"/>
      <c r="I42" s="73"/>
      <c r="J42" s="17"/>
      <c r="K42" s="18"/>
      <c r="L42" s="18"/>
      <c r="M42" s="19"/>
    </row>
    <row r="43" spans="1:15" ht="29.15" customHeight="1" thickBot="1" x14ac:dyDescent="0.3">
      <c r="A43" s="7">
        <f t="shared" si="0"/>
        <v>1</v>
      </c>
      <c r="B43" s="8">
        <f>WEEKDAY(E43,2)</f>
        <v>1</v>
      </c>
      <c r="C43" s="15"/>
      <c r="D43" s="10" t="str">
        <f>IF(B43=1,"Mo",IF(B43=2,"Tue",IF(B43=3,"Wed",IF(B43=4,"Thu",IF(B43=5,"Fri",IF(B43=6,"Sat",IF(B43=7,"Sun","")))))))</f>
        <v>Mo</v>
      </c>
      <c r="E43" s="16">
        <f>+E42+1</f>
        <v>43857</v>
      </c>
      <c r="F43" s="18" t="s">
        <v>77</v>
      </c>
      <c r="G43" s="18">
        <v>9003</v>
      </c>
      <c r="H43" s="73" t="s">
        <v>89</v>
      </c>
      <c r="I43" s="73"/>
      <c r="J43" s="17"/>
      <c r="K43" s="18" t="s">
        <v>90</v>
      </c>
      <c r="L43" s="18"/>
      <c r="M43" s="19">
        <v>2</v>
      </c>
    </row>
    <row r="44" spans="1:15" ht="29.15" customHeight="1" thickBot="1" x14ac:dyDescent="0.3">
      <c r="A44" s="7">
        <f t="shared" si="0"/>
        <v>1</v>
      </c>
      <c r="B44" s="8">
        <f>WEEKDAY(E43,2)</f>
        <v>1</v>
      </c>
      <c r="C44" s="15"/>
      <c r="D44" s="10" t="str">
        <f>IF(B43=1,"Mo",IF(B43=2,"Tue",IF(B43=3,"Wed",IF(B43=4,"Thu",IF(B43=5,"Fri",IF(B43=6,"Sat",IF(B43=7,"Sun","")))))))</f>
        <v>Mo</v>
      </c>
      <c r="E44" s="16">
        <f>+E42+1</f>
        <v>43857</v>
      </c>
      <c r="F44" s="18" t="s">
        <v>77</v>
      </c>
      <c r="G44" s="18">
        <v>9003</v>
      </c>
      <c r="H44" s="73" t="s">
        <v>88</v>
      </c>
      <c r="I44" s="73"/>
      <c r="J44" s="17"/>
      <c r="K44" s="18" t="s">
        <v>72</v>
      </c>
      <c r="L44" s="18"/>
      <c r="M44" s="19">
        <v>6</v>
      </c>
    </row>
    <row r="45" spans="1:15" ht="29.15" customHeight="1" thickBot="1" x14ac:dyDescent="0.3">
      <c r="A45" s="7">
        <f t="shared" si="0"/>
        <v>1</v>
      </c>
      <c r="B45" s="8">
        <f t="shared" si="1"/>
        <v>2</v>
      </c>
      <c r="C45" s="15"/>
      <c r="D45" s="10" t="str">
        <f t="shared" si="4"/>
        <v>Tue</v>
      </c>
      <c r="E45" s="16">
        <f>+E43+1</f>
        <v>43858</v>
      </c>
      <c r="F45" s="18" t="s">
        <v>77</v>
      </c>
      <c r="G45" s="18">
        <v>9003</v>
      </c>
      <c r="H45" s="73" t="s">
        <v>80</v>
      </c>
      <c r="I45" s="73"/>
      <c r="J45" s="17"/>
      <c r="K45" s="18" t="s">
        <v>72</v>
      </c>
      <c r="L45" s="18"/>
      <c r="M45" s="19">
        <v>8</v>
      </c>
    </row>
    <row r="46" spans="1:15" ht="29.15" customHeight="1" thickBot="1" x14ac:dyDescent="0.3">
      <c r="A46" s="7">
        <f t="shared" si="0"/>
        <v>1</v>
      </c>
      <c r="B46" s="8">
        <f>WEEKDAY(E45+1,2)</f>
        <v>3</v>
      </c>
      <c r="C46" s="15"/>
      <c r="D46" s="10" t="str">
        <f t="shared" si="4"/>
        <v>Wed</v>
      </c>
      <c r="E46" s="20">
        <f>IF(MONTH(E45+1)&gt;MONTH(E45),"",E45+1)</f>
        <v>43859</v>
      </c>
      <c r="F46" s="18" t="s">
        <v>20</v>
      </c>
      <c r="G46" s="18">
        <v>9003</v>
      </c>
      <c r="H46" s="43" t="s">
        <v>86</v>
      </c>
      <c r="I46" s="43"/>
      <c r="J46" s="17"/>
      <c r="K46" s="18" t="s">
        <v>72</v>
      </c>
      <c r="L46" s="18"/>
      <c r="M46" s="19">
        <v>8</v>
      </c>
    </row>
    <row r="47" spans="1:15" ht="29.15" customHeight="1" thickBot="1" x14ac:dyDescent="0.3">
      <c r="A47" s="7">
        <f t="shared" si="0"/>
        <v>1</v>
      </c>
      <c r="B47" s="8">
        <f>WEEKDAY(E45+2,2)</f>
        <v>4</v>
      </c>
      <c r="C47" s="15"/>
      <c r="D47" s="10" t="str">
        <f t="shared" si="4"/>
        <v>Thu</v>
      </c>
      <c r="E47" s="16">
        <f>IF(MONTH(E45+2)&gt;MONTH(E45),"",E45+2)</f>
        <v>43860</v>
      </c>
      <c r="F47" s="18"/>
      <c r="G47" s="18">
        <v>9010</v>
      </c>
      <c r="H47" s="73" t="s">
        <v>79</v>
      </c>
      <c r="I47" s="73"/>
      <c r="J47" s="17"/>
      <c r="K47" s="18"/>
      <c r="L47" s="18"/>
      <c r="M47" s="19"/>
    </row>
    <row r="48" spans="1:15" ht="29.15" customHeight="1" thickBot="1" x14ac:dyDescent="0.3">
      <c r="A48" s="7">
        <f t="shared" si="0"/>
        <v>1</v>
      </c>
      <c r="B48" s="8">
        <f>WEEKDAY(E45+3,2)</f>
        <v>5</v>
      </c>
      <c r="C48" s="15"/>
      <c r="D48" s="10" t="str">
        <f t="shared" si="4"/>
        <v>Fri</v>
      </c>
      <c r="E48" s="21">
        <f>IF(MONTH(E45+3)&gt;MONTH(E45),"",E45+3)</f>
        <v>43861</v>
      </c>
      <c r="F48" s="18"/>
      <c r="G48" s="18">
        <v>9010</v>
      </c>
      <c r="H48" s="73" t="s">
        <v>79</v>
      </c>
      <c r="I48" s="73"/>
      <c r="J48" s="17"/>
      <c r="K48" s="18"/>
      <c r="L48" s="18"/>
      <c r="M48" s="19"/>
      <c r="N48" s="8"/>
      <c r="O48" s="8"/>
    </row>
    <row r="49" spans="4:15" ht="30" customHeight="1" thickBot="1" x14ac:dyDescent="0.3">
      <c r="D49" s="22"/>
      <c r="E49" s="23"/>
      <c r="F49" s="24"/>
      <c r="G49" s="35"/>
      <c r="H49" s="24"/>
      <c r="I49" s="25" t="s">
        <v>1</v>
      </c>
      <c r="J49" s="26"/>
      <c r="K49" s="26"/>
      <c r="L49" s="23"/>
      <c r="M49" s="27">
        <f>SUM(M9:M48)</f>
        <v>156</v>
      </c>
      <c r="N49" s="45"/>
      <c r="O49" s="45"/>
    </row>
    <row r="50" spans="4:15" ht="30" customHeight="1" thickBot="1" x14ac:dyDescent="0.3">
      <c r="D50" s="22"/>
      <c r="E50" s="23"/>
      <c r="F50" s="24"/>
      <c r="G50" s="24"/>
      <c r="H50" s="24"/>
      <c r="I50" s="25" t="s">
        <v>2</v>
      </c>
      <c r="J50" s="26"/>
      <c r="K50" s="26"/>
      <c r="L50" s="23"/>
      <c r="M50" s="27">
        <f>SUM(M49/8)</f>
        <v>19.5</v>
      </c>
    </row>
  </sheetData>
  <mergeCells count="46">
    <mergeCell ref="H44:I44"/>
    <mergeCell ref="H22:I22"/>
    <mergeCell ref="H29:I29"/>
    <mergeCell ref="H26:I26"/>
    <mergeCell ref="H18:I18"/>
    <mergeCell ref="H39:I39"/>
    <mergeCell ref="H33:I33"/>
    <mergeCell ref="H36:I36"/>
    <mergeCell ref="H34:I34"/>
    <mergeCell ref="D1:M1"/>
    <mergeCell ref="H47:I47"/>
    <mergeCell ref="H48:I48"/>
    <mergeCell ref="H42:I42"/>
    <mergeCell ref="H43:I43"/>
    <mergeCell ref="H45:I45"/>
    <mergeCell ref="H24:I24"/>
    <mergeCell ref="H14:I14"/>
    <mergeCell ref="H37:I37"/>
    <mergeCell ref="H38:I38"/>
    <mergeCell ref="H28:I28"/>
    <mergeCell ref="H10:I10"/>
    <mergeCell ref="H12:I12"/>
    <mergeCell ref="H41:I41"/>
    <mergeCell ref="H31:I31"/>
    <mergeCell ref="H32:I32"/>
    <mergeCell ref="D5:E5"/>
    <mergeCell ref="K6:M6"/>
    <mergeCell ref="H20:I20"/>
    <mergeCell ref="H21:I21"/>
    <mergeCell ref="H9:I9"/>
    <mergeCell ref="K7:K8"/>
    <mergeCell ref="L7:L8"/>
    <mergeCell ref="H7:I8"/>
    <mergeCell ref="H15:I15"/>
    <mergeCell ref="M7:M8"/>
    <mergeCell ref="H13:I13"/>
    <mergeCell ref="H11:I11"/>
    <mergeCell ref="C7:C8"/>
    <mergeCell ref="D7:E8"/>
    <mergeCell ref="F7:F8"/>
    <mergeCell ref="G7:G8"/>
    <mergeCell ref="H25:I25"/>
    <mergeCell ref="H23:I23"/>
    <mergeCell ref="H16:I16"/>
    <mergeCell ref="H17:I17"/>
    <mergeCell ref="H19:I19"/>
  </mergeCells>
  <phoneticPr fontId="0" type="noConversion"/>
  <conditionalFormatting sqref="C9:C48">
    <cfRule type="expression" dxfId="70" priority="2139" stopIfTrue="1">
      <formula>IF($A9=1,B9,)</formula>
    </cfRule>
    <cfRule type="expression" dxfId="69" priority="2140" stopIfTrue="1">
      <formula>IF($A9="",B9,)</formula>
    </cfRule>
  </conditionalFormatting>
  <conditionalFormatting sqref="E9">
    <cfRule type="expression" dxfId="68" priority="2141" stopIfTrue="1">
      <formula>IF($A9="",B9,"")</formula>
    </cfRule>
  </conditionalFormatting>
  <conditionalFormatting sqref="E10:E48">
    <cfRule type="expression" dxfId="67" priority="2142" stopIfTrue="1">
      <formula>IF($A10&lt;&gt;1,B10,"")</formula>
    </cfRule>
  </conditionalFormatting>
  <conditionalFormatting sqref="D9:D48">
    <cfRule type="expression" dxfId="66" priority="2143" stopIfTrue="1">
      <formula>IF($A9="",B9,)</formula>
    </cfRule>
  </conditionalFormatting>
  <conditionalFormatting sqref="G9:G10 G21 G23:G24 G31:G34 G29 G14:G15 G12 G47:G48 G41:G42">
    <cfRule type="expression" dxfId="65" priority="2144" stopIfTrue="1">
      <formula>#REF!="Freelancer"</formula>
    </cfRule>
    <cfRule type="expression" dxfId="64" priority="2145" stopIfTrue="1">
      <formula>#REF!="DTC Int. Staff"</formula>
    </cfRule>
  </conditionalFormatting>
  <conditionalFormatting sqref="G21 G29 G10 G23 G31:G32 G14 G12 G47:G48 G41">
    <cfRule type="expression" dxfId="63" priority="2137" stopIfTrue="1">
      <formula>$F$5="Freelancer"</formula>
    </cfRule>
    <cfRule type="expression" dxfId="62" priority="2138" stopIfTrue="1">
      <formula>$F$5="DTC Int. Staff"</formula>
    </cfRule>
  </conditionalFormatting>
  <conditionalFormatting sqref="G17">
    <cfRule type="expression" dxfId="61" priority="85" stopIfTrue="1">
      <formula>#REF!="Freelancer"</formula>
    </cfRule>
    <cfRule type="expression" dxfId="60" priority="86" stopIfTrue="1">
      <formula>#REF!="DTC Int. Staff"</formula>
    </cfRule>
  </conditionalFormatting>
  <conditionalFormatting sqref="G30">
    <cfRule type="expression" dxfId="59" priority="81" stopIfTrue="1">
      <formula>#REF!="Freelancer"</formula>
    </cfRule>
    <cfRule type="expression" dxfId="58" priority="82" stopIfTrue="1">
      <formula>#REF!="DTC Int. Staff"</formula>
    </cfRule>
  </conditionalFormatting>
  <conditionalFormatting sqref="G30">
    <cfRule type="expression" dxfId="57" priority="79" stopIfTrue="1">
      <formula>$F$5="Freelancer"</formula>
    </cfRule>
    <cfRule type="expression" dxfId="56" priority="80" stopIfTrue="1">
      <formula>$F$5="DTC Int. Staff"</formula>
    </cfRule>
  </conditionalFormatting>
  <conditionalFormatting sqref="G25">
    <cfRule type="expression" dxfId="55" priority="77" stopIfTrue="1">
      <formula>#REF!="Freelancer"</formula>
    </cfRule>
    <cfRule type="expression" dxfId="54" priority="78" stopIfTrue="1">
      <formula>#REF!="DTC Int. Staff"</formula>
    </cfRule>
  </conditionalFormatting>
  <conditionalFormatting sqref="G25">
    <cfRule type="expression" dxfId="53" priority="75" stopIfTrue="1">
      <formula>$F$5="Freelancer"</formula>
    </cfRule>
    <cfRule type="expression" dxfId="52" priority="76" stopIfTrue="1">
      <formula>$F$5="DTC Int. Staff"</formula>
    </cfRule>
  </conditionalFormatting>
  <conditionalFormatting sqref="G29">
    <cfRule type="expression" dxfId="51" priority="65" stopIfTrue="1">
      <formula>#REF!="Freelancer"</formula>
    </cfRule>
    <cfRule type="expression" dxfId="50" priority="66" stopIfTrue="1">
      <formula>#REF!="DTC Int. Staff"</formula>
    </cfRule>
  </conditionalFormatting>
  <conditionalFormatting sqref="G29">
    <cfRule type="expression" dxfId="49" priority="63" stopIfTrue="1">
      <formula>$F$5="Freelancer"</formula>
    </cfRule>
    <cfRule type="expression" dxfId="48" priority="64" stopIfTrue="1">
      <formula>$F$5="DTC Int. Staff"</formula>
    </cfRule>
  </conditionalFormatting>
  <conditionalFormatting sqref="G19">
    <cfRule type="expression" dxfId="47" priority="61" stopIfTrue="1">
      <formula>#REF!="Freelancer"</formula>
    </cfRule>
    <cfRule type="expression" dxfId="46" priority="62" stopIfTrue="1">
      <formula>#REF!="DTC Int. Staff"</formula>
    </cfRule>
  </conditionalFormatting>
  <conditionalFormatting sqref="G16">
    <cfRule type="expression" dxfId="45" priority="57" stopIfTrue="1">
      <formula>#REF!="Freelancer"</formula>
    </cfRule>
    <cfRule type="expression" dxfId="44" priority="58" stopIfTrue="1">
      <formula>#REF!="DTC Int. Staff"</formula>
    </cfRule>
  </conditionalFormatting>
  <conditionalFormatting sqref="G18">
    <cfRule type="expression" dxfId="43" priority="55" stopIfTrue="1">
      <formula>#REF!="Freelancer"</formula>
    </cfRule>
    <cfRule type="expression" dxfId="42" priority="56" stopIfTrue="1">
      <formula>#REF!="DTC Int. Staff"</formula>
    </cfRule>
  </conditionalFormatting>
  <conditionalFormatting sqref="G18">
    <cfRule type="expression" dxfId="41" priority="53" stopIfTrue="1">
      <formula>$F$5="Freelancer"</formula>
    </cfRule>
    <cfRule type="expression" dxfId="40" priority="54" stopIfTrue="1">
      <formula>$F$5="DTC Int. Staff"</formula>
    </cfRule>
  </conditionalFormatting>
  <conditionalFormatting sqref="G13">
    <cfRule type="expression" dxfId="39" priority="51" stopIfTrue="1">
      <formula>#REF!="Freelancer"</formula>
    </cfRule>
    <cfRule type="expression" dxfId="38" priority="52" stopIfTrue="1">
      <formula>#REF!="DTC Int. Staff"</formula>
    </cfRule>
  </conditionalFormatting>
  <conditionalFormatting sqref="G13">
    <cfRule type="expression" dxfId="37" priority="49" stopIfTrue="1">
      <formula>$F$5="Freelancer"</formula>
    </cfRule>
    <cfRule type="expression" dxfId="36" priority="50" stopIfTrue="1">
      <formula>$F$5="DTC Int. Staff"</formula>
    </cfRule>
  </conditionalFormatting>
  <conditionalFormatting sqref="G11">
    <cfRule type="expression" dxfId="35" priority="47" stopIfTrue="1">
      <formula>#REF!="Freelancer"</formula>
    </cfRule>
    <cfRule type="expression" dxfId="34" priority="48" stopIfTrue="1">
      <formula>#REF!="DTC Int. Staff"</formula>
    </cfRule>
  </conditionalFormatting>
  <conditionalFormatting sqref="G11">
    <cfRule type="expression" dxfId="33" priority="45" stopIfTrue="1">
      <formula>$F$5="Freelancer"</formula>
    </cfRule>
    <cfRule type="expression" dxfId="32" priority="46" stopIfTrue="1">
      <formula>$F$5="DTC Int. Staff"</formula>
    </cfRule>
  </conditionalFormatting>
  <conditionalFormatting sqref="G27">
    <cfRule type="expression" dxfId="31" priority="39" stopIfTrue="1">
      <formula>#REF!="Freelancer"</formula>
    </cfRule>
    <cfRule type="expression" dxfId="30" priority="40" stopIfTrue="1">
      <formula>#REF!="DTC Int. Staff"</formula>
    </cfRule>
  </conditionalFormatting>
  <conditionalFormatting sqref="G27">
    <cfRule type="expression" dxfId="29" priority="37" stopIfTrue="1">
      <formula>$F$5="Freelancer"</formula>
    </cfRule>
    <cfRule type="expression" dxfId="28" priority="38" stopIfTrue="1">
      <formula>$F$5="DTC Int. Staff"</formula>
    </cfRule>
  </conditionalFormatting>
  <conditionalFormatting sqref="G20">
    <cfRule type="expression" dxfId="27" priority="27" stopIfTrue="1">
      <formula>#REF!="Freelancer"</formula>
    </cfRule>
    <cfRule type="expression" dxfId="26" priority="28" stopIfTrue="1">
      <formula>#REF!="DTC Int. Staff"</formula>
    </cfRule>
  </conditionalFormatting>
  <conditionalFormatting sqref="G22">
    <cfRule type="expression" dxfId="25" priority="25" stopIfTrue="1">
      <formula>#REF!="Freelancer"</formula>
    </cfRule>
    <cfRule type="expression" dxfId="24" priority="26" stopIfTrue="1">
      <formula>#REF!="DTC Int. Staff"</formula>
    </cfRule>
  </conditionalFormatting>
  <conditionalFormatting sqref="G26">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#REF!="Freelancer"</formula>
    </cfRule>
    <cfRule type="expression" dxfId="20" priority="22" stopIfTrue="1">
      <formula>#REF!="DTC Int. Staff"</formula>
    </cfRule>
  </conditionalFormatting>
  <conditionalFormatting sqref="G35">
    <cfRule type="expression" dxfId="19" priority="19" stopIfTrue="1">
      <formula>#REF!="Freelancer"</formula>
    </cfRule>
    <cfRule type="expression" dxfId="18" priority="20" stopIfTrue="1">
      <formula>#REF!="DTC Int. Staff"</formula>
    </cfRule>
  </conditionalFormatting>
  <conditionalFormatting sqref="G36">
    <cfRule type="expression" dxfId="17" priority="17" stopIfTrue="1">
      <formula>#REF!="Freelancer"</formula>
    </cfRule>
    <cfRule type="expression" dxfId="16" priority="18" stopIfTrue="1">
      <formula>#REF!="DTC Int. Staff"</formula>
    </cfRule>
  </conditionalFormatting>
  <conditionalFormatting sqref="G40">
    <cfRule type="expression" dxfId="15" priority="15" stopIfTrue="1">
      <formula>#REF!="Freelancer"</formula>
    </cfRule>
    <cfRule type="expression" dxfId="14" priority="16" stopIfTrue="1">
      <formula>#REF!="DTC Int. Staff"</formula>
    </cfRule>
  </conditionalFormatting>
  <conditionalFormatting sqref="G39">
    <cfRule type="expression" dxfId="13" priority="13" stopIfTrue="1">
      <formula>#REF!="Freelancer"</formula>
    </cfRule>
    <cfRule type="expression" dxfId="12" priority="14" stopIfTrue="1">
      <formula>#REF!="DTC Int. Staff"</formula>
    </cfRule>
  </conditionalFormatting>
  <conditionalFormatting sqref="G38">
    <cfRule type="expression" dxfId="11" priority="11" stopIfTrue="1">
      <formula>#REF!="Freelancer"</formula>
    </cfRule>
    <cfRule type="expression" dxfId="10" priority="12" stopIfTrue="1">
      <formula>#REF!="DTC Int. Staff"</formula>
    </cfRule>
  </conditionalFormatting>
  <conditionalFormatting sqref="G37">
    <cfRule type="expression" dxfId="9" priority="9" stopIfTrue="1">
      <formula>#REF!="Freelancer"</formula>
    </cfRule>
    <cfRule type="expression" dxfId="8" priority="10" stopIfTrue="1">
      <formula>#REF!="DTC Int. Staff"</formula>
    </cfRule>
  </conditionalFormatting>
  <conditionalFormatting sqref="G43">
    <cfRule type="expression" dxfId="7" priority="7" stopIfTrue="1">
      <formula>#REF!="Freelancer"</formula>
    </cfRule>
    <cfRule type="expression" dxfId="6" priority="8" stopIfTrue="1">
      <formula>#REF!="DTC Int. Staff"</formula>
    </cfRule>
  </conditionalFormatting>
  <conditionalFormatting sqref="G44">
    <cfRule type="expression" dxfId="5" priority="5" stopIfTrue="1">
      <formula>#REF!="Freelancer"</formula>
    </cfRule>
    <cfRule type="expression" dxfId="4" priority="6" stopIfTrue="1">
      <formula>#REF!="DTC Int. Staff"</formula>
    </cfRule>
  </conditionalFormatting>
  <conditionalFormatting sqref="G45">
    <cfRule type="expression" dxfId="3" priority="3" stopIfTrue="1">
      <formula>#REF!="Freelancer"</formula>
    </cfRule>
    <cfRule type="expression" dxfId="2" priority="4" stopIfTrue="1">
      <formula>#REF!="DTC Int. Staff"</formula>
    </cfRule>
  </conditionalFormatting>
  <conditionalFormatting sqref="G46">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48" xr:uid="{00000000-0002-0000-0100-000000000000}">
      <formula1>Project_Number</formula1>
    </dataValidation>
    <dataValidation type="list" allowBlank="1" showInputMessage="1" showErrorMessage="1" sqref="G9:G4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3"/>
  <sheetViews>
    <sheetView topLeftCell="A10" workbookViewId="0">
      <selection activeCell="C22" sqref="C22"/>
    </sheetView>
  </sheetViews>
  <sheetFormatPr defaultColWidth="11.453125" defaultRowHeight="12.5" x14ac:dyDescent="0.25"/>
  <cols>
    <col min="1" max="1" width="14.26953125" style="31" customWidth="1"/>
    <col min="2" max="2" width="26.453125" style="31" customWidth="1"/>
    <col min="3" max="3" width="19.54296875" customWidth="1"/>
  </cols>
  <sheetData>
    <row r="1" spans="1:13" x14ac:dyDescent="0.25">
      <c r="A1" s="33" t="s">
        <v>6</v>
      </c>
      <c r="B1" s="33" t="s">
        <v>7</v>
      </c>
      <c r="C1" s="33" t="s">
        <v>17</v>
      </c>
      <c r="D1" s="33" t="s">
        <v>8</v>
      </c>
    </row>
    <row r="2" spans="1:13" x14ac:dyDescent="0.25">
      <c r="A2" s="44" t="s">
        <v>77</v>
      </c>
      <c r="B2" s="44" t="s">
        <v>78</v>
      </c>
      <c r="C2" s="33"/>
      <c r="D2" s="33"/>
    </row>
    <row r="3" spans="1:13" x14ac:dyDescent="0.25">
      <c r="A3" s="31" t="s">
        <v>18</v>
      </c>
      <c r="B3" s="31" t="s">
        <v>19</v>
      </c>
      <c r="C3" s="32">
        <v>9001</v>
      </c>
    </row>
    <row r="4" spans="1:13" x14ac:dyDescent="0.25">
      <c r="A4" s="31" t="s">
        <v>20</v>
      </c>
      <c r="B4" s="31" t="s">
        <v>21</v>
      </c>
      <c r="C4" s="32">
        <v>9003</v>
      </c>
    </row>
    <row r="5" spans="1:13" x14ac:dyDescent="0.25">
      <c r="A5" s="31" t="s">
        <v>22</v>
      </c>
      <c r="B5" s="31" t="s">
        <v>23</v>
      </c>
      <c r="C5" s="32">
        <v>9004</v>
      </c>
    </row>
    <row r="6" spans="1:13" x14ac:dyDescent="0.25">
      <c r="A6" s="31" t="s">
        <v>24</v>
      </c>
      <c r="B6" s="31" t="s">
        <v>25</v>
      </c>
      <c r="C6" s="32">
        <v>9005</v>
      </c>
    </row>
    <row r="7" spans="1:13" x14ac:dyDescent="0.25">
      <c r="A7" s="31" t="s">
        <v>26</v>
      </c>
      <c r="B7" s="31" t="s">
        <v>27</v>
      </c>
      <c r="C7" s="32">
        <v>9006</v>
      </c>
    </row>
    <row r="8" spans="1:13" x14ac:dyDescent="0.25">
      <c r="A8" s="31" t="s">
        <v>28</v>
      </c>
      <c r="B8" s="31" t="s">
        <v>29</v>
      </c>
      <c r="C8" s="32">
        <v>9007</v>
      </c>
    </row>
    <row r="9" spans="1:13" x14ac:dyDescent="0.25">
      <c r="A9" s="31" t="s">
        <v>30</v>
      </c>
      <c r="B9" s="31" t="s">
        <v>31</v>
      </c>
      <c r="C9" s="32">
        <v>9008</v>
      </c>
    </row>
    <row r="10" spans="1:13" x14ac:dyDescent="0.25">
      <c r="A10" s="31" t="s">
        <v>32</v>
      </c>
      <c r="B10" s="31" t="s">
        <v>33</v>
      </c>
      <c r="C10" s="32">
        <v>9009</v>
      </c>
    </row>
    <row r="11" spans="1:13" x14ac:dyDescent="0.25">
      <c r="A11" s="31" t="s">
        <v>34</v>
      </c>
      <c r="B11" s="31" t="s">
        <v>35</v>
      </c>
      <c r="C11" s="32">
        <v>9010</v>
      </c>
    </row>
    <row r="12" spans="1:13" x14ac:dyDescent="0.25">
      <c r="A12" s="31" t="s">
        <v>36</v>
      </c>
      <c r="B12" s="31" t="s">
        <v>37</v>
      </c>
      <c r="C12" s="32">
        <v>9011</v>
      </c>
    </row>
    <row r="13" spans="1:13" x14ac:dyDescent="0.25">
      <c r="A13" s="31" t="s">
        <v>38</v>
      </c>
      <c r="B13" s="31" t="s">
        <v>39</v>
      </c>
      <c r="C13" s="32">
        <v>9012</v>
      </c>
    </row>
    <row r="14" spans="1:13" x14ac:dyDescent="0.25">
      <c r="A14" s="31" t="s">
        <v>40</v>
      </c>
      <c r="B14" s="31" t="s">
        <v>41</v>
      </c>
      <c r="C14" s="32">
        <v>9013</v>
      </c>
    </row>
    <row r="15" spans="1:13" x14ac:dyDescent="0.25">
      <c r="A15" s="31" t="s">
        <v>42</v>
      </c>
      <c r="B15" s="31" t="s">
        <v>43</v>
      </c>
      <c r="C15" s="32">
        <v>9014</v>
      </c>
      <c r="M15" s="42"/>
    </row>
    <row r="16" spans="1:13" x14ac:dyDescent="0.25">
      <c r="A16" s="31" t="s">
        <v>44</v>
      </c>
      <c r="B16" s="31" t="s">
        <v>45</v>
      </c>
      <c r="C16" s="32">
        <v>9015</v>
      </c>
    </row>
    <row r="17" spans="1:3" x14ac:dyDescent="0.25">
      <c r="A17" s="31" t="s">
        <v>46</v>
      </c>
      <c r="B17" s="31" t="s">
        <v>47</v>
      </c>
    </row>
    <row r="18" spans="1:3" x14ac:dyDescent="0.25">
      <c r="A18" s="31" t="s">
        <v>48</v>
      </c>
      <c r="B18" s="31" t="s">
        <v>49</v>
      </c>
      <c r="C18" s="32"/>
    </row>
    <row r="19" spans="1:3" x14ac:dyDescent="0.25">
      <c r="A19" s="31" t="s">
        <v>50</v>
      </c>
      <c r="B19" s="31" t="s">
        <v>51</v>
      </c>
      <c r="C19" s="32"/>
    </row>
    <row r="20" spans="1:3" x14ac:dyDescent="0.25">
      <c r="A20" s="31" t="s">
        <v>52</v>
      </c>
      <c r="B20" s="31" t="s">
        <v>53</v>
      </c>
      <c r="C20" s="32"/>
    </row>
    <row r="21" spans="1:3" x14ac:dyDescent="0.25">
      <c r="A21" s="31" t="s">
        <v>54</v>
      </c>
      <c r="B21" s="31" t="s">
        <v>55</v>
      </c>
      <c r="C21" s="32"/>
    </row>
    <row r="22" spans="1:3" x14ac:dyDescent="0.25">
      <c r="A22" s="31" t="s">
        <v>56</v>
      </c>
      <c r="B22" s="31" t="s">
        <v>57</v>
      </c>
      <c r="C22" s="32"/>
    </row>
    <row r="23" spans="1:3" x14ac:dyDescent="0.25">
      <c r="A23" s="31" t="s">
        <v>58</v>
      </c>
      <c r="B23" s="31" t="s">
        <v>59</v>
      </c>
      <c r="C23" s="32"/>
    </row>
    <row r="24" spans="1:3" x14ac:dyDescent="0.25">
      <c r="A24" s="31" t="s">
        <v>60</v>
      </c>
      <c r="B24" s="31" t="s">
        <v>61</v>
      </c>
      <c r="C24" s="32"/>
    </row>
    <row r="25" spans="1:3" x14ac:dyDescent="0.25">
      <c r="A25" s="31" t="s">
        <v>62</v>
      </c>
      <c r="B25" s="31" t="s">
        <v>63</v>
      </c>
      <c r="C25" s="32"/>
    </row>
    <row r="26" spans="1:3" x14ac:dyDescent="0.25">
      <c r="A26" s="31" t="s">
        <v>64</v>
      </c>
      <c r="B26" s="31" t="s">
        <v>65</v>
      </c>
      <c r="C26" s="32"/>
    </row>
    <row r="27" spans="1:3" x14ac:dyDescent="0.25">
      <c r="A27" s="31" t="s">
        <v>66</v>
      </c>
      <c r="B27" s="31" t="s">
        <v>67</v>
      </c>
      <c r="C27" s="32"/>
    </row>
    <row r="33" spans="13:13" x14ac:dyDescent="0.25">
      <c r="M33" s="4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2006-02-12T14:53:28Z</dcterms:created>
  <dcterms:modified xsi:type="dcterms:W3CDTF">2020-04-17T13:03:18Z</dcterms:modified>
</cp:coreProperties>
</file>