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สรุป TIME Sheet\มิ้น\"/>
    </mc:Choice>
  </mc:AlternateContent>
  <xr:revisionPtr revIDLastSave="0" documentId="13_ncr:1_{5D4AFE9C-831D-40F3-88FE-8829087BDD6B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34" l="1"/>
  <c r="L43" i="34" s="1"/>
  <c r="D41" i="34"/>
  <c r="D40" i="34"/>
  <c r="E9" i="34"/>
  <c r="E10" i="34" s="1"/>
  <c r="E11" i="34" s="1"/>
  <c r="E12" i="34" s="1"/>
  <c r="E13" i="34" s="1"/>
  <c r="E14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41" i="34" l="1"/>
  <c r="E40" i="34"/>
  <c r="E39" i="34"/>
  <c r="F5" i="34" l="1"/>
  <c r="F4" i="34"/>
  <c r="F3" i="34"/>
  <c r="O12" i="34" l="1"/>
  <c r="O11" i="34" l="1"/>
  <c r="O10" i="34"/>
  <c r="B7" i="34" l="1"/>
  <c r="B9" i="34"/>
  <c r="D9" i="34" s="1"/>
  <c r="A9" i="34" l="1"/>
  <c r="B10" i="34"/>
  <c r="D10" i="34" s="1"/>
  <c r="A10" i="34" l="1"/>
  <c r="B11" i="34"/>
  <c r="D11" i="34" s="1"/>
  <c r="B12" i="34"/>
  <c r="D12" i="34" s="1"/>
  <c r="A11" i="34" l="1"/>
  <c r="A12" i="34"/>
  <c r="B13" i="34"/>
  <c r="D13" i="34" s="1"/>
  <c r="B14" i="34" l="1"/>
  <c r="D14" i="34" s="1"/>
  <c r="A13" i="34"/>
  <c r="A14" i="34" l="1"/>
  <c r="B15" i="34"/>
  <c r="A15" i="34" l="1"/>
  <c r="B16" i="34"/>
  <c r="A16" i="34" l="1"/>
  <c r="B17" i="34"/>
  <c r="D17" i="34" s="1"/>
  <c r="A17" i="34" l="1"/>
  <c r="B18" i="34"/>
  <c r="D18" i="34" s="1"/>
  <c r="B19" i="34" l="1"/>
  <c r="D19" i="34" s="1"/>
  <c r="A18" i="34"/>
  <c r="A19" i="34" l="1"/>
  <c r="B20" i="34"/>
  <c r="D20" i="34" s="1"/>
  <c r="A20" i="34" l="1"/>
  <c r="B21" i="34"/>
  <c r="D21" i="34" s="1"/>
  <c r="A21" i="34" l="1"/>
  <c r="B22" i="34"/>
  <c r="D22" i="34" s="1"/>
  <c r="A22" i="34" l="1"/>
  <c r="B23" i="34"/>
  <c r="D23" i="34" s="1"/>
  <c r="A23" i="34" l="1"/>
  <c r="B24" i="34"/>
  <c r="D24" i="34" s="1"/>
  <c r="A24" i="34" l="1"/>
  <c r="B25" i="34"/>
  <c r="D25" i="34" s="1"/>
  <c r="A25" i="34" l="1"/>
  <c r="B26" i="34"/>
  <c r="D26" i="34" s="1"/>
  <c r="B27" i="34" l="1"/>
  <c r="D27" i="34" s="1"/>
  <c r="A26" i="34"/>
  <c r="A27" i="34" l="1"/>
  <c r="B28" i="34"/>
  <c r="D28" i="34" s="1"/>
  <c r="A28" i="34" l="1"/>
  <c r="B29" i="34"/>
  <c r="D29" i="34" s="1"/>
  <c r="A29" i="34" l="1"/>
  <c r="B30" i="34"/>
  <c r="D30" i="34" s="1"/>
  <c r="A30" i="34" l="1"/>
  <c r="B31" i="34"/>
  <c r="D31" i="34" s="1"/>
  <c r="A31" i="34" l="1"/>
  <c r="B32" i="34"/>
  <c r="D32" i="34" s="1"/>
  <c r="B33" i="34" l="1"/>
  <c r="D33" i="34" s="1"/>
  <c r="A32" i="34"/>
  <c r="A33" i="34" l="1"/>
  <c r="B34" i="34"/>
  <c r="D34" i="34" s="1"/>
  <c r="A34" i="34" l="1"/>
  <c r="B35" i="34"/>
  <c r="D35" i="34" s="1"/>
  <c r="B36" i="34" l="1"/>
  <c r="D36" i="34" s="1"/>
  <c r="B37" i="34"/>
  <c r="D37" i="34" s="1"/>
  <c r="B38" i="34"/>
  <c r="D38" i="34" s="1"/>
  <c r="B39" i="34"/>
  <c r="D39" i="34" s="1"/>
  <c r="A35" i="34"/>
  <c r="A36" i="34" l="1"/>
  <c r="A37" i="34"/>
  <c r="A38" i="34"/>
  <c r="A39" i="34"/>
</calcChain>
</file>

<file path=xl/sharedStrings.xml><?xml version="1.0" encoding="utf-8"?>
<sst xmlns="http://schemas.openxmlformats.org/spreadsheetml/2006/main" count="149" uniqueCount="100">
  <si>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</si>
  <si>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</si>
  <si>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</si>
  <si>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</si>
  <si>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</si>
  <si>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</si>
  <si>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</si>
  <si>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</si>
  <si>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</si>
  <si>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</si>
  <si>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</si>
  <si>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</si>
  <si>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</si>
  <si>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</si>
  <si>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</si>
  <si>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</si>
  <si>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</si>
  <si>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</si>
  <si>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</si>
  <si>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</si>
  <si>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</si>
  <si>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</si>
  <si>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</si>
  <si>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</si>
  <si>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</si>
  <si>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</si>
  <si>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</si>
  <si>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</si>
  <si>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</si>
  <si>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</si>
  <si>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</si>
  <si>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</si>
  <si>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</si>
  <si>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</si>
  <si>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</si>
  <si>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</si>
  <si>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</si>
  <si>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</si>
  <si>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</si>
  <si>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</si>
  <si>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</si>
  <si>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</si>
  <si>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</si>
  <si>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</si>
  <si>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</si>
  <si>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</si>
  <si>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</si>
  <si>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</si>
  <si>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</si>
  <si>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</si>
  <si>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</si>
  <si>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</si>
  <si>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</si>
  <si>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</si>
  <si>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</si>
  <si>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</si>
  <si>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</si>
  <si>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</si>
  <si>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</si>
  <si>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</si>
  <si>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</si>
  <si>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</si>
  <si>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</si>
  <si>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</si>
  <si>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</si>
  <si>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</si>
  <si>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</si>
  <si>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</si>
  <si>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</si>
  <si>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</si>
  <si>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</si>
  <si>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</si>
  <si>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</si>
  <si>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</si>
  <si>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Theenida</t>
  </si>
  <si>
    <t>Mahathanapat</t>
  </si>
  <si>
    <t>TIME049</t>
  </si>
  <si>
    <t>Vacation</t>
  </si>
  <si>
    <t>Doing final AWN project deliverable - AWN commercial model and Powerpoint</t>
  </si>
  <si>
    <t>Doing final AWN project deliverable - Powerpoint</t>
  </si>
  <si>
    <t>Doing 5G Policy: Spectrum Part</t>
  </si>
  <si>
    <t>TIME-202008</t>
  </si>
  <si>
    <t>Company Profile</t>
  </si>
  <si>
    <t>ONDE 5G Policy 5.3.1.1</t>
  </si>
  <si>
    <t>ONDE 5G Policy 5.3.1.2</t>
  </si>
  <si>
    <t>ONDE 5G Policy 5.3.1.5</t>
  </si>
  <si>
    <t>ONDE 5G Policy 5.3.1.4</t>
  </si>
  <si>
    <t>ONDE 5G Policy 5.3.1.4 , 5.3.1.5</t>
  </si>
  <si>
    <t>ONDE 5G Policy 5.3.1.2, 5.3.1.4</t>
  </si>
  <si>
    <t>Revised AWN slide</t>
  </si>
  <si>
    <t>Home</t>
  </si>
  <si>
    <t>Meeting with P'Dome about final AWN, Tsel, Singtel project deliverables and scope compliance. Final AWN project deliverable - AWN commercial model</t>
  </si>
  <si>
    <t>Meeting with P'Dome about final AWN, Tsel, Singtel project deliverables and scope compliance.Final AWN project deliverable - AWN commercial model</t>
  </si>
  <si>
    <t>Meeting with P'Dome about AWN commercial model result (Competitors) and Closing Project Plan Doing final AWN project deliverable - AWN commercial model and Powerpoint</t>
  </si>
  <si>
    <t>Meeting with P'Dome about timeline of 5G policy project and detail of work.Meeting with P'Dome about TOR of ETDA (E-Commerce WP) Writing TOR of ETDA E-Commerce</t>
  </si>
  <si>
    <t>Doing Proposal PresentationMeeting with P'Dome about EXAT ProposalAdhoc for P'Jarb Sllide</t>
  </si>
  <si>
    <t xml:space="preserve">Meeting with P'Dome about EXAT ProposalEXAT Proposal </t>
  </si>
  <si>
    <t>Revised Company Profile ONDE 5G Policy 5.3.1.1</t>
  </si>
  <si>
    <t>ONDE 5G Policy 5.3.1.1 Ad hoc for ONDE 5G policy: Benchmark of pivilege and incentive</t>
  </si>
  <si>
    <t>TIME (Morning)Chula (Afternoon)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</si>
</sst>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1" xfId="0" applyFont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5" sqref="D5:H5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0"/>
      <c r="J1" s="30"/>
    </row>
    <row r="2" spans="2:10" ht="16.5" customHeight="1">
      <c r="B2" s="44" t="s">
        <v>9</v>
      </c>
      <c r="C2" s="45"/>
      <c r="D2" s="45"/>
      <c r="E2" s="45"/>
      <c r="F2" s="45"/>
      <c r="G2" s="45"/>
      <c r="H2" s="46"/>
      <c r="I2" s="30"/>
      <c r="J2" s="30"/>
    </row>
    <row r="3" spans="2:10" ht="13" thickBot="1">
      <c r="B3" s="47"/>
      <c r="C3" s="48"/>
      <c r="D3" s="48"/>
      <c r="E3" s="48"/>
      <c r="F3" s="48"/>
      <c r="G3" s="48"/>
      <c r="H3" s="49"/>
      <c r="I3" s="29"/>
      <c r="J3" s="29"/>
    </row>
    <row r="4" spans="2:10">
      <c r="B4" s="50" t="s">
        <v>12</v>
      </c>
      <c r="C4" s="51"/>
      <c r="D4" s="50" t="s">
        <v>74</v>
      </c>
      <c r="E4" s="52"/>
      <c r="F4" s="52"/>
      <c r="G4" s="52"/>
      <c r="H4" s="51"/>
      <c r="I4" s="28"/>
      <c r="J4" s="28"/>
    </row>
    <row r="5" spans="2:10">
      <c r="B5" s="35" t="s">
        <v>68</v>
      </c>
      <c r="C5" s="37"/>
      <c r="D5" s="35" t="s">
        <v>75</v>
      </c>
      <c r="E5" s="36"/>
      <c r="F5" s="36"/>
      <c r="G5" s="36"/>
      <c r="H5" s="37"/>
      <c r="I5" s="28"/>
      <c r="J5" s="28"/>
    </row>
    <row r="6" spans="2:10">
      <c r="B6" s="35" t="s">
        <v>69</v>
      </c>
      <c r="C6" s="37"/>
      <c r="D6" s="35" t="s">
        <v>76</v>
      </c>
      <c r="E6" s="36"/>
      <c r="F6" s="36"/>
      <c r="G6" s="36"/>
      <c r="H6" s="37"/>
      <c r="I6" s="28"/>
      <c r="J6" s="28"/>
    </row>
    <row r="7" spans="2:10" ht="13" thickBot="1">
      <c r="I7" s="28"/>
      <c r="J7" s="28"/>
    </row>
    <row r="8" spans="2:10">
      <c r="B8" s="38" t="s">
        <v>11</v>
      </c>
      <c r="C8" s="39"/>
      <c r="D8" s="39"/>
      <c r="E8" s="39"/>
      <c r="F8" s="39"/>
      <c r="G8" s="39"/>
      <c r="H8" s="40"/>
      <c r="I8" s="28"/>
      <c r="J8" s="28"/>
    </row>
    <row r="9" spans="2:10" ht="13" thickBot="1">
      <c r="B9" s="41"/>
      <c r="C9" s="42"/>
      <c r="D9" s="42"/>
      <c r="E9" s="42"/>
      <c r="F9" s="42"/>
      <c r="G9" s="42"/>
      <c r="H9" s="43"/>
      <c r="I9" s="28"/>
      <c r="J9" s="28"/>
    </row>
    <row r="10" spans="2:10">
      <c r="B10" s="29"/>
      <c r="C10" s="29"/>
      <c r="D10" s="29"/>
      <c r="E10" s="29"/>
      <c r="F10" s="29"/>
      <c r="G10" s="29"/>
      <c r="H10" s="29"/>
      <c r="I10" s="28"/>
      <c r="J10" s="28"/>
    </row>
    <row r="11" spans="2:10">
      <c r="B11" s="29"/>
      <c r="C11" s="29"/>
      <c r="D11" s="29"/>
      <c r="E11" s="29"/>
      <c r="F11" s="29"/>
      <c r="G11" s="29"/>
      <c r="H11" s="29"/>
      <c r="I11" s="28"/>
      <c r="J11" s="28"/>
    </row>
    <row r="12" spans="2:10">
      <c r="B12" s="29"/>
      <c r="C12" s="29"/>
      <c r="D12" s="29"/>
      <c r="E12" s="29"/>
      <c r="F12" s="29"/>
      <c r="G12" s="29"/>
      <c r="H12" s="29"/>
      <c r="I12" s="28"/>
      <c r="J12" s="28"/>
    </row>
    <row r="13" spans="2:10">
      <c r="B13" s="29"/>
      <c r="C13" s="29"/>
      <c r="D13" s="29"/>
      <c r="E13" s="29"/>
      <c r="F13" s="29"/>
      <c r="G13" s="29"/>
      <c r="H13" s="29"/>
      <c r="I13" s="28"/>
      <c r="J13" s="28"/>
    </row>
    <row r="14" spans="2:10">
      <c r="B14" s="29"/>
      <c r="C14" s="29"/>
      <c r="D14" s="29"/>
      <c r="E14" s="29"/>
      <c r="F14" s="29"/>
      <c r="G14" s="29"/>
      <c r="H14" s="29"/>
      <c r="I14" s="28"/>
      <c r="J14" s="28"/>
    </row>
    <row r="15" spans="2:10">
      <c r="B15" s="29"/>
      <c r="C15" s="29"/>
      <c r="D15" s="29"/>
      <c r="E15" s="29"/>
      <c r="F15" s="29"/>
      <c r="G15" s="29"/>
      <c r="H15" s="29"/>
      <c r="I15" s="28"/>
      <c r="J15" s="28"/>
    </row>
    <row r="16" spans="2:10">
      <c r="B16" s="29"/>
      <c r="C16" s="29"/>
      <c r="D16" s="29"/>
      <c r="E16" s="29"/>
      <c r="F16" s="29"/>
      <c r="G16" s="29"/>
      <c r="H16" s="29"/>
      <c r="I16" s="28"/>
      <c r="J16" s="28"/>
    </row>
    <row r="17" spans="2:10">
      <c r="B17" s="29"/>
      <c r="C17" s="29"/>
      <c r="D17" s="29"/>
      <c r="E17" s="29"/>
      <c r="F17" s="29"/>
      <c r="G17" s="29"/>
      <c r="H17" s="29"/>
      <c r="I17" s="28"/>
      <c r="J17" s="28"/>
    </row>
    <row r="18" spans="2:10" ht="15.75" customHeight="1">
      <c r="B18" s="29"/>
      <c r="C18" s="29"/>
      <c r="D18" s="29"/>
      <c r="E18" s="29"/>
      <c r="F18" s="29"/>
      <c r="G18" s="29"/>
      <c r="H18" s="29"/>
      <c r="I18" s="28"/>
      <c r="J18" s="28"/>
    </row>
    <row r="19" spans="2:10">
      <c r="B19" s="29"/>
      <c r="C19" s="29"/>
      <c r="D19" s="29"/>
      <c r="E19" s="29"/>
      <c r="F19" s="29"/>
      <c r="G19" s="29"/>
      <c r="H19" s="29"/>
      <c r="I19" s="28"/>
      <c r="J19" s="28"/>
    </row>
    <row r="20" spans="2:10">
      <c r="B20" s="29"/>
      <c r="C20" s="29"/>
      <c r="D20" s="29"/>
      <c r="E20" s="29"/>
      <c r="F20" s="29"/>
      <c r="G20" s="29"/>
      <c r="H20" s="29"/>
      <c r="I20" s="28"/>
      <c r="J20" s="28"/>
    </row>
    <row r="21" spans="2:10">
      <c r="B21" s="29"/>
      <c r="C21" s="29"/>
      <c r="D21" s="29"/>
      <c r="E21" s="29"/>
      <c r="F21" s="29"/>
      <c r="G21" s="29"/>
      <c r="H21" s="29"/>
      <c r="I21" s="28"/>
      <c r="J21" s="28"/>
    </row>
    <row r="22" spans="2:10">
      <c r="B22" s="29"/>
      <c r="C22" s="29"/>
      <c r="D22" s="29"/>
      <c r="E22" s="29"/>
      <c r="F22" s="29"/>
      <c r="G22" s="29"/>
      <c r="H22" s="29"/>
      <c r="I22" s="28"/>
      <c r="J22" s="28"/>
    </row>
    <row r="23" spans="2:10">
      <c r="B23" s="29"/>
      <c r="C23" s="29"/>
      <c r="D23" s="29"/>
      <c r="E23" s="29"/>
      <c r="F23" s="29"/>
      <c r="G23" s="29"/>
      <c r="H23" s="29"/>
      <c r="I23" s="28"/>
      <c r="J23" s="28"/>
    </row>
    <row r="24" spans="2:10">
      <c r="B24" s="29"/>
      <c r="C24" s="29"/>
      <c r="D24" s="29"/>
      <c r="E24" s="29"/>
      <c r="F24" s="29"/>
      <c r="G24" s="29"/>
      <c r="H24" s="29"/>
      <c r="I24" s="28"/>
      <c r="J24" s="28"/>
    </row>
    <row r="25" spans="2:10">
      <c r="B25" s="29"/>
      <c r="C25" s="29"/>
      <c r="D25" s="29"/>
      <c r="E25" s="29"/>
      <c r="F25" s="29"/>
      <c r="G25" s="29"/>
      <c r="H25" s="29"/>
      <c r="I25" s="28"/>
      <c r="J25" s="28"/>
    </row>
    <row r="26" spans="2:10">
      <c r="B26" s="28"/>
      <c r="C26" s="28"/>
      <c r="D26" s="28"/>
      <c r="E26" s="28"/>
      <c r="F26" s="28"/>
      <c r="G26" s="28"/>
      <c r="H26" s="28"/>
      <c r="I26" s="28"/>
      <c r="J26" s="28"/>
    </row>
    <row r="27" spans="2:10">
      <c r="B27" s="28"/>
      <c r="C27" s="28"/>
      <c r="D27" s="28"/>
      <c r="E27" s="28"/>
      <c r="F27" s="28"/>
      <c r="G27" s="28"/>
      <c r="H27" s="28"/>
      <c r="I27" s="28"/>
      <c r="J27" s="28"/>
    </row>
    <row r="28" spans="2:10">
      <c r="B28" s="28"/>
      <c r="C28" s="28"/>
      <c r="D28" s="28"/>
      <c r="E28" s="28"/>
      <c r="F28" s="28"/>
      <c r="G28" s="28"/>
      <c r="H28" s="28"/>
      <c r="I28" s="28"/>
      <c r="J28" s="28"/>
    </row>
    <row r="29" spans="2:10">
      <c r="B29" s="28"/>
      <c r="C29" s="28"/>
      <c r="D29" s="28"/>
      <c r="E29" s="28"/>
      <c r="F29" s="28"/>
      <c r="G29" s="28"/>
      <c r="H29" s="28"/>
      <c r="I29" s="28"/>
      <c r="J29" s="28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3"/>
  <sheetViews>
    <sheetView showGridLines="0" tabSelected="1" topLeftCell="D6" zoomScale="70" zoomScaleNormal="70" workbookViewId="0">
      <selection activeCell="H28" sqref="H28:I28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9.54296875" style="1" bestFit="1" customWidth="1"/>
    <col min="11" max="11" width="13" style="1" customWidth="1"/>
    <col min="12" max="16384" width="11.453125" style="1"/>
  </cols>
  <sheetData>
    <row r="1" spans="1:15" ht="51.75" customHeight="1" thickBot="1">
      <c r="D1" s="75" t="s">
        <v>16</v>
      </c>
      <c r="E1" s="76"/>
      <c r="F1" s="76"/>
      <c r="G1" s="76"/>
      <c r="H1" s="76"/>
      <c r="I1" s="76"/>
      <c r="J1" s="76"/>
      <c r="K1" s="76"/>
      <c r="L1" s="77"/>
    </row>
    <row r="2" spans="1:15" ht="13.5" customHeight="1">
      <c r="D2" s="27"/>
      <c r="E2" s="27"/>
      <c r="F2" s="27"/>
      <c r="G2" s="27"/>
      <c r="H2" s="27"/>
      <c r="I2" s="27"/>
      <c r="J2" s="27"/>
      <c r="K2" s="27"/>
      <c r="L2" s="2"/>
    </row>
    <row r="3" spans="1:15" ht="19.5" customHeight="1">
      <c r="D3" s="19" t="s">
        <v>0</v>
      </c>
      <c r="E3" s="20"/>
      <c r="F3" s="31" t="str">
        <f>'Information-General Settings'!D4</f>
        <v>Theenida</v>
      </c>
      <c r="G3" s="25"/>
      <c r="I3" s="3"/>
      <c r="J3" s="32"/>
      <c r="K3" s="32"/>
      <c r="L3" s="32"/>
    </row>
    <row r="4" spans="1:15" ht="19.5" customHeight="1">
      <c r="D4" s="3" t="s">
        <v>71</v>
      </c>
      <c r="E4" s="21"/>
      <c r="F4" s="31" t="str">
        <f>'Information-General Settings'!D5</f>
        <v>Mahathanapat</v>
      </c>
      <c r="G4" s="25"/>
      <c r="I4" s="3"/>
      <c r="J4" s="32"/>
      <c r="K4" s="32"/>
      <c r="L4" s="32"/>
    </row>
    <row r="5" spans="1:15" ht="19.5" customHeight="1">
      <c r="D5" s="63" t="s">
        <v>70</v>
      </c>
      <c r="E5" s="64"/>
      <c r="F5" s="31" t="str">
        <f>'Information-General Settings'!D6</f>
        <v>TIME049</v>
      </c>
      <c r="G5" s="25"/>
      <c r="I5" s="3"/>
      <c r="J5" s="32"/>
      <c r="K5" s="32"/>
      <c r="L5" s="32"/>
    </row>
    <row r="6" spans="1:15" ht="19.5" customHeight="1" thickBot="1">
      <c r="E6" s="3"/>
      <c r="F6" s="3"/>
      <c r="G6" s="3"/>
      <c r="H6" s="4"/>
      <c r="J6" s="65"/>
      <c r="K6" s="65"/>
      <c r="L6" s="65"/>
    </row>
    <row r="7" spans="1:15" ht="12.75" customHeight="1">
      <c r="B7" s="1">
        <f>MONTH(E9)</f>
        <v>1</v>
      </c>
      <c r="C7" s="53"/>
      <c r="D7" s="55">
        <v>43831</v>
      </c>
      <c r="E7" s="56"/>
      <c r="F7" s="59" t="s">
        <v>6</v>
      </c>
      <c r="G7" s="59" t="s">
        <v>17</v>
      </c>
      <c r="H7" s="71" t="s">
        <v>5</v>
      </c>
      <c r="I7" s="72"/>
      <c r="J7" s="67" t="s">
        <v>3</v>
      </c>
      <c r="K7" s="69" t="s">
        <v>10</v>
      </c>
      <c r="L7" s="67" t="s">
        <v>4</v>
      </c>
    </row>
    <row r="8" spans="1:15" ht="23.25" customHeight="1" thickBot="1">
      <c r="C8" s="54"/>
      <c r="D8" s="57"/>
      <c r="E8" s="58"/>
      <c r="F8" s="60"/>
      <c r="G8" s="61"/>
      <c r="H8" s="73"/>
      <c r="I8" s="74"/>
      <c r="J8" s="68"/>
      <c r="K8" s="70"/>
      <c r="L8" s="68"/>
    </row>
    <row r="9" spans="1:15" ht="29.15" customHeight="1" thickBot="1">
      <c r="A9" s="5">
        <f t="shared" ref="A9:A39" si="0">IF(OR(C9="f",C9="u",C9="F",C9="U"),"",IF(OR(B9=1,B9=2,B9=3,B9=4,B9=5),1,""))</f>
        <v>1</v>
      </c>
      <c r="B9" s="6">
        <f t="shared" ref="B9:B36" si="1">WEEKDAY(E9,2)</f>
        <v>3</v>
      </c>
      <c r="C9" s="7"/>
      <c r="D9" s="78" t="str">
        <f>IF(B9=1,"Mo",IF(B9=2,"Tue",IF(B9=3,"Wed",IF(B9=4,"Thu",IF(B9=5,"Fri",IF(B9=6,"Sat",IF(B9=7,"Sun","")))))))</f>
        <v>Wed</v>
      </c>
      <c r="E9" s="79">
        <f>+D7</f>
        <v>43831</v>
      </c>
      <c r="F9" s="8"/>
      <c r="G9" s="11"/>
      <c r="H9" s="66" t="s">
        <v>13</v>
      </c>
      <c r="I9" s="66"/>
      <c r="J9" s="8"/>
      <c r="K9" s="8"/>
      <c r="L9" s="9"/>
    </row>
    <row r="10" spans="1:15" ht="29.15" customHeight="1" thickBot="1">
      <c r="A10" s="5">
        <f t="shared" si="0"/>
        <v>1</v>
      </c>
      <c r="B10" s="6">
        <f t="shared" si="1"/>
        <v>4</v>
      </c>
      <c r="C10" s="10"/>
      <c r="D10" s="78" t="str">
        <f>IF(B10=1,"Mo",IF(B10=2,"Tue",IF(B10=3,"Wed",IF(B10=4,"Thu",IF(B10=5,"Fri",IF(B10=6,"Sat",IF(B10=7,"Sun","")))))))</f>
        <v>Thu</v>
      </c>
      <c r="E10" s="80">
        <f>+E9+1</f>
        <v>43832</v>
      </c>
      <c r="F10" s="11"/>
      <c r="G10" s="11">
        <v>9010</v>
      </c>
      <c r="H10" s="62" t="s">
        <v>77</v>
      </c>
      <c r="I10" s="62"/>
      <c r="J10" s="11"/>
      <c r="K10" s="11"/>
      <c r="L10" s="12"/>
      <c r="N10" s="6" t="s">
        <v>73</v>
      </c>
      <c r="O10" s="2">
        <f>COUNTIF($G$9:$G$39, 9001)</f>
        <v>21</v>
      </c>
    </row>
    <row r="11" spans="1:15" ht="29.15" customHeight="1" thickBot="1">
      <c r="A11" s="5">
        <f t="shared" si="0"/>
        <v>1</v>
      </c>
      <c r="B11" s="6">
        <f t="shared" si="1"/>
        <v>5</v>
      </c>
      <c r="C11" s="10"/>
      <c r="D11" s="78" t="str">
        <f>IF(B11=1,"Mo",IF(B11=2,"Tue",IF(B11=3,"Wed",IF(B11=4,"Thu",IF(B11=5,"Fri",IF(B11=6,"Sat",IF(B11=7,"Sun","")))))))</f>
        <v>Fri</v>
      </c>
      <c r="E11" s="80">
        <f t="shared" ref="E11:E38" si="2">+E10+1</f>
        <v>43833</v>
      </c>
      <c r="F11" s="11"/>
      <c r="G11" s="11">
        <v>9010</v>
      </c>
      <c r="H11" s="62" t="s">
        <v>77</v>
      </c>
      <c r="I11" s="62"/>
      <c r="J11" s="11"/>
      <c r="K11" s="11"/>
      <c r="L11" s="12"/>
      <c r="N11" s="6" t="s">
        <v>14</v>
      </c>
      <c r="O11" s="2">
        <f>COUNTIF($G$9:$G$39, 9003)</f>
        <v>0</v>
      </c>
    </row>
    <row r="12" spans="1:15" ht="29.15" customHeight="1" thickBot="1">
      <c r="A12" s="5" t="str">
        <f t="shared" si="0"/>
        <v/>
      </c>
      <c r="B12" s="6">
        <f t="shared" si="1"/>
        <v>6</v>
      </c>
      <c r="C12" s="10"/>
      <c r="D12" s="78" t="str">
        <f t="shared" ref="D12:D41" si="3">IF(B12=1,"Mo",IF(B12=2,"Tue",IF(B12=3,"Wed",IF(B12=4,"Thu",IF(B12=5,"Fri",IF(B12=6,"Sat",IF(B12=7,"Sun","")))))))</f>
        <v>Sat</v>
      </c>
      <c r="E12" s="80">
        <f t="shared" si="2"/>
        <v>43834</v>
      </c>
      <c r="F12" s="11"/>
      <c r="G12" s="11"/>
      <c r="H12" s="62"/>
      <c r="I12" s="62"/>
      <c r="J12" s="11"/>
      <c r="K12" s="11"/>
      <c r="L12" s="12"/>
      <c r="N12" s="1" t="s">
        <v>15</v>
      </c>
      <c r="O12" s="2">
        <f>COUNTIF($G$9:$G$39, 9005)</f>
        <v>0</v>
      </c>
    </row>
    <row r="13" spans="1:15" ht="29.15" customHeight="1" thickBot="1">
      <c r="A13" s="5" t="str">
        <f t="shared" si="0"/>
        <v/>
      </c>
      <c r="B13" s="6">
        <f t="shared" si="1"/>
        <v>7</v>
      </c>
      <c r="C13" s="10"/>
      <c r="D13" s="78" t="str">
        <f t="shared" si="3"/>
        <v>Sun</v>
      </c>
      <c r="E13" s="80">
        <f t="shared" si="2"/>
        <v>43835</v>
      </c>
      <c r="F13" s="11"/>
      <c r="G13" s="11"/>
      <c r="H13" s="62"/>
      <c r="I13" s="62"/>
      <c r="J13" s="11"/>
      <c r="K13" s="11"/>
      <c r="L13" s="12"/>
    </row>
    <row r="14" spans="1:15" ht="58.5" customHeight="1" thickBot="1">
      <c r="A14" s="5">
        <f t="shared" si="0"/>
        <v>1</v>
      </c>
      <c r="B14" s="6">
        <f t="shared" si="1"/>
        <v>1</v>
      </c>
      <c r="C14" s="10"/>
      <c r="D14" s="78" t="str">
        <f t="shared" si="3"/>
        <v>Mo</v>
      </c>
      <c r="E14" s="80">
        <f t="shared" si="2"/>
        <v>43836</v>
      </c>
      <c r="F14" s="34" t="s">
        <v>48</v>
      </c>
      <c r="G14" s="11">
        <v>9001</v>
      </c>
      <c r="H14" s="84" t="s">
        <v>91</v>
      </c>
      <c r="I14" s="84"/>
      <c r="J14" s="11" t="s">
        <v>72</v>
      </c>
      <c r="K14" s="11"/>
      <c r="L14" s="12">
        <v>3</v>
      </c>
    </row>
    <row r="15" spans="1:15" ht="29.15" customHeight="1" thickBot="1">
      <c r="A15" s="5" t="str">
        <f t="shared" si="0"/>
        <v/>
      </c>
      <c r="B15" s="6">
        <f t="shared" si="1"/>
        <v>6</v>
      </c>
      <c r="C15" s="10"/>
      <c r="D15" s="78"/>
      <c r="E15" s="80"/>
      <c r="F15" s="34" t="s">
        <v>46</v>
      </c>
      <c r="G15" s="11">
        <v>9001</v>
      </c>
      <c r="H15" s="84" t="s">
        <v>92</v>
      </c>
      <c r="I15" s="84"/>
      <c r="J15" s="11" t="s">
        <v>72</v>
      </c>
      <c r="K15" s="11"/>
      <c r="L15" s="12">
        <v>3</v>
      </c>
    </row>
    <row r="16" spans="1:15" ht="48" customHeight="1" thickBot="1">
      <c r="A16" s="5" t="str">
        <f t="shared" si="0"/>
        <v/>
      </c>
      <c r="B16" s="6">
        <f t="shared" si="1"/>
        <v>6</v>
      </c>
      <c r="C16" s="10"/>
      <c r="D16" s="78"/>
      <c r="E16" s="80"/>
      <c r="F16" s="34" t="s">
        <v>42</v>
      </c>
      <c r="G16" s="11">
        <v>9001</v>
      </c>
      <c r="H16" s="84" t="s">
        <v>92</v>
      </c>
      <c r="I16" s="84"/>
      <c r="J16" s="11" t="s">
        <v>72</v>
      </c>
      <c r="K16" s="11"/>
      <c r="L16" s="12">
        <v>2</v>
      </c>
    </row>
    <row r="17" spans="1:12" ht="29.15" customHeight="1" thickBot="1">
      <c r="A17" s="5">
        <f t="shared" si="0"/>
        <v>1</v>
      </c>
      <c r="B17" s="6">
        <f t="shared" si="1"/>
        <v>2</v>
      </c>
      <c r="C17" s="10"/>
      <c r="D17" s="78" t="str">
        <f t="shared" si="3"/>
        <v>Tue</v>
      </c>
      <c r="E17" s="80">
        <f>+E14+1</f>
        <v>43837</v>
      </c>
      <c r="F17" s="11" t="s">
        <v>48</v>
      </c>
      <c r="G17" s="11">
        <v>9001</v>
      </c>
      <c r="H17" s="84" t="s">
        <v>78</v>
      </c>
      <c r="I17" s="84"/>
      <c r="J17" s="11" t="s">
        <v>72</v>
      </c>
      <c r="K17" s="11"/>
      <c r="L17" s="12">
        <v>8</v>
      </c>
    </row>
    <row r="18" spans="1:12" ht="29.15" customHeight="1" thickBot="1">
      <c r="A18" s="5">
        <f t="shared" si="0"/>
        <v>1</v>
      </c>
      <c r="B18" s="6">
        <f t="shared" si="1"/>
        <v>3</v>
      </c>
      <c r="C18" s="10"/>
      <c r="D18" s="78" t="str">
        <f>IF(B18=1,"Mo",IF(B18=2,"Tue",IF(B18=3,"Wed",IF(B18=4,"Thu",IF(B18=5,"Fri",IF(B18=6,"Sat",IF(B18=7,"Sun","")))))))</f>
        <v>Wed</v>
      </c>
      <c r="E18" s="80">
        <f t="shared" si="2"/>
        <v>43838</v>
      </c>
      <c r="F18" s="11" t="s">
        <v>48</v>
      </c>
      <c r="G18" s="11">
        <v>9001</v>
      </c>
      <c r="H18" s="84" t="s">
        <v>93</v>
      </c>
      <c r="I18" s="84"/>
      <c r="J18" s="11" t="s">
        <v>72</v>
      </c>
      <c r="K18" s="11"/>
      <c r="L18" s="12">
        <v>8</v>
      </c>
    </row>
    <row r="19" spans="1:12" ht="29.15" customHeight="1" thickBot="1">
      <c r="A19" s="5">
        <f t="shared" si="0"/>
        <v>1</v>
      </c>
      <c r="B19" s="6">
        <f t="shared" si="1"/>
        <v>4</v>
      </c>
      <c r="C19" s="10"/>
      <c r="D19" s="78" t="str">
        <f>IF(B19=1,"Mo",IF(B19=2,"Tue",IF(B19=3,"Wed",IF(B19=4,"Thu",IF(B19=5,"Fri",IF(B19=6,"Sat",IF(B19=7,"Sun","")))))))</f>
        <v>Thu</v>
      </c>
      <c r="E19" s="80">
        <f t="shared" si="2"/>
        <v>43839</v>
      </c>
      <c r="F19" s="11" t="s">
        <v>48</v>
      </c>
      <c r="G19" s="11">
        <v>9001</v>
      </c>
      <c r="H19" s="84" t="s">
        <v>79</v>
      </c>
      <c r="I19" s="84"/>
      <c r="J19" s="11" t="s">
        <v>72</v>
      </c>
      <c r="K19" s="11"/>
      <c r="L19" s="12">
        <v>8</v>
      </c>
    </row>
    <row r="20" spans="1:12" ht="29.15" customHeight="1" thickBot="1">
      <c r="A20" s="5">
        <f t="shared" si="0"/>
        <v>1</v>
      </c>
      <c r="B20" s="6">
        <f t="shared" si="1"/>
        <v>5</v>
      </c>
      <c r="C20" s="10"/>
      <c r="D20" s="78" t="str">
        <f>IF(B20=1,"Mo",IF(B20=2,"Tue",IF(B20=3,"Wed",IF(B20=4,"Thu",IF(B20=5,"Fri",IF(B20=6,"Sat",IF(B20=7,"Sun","")))))))</f>
        <v>Fri</v>
      </c>
      <c r="E20" s="80">
        <f t="shared" si="2"/>
        <v>43840</v>
      </c>
      <c r="F20" s="11" t="s">
        <v>48</v>
      </c>
      <c r="G20" s="11">
        <v>9001</v>
      </c>
      <c r="H20" s="84" t="s">
        <v>79</v>
      </c>
      <c r="I20" s="84"/>
      <c r="J20" s="11" t="s">
        <v>72</v>
      </c>
      <c r="K20" s="11"/>
      <c r="L20" s="12">
        <v>8</v>
      </c>
    </row>
    <row r="21" spans="1:12" ht="66" customHeight="1" thickBot="1">
      <c r="A21" s="5" t="str">
        <f t="shared" si="0"/>
        <v/>
      </c>
      <c r="B21" s="6">
        <f t="shared" si="1"/>
        <v>6</v>
      </c>
      <c r="C21" s="10"/>
      <c r="D21" s="78" t="str">
        <f t="shared" si="3"/>
        <v>Sat</v>
      </c>
      <c r="E21" s="80">
        <f t="shared" si="2"/>
        <v>43841</v>
      </c>
      <c r="F21" s="11"/>
      <c r="G21" s="11"/>
      <c r="H21" s="84"/>
      <c r="I21" s="84"/>
      <c r="J21" s="11"/>
      <c r="K21" s="11"/>
      <c r="L21" s="12"/>
    </row>
    <row r="22" spans="1:12" ht="29.15" customHeight="1" thickBot="1">
      <c r="A22" s="5" t="str">
        <f t="shared" si="0"/>
        <v/>
      </c>
      <c r="B22" s="6">
        <f t="shared" si="1"/>
        <v>7</v>
      </c>
      <c r="C22" s="10"/>
      <c r="D22" s="78" t="str">
        <f t="shared" si="3"/>
        <v>Sun</v>
      </c>
      <c r="E22" s="80">
        <f t="shared" si="2"/>
        <v>43842</v>
      </c>
      <c r="F22" s="11"/>
      <c r="G22" s="11"/>
      <c r="H22" s="84"/>
      <c r="I22" s="84"/>
      <c r="J22" s="11"/>
      <c r="K22" s="11"/>
      <c r="L22" s="12"/>
    </row>
    <row r="23" spans="1:12" ht="48.75" customHeight="1" thickBot="1">
      <c r="A23" s="5">
        <f t="shared" si="0"/>
        <v>1</v>
      </c>
      <c r="B23" s="6">
        <f t="shared" si="1"/>
        <v>1</v>
      </c>
      <c r="C23" s="10"/>
      <c r="D23" s="78" t="str">
        <f t="shared" si="3"/>
        <v>Mo</v>
      </c>
      <c r="E23" s="80">
        <f t="shared" si="2"/>
        <v>43843</v>
      </c>
      <c r="F23" s="11" t="s">
        <v>28</v>
      </c>
      <c r="G23" s="11">
        <v>9001</v>
      </c>
      <c r="H23" s="84" t="s">
        <v>94</v>
      </c>
      <c r="I23" s="84"/>
      <c r="J23" s="11" t="s">
        <v>72</v>
      </c>
      <c r="K23" s="11"/>
      <c r="L23" s="12">
        <v>8</v>
      </c>
    </row>
    <row r="24" spans="1:12" ht="40.5" customHeight="1" thickBot="1">
      <c r="A24" s="5">
        <f t="shared" si="0"/>
        <v>1</v>
      </c>
      <c r="B24" s="6">
        <f t="shared" si="1"/>
        <v>2</v>
      </c>
      <c r="C24" s="10"/>
      <c r="D24" s="78" t="str">
        <f t="shared" si="3"/>
        <v>Tue</v>
      </c>
      <c r="E24" s="80">
        <f t="shared" si="2"/>
        <v>43844</v>
      </c>
      <c r="F24" s="11" t="s">
        <v>28</v>
      </c>
      <c r="G24" s="11">
        <v>9001</v>
      </c>
      <c r="H24" s="84" t="s">
        <v>80</v>
      </c>
      <c r="I24" s="84"/>
      <c r="J24" s="11" t="s">
        <v>72</v>
      </c>
      <c r="K24" s="12"/>
      <c r="L24" s="12">
        <v>8</v>
      </c>
    </row>
    <row r="25" spans="1:12" ht="29.15" customHeight="1" thickBot="1">
      <c r="A25" s="5">
        <f t="shared" si="0"/>
        <v>1</v>
      </c>
      <c r="B25" s="6">
        <f t="shared" si="1"/>
        <v>3</v>
      </c>
      <c r="C25" s="10"/>
      <c r="D25" s="78" t="str">
        <f t="shared" si="3"/>
        <v>Wed</v>
      </c>
      <c r="E25" s="80">
        <f t="shared" si="2"/>
        <v>43845</v>
      </c>
      <c r="F25" s="34" t="s">
        <v>28</v>
      </c>
      <c r="G25" s="11">
        <v>9001</v>
      </c>
      <c r="H25" s="84" t="s">
        <v>95</v>
      </c>
      <c r="I25" s="84"/>
      <c r="J25" s="11" t="s">
        <v>72</v>
      </c>
      <c r="K25" s="11"/>
      <c r="L25" s="12">
        <v>9</v>
      </c>
    </row>
    <row r="26" spans="1:12" ht="29.15" customHeight="1" thickBot="1">
      <c r="A26" s="5">
        <f t="shared" si="0"/>
        <v>1</v>
      </c>
      <c r="B26" s="6">
        <f t="shared" si="1"/>
        <v>4</v>
      </c>
      <c r="C26" s="10"/>
      <c r="D26" s="78" t="str">
        <f t="shared" si="3"/>
        <v>Thu</v>
      </c>
      <c r="E26" s="80">
        <f>+E25+1</f>
        <v>43846</v>
      </c>
      <c r="F26" s="11" t="s">
        <v>81</v>
      </c>
      <c r="G26" s="11">
        <v>9001</v>
      </c>
      <c r="H26" s="84" t="s">
        <v>96</v>
      </c>
      <c r="I26" s="84"/>
      <c r="J26" s="34" t="s">
        <v>99</v>
      </c>
      <c r="K26" s="11"/>
      <c r="L26" s="12">
        <v>8</v>
      </c>
    </row>
    <row r="27" spans="1:12" ht="29.15" customHeight="1" thickBot="1">
      <c r="A27" s="5">
        <f t="shared" si="0"/>
        <v>1</v>
      </c>
      <c r="B27" s="6">
        <f t="shared" si="1"/>
        <v>5</v>
      </c>
      <c r="C27" s="10"/>
      <c r="D27" s="78" t="str">
        <f t="shared" si="3"/>
        <v>Fri</v>
      </c>
      <c r="E27" s="80">
        <f t="shared" si="2"/>
        <v>43847</v>
      </c>
      <c r="F27" s="11" t="s">
        <v>81</v>
      </c>
      <c r="G27" s="11">
        <v>9001</v>
      </c>
      <c r="H27" s="84" t="s">
        <v>82</v>
      </c>
      <c r="I27" s="84"/>
      <c r="J27" s="11" t="s">
        <v>72</v>
      </c>
      <c r="K27" s="11"/>
      <c r="L27" s="12">
        <v>10</v>
      </c>
    </row>
    <row r="28" spans="1:12" ht="41.25" customHeight="1" thickBot="1">
      <c r="A28" s="5" t="str">
        <f t="shared" si="0"/>
        <v/>
      </c>
      <c r="B28" s="6">
        <f t="shared" si="1"/>
        <v>6</v>
      </c>
      <c r="C28" s="10"/>
      <c r="D28" s="78" t="str">
        <f t="shared" si="3"/>
        <v>Sat</v>
      </c>
      <c r="E28" s="80">
        <f t="shared" si="2"/>
        <v>43848</v>
      </c>
      <c r="F28" s="11"/>
      <c r="G28" s="11"/>
      <c r="H28" s="84"/>
      <c r="I28" s="84"/>
      <c r="J28" s="11"/>
      <c r="K28" s="11"/>
      <c r="L28" s="12"/>
    </row>
    <row r="29" spans="1:12" ht="39" customHeight="1" thickBot="1">
      <c r="A29" s="5" t="str">
        <f t="shared" si="0"/>
        <v/>
      </c>
      <c r="B29" s="6">
        <f t="shared" si="1"/>
        <v>7</v>
      </c>
      <c r="C29" s="10"/>
      <c r="D29" s="78" t="str">
        <f t="shared" si="3"/>
        <v>Sun</v>
      </c>
      <c r="E29" s="80">
        <f t="shared" si="2"/>
        <v>43849</v>
      </c>
      <c r="F29" s="11"/>
      <c r="G29" s="11"/>
      <c r="H29" s="84"/>
      <c r="I29" s="84"/>
      <c r="J29" s="11"/>
      <c r="K29" s="11"/>
      <c r="L29" s="12"/>
    </row>
    <row r="30" spans="1:12" ht="31.5" customHeight="1" thickBot="1">
      <c r="A30" s="5">
        <f t="shared" si="0"/>
        <v>1</v>
      </c>
      <c r="B30" s="6">
        <f t="shared" si="1"/>
        <v>1</v>
      </c>
      <c r="C30" s="10"/>
      <c r="D30" s="78" t="str">
        <f t="shared" si="3"/>
        <v>Mo</v>
      </c>
      <c r="E30" s="80">
        <f t="shared" si="2"/>
        <v>43850</v>
      </c>
      <c r="F30" s="34" t="s">
        <v>28</v>
      </c>
      <c r="G30" s="11">
        <v>9001</v>
      </c>
      <c r="H30" s="84" t="s">
        <v>97</v>
      </c>
      <c r="I30" s="84"/>
      <c r="J30" s="11" t="s">
        <v>72</v>
      </c>
      <c r="K30" s="11"/>
      <c r="L30" s="12">
        <v>8</v>
      </c>
    </row>
    <row r="31" spans="1:12" ht="28.5" customHeight="1" thickBot="1">
      <c r="A31" s="5">
        <f t="shared" si="0"/>
        <v>1</v>
      </c>
      <c r="B31" s="6">
        <f t="shared" si="1"/>
        <v>2</v>
      </c>
      <c r="C31" s="10"/>
      <c r="D31" s="78" t="str">
        <f t="shared" si="3"/>
        <v>Tue</v>
      </c>
      <c r="E31" s="80">
        <f t="shared" si="2"/>
        <v>43851</v>
      </c>
      <c r="F31" s="11" t="s">
        <v>28</v>
      </c>
      <c r="G31" s="11">
        <v>9001</v>
      </c>
      <c r="H31" s="84" t="s">
        <v>98</v>
      </c>
      <c r="I31" s="84"/>
      <c r="J31" s="11" t="s">
        <v>72</v>
      </c>
      <c r="K31" s="11"/>
      <c r="L31" s="12">
        <v>8</v>
      </c>
    </row>
    <row r="32" spans="1:12" ht="28.5" customHeight="1" thickBot="1">
      <c r="A32" s="5">
        <f t="shared" si="0"/>
        <v>1</v>
      </c>
      <c r="B32" s="6">
        <f t="shared" si="1"/>
        <v>3</v>
      </c>
      <c r="C32" s="10"/>
      <c r="D32" s="78" t="str">
        <f t="shared" si="3"/>
        <v>Wed</v>
      </c>
      <c r="E32" s="80">
        <f t="shared" si="2"/>
        <v>43852</v>
      </c>
      <c r="F32" s="11" t="s">
        <v>28</v>
      </c>
      <c r="G32" s="11">
        <v>9001</v>
      </c>
      <c r="H32" s="84" t="s">
        <v>83</v>
      </c>
      <c r="I32" s="84"/>
      <c r="J32" s="11" t="s">
        <v>72</v>
      </c>
      <c r="K32" s="11"/>
      <c r="L32" s="12">
        <v>10</v>
      </c>
    </row>
    <row r="33" spans="1:12" ht="29.15" customHeight="1" thickBot="1">
      <c r="A33" s="5">
        <f t="shared" si="0"/>
        <v>1</v>
      </c>
      <c r="B33" s="6">
        <f t="shared" si="1"/>
        <v>4</v>
      </c>
      <c r="C33" s="10"/>
      <c r="D33" s="78" t="str">
        <f t="shared" si="3"/>
        <v>Thu</v>
      </c>
      <c r="E33" s="80">
        <f t="shared" si="2"/>
        <v>43853</v>
      </c>
      <c r="F33" s="11" t="s">
        <v>28</v>
      </c>
      <c r="G33" s="11">
        <v>9001</v>
      </c>
      <c r="H33" s="84" t="s">
        <v>84</v>
      </c>
      <c r="I33" s="84"/>
      <c r="J33" s="11" t="s">
        <v>72</v>
      </c>
      <c r="K33" s="11"/>
      <c r="L33" s="12">
        <v>8</v>
      </c>
    </row>
    <row r="34" spans="1:12" ht="29.15" customHeight="1" thickBot="1">
      <c r="A34" s="5">
        <f t="shared" si="0"/>
        <v>1</v>
      </c>
      <c r="B34" s="6">
        <f t="shared" si="1"/>
        <v>5</v>
      </c>
      <c r="C34" s="10"/>
      <c r="D34" s="78" t="str">
        <f t="shared" si="3"/>
        <v>Fri</v>
      </c>
      <c r="E34" s="80">
        <f t="shared" si="2"/>
        <v>43854</v>
      </c>
      <c r="F34" s="11" t="s">
        <v>28</v>
      </c>
      <c r="G34" s="11">
        <v>9001</v>
      </c>
      <c r="H34" s="84" t="s">
        <v>84</v>
      </c>
      <c r="I34" s="84"/>
      <c r="J34" s="11" t="s">
        <v>72</v>
      </c>
      <c r="K34" s="11"/>
      <c r="L34" s="12">
        <v>10</v>
      </c>
    </row>
    <row r="35" spans="1:12" ht="29.15" customHeight="1" thickBot="1">
      <c r="A35" s="5" t="str">
        <f t="shared" si="0"/>
        <v/>
      </c>
      <c r="B35" s="6">
        <f t="shared" si="1"/>
        <v>6</v>
      </c>
      <c r="C35" s="10"/>
      <c r="D35" s="78" t="str">
        <f t="shared" si="3"/>
        <v>Sat</v>
      </c>
      <c r="E35" s="80">
        <f t="shared" si="2"/>
        <v>43855</v>
      </c>
      <c r="F35" s="11"/>
      <c r="G35" s="11"/>
      <c r="H35" s="84"/>
      <c r="I35" s="84"/>
      <c r="J35" s="11"/>
      <c r="K35" s="11"/>
      <c r="L35" s="12"/>
    </row>
    <row r="36" spans="1:12" ht="29.15" customHeight="1" thickBot="1">
      <c r="A36" s="5" t="str">
        <f t="shared" si="0"/>
        <v/>
      </c>
      <c r="B36" s="6">
        <f t="shared" si="1"/>
        <v>7</v>
      </c>
      <c r="C36" s="10"/>
      <c r="D36" s="78" t="str">
        <f t="shared" si="3"/>
        <v>Sun</v>
      </c>
      <c r="E36" s="80">
        <f t="shared" si="2"/>
        <v>43856</v>
      </c>
      <c r="F36" s="11" t="s">
        <v>48</v>
      </c>
      <c r="G36" s="11">
        <v>9001</v>
      </c>
      <c r="H36" s="84" t="s">
        <v>89</v>
      </c>
      <c r="I36" s="84"/>
      <c r="J36" s="11" t="s">
        <v>90</v>
      </c>
      <c r="K36" s="11"/>
      <c r="L36" s="12">
        <v>1</v>
      </c>
    </row>
    <row r="37" spans="1:12" ht="29.15" customHeight="1" thickBot="1">
      <c r="A37" s="5">
        <f t="shared" si="0"/>
        <v>1</v>
      </c>
      <c r="B37" s="6">
        <f>WEEKDAY(E36+1,2)</f>
        <v>1</v>
      </c>
      <c r="C37" s="10"/>
      <c r="D37" s="78" t="str">
        <f t="shared" si="3"/>
        <v>Mo</v>
      </c>
      <c r="E37" s="80">
        <f t="shared" si="2"/>
        <v>43857</v>
      </c>
      <c r="F37" s="11" t="s">
        <v>28</v>
      </c>
      <c r="G37" s="11">
        <v>9001</v>
      </c>
      <c r="H37" s="84" t="s">
        <v>88</v>
      </c>
      <c r="I37" s="84"/>
      <c r="J37" s="11" t="s">
        <v>72</v>
      </c>
      <c r="K37" s="11"/>
      <c r="L37" s="12">
        <v>8</v>
      </c>
    </row>
    <row r="38" spans="1:12" ht="29.15" customHeight="1" thickBot="1">
      <c r="A38" s="5">
        <f t="shared" si="0"/>
        <v>1</v>
      </c>
      <c r="B38" s="6">
        <f>WEEKDAY(E36+2,2)</f>
        <v>2</v>
      </c>
      <c r="C38" s="10"/>
      <c r="D38" s="78" t="str">
        <f t="shared" si="3"/>
        <v>Tue</v>
      </c>
      <c r="E38" s="80">
        <f t="shared" si="2"/>
        <v>43858</v>
      </c>
      <c r="F38" s="11" t="s">
        <v>28</v>
      </c>
      <c r="G38" s="11">
        <v>9001</v>
      </c>
      <c r="H38" s="84" t="s">
        <v>86</v>
      </c>
      <c r="I38" s="84"/>
      <c r="J38" s="11" t="s">
        <v>72</v>
      </c>
      <c r="K38" s="11"/>
      <c r="L38" s="12">
        <v>8</v>
      </c>
    </row>
    <row r="39" spans="1:12" ht="29.15" customHeight="1" thickBot="1">
      <c r="A39" s="5">
        <f t="shared" si="0"/>
        <v>1</v>
      </c>
      <c r="B39" s="6">
        <f>WEEKDAY(E36+3,2)</f>
        <v>3</v>
      </c>
      <c r="C39" s="10"/>
      <c r="D39" s="78" t="str">
        <f t="shared" si="3"/>
        <v>Wed</v>
      </c>
      <c r="E39" s="81">
        <f>IF(MONTH(E38+1)&gt;MONTH(E38),"",E38+1)</f>
        <v>43859</v>
      </c>
      <c r="F39" s="11" t="s">
        <v>28</v>
      </c>
      <c r="G39" s="11">
        <v>9001</v>
      </c>
      <c r="H39" s="84" t="s">
        <v>86</v>
      </c>
      <c r="I39" s="84"/>
      <c r="J39" s="11" t="s">
        <v>72</v>
      </c>
      <c r="K39" s="11"/>
      <c r="L39" s="12">
        <v>10</v>
      </c>
    </row>
    <row r="40" spans="1:12" ht="29.15" customHeight="1" thickBot="1">
      <c r="A40" s="5"/>
      <c r="B40" s="6"/>
      <c r="C40" s="83"/>
      <c r="D40" s="78" t="str">
        <f t="shared" si="3"/>
        <v/>
      </c>
      <c r="E40" s="80">
        <f>IF(MONTH(E38+2)&gt;MONTH(E38),"",E38+2)</f>
        <v>43860</v>
      </c>
      <c r="F40" s="11" t="s">
        <v>28</v>
      </c>
      <c r="G40" s="11">
        <v>9001</v>
      </c>
      <c r="H40" s="84" t="s">
        <v>87</v>
      </c>
      <c r="I40" s="84"/>
      <c r="J40" s="11" t="s">
        <v>72</v>
      </c>
      <c r="K40" s="11"/>
      <c r="L40" s="12">
        <v>10</v>
      </c>
    </row>
    <row r="41" spans="1:12" ht="29.15" customHeight="1" thickBot="1">
      <c r="A41" s="5"/>
      <c r="B41" s="6"/>
      <c r="C41" s="83"/>
      <c r="D41" s="78" t="str">
        <f t="shared" si="3"/>
        <v/>
      </c>
      <c r="E41" s="82">
        <f>IF(MONTH(E38+3)&gt;MONTH(E38),"",E38+3)</f>
        <v>43861</v>
      </c>
      <c r="F41" s="11" t="s">
        <v>28</v>
      </c>
      <c r="G41" s="11">
        <v>9001</v>
      </c>
      <c r="H41" s="84" t="s">
        <v>85</v>
      </c>
      <c r="I41" s="84"/>
      <c r="J41" s="11" t="s">
        <v>72</v>
      </c>
      <c r="K41" s="11"/>
      <c r="L41" s="12">
        <v>8</v>
      </c>
    </row>
    <row r="42" spans="1:12" ht="30" customHeight="1" thickBot="1">
      <c r="D42" s="13"/>
      <c r="E42" s="14"/>
      <c r="F42" s="15"/>
      <c r="G42" s="26"/>
      <c r="H42" s="15"/>
      <c r="I42" s="16" t="s">
        <v>1</v>
      </c>
      <c r="J42" s="17"/>
      <c r="K42" s="14"/>
      <c r="L42" s="18">
        <f>SUM(L9:L41)</f>
        <v>172</v>
      </c>
    </row>
    <row r="43" spans="1:12" ht="30" customHeight="1" thickBot="1">
      <c r="D43" s="13"/>
      <c r="E43" s="14"/>
      <c r="F43" s="15"/>
      <c r="G43" s="15"/>
      <c r="H43" s="15"/>
      <c r="I43" s="16" t="s">
        <v>2</v>
      </c>
      <c r="J43" s="17"/>
      <c r="K43" s="14"/>
      <c r="L43" s="18">
        <f>SUM(L42/8)</f>
        <v>21.5</v>
      </c>
    </row>
  </sheetData>
  <mergeCells count="44">
    <mergeCell ref="H40:I40"/>
    <mergeCell ref="H41:I41"/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41">
    <cfRule type="expression" dxfId="22" priority="2084" stopIfTrue="1">
      <formula>IF($A9=1,B9,)</formula>
    </cfRule>
    <cfRule type="expression" dxfId="21" priority="2085" stopIfTrue="1">
      <formula>IF($A9="",B9,)</formula>
    </cfRule>
  </conditionalFormatting>
  <conditionalFormatting sqref="G38:G41 G31:G35 G10:G12 G14:G21">
    <cfRule type="expression" dxfId="20" priority="11" stopIfTrue="1">
      <formula>$F$5="Freelancer"</formula>
    </cfRule>
    <cfRule type="expression" dxfId="19" priority="12" stopIfTrue="1">
      <formula>$F$5="DTC Int. Staff"</formula>
    </cfRule>
  </conditionalFormatting>
  <conditionalFormatting sqref="G23">
    <cfRule type="expression" dxfId="18" priority="9" stopIfTrue="1">
      <formula>$F$5="Freelancer"</formula>
    </cfRule>
    <cfRule type="expression" dxfId="17" priority="10" stopIfTrue="1">
      <formula>$F$5="DTC Int. Staff"</formula>
    </cfRule>
  </conditionalFormatting>
  <conditionalFormatting sqref="G36">
    <cfRule type="expression" dxfId="16" priority="3" stopIfTrue="1">
      <formula>#REF!="Freelancer"</formula>
    </cfRule>
    <cfRule type="expression" dxfId="15" priority="4" stopIfTrue="1">
      <formula>#REF!="DTC Int. Staff"</formula>
    </cfRule>
  </conditionalFormatting>
  <conditionalFormatting sqref="G36">
    <cfRule type="expression" dxfId="14" priority="1" stopIfTrue="1">
      <formula>$F$5="Freelancer"</formula>
    </cfRule>
    <cfRule type="expression" dxfId="13" priority="2" stopIfTrue="1">
      <formula>$F$5="DTC Int. Staff"</formula>
    </cfRule>
  </conditionalFormatting>
  <conditionalFormatting sqref="G24:G28">
    <cfRule type="expression" dxfId="12" priority="16" stopIfTrue="1">
      <formula>$F$5="Freelancer"</formula>
    </cfRule>
    <cfRule type="expression" dxfId="11" priority="17" stopIfTrue="1">
      <formula>$F$5="DTC Int. Staff"</formula>
    </cfRule>
  </conditionalFormatting>
  <conditionalFormatting sqref="E10:E41">
    <cfRule type="expression" dxfId="10" priority="6" stopIfTrue="1">
      <formula>IF($A10&lt;&gt;1,B10,"")</formula>
    </cfRule>
  </conditionalFormatting>
  <conditionalFormatting sqref="D9:D41">
    <cfRule type="expression" dxfId="9" priority="7" stopIfTrue="1">
      <formula>IF($A9="",B9,)</formula>
    </cfRule>
  </conditionalFormatting>
  <conditionalFormatting sqref="G9:G35">
    <cfRule type="expression" dxfId="8" priority="-1" stopIfTrue="1">
      <formula>#REF!="Freelancer"</formula>
    </cfRule>
    <cfRule type="expression" dxfId="7" priority="-1" stopIfTrue="1">
      <formula>#REF!="DTC Int. Staff"</formula>
    </cfRule>
  </conditionalFormatting>
  <conditionalFormatting sqref="E9">
    <cfRule type="expression" dxfId="6" priority="13" stopIfTrue="1">
      <formula>IF($A9="",B9,"")</formula>
    </cfRule>
  </conditionalFormatting>
  <conditionalFormatting sqref="G37:G41">
    <cfRule type="expression" dxfId="5" priority="14" stopIfTrue="1">
      <formula>#REF!="Freelancer"</formula>
    </cfRule>
    <cfRule type="expression" dxfId="4" priority="15" stopIfTrue="1">
      <formula>#REF!="DTC Int. Staff"</formula>
    </cfRule>
  </conditionalFormatting>
  <conditionalFormatting sqref="G30:G34">
    <cfRule type="expression" dxfId="3" priority="-1" stopIfTrue="1">
      <formula>$F$5="Freelancer"</formula>
    </cfRule>
    <cfRule type="expression" dxfId="2" priority="8" stopIfTrue="1">
      <formula>$F$5="DTC Int. Staff"</formula>
    </cfRule>
  </conditionalFormatting>
  <conditionalFormatting sqref="G37:G41">
    <cfRule type="expression" dxfId="1" priority="-1" stopIfTrue="1">
      <formula>$F$5="DTC Int. Staff"</formula>
    </cfRule>
    <cfRule type="expression" dxfId="0" priority="5" stopIfTrue="1">
      <formula>$F$5="Freelancer"</formula>
    </cfRule>
  </conditionalFormatting>
  <dataValidations count="2">
    <dataValidation type="list" allowBlank="1" showInputMessage="1" showErrorMessage="1" sqref="F9:F41" xr:uid="{8141E082-7319-4011-9ED3-2D70EB1BBFC1}">
      <formula1>Project_Number</formula1>
    </dataValidation>
    <dataValidation type="list" allowBlank="1" showInputMessage="1" showErrorMessage="1" sqref="G9:G41" xr:uid="{940F33AE-9A02-4566-BF32-FF7BDB77D6E7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E17" sqref="E17"/>
    </sheetView>
  </sheetViews>
  <sheetFormatPr defaultColWidth="11.453125" defaultRowHeight="12.5"/>
  <cols>
    <col min="1" max="1" width="14.26953125" style="22" customWidth="1"/>
    <col min="2" max="2" width="26.453125" style="22" customWidth="1"/>
    <col min="3" max="3" width="19.54296875" customWidth="1"/>
  </cols>
  <sheetData>
    <row r="1" spans="1:13">
      <c r="A1" s="24" t="s">
        <v>6</v>
      </c>
      <c r="B1" s="24" t="s">
        <v>7</v>
      </c>
      <c r="C1" s="24" t="s">
        <v>17</v>
      </c>
      <c r="D1" s="24" t="s">
        <v>8</v>
      </c>
    </row>
    <row r="2" spans="1:13">
      <c r="A2" s="22" t="s">
        <v>18</v>
      </c>
      <c r="B2" s="22" t="s">
        <v>19</v>
      </c>
      <c r="C2" s="23">
        <v>9001</v>
      </c>
    </row>
    <row r="3" spans="1:13">
      <c r="A3" s="22" t="s">
        <v>20</v>
      </c>
      <c r="B3" s="22" t="s">
        <v>21</v>
      </c>
      <c r="C3" s="23">
        <v>9003</v>
      </c>
    </row>
    <row r="4" spans="1:13">
      <c r="A4" s="22" t="s">
        <v>22</v>
      </c>
      <c r="B4" s="22" t="s">
        <v>23</v>
      </c>
      <c r="C4" s="23">
        <v>9004</v>
      </c>
    </row>
    <row r="5" spans="1:13">
      <c r="A5" s="22" t="s">
        <v>24</v>
      </c>
      <c r="B5" s="22" t="s">
        <v>25</v>
      </c>
      <c r="C5" s="23">
        <v>9005</v>
      </c>
    </row>
    <row r="6" spans="1:13">
      <c r="A6" s="22" t="s">
        <v>26</v>
      </c>
      <c r="B6" s="22" t="s">
        <v>27</v>
      </c>
      <c r="C6" s="23">
        <v>9006</v>
      </c>
    </row>
    <row r="7" spans="1:13">
      <c r="A7" s="22" t="s">
        <v>28</v>
      </c>
      <c r="B7" s="22" t="s">
        <v>29</v>
      </c>
      <c r="C7" s="23">
        <v>9007</v>
      </c>
    </row>
    <row r="8" spans="1:13">
      <c r="A8" s="22" t="s">
        <v>30</v>
      </c>
      <c r="B8" s="22" t="s">
        <v>31</v>
      </c>
      <c r="C8" s="23">
        <v>9008</v>
      </c>
    </row>
    <row r="9" spans="1:13">
      <c r="A9" s="22" t="s">
        <v>32</v>
      </c>
      <c r="B9" s="22" t="s">
        <v>33</v>
      </c>
      <c r="C9" s="23">
        <v>9009</v>
      </c>
    </row>
    <row r="10" spans="1:13">
      <c r="A10" s="22" t="s">
        <v>34</v>
      </c>
      <c r="B10" s="22" t="s">
        <v>35</v>
      </c>
      <c r="C10" s="23">
        <v>9010</v>
      </c>
    </row>
    <row r="11" spans="1:13">
      <c r="A11" s="22" t="s">
        <v>36</v>
      </c>
      <c r="B11" s="22" t="s">
        <v>37</v>
      </c>
      <c r="C11" s="23">
        <v>9011</v>
      </c>
    </row>
    <row r="12" spans="1:13">
      <c r="A12" s="22" t="s">
        <v>38</v>
      </c>
      <c r="B12" s="22" t="s">
        <v>39</v>
      </c>
      <c r="C12" s="23">
        <v>9012</v>
      </c>
    </row>
    <row r="13" spans="1:13">
      <c r="A13" s="22" t="s">
        <v>40</v>
      </c>
      <c r="B13" s="22" t="s">
        <v>41</v>
      </c>
      <c r="C13" s="23">
        <v>9013</v>
      </c>
    </row>
    <row r="14" spans="1:13">
      <c r="A14" s="22" t="s">
        <v>42</v>
      </c>
      <c r="B14" s="22" t="s">
        <v>43</v>
      </c>
      <c r="C14" s="23">
        <v>9014</v>
      </c>
      <c r="M14" s="33"/>
    </row>
    <row r="15" spans="1:13">
      <c r="A15" s="22" t="s">
        <v>44</v>
      </c>
      <c r="B15" s="22" t="s">
        <v>45</v>
      </c>
      <c r="C15" s="23">
        <v>9015</v>
      </c>
    </row>
    <row r="16" spans="1:13">
      <c r="A16" s="22" t="s">
        <v>46</v>
      </c>
      <c r="B16" s="22" t="s">
        <v>47</v>
      </c>
    </row>
    <row r="17" spans="1:13">
      <c r="A17" s="22" t="s">
        <v>48</v>
      </c>
      <c r="B17" s="22" t="s">
        <v>49</v>
      </c>
      <c r="C17" s="23"/>
    </row>
    <row r="18" spans="1:13">
      <c r="A18" s="22" t="s">
        <v>50</v>
      </c>
      <c r="B18" s="22" t="s">
        <v>51</v>
      </c>
      <c r="C18" s="23"/>
    </row>
    <row r="19" spans="1:13">
      <c r="A19" s="22" t="s">
        <v>52</v>
      </c>
      <c r="B19" s="22" t="s">
        <v>53</v>
      </c>
      <c r="C19" s="23"/>
    </row>
    <row r="20" spans="1:13">
      <c r="A20" s="22" t="s">
        <v>54</v>
      </c>
      <c r="B20" s="22" t="s">
        <v>55</v>
      </c>
      <c r="C20" s="23"/>
    </row>
    <row r="21" spans="1:13">
      <c r="A21" s="22" t="s">
        <v>56</v>
      </c>
      <c r="B21" s="22" t="s">
        <v>57</v>
      </c>
      <c r="C21" s="23"/>
    </row>
    <row r="22" spans="1:13">
      <c r="A22" s="22" t="s">
        <v>58</v>
      </c>
      <c r="B22" s="22" t="s">
        <v>59</v>
      </c>
      <c r="C22" s="23"/>
    </row>
    <row r="23" spans="1:13">
      <c r="A23" s="22" t="s">
        <v>60</v>
      </c>
      <c r="B23" s="22" t="s">
        <v>61</v>
      </c>
      <c r="C23" s="23"/>
    </row>
    <row r="24" spans="1:13">
      <c r="A24" s="22" t="s">
        <v>62</v>
      </c>
      <c r="B24" s="22" t="s">
        <v>63</v>
      </c>
      <c r="C24" s="23"/>
    </row>
    <row r="25" spans="1:13">
      <c r="A25" s="22" t="s">
        <v>64</v>
      </c>
      <c r="B25" s="22" t="s">
        <v>65</v>
      </c>
      <c r="C25" s="23"/>
    </row>
    <row r="26" spans="1:13">
      <c r="A26" s="22" t="s">
        <v>66</v>
      </c>
      <c r="B26" s="22" t="s">
        <v>67</v>
      </c>
      <c r="C26" s="23"/>
    </row>
    <row r="32" spans="1:13">
      <c r="M32" s="33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2020-07-24T17:42:37Z</dcterms:modified>
</cp:coreProperties>
</file>