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42F338BE-2AA4-4EB4-9DFA-5DC366F77B86}" xr6:coauthVersionLast="45" xr6:coauthVersionMax="45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38" i="34"/>
  <c r="M39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<sst xmlns="http://schemas.openxmlformats.org/spreadsheetml/2006/main" count="185" uniqueCount="147">
  <si>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</si>
  <si>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</si>
  <si>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</si>
  <si>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</si>
  <si>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</si>
  <si>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</si>
  <si>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</si>
  <si>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</si>
  <si>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</si>
  <si>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</si>
  <si>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</si>
  <si>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</si>
  <si>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</si>
  <si>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</si>
  <si>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</si>
  <si>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</si>
  <si>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</si>
  <si>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</si>
  <si>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</si>
  <si>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</si>
  <si>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</si>
  <si>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</si>
  <si>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</si>
  <si>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</si>
  <si>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</si>
  <si>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</si>
  <si>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</si>
  <si>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</si>
  <si>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</si>
  <si>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</si>
  <si>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</si>
  <si>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</si>
  <si>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</si>
  <si>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</si>
  <si>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</si>
  <si>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</si>
  <si>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</si>
  <si>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</si>
  <si>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</si>
  <si>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</si>
  <si>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</si>
  <si>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</si>
  <si>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</si>
  <si>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</si>
  <si>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</si>
  <si>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</si>
  <si>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</si>
  <si>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</si>
  <si>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</si>
  <si>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</si>
  <si>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</si>
  <si>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</si>
  <si>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</si>
  <si>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</si>
  <si>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</si>
  <si>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</si>
  <si>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</si>
  <si>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</si>
  <si>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</si>
  <si>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</si>
  <si>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</si>
  <si>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</si>
  <si>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</si>
  <si>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</si>
  <si>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</si>
  <si>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</si>
  <si>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</si>
  <si>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</si>
  <si>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</si>
  <si>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</si>
  <si>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</si>
  <si>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</si>
  <si>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</si>
  <si>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</si>
  <si>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</si>
  <si>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Business Development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</si>
  <si>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</si>
  <si>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</si>
  <si>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</si>
  <si>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</si>
  <si>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</si>
  <si>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</si>
  <si>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</si>
  <si>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</si>
  <si>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</si>
  <si>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</si>
  <si>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</si>
  <si>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</si>
  <si>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</si>
  <si>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</si>
  <si>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</si>
  <si>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</si>
  <si>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</si>
  <si>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</si>
  <si>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</si>
  <si>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</si>
  <si>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</si>
  <si>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</si>
  <si>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</si>
  <si>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</si>
  <si>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</si>
  <si>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</si>
  <si>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</si>
  <si>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</si>
  <si>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</si>
  <si>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</si>
  <si>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</si>
  <si>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</si>
  <si>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</si>
  <si>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</si>
  <si>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</si>
  <si>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</si>
  <si>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</si>
  <si>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</si>
  <si>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</si>
  <si>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</si>
  <si>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</si>
  <si>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</si>
  <si>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</si>
  <si>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</si>
  <si>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</si>
  <si>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</si>
  <si>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</si>
  <si>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</si>
  <si>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</si>
  <si>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TIME085</t>
  </si>
  <si>
    <t>Yadarun</t>
  </si>
  <si>
    <t>Komala</t>
  </si>
  <si>
    <t>KrungSri NEXT TRANSITION Program Proposal Making</t>
  </si>
  <si>
    <t>TAT ททท. Client Meeting / NIA Proposal Followup</t>
  </si>
  <si>
    <t>9003 / 9001</t>
  </si>
  <si>
    <t>TAT/TIME</t>
  </si>
  <si>
    <t>Proposal Presentation: NIA Valuation 2020</t>
  </si>
  <si>
    <t>NIA</t>
  </si>
  <si>
    <t>Follow up on NIA Valuation 2020</t>
  </si>
  <si>
    <t xml:space="preserve">NIA IOP Report Mock-up </t>
  </si>
  <si>
    <t>Kick-off Meeting: NIA Valuation 2020</t>
  </si>
  <si>
    <t>NIA Innovation Projects catagorizing (Old and new projects)</t>
  </si>
  <si>
    <t>NIA Proposal Slide</t>
  </si>
  <si>
    <t>NIA Proposal Slide (Impact Calculations)</t>
  </si>
  <si>
    <t>Internal Team Kick off Meeting: NIA Valuation 2020</t>
  </si>
  <si>
    <t>NIA Impact Calculation Research</t>
  </si>
  <si>
    <t>Digital Literacty Assessment</t>
  </si>
  <si>
    <t>NIA Model Mockup Test</t>
  </si>
  <si>
    <t>NIA Model and Analysis Pattern Revise</t>
  </si>
  <si>
    <t>NIA Data Collection</t>
  </si>
  <si>
    <t xml:space="preserve">NIA Data Planning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</si>
</sst>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6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6" fillId="0" borderId="39" xfId="0" applyFont="1" applyBorder="1" applyAlignment="1" applyProtection="1">
      <alignment vertical="center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34" xfId="0" applyFont="1" applyBorder="1" applyAlignment="1" applyProtection="1">
      <alignment vertical="center" wrapText="1"/>
      <protection locked="0"/>
    </xf>
    <xf numFmtId="0" fontId="4" fillId="0" borderId="35" xfId="0" applyFont="1" applyBorder="1" applyAlignment="1" applyProtection="1">
      <alignment vertical="center" wrapText="1"/>
      <protection locked="0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4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31" workbookViewId="0">
      <selection activeCell="D80" sqref="D80"/>
    </sheetView>
  </sheetViews>
  <sheetFormatPr defaultColWidth="11.453125" defaultRowHeight="12.5"/>
  <cols>
    <col min="1" max="1" width="3" customWidth="1"/>
    <col min="2" max="2" width="16.81640625" customWidth="1"/>
    <col min="3" max="3" width="15.453125" customWidth="1"/>
  </cols>
  <sheetData>
    <row r="1" spans="2:10" ht="13.5" customHeight="1" thickBot="1">
      <c r="I1" s="38"/>
      <c r="J1" s="38"/>
    </row>
    <row r="2" spans="2:10" ht="16.5" customHeight="1">
      <c r="B2" s="58" t="s">
        <v>9</v>
      </c>
      <c r="C2" s="59"/>
      <c r="D2" s="59"/>
      <c r="E2" s="59"/>
      <c r="F2" s="59"/>
      <c r="G2" s="59"/>
      <c r="H2" s="60"/>
      <c r="I2" s="38"/>
      <c r="J2" s="38"/>
    </row>
    <row r="3" spans="2:10" ht="13" thickBot="1">
      <c r="B3" s="61"/>
      <c r="C3" s="62"/>
      <c r="D3" s="62"/>
      <c r="E3" s="62"/>
      <c r="F3" s="62"/>
      <c r="G3" s="62"/>
      <c r="H3" s="63"/>
      <c r="I3" s="37"/>
      <c r="J3" s="37"/>
    </row>
    <row r="4" spans="2:10">
      <c r="B4" s="64" t="s">
        <v>12</v>
      </c>
      <c r="C4" s="65"/>
      <c r="D4" s="64" t="s">
        <v>126</v>
      </c>
      <c r="E4" s="66"/>
      <c r="F4" s="66"/>
      <c r="G4" s="66"/>
      <c r="H4" s="65"/>
      <c r="I4" s="36"/>
      <c r="J4" s="36"/>
    </row>
    <row r="5" spans="2:10">
      <c r="B5" s="49" t="s">
        <v>68</v>
      </c>
      <c r="C5" s="51"/>
      <c r="D5" s="49" t="s">
        <v>127</v>
      </c>
      <c r="E5" s="50"/>
      <c r="F5" s="50"/>
      <c r="G5" s="50"/>
      <c r="H5" s="51"/>
      <c r="I5" s="36"/>
      <c r="J5" s="36"/>
    </row>
    <row r="6" spans="2:10">
      <c r="B6" s="49" t="s">
        <v>69</v>
      </c>
      <c r="C6" s="51"/>
      <c r="D6" s="49" t="s">
        <v>125</v>
      </c>
      <c r="E6" s="50"/>
      <c r="F6" s="50"/>
      <c r="G6" s="50"/>
      <c r="H6" s="51"/>
      <c r="I6" s="36"/>
      <c r="J6" s="36"/>
    </row>
    <row r="7" spans="2:10" ht="13" thickBot="1">
      <c r="I7" s="36"/>
      <c r="J7" s="36"/>
    </row>
    <row r="8" spans="2:10">
      <c r="B8" s="52" t="s">
        <v>11</v>
      </c>
      <c r="C8" s="53"/>
      <c r="D8" s="53"/>
      <c r="E8" s="53"/>
      <c r="F8" s="53"/>
      <c r="G8" s="53"/>
      <c r="H8" s="54"/>
      <c r="I8" s="36"/>
      <c r="J8" s="36"/>
    </row>
    <row r="9" spans="2:10" ht="13" thickBot="1">
      <c r="B9" s="55"/>
      <c r="C9" s="56"/>
      <c r="D9" s="56"/>
      <c r="E9" s="56"/>
      <c r="F9" s="56"/>
      <c r="G9" s="56"/>
      <c r="H9" s="57"/>
      <c r="I9" s="36"/>
      <c r="J9" s="36"/>
    </row>
    <row r="10" spans="2:10">
      <c r="B10" s="37"/>
      <c r="C10" s="37"/>
      <c r="D10" s="37"/>
      <c r="E10" s="37"/>
      <c r="F10" s="37"/>
      <c r="G10" s="37"/>
      <c r="H10" s="37"/>
      <c r="I10" s="36"/>
      <c r="J10" s="36"/>
    </row>
    <row r="11" spans="2:10">
      <c r="B11" s="37"/>
      <c r="C11" s="37"/>
      <c r="D11" s="37"/>
      <c r="E11" s="37"/>
      <c r="F11" s="37"/>
      <c r="G11" s="37"/>
      <c r="H11" s="37"/>
      <c r="I11" s="36"/>
      <c r="J11" s="36"/>
    </row>
    <row r="12" spans="2:10">
      <c r="B12" s="37"/>
      <c r="C12" s="37"/>
      <c r="D12" s="37"/>
      <c r="E12" s="37"/>
      <c r="F12" s="37"/>
      <c r="G12" s="37"/>
      <c r="H12" s="37"/>
      <c r="I12" s="36"/>
      <c r="J12" s="36"/>
    </row>
    <row r="13" spans="2:10">
      <c r="B13" s="37"/>
      <c r="C13" s="37"/>
      <c r="D13" s="37"/>
      <c r="E13" s="37"/>
      <c r="F13" s="37"/>
      <c r="G13" s="37"/>
      <c r="H13" s="37"/>
      <c r="I13" s="36"/>
      <c r="J13" s="36"/>
    </row>
    <row r="14" spans="2:10">
      <c r="B14" s="37"/>
      <c r="C14" s="37"/>
      <c r="D14" s="37"/>
      <c r="E14" s="37"/>
      <c r="F14" s="37"/>
      <c r="G14" s="37"/>
      <c r="H14" s="37"/>
      <c r="I14" s="36"/>
      <c r="J14" s="36"/>
    </row>
    <row r="15" spans="2:10">
      <c r="B15" s="37"/>
      <c r="C15" s="37"/>
      <c r="D15" s="37"/>
      <c r="E15" s="37"/>
      <c r="F15" s="37"/>
      <c r="G15" s="37"/>
      <c r="H15" s="37"/>
      <c r="I15" s="36"/>
      <c r="J15" s="36"/>
    </row>
    <row r="16" spans="2:10">
      <c r="B16" s="37"/>
      <c r="C16" s="37"/>
      <c r="D16" s="37"/>
      <c r="E16" s="37"/>
      <c r="F16" s="37"/>
      <c r="G16" s="37"/>
      <c r="H16" s="37"/>
      <c r="I16" s="36"/>
      <c r="J16" s="36"/>
    </row>
    <row r="17" spans="2:10">
      <c r="B17" s="37"/>
      <c r="C17" s="37"/>
      <c r="D17" s="37"/>
      <c r="E17" s="37"/>
      <c r="F17" s="37"/>
      <c r="G17" s="37"/>
      <c r="H17" s="37"/>
      <c r="I17" s="36"/>
      <c r="J17" s="36"/>
    </row>
    <row r="18" spans="2:10" ht="15.75" customHeight="1">
      <c r="B18" s="37"/>
      <c r="C18" s="37"/>
      <c r="D18" s="37"/>
      <c r="E18" s="37"/>
      <c r="F18" s="37"/>
      <c r="G18" s="37"/>
      <c r="H18" s="37"/>
      <c r="I18" s="36"/>
      <c r="J18" s="36"/>
    </row>
    <row r="19" spans="2:10">
      <c r="B19" s="37"/>
      <c r="C19" s="37"/>
      <c r="D19" s="37"/>
      <c r="E19" s="37"/>
      <c r="F19" s="37"/>
      <c r="G19" s="37"/>
      <c r="H19" s="37"/>
      <c r="I19" s="36"/>
      <c r="J19" s="36"/>
    </row>
    <row r="20" spans="2:10">
      <c r="B20" s="37"/>
      <c r="C20" s="37"/>
      <c r="D20" s="37"/>
      <c r="E20" s="37"/>
      <c r="F20" s="37"/>
      <c r="G20" s="37"/>
      <c r="H20" s="37"/>
      <c r="I20" s="36"/>
      <c r="J20" s="36"/>
    </row>
    <row r="21" spans="2:10">
      <c r="B21" s="37"/>
      <c r="C21" s="37"/>
      <c r="D21" s="37"/>
      <c r="E21" s="37"/>
      <c r="F21" s="37"/>
      <c r="G21" s="37"/>
      <c r="H21" s="37"/>
      <c r="I21" s="36"/>
      <c r="J21" s="36"/>
    </row>
    <row r="22" spans="2:10">
      <c r="B22" s="37"/>
      <c r="C22" s="37"/>
      <c r="D22" s="37"/>
      <c r="E22" s="37"/>
      <c r="F22" s="37"/>
      <c r="G22" s="37"/>
      <c r="H22" s="37"/>
      <c r="I22" s="36"/>
      <c r="J22" s="36"/>
    </row>
    <row r="23" spans="2:10">
      <c r="B23" s="37"/>
      <c r="C23" s="37"/>
      <c r="D23" s="37"/>
      <c r="E23" s="37"/>
      <c r="F23" s="37"/>
      <c r="G23" s="37"/>
      <c r="H23" s="37"/>
      <c r="I23" s="36"/>
      <c r="J23" s="36"/>
    </row>
    <row r="24" spans="2:10">
      <c r="B24" s="37"/>
      <c r="C24" s="37"/>
      <c r="D24" s="37"/>
      <c r="E24" s="37"/>
      <c r="F24" s="37"/>
      <c r="G24" s="37"/>
      <c r="H24" s="37"/>
      <c r="I24" s="36"/>
      <c r="J24" s="36"/>
    </row>
    <row r="25" spans="2:10">
      <c r="B25" s="37"/>
      <c r="C25" s="37"/>
      <c r="D25" s="37"/>
      <c r="E25" s="37"/>
      <c r="F25" s="37"/>
      <c r="G25" s="37"/>
      <c r="H25" s="37"/>
      <c r="I25" s="36"/>
      <c r="J25" s="36"/>
    </row>
    <row r="26" spans="2:10">
      <c r="B26" s="36"/>
      <c r="C26" s="36"/>
      <c r="D26" s="36"/>
      <c r="E26" s="36"/>
      <c r="F26" s="36"/>
      <c r="G26" s="36"/>
      <c r="H26" s="36"/>
      <c r="I26" s="36"/>
      <c r="J26" s="36"/>
    </row>
    <row r="27" spans="2:10">
      <c r="B27" s="36"/>
      <c r="C27" s="36"/>
      <c r="D27" s="36"/>
      <c r="E27" s="36"/>
      <c r="F27" s="36"/>
      <c r="G27" s="36"/>
      <c r="H27" s="36"/>
      <c r="I27" s="36"/>
      <c r="J27" s="36"/>
    </row>
    <row r="28" spans="2:10">
      <c r="B28" s="36"/>
      <c r="C28" s="36"/>
      <c r="D28" s="36"/>
      <c r="E28" s="36"/>
      <c r="F28" s="36"/>
      <c r="G28" s="36"/>
      <c r="H28" s="36"/>
      <c r="I28" s="36"/>
      <c r="J28" s="36"/>
    </row>
    <row r="29" spans="2:10">
      <c r="B29" s="36"/>
      <c r="C29" s="36"/>
      <c r="D29" s="36"/>
      <c r="E29" s="36"/>
      <c r="F29" s="36"/>
      <c r="G29" s="36"/>
      <c r="H29" s="36"/>
      <c r="I29" s="36"/>
      <c r="J29" s="36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39"/>
  <sheetViews>
    <sheetView showGridLines="0" tabSelected="1" topLeftCell="D31" zoomScale="70" zoomScaleNormal="70" workbookViewId="0">
      <selection activeCell="O37" sqref="O37"/>
    </sheetView>
  </sheetViews>
  <sheetFormatPr defaultColWidth="11.453125" defaultRowHeight="12.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hidden="1" customWidth="1"/>
    <col min="11" max="12" width="13" style="1" customWidth="1"/>
    <col min="13" max="16384" width="11.453125" style="1"/>
  </cols>
  <sheetData>
    <row r="1" spans="1:16" ht="51.75" customHeight="1" thickBot="1">
      <c r="D1" s="67" t="s">
        <v>16</v>
      </c>
      <c r="E1" s="68"/>
      <c r="F1" s="68"/>
      <c r="G1" s="68"/>
      <c r="H1" s="68"/>
      <c r="I1" s="68"/>
      <c r="J1" s="68"/>
      <c r="K1" s="68"/>
      <c r="L1" s="68"/>
      <c r="M1" s="69"/>
    </row>
    <row r="2" spans="1:16" ht="13.5" customHeight="1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>
      <c r="D3" s="27" t="s">
        <v>0</v>
      </c>
      <c r="E3" s="28"/>
      <c r="F3" s="39" t="str">
        <f>'Information-General Settings'!D4</f>
        <v>Yadarun</v>
      </c>
      <c r="G3" s="33"/>
      <c r="I3" s="3"/>
      <c r="J3" s="3"/>
      <c r="K3" s="40"/>
      <c r="L3" s="40"/>
      <c r="M3" s="40"/>
    </row>
    <row r="4" spans="1:16" ht="19.5" customHeight="1">
      <c r="D4" s="3" t="s">
        <v>71</v>
      </c>
      <c r="E4" s="29"/>
      <c r="F4" s="39" t="str">
        <f>'Information-General Settings'!D5</f>
        <v>Komala</v>
      </c>
      <c r="G4" s="33"/>
      <c r="I4" s="3"/>
      <c r="J4" s="3"/>
      <c r="K4" s="40"/>
      <c r="L4" s="40"/>
      <c r="M4" s="40"/>
    </row>
    <row r="5" spans="1:16" ht="19.5" customHeight="1">
      <c r="D5" s="72" t="s">
        <v>70</v>
      </c>
      <c r="E5" s="73"/>
      <c r="F5" s="39" t="str">
        <f>'Information-General Settings'!D6</f>
        <v>TIME085</v>
      </c>
      <c r="G5" s="33"/>
      <c r="I5" s="3"/>
      <c r="J5" s="3"/>
      <c r="K5" s="40"/>
      <c r="L5" s="40"/>
      <c r="M5" s="40"/>
    </row>
    <row r="6" spans="1:16" ht="19.5" customHeight="1" thickBot="1">
      <c r="E6" s="3"/>
      <c r="F6" s="3"/>
      <c r="G6" s="3"/>
      <c r="H6" s="4"/>
      <c r="J6" s="3"/>
      <c r="K6" s="74"/>
      <c r="L6" s="74"/>
      <c r="M6" s="74"/>
    </row>
    <row r="7" spans="1:16" ht="12.75" customHeight="1">
      <c r="B7" s="1">
        <f>MONTH(E9)</f>
        <v>2</v>
      </c>
      <c r="C7" s="85"/>
      <c r="D7" s="87">
        <v>43862</v>
      </c>
      <c r="E7" s="88"/>
      <c r="F7" s="91" t="s">
        <v>6</v>
      </c>
      <c r="G7" s="91" t="s">
        <v>17</v>
      </c>
      <c r="H7" s="81" t="s">
        <v>5</v>
      </c>
      <c r="I7" s="82"/>
      <c r="J7" s="5"/>
      <c r="K7" s="77" t="s">
        <v>3</v>
      </c>
      <c r="L7" s="79" t="s">
        <v>10</v>
      </c>
      <c r="M7" s="77" t="s">
        <v>4</v>
      </c>
    </row>
    <row r="8" spans="1:16" ht="23.25" customHeight="1" thickBot="1">
      <c r="C8" s="86"/>
      <c r="D8" s="89"/>
      <c r="E8" s="90"/>
      <c r="F8" s="92"/>
      <c r="G8" s="93"/>
      <c r="H8" s="83"/>
      <c r="I8" s="84"/>
      <c r="J8" s="6"/>
      <c r="K8" s="78"/>
      <c r="L8" s="80"/>
      <c r="M8" s="78"/>
    </row>
    <row r="9" spans="1:16" ht="29.15" customHeight="1" thickBot="1">
      <c r="A9" s="7" t="str">
        <f t="shared" ref="A9:A37" si="0">IF(OR(C9="f",C9="u",C9="F",C9="U"),"",IF(OR(B9=1,B9=2,B9=3,B9=4,B9=5),1,""))</f>
        <v/>
      </c>
      <c r="B9" s="8">
        <f t="shared" ref="B9:B36" si="1">WEEKDAY(E9,2)</f>
        <v>6</v>
      </c>
      <c r="C9" s="9"/>
      <c r="D9" s="10" t="str">
        <f>IF(B9=1,"Mo",IF(B9=2,"Tue",IF(B9=3,"Wed",IF(B9=4,"Thu",IF(B9=5,"Fri",IF(B9=6,"Sat",IF(B9=7,"Sun","")))))))</f>
        <v>Sat</v>
      </c>
      <c r="E9" s="11">
        <f>+D7</f>
        <v>43862</v>
      </c>
      <c r="F9" s="13"/>
      <c r="G9" s="18"/>
      <c r="J9" s="12"/>
      <c r="K9" s="13"/>
      <c r="L9" s="13"/>
      <c r="M9" s="14"/>
    </row>
    <row r="10" spans="1:16" ht="29" customHeight="1" thickBot="1">
      <c r="A10" s="7" t="str">
        <f t="shared" si="0"/>
        <v/>
      </c>
      <c r="B10" s="8">
        <f t="shared" si="1"/>
        <v>7</v>
      </c>
      <c r="C10" s="15"/>
      <c r="D10" s="10" t="str">
        <f>IF(B10=1,"Mo",IF(B10=2,"Tue",IF(B10=3,"Wed",IF(B10=4,"Thu",IF(B10=5,"Fri",IF(B10=6,"Sat",IF(B10=7,"Sun","")))))))</f>
        <v>Sun</v>
      </c>
      <c r="E10" s="16">
        <f>+E9+1</f>
        <v>43863</v>
      </c>
      <c r="F10" s="18"/>
      <c r="G10" s="18"/>
      <c r="H10" s="70"/>
      <c r="I10" s="70"/>
      <c r="J10" s="17"/>
      <c r="K10" s="18"/>
      <c r="L10" s="18"/>
      <c r="M10" s="19"/>
      <c r="O10" s="8" t="s">
        <v>73</v>
      </c>
      <c r="P10" s="2">
        <f>COUNTIF($G$9:$G$37, 9001)</f>
        <v>17</v>
      </c>
    </row>
    <row r="11" spans="1:16" ht="29.15" customHeight="1" thickBot="1">
      <c r="A11" s="7">
        <f t="shared" si="0"/>
        <v>1</v>
      </c>
      <c r="B11" s="8">
        <f t="shared" si="1"/>
        <v>1</v>
      </c>
      <c r="C11" s="15"/>
      <c r="D11" s="10" t="str">
        <f>IF(B11=1,"Mo",IF(B11=2,"Tue",IF(B11=3,"Wed",IF(B11=4,"Thu",IF(B11=5,"Fri",IF(B11=6,"Sat",IF(B11=7,"Sun","")))))))</f>
        <v>Mo</v>
      </c>
      <c r="E11" s="16">
        <f t="shared" ref="E11:E36" si="2">+E10+1</f>
        <v>43864</v>
      </c>
      <c r="F11" s="18"/>
      <c r="G11" s="18">
        <v>9003</v>
      </c>
      <c r="H11" s="70" t="s">
        <v>128</v>
      </c>
      <c r="I11" s="70"/>
      <c r="J11" s="17"/>
      <c r="K11" s="18" t="s">
        <v>72</v>
      </c>
      <c r="L11" s="18"/>
      <c r="M11" s="19">
        <v>9</v>
      </c>
      <c r="O11" s="8" t="s">
        <v>14</v>
      </c>
      <c r="P11" s="2">
        <f>COUNTIF($G$9:$G$37, 9003)</f>
        <v>1</v>
      </c>
    </row>
    <row r="12" spans="1:16" ht="29.15" customHeight="1" thickBot="1">
      <c r="A12" s="7">
        <f t="shared" si="0"/>
        <v>1</v>
      </c>
      <c r="B12" s="8">
        <f t="shared" si="1"/>
        <v>2</v>
      </c>
      <c r="C12" s="15"/>
      <c r="D12" s="10" t="str">
        <f t="shared" ref="D12:D37" si="3">IF(B12=1,"Mo",IF(B12=2,"Tue",IF(B12=3,"Wed",IF(B12=4,"Thu",IF(B12=5,"Fri",IF(B12=6,"Sat",IF(B12=7,"Sun","")))))))</f>
        <v>Tue</v>
      </c>
      <c r="E12" s="16">
        <f t="shared" si="2"/>
        <v>43865</v>
      </c>
      <c r="F12" s="18"/>
      <c r="G12" s="18" t="s">
        <v>130</v>
      </c>
      <c r="H12" s="70" t="s">
        <v>129</v>
      </c>
      <c r="I12" s="70"/>
      <c r="J12" s="17"/>
      <c r="K12" s="18" t="s">
        <v>131</v>
      </c>
      <c r="L12" s="18"/>
      <c r="M12" s="19">
        <v>8</v>
      </c>
      <c r="O12" s="1" t="s">
        <v>15</v>
      </c>
      <c r="P12" s="2">
        <f>COUNTIF($G$9:$G$37, 9005)</f>
        <v>0</v>
      </c>
    </row>
    <row r="13" spans="1:16" ht="29.15" customHeight="1" thickBot="1">
      <c r="A13" s="7">
        <f t="shared" si="0"/>
        <v>1</v>
      </c>
      <c r="B13" s="8">
        <f t="shared" si="1"/>
        <v>3</v>
      </c>
      <c r="C13" s="15"/>
      <c r="D13" s="10" t="str">
        <f t="shared" si="3"/>
        <v>Wed</v>
      </c>
      <c r="E13" s="16">
        <f t="shared" si="2"/>
        <v>43866</v>
      </c>
      <c r="F13" s="18" t="s">
        <v>95</v>
      </c>
      <c r="G13" s="18">
        <v>9001</v>
      </c>
      <c r="H13" s="70" t="s">
        <v>132</v>
      </c>
      <c r="I13" s="70"/>
      <c r="J13" s="17"/>
      <c r="K13" s="18" t="s">
        <v>133</v>
      </c>
      <c r="L13" s="18"/>
      <c r="M13" s="19">
        <v>8</v>
      </c>
    </row>
    <row r="14" spans="1:16" ht="29.15" customHeight="1" thickBot="1">
      <c r="A14" s="7">
        <f t="shared" si="0"/>
        <v>1</v>
      </c>
      <c r="B14" s="8">
        <f t="shared" si="1"/>
        <v>4</v>
      </c>
      <c r="C14" s="15"/>
      <c r="D14" s="10" t="str">
        <f t="shared" si="3"/>
        <v>Thu</v>
      </c>
      <c r="E14" s="16">
        <f t="shared" si="2"/>
        <v>43867</v>
      </c>
      <c r="F14" s="18" t="s">
        <v>95</v>
      </c>
      <c r="G14" s="18">
        <v>9001</v>
      </c>
      <c r="H14" s="70" t="s">
        <v>141</v>
      </c>
      <c r="I14" s="70"/>
      <c r="J14" s="17"/>
      <c r="K14" s="18" t="s">
        <v>72</v>
      </c>
      <c r="L14" s="18"/>
      <c r="M14" s="19">
        <v>8</v>
      </c>
    </row>
    <row r="15" spans="1:16" ht="29.15" customHeight="1" thickBot="1">
      <c r="A15" s="7">
        <f t="shared" si="0"/>
        <v>1</v>
      </c>
      <c r="B15" s="8">
        <f t="shared" si="1"/>
        <v>5</v>
      </c>
      <c r="C15" s="15"/>
      <c r="D15" s="10" t="str">
        <f t="shared" si="3"/>
        <v>Fri</v>
      </c>
      <c r="E15" s="16">
        <f t="shared" si="2"/>
        <v>43868</v>
      </c>
      <c r="F15" s="18" t="s">
        <v>105</v>
      </c>
      <c r="G15" s="18">
        <v>9001</v>
      </c>
      <c r="H15" s="70" t="s">
        <v>142</v>
      </c>
      <c r="I15" s="70"/>
      <c r="J15" s="17"/>
      <c r="K15" s="18" t="s">
        <v>72</v>
      </c>
      <c r="L15" s="18"/>
      <c r="M15" s="19">
        <v>8</v>
      </c>
    </row>
    <row r="16" spans="1:16" ht="29.15" customHeight="1" thickBot="1">
      <c r="A16" s="7" t="str">
        <f t="shared" si="0"/>
        <v/>
      </c>
      <c r="B16" s="8">
        <f t="shared" si="1"/>
        <v>6</v>
      </c>
      <c r="C16" s="15"/>
      <c r="D16" s="10" t="str">
        <f>IF(B16=1,"Mo",IF(B16=2,"Tue",IF(B16=3,"Wed",IF(B16=4,"Thu",IF(B16=5,"Fri",IF(B16=6,"Sat",IF(B16=7,"Sun","")))))))</f>
        <v>Sat</v>
      </c>
      <c r="E16" s="16">
        <f t="shared" si="2"/>
        <v>43869</v>
      </c>
      <c r="F16" s="18"/>
      <c r="G16" s="18"/>
      <c r="H16" s="70"/>
      <c r="I16" s="70"/>
      <c r="J16" s="17"/>
      <c r="K16" s="18"/>
      <c r="L16" s="18"/>
      <c r="M16" s="19"/>
    </row>
    <row r="17" spans="1:13" ht="29.15" customHeight="1" thickBot="1">
      <c r="A17" s="7" t="str">
        <f t="shared" si="0"/>
        <v/>
      </c>
      <c r="B17" s="8">
        <f t="shared" si="1"/>
        <v>7</v>
      </c>
      <c r="C17" s="15"/>
      <c r="D17" s="10" t="str">
        <f>IF(B17=1,"Mo",IF(B17=2,"Tue",IF(B17=3,"Wed",IF(B17=4,"Thu",IF(B17=5,"Fri",IF(B17=6,"Sat",IF(B17=7,"Sun","")))))))</f>
        <v>Sun</v>
      </c>
      <c r="E17" s="16">
        <f t="shared" si="2"/>
        <v>43870</v>
      </c>
      <c r="F17" s="18"/>
      <c r="G17" s="18"/>
      <c r="H17" s="71"/>
      <c r="I17" s="71"/>
      <c r="J17" s="17"/>
      <c r="K17" s="18"/>
      <c r="L17" s="18"/>
      <c r="M17" s="19"/>
    </row>
    <row r="18" spans="1:13" ht="29.15" customHeight="1" thickBot="1">
      <c r="A18" s="7">
        <f t="shared" si="0"/>
        <v>1</v>
      </c>
      <c r="B18" s="8">
        <f t="shared" si="1"/>
        <v>1</v>
      </c>
      <c r="C18" s="15"/>
      <c r="D18" s="10" t="str">
        <f>IF(B18=1,"Mo",IF(B18=2,"Tue",IF(B18=3,"Wed",IF(B18=4,"Thu",IF(B18=5,"Fri",IF(B18=6,"Sat",IF(B18=7,"Sun","")))))))</f>
        <v>Mo</v>
      </c>
      <c r="E18" s="16">
        <f t="shared" si="2"/>
        <v>43871</v>
      </c>
      <c r="F18" s="18"/>
      <c r="G18" s="18"/>
      <c r="H18" s="75" t="s">
        <v>13</v>
      </c>
      <c r="I18" s="76"/>
      <c r="J18" s="17"/>
      <c r="K18" s="18"/>
      <c r="L18" s="18"/>
      <c r="M18" s="19"/>
    </row>
    <row r="19" spans="1:13" ht="29.15" customHeight="1" thickBot="1">
      <c r="A19" s="7">
        <f t="shared" si="0"/>
        <v>1</v>
      </c>
      <c r="B19" s="8">
        <f t="shared" si="1"/>
        <v>2</v>
      </c>
      <c r="C19" s="15"/>
      <c r="D19" s="10" t="str">
        <f t="shared" si="3"/>
        <v>Tue</v>
      </c>
      <c r="E19" s="16">
        <f t="shared" si="2"/>
        <v>43872</v>
      </c>
      <c r="F19" s="18" t="s">
        <v>95</v>
      </c>
      <c r="G19" s="18">
        <v>9001</v>
      </c>
      <c r="H19" s="94" t="s">
        <v>143</v>
      </c>
      <c r="I19" s="94"/>
      <c r="J19" s="17"/>
      <c r="K19" s="18" t="s">
        <v>72</v>
      </c>
      <c r="L19" s="18"/>
      <c r="M19" s="19">
        <v>8</v>
      </c>
    </row>
    <row r="20" spans="1:13" ht="29.15" customHeight="1" thickBot="1">
      <c r="A20" s="7">
        <f t="shared" si="0"/>
        <v>1</v>
      </c>
      <c r="B20" s="8">
        <f t="shared" si="1"/>
        <v>3</v>
      </c>
      <c r="C20" s="15"/>
      <c r="D20" s="10" t="str">
        <f t="shared" si="3"/>
        <v>Wed</v>
      </c>
      <c r="E20" s="16">
        <f t="shared" si="2"/>
        <v>43873</v>
      </c>
      <c r="F20" s="18" t="s">
        <v>95</v>
      </c>
      <c r="G20" s="18">
        <v>9001</v>
      </c>
      <c r="H20" s="70" t="s">
        <v>140</v>
      </c>
      <c r="I20" s="70"/>
      <c r="J20" s="17"/>
      <c r="K20" s="18" t="s">
        <v>72</v>
      </c>
      <c r="L20" s="18"/>
      <c r="M20" s="19">
        <v>8</v>
      </c>
    </row>
    <row r="21" spans="1:13" ht="29.15" customHeight="1" thickBot="1">
      <c r="A21" s="7">
        <f t="shared" si="0"/>
        <v>1</v>
      </c>
      <c r="B21" s="8">
        <f t="shared" si="1"/>
        <v>4</v>
      </c>
      <c r="C21" s="15"/>
      <c r="D21" s="10" t="str">
        <f t="shared" si="3"/>
        <v>Thu</v>
      </c>
      <c r="E21" s="16">
        <f t="shared" si="2"/>
        <v>43874</v>
      </c>
      <c r="F21" s="18" t="s">
        <v>95</v>
      </c>
      <c r="G21" s="18">
        <v>9001</v>
      </c>
      <c r="H21" s="70" t="s">
        <v>144</v>
      </c>
      <c r="I21" s="70"/>
      <c r="J21" s="17"/>
      <c r="K21" s="18" t="s">
        <v>72</v>
      </c>
      <c r="L21" s="18"/>
      <c r="M21" s="19">
        <v>8</v>
      </c>
    </row>
    <row r="22" spans="1:13" ht="29.15" customHeight="1" thickBot="1">
      <c r="A22" s="7">
        <f t="shared" si="0"/>
        <v>1</v>
      </c>
      <c r="B22" s="8">
        <f t="shared" si="1"/>
        <v>5</v>
      </c>
      <c r="C22" s="15"/>
      <c r="D22" s="10" t="str">
        <f t="shared" si="3"/>
        <v>Fri</v>
      </c>
      <c r="E22" s="16">
        <f t="shared" si="2"/>
        <v>43875</v>
      </c>
      <c r="F22" s="18" t="s">
        <v>95</v>
      </c>
      <c r="G22" s="18">
        <v>9001</v>
      </c>
      <c r="H22" s="70" t="s">
        <v>139</v>
      </c>
      <c r="I22" s="70"/>
      <c r="J22" s="17"/>
      <c r="K22" s="18" t="s">
        <v>72</v>
      </c>
      <c r="L22" s="18"/>
      <c r="M22" s="19">
        <v>8</v>
      </c>
    </row>
    <row r="23" spans="1:13" ht="29.15" customHeight="1" thickBot="1">
      <c r="A23" s="7" t="str">
        <f t="shared" si="0"/>
        <v/>
      </c>
      <c r="B23" s="8">
        <f t="shared" si="1"/>
        <v>6</v>
      </c>
      <c r="C23" s="15"/>
      <c r="D23" s="10" t="str">
        <f t="shared" si="3"/>
        <v>Sat</v>
      </c>
      <c r="E23" s="16">
        <f t="shared" si="2"/>
        <v>43876</v>
      </c>
      <c r="F23" s="18"/>
      <c r="G23" s="18"/>
      <c r="H23" s="70"/>
      <c r="I23" s="70"/>
      <c r="J23" s="17"/>
      <c r="K23" s="18"/>
      <c r="L23" s="18"/>
      <c r="M23" s="19"/>
    </row>
    <row r="24" spans="1:13" ht="29.15" customHeight="1" thickBot="1">
      <c r="A24" s="7" t="str">
        <f t="shared" si="0"/>
        <v/>
      </c>
      <c r="B24" s="8">
        <f t="shared" si="1"/>
        <v>7</v>
      </c>
      <c r="C24" s="15"/>
      <c r="D24" s="10" t="str">
        <f t="shared" si="3"/>
        <v>Sun</v>
      </c>
      <c r="E24" s="16">
        <f t="shared" si="2"/>
        <v>43877</v>
      </c>
      <c r="F24" s="18"/>
      <c r="G24" s="18"/>
      <c r="H24" s="70"/>
      <c r="I24" s="70"/>
      <c r="J24" s="17"/>
      <c r="K24" s="18"/>
      <c r="L24" s="18"/>
      <c r="M24" s="19"/>
    </row>
    <row r="25" spans="1:13" ht="29.15" customHeight="1" thickBot="1">
      <c r="A25" s="7">
        <f t="shared" si="0"/>
        <v>1</v>
      </c>
      <c r="B25" s="8">
        <f t="shared" si="1"/>
        <v>1</v>
      </c>
      <c r="C25" s="15"/>
      <c r="D25" s="10" t="str">
        <f t="shared" si="3"/>
        <v>Mo</v>
      </c>
      <c r="E25" s="16">
        <f t="shared" si="2"/>
        <v>43878</v>
      </c>
      <c r="F25" s="18" t="s">
        <v>95</v>
      </c>
      <c r="G25" s="18">
        <v>9001</v>
      </c>
      <c r="H25" s="70" t="s">
        <v>138</v>
      </c>
      <c r="I25" s="70"/>
      <c r="J25" s="17"/>
      <c r="K25" s="18" t="s">
        <v>72</v>
      </c>
      <c r="L25" s="18"/>
      <c r="M25" s="19">
        <v>8</v>
      </c>
    </row>
    <row r="26" spans="1:13" ht="29.15" customHeight="1" thickBot="1">
      <c r="A26" s="7">
        <f t="shared" si="0"/>
        <v>1</v>
      </c>
      <c r="B26" s="8">
        <f t="shared" si="1"/>
        <v>2</v>
      </c>
      <c r="C26" s="15"/>
      <c r="D26" s="10" t="str">
        <f t="shared" si="3"/>
        <v>Tue</v>
      </c>
      <c r="E26" s="16">
        <f t="shared" si="2"/>
        <v>43879</v>
      </c>
      <c r="F26" s="18" t="s">
        <v>95</v>
      </c>
      <c r="G26" s="18">
        <v>9001</v>
      </c>
      <c r="H26" s="70" t="s">
        <v>137</v>
      </c>
      <c r="I26" s="70"/>
      <c r="J26" s="17"/>
      <c r="K26" s="18" t="s">
        <v>72</v>
      </c>
      <c r="L26" s="18"/>
      <c r="M26" s="19">
        <v>9</v>
      </c>
    </row>
    <row r="27" spans="1:13" ht="29.15" customHeight="1" thickBot="1">
      <c r="A27" s="7">
        <f t="shared" si="0"/>
        <v>1</v>
      </c>
      <c r="B27" s="8">
        <f t="shared" si="1"/>
        <v>3</v>
      </c>
      <c r="C27" s="15"/>
      <c r="D27" s="10" t="str">
        <f t="shared" si="3"/>
        <v>Wed</v>
      </c>
      <c r="E27" s="16">
        <f t="shared" si="2"/>
        <v>43880</v>
      </c>
      <c r="F27" s="18" t="s">
        <v>95</v>
      </c>
      <c r="G27" s="18">
        <v>9001</v>
      </c>
      <c r="H27" s="70" t="s">
        <v>134</v>
      </c>
      <c r="I27" s="70"/>
      <c r="J27" s="17"/>
      <c r="K27" s="18" t="s">
        <v>72</v>
      </c>
      <c r="L27" s="18"/>
      <c r="M27" s="19">
        <v>8</v>
      </c>
    </row>
    <row r="28" spans="1:13" ht="29.15" customHeight="1" thickBot="1">
      <c r="A28" s="7">
        <f t="shared" si="0"/>
        <v>1</v>
      </c>
      <c r="B28" s="8">
        <f t="shared" si="1"/>
        <v>4</v>
      </c>
      <c r="C28" s="15"/>
      <c r="D28" s="10" t="str">
        <f t="shared" si="3"/>
        <v>Thu</v>
      </c>
      <c r="E28" s="16">
        <f t="shared" si="2"/>
        <v>43881</v>
      </c>
      <c r="F28" s="18" t="s">
        <v>95</v>
      </c>
      <c r="G28" s="18">
        <v>9001</v>
      </c>
      <c r="H28" s="70" t="s">
        <v>135</v>
      </c>
      <c r="I28" s="70"/>
      <c r="J28" s="17"/>
      <c r="K28" s="18" t="s">
        <v>72</v>
      </c>
      <c r="L28" s="18"/>
      <c r="M28" s="19">
        <v>10</v>
      </c>
    </row>
    <row r="29" spans="1:13" ht="29.15" customHeight="1" thickBot="1">
      <c r="A29" s="7">
        <f t="shared" si="0"/>
        <v>1</v>
      </c>
      <c r="B29" s="8">
        <f t="shared" si="1"/>
        <v>5</v>
      </c>
      <c r="C29" s="15"/>
      <c r="D29" s="10" t="str">
        <f t="shared" si="3"/>
        <v>Fri</v>
      </c>
      <c r="E29" s="16">
        <f t="shared" si="2"/>
        <v>43882</v>
      </c>
      <c r="F29" s="18" t="s">
        <v>95</v>
      </c>
      <c r="G29" s="18">
        <v>9001</v>
      </c>
      <c r="H29" s="70" t="s">
        <v>136</v>
      </c>
      <c r="I29" s="70"/>
      <c r="J29" s="17"/>
      <c r="K29" s="18" t="s">
        <v>133</v>
      </c>
      <c r="L29" s="18"/>
      <c r="M29" s="19">
        <v>8</v>
      </c>
    </row>
    <row r="30" spans="1:13" ht="29.15" customHeight="1" thickBot="1">
      <c r="A30" s="7" t="str">
        <f t="shared" si="0"/>
        <v/>
      </c>
      <c r="B30" s="8">
        <f t="shared" si="1"/>
        <v>6</v>
      </c>
      <c r="C30" s="15"/>
      <c r="D30" s="10" t="str">
        <f t="shared" si="3"/>
        <v>Sat</v>
      </c>
      <c r="E30" s="16">
        <f t="shared" si="2"/>
        <v>43883</v>
      </c>
      <c r="F30" s="18"/>
      <c r="G30" s="18"/>
      <c r="H30" s="70"/>
      <c r="I30" s="70"/>
      <c r="J30" s="17"/>
      <c r="K30" s="18"/>
      <c r="L30" s="18"/>
      <c r="M30" s="19"/>
    </row>
    <row r="31" spans="1:13" ht="29.15" customHeight="1" thickBot="1">
      <c r="A31" s="7" t="str">
        <f t="shared" si="0"/>
        <v/>
      </c>
      <c r="B31" s="8">
        <f t="shared" si="1"/>
        <v>7</v>
      </c>
      <c r="C31" s="15"/>
      <c r="D31" s="10" t="str">
        <f t="shared" si="3"/>
        <v>Sun</v>
      </c>
      <c r="E31" s="16">
        <f t="shared" si="2"/>
        <v>43884</v>
      </c>
      <c r="F31" s="18"/>
      <c r="G31" s="18"/>
      <c r="H31" s="70"/>
      <c r="I31" s="70"/>
      <c r="J31" s="17"/>
      <c r="K31" s="18"/>
      <c r="L31" s="18"/>
      <c r="M31" s="19"/>
    </row>
    <row r="32" spans="1:13" ht="29.15" customHeight="1" thickBot="1">
      <c r="A32" s="7">
        <f t="shared" si="0"/>
        <v>1</v>
      </c>
      <c r="B32" s="8">
        <f t="shared" si="1"/>
        <v>1</v>
      </c>
      <c r="C32" s="15"/>
      <c r="D32" s="10" t="str">
        <f t="shared" si="3"/>
        <v>Mo</v>
      </c>
      <c r="E32" s="16">
        <f t="shared" si="2"/>
        <v>43885</v>
      </c>
      <c r="F32" s="18" t="s">
        <v>95</v>
      </c>
      <c r="G32" s="18">
        <v>9001</v>
      </c>
      <c r="H32" s="70" t="s">
        <v>146</v>
      </c>
      <c r="I32" s="70"/>
      <c r="J32" s="17"/>
      <c r="K32" s="18" t="s">
        <v>72</v>
      </c>
      <c r="L32" s="18"/>
      <c r="M32" s="19">
        <v>8</v>
      </c>
    </row>
    <row r="33" spans="1:13" ht="29.15" customHeight="1" thickBot="1">
      <c r="A33" s="7">
        <f t="shared" si="0"/>
        <v>1</v>
      </c>
      <c r="B33" s="8">
        <f t="shared" si="1"/>
        <v>2</v>
      </c>
      <c r="C33" s="15"/>
      <c r="D33" s="10" t="str">
        <f t="shared" si="3"/>
        <v>Tue</v>
      </c>
      <c r="E33" s="16">
        <f t="shared" si="2"/>
        <v>43886</v>
      </c>
      <c r="F33" s="18" t="s">
        <v>95</v>
      </c>
      <c r="G33" s="18">
        <v>9001</v>
      </c>
      <c r="H33" s="70" t="s">
        <v>145</v>
      </c>
      <c r="I33" s="70"/>
      <c r="J33" s="17"/>
      <c r="K33" s="18" t="s">
        <v>133</v>
      </c>
      <c r="L33" s="18"/>
      <c r="M33" s="19">
        <v>9</v>
      </c>
    </row>
    <row r="34" spans="1:13" ht="29.15" customHeight="1" thickBot="1">
      <c r="A34" s="7">
        <f t="shared" si="0"/>
        <v>1</v>
      </c>
      <c r="B34" s="8">
        <f t="shared" si="1"/>
        <v>3</v>
      </c>
      <c r="C34" s="15"/>
      <c r="D34" s="10" t="str">
        <f t="shared" si="3"/>
        <v>Wed</v>
      </c>
      <c r="E34" s="16">
        <f t="shared" si="2"/>
        <v>43887</v>
      </c>
      <c r="F34" s="18" t="s">
        <v>95</v>
      </c>
      <c r="G34" s="18">
        <v>9001</v>
      </c>
      <c r="H34" s="70" t="s">
        <v>145</v>
      </c>
      <c r="I34" s="70"/>
      <c r="J34" s="17"/>
      <c r="K34" s="18" t="s">
        <v>133</v>
      </c>
      <c r="L34" s="18"/>
      <c r="M34" s="19">
        <v>8</v>
      </c>
    </row>
    <row r="35" spans="1:13" ht="29.15" customHeight="1" thickBot="1">
      <c r="A35" s="7">
        <f t="shared" si="0"/>
        <v>1</v>
      </c>
      <c r="B35" s="8">
        <f t="shared" si="1"/>
        <v>4</v>
      </c>
      <c r="C35" s="15"/>
      <c r="D35" s="10" t="str">
        <f t="shared" si="3"/>
        <v>Thu</v>
      </c>
      <c r="E35" s="16">
        <f t="shared" si="2"/>
        <v>43888</v>
      </c>
      <c r="F35" s="18" t="s">
        <v>95</v>
      </c>
      <c r="G35" s="18">
        <v>9001</v>
      </c>
      <c r="H35" s="70" t="s">
        <v>145</v>
      </c>
      <c r="I35" s="70"/>
      <c r="J35" s="17"/>
      <c r="K35" s="18" t="s">
        <v>133</v>
      </c>
      <c r="L35" s="18"/>
      <c r="M35" s="19">
        <v>8</v>
      </c>
    </row>
    <row r="36" spans="1:13" ht="29.15" customHeight="1" thickBot="1">
      <c r="A36" s="7">
        <f t="shared" si="0"/>
        <v>1</v>
      </c>
      <c r="B36" s="8">
        <f t="shared" si="1"/>
        <v>5</v>
      </c>
      <c r="C36" s="15"/>
      <c r="D36" s="10" t="str">
        <f t="shared" si="3"/>
        <v>Fri</v>
      </c>
      <c r="E36" s="16">
        <f t="shared" si="2"/>
        <v>43889</v>
      </c>
      <c r="F36" s="18" t="s">
        <v>95</v>
      </c>
      <c r="G36" s="18">
        <v>9001</v>
      </c>
      <c r="H36" s="70" t="s">
        <v>145</v>
      </c>
      <c r="I36" s="70"/>
      <c r="J36" s="17"/>
      <c r="K36" s="18" t="s">
        <v>133</v>
      </c>
      <c r="L36" s="18"/>
      <c r="M36" s="19">
        <v>8</v>
      </c>
    </row>
    <row r="37" spans="1:13" ht="29.15" customHeight="1" thickBot="1">
      <c r="A37" s="7" t="str">
        <f t="shared" si="0"/>
        <v/>
      </c>
      <c r="B37" s="8">
        <f>WEEKDAY(E36+1,2)</f>
        <v>6</v>
      </c>
      <c r="C37" s="15"/>
      <c r="D37" s="10" t="str">
        <f t="shared" si="3"/>
        <v>Sat</v>
      </c>
      <c r="E37" s="20">
        <f>IF(MONTH(E36+1)&gt;MONTH(E36),"",E36+1)</f>
        <v>43890</v>
      </c>
      <c r="F37" s="45"/>
      <c r="G37" s="45"/>
      <c r="H37" s="71"/>
      <c r="I37" s="70"/>
      <c r="J37" s="17"/>
      <c r="K37" s="18"/>
      <c r="L37" s="18"/>
      <c r="M37" s="19"/>
    </row>
    <row r="38" spans="1:13" ht="30" customHeight="1" thickBot="1">
      <c r="D38" s="21"/>
      <c r="E38" s="23"/>
      <c r="F38" s="46"/>
      <c r="G38" s="47"/>
      <c r="H38" s="48"/>
      <c r="I38" s="44" t="s">
        <v>1</v>
      </c>
      <c r="J38" s="25"/>
      <c r="K38" s="25"/>
      <c r="L38" s="22"/>
      <c r="M38" s="26">
        <f>SUM(M9:M37)</f>
        <v>157</v>
      </c>
    </row>
    <row r="39" spans="1:13" ht="30" customHeight="1" thickBot="1">
      <c r="D39" s="21"/>
      <c r="E39" s="22"/>
      <c r="F39" s="34"/>
      <c r="G39" s="34"/>
      <c r="H39" s="34"/>
      <c r="I39" s="24" t="s">
        <v>2</v>
      </c>
      <c r="J39" s="25"/>
      <c r="K39" s="25"/>
      <c r="L39" s="22"/>
      <c r="M39" s="26">
        <f>SUM(M38/8)</f>
        <v>19.625</v>
      </c>
    </row>
  </sheetData>
  <mergeCells count="39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H26:I26"/>
    <mergeCell ref="H32:I32"/>
    <mergeCell ref="H27:I27"/>
    <mergeCell ref="H29:I29"/>
    <mergeCell ref="H28:I28"/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</mergeCells>
  <phoneticPr fontId="0" type="noConversion"/>
  <conditionalFormatting sqref="C9:C37">
    <cfRule type="expression" dxfId="46" priority="2089" stopIfTrue="1">
      <formula>IF($A9=1,B9,)</formula>
    </cfRule>
    <cfRule type="expression" dxfId="45" priority="2090" stopIfTrue="1">
      <formula>IF($A9="",B9,)</formula>
    </cfRule>
  </conditionalFormatting>
  <conditionalFormatting sqref="E9">
    <cfRule type="expression" dxfId="44" priority="2091" stopIfTrue="1">
      <formula>IF($A9="",B9,"")</formula>
    </cfRule>
  </conditionalFormatting>
  <conditionalFormatting sqref="E10:E37">
    <cfRule type="expression" dxfId="43" priority="2092" stopIfTrue="1">
      <formula>IF($A10&lt;&gt;1,B10,"")</formula>
    </cfRule>
  </conditionalFormatting>
  <conditionalFormatting sqref="D9:D37">
    <cfRule type="expression" dxfId="42" priority="2093" stopIfTrue="1">
      <formula>IF($A9="",B9,)</formula>
    </cfRule>
  </conditionalFormatting>
  <conditionalFormatting sqref="G9:G10 G12:G13 G30:G31 G23:G24 G16:G18">
    <cfRule type="expression" dxfId="41" priority="2094" stopIfTrue="1">
      <formula>#REF!="Freelancer"</formula>
    </cfRule>
    <cfRule type="expression" dxfId="40" priority="2095" stopIfTrue="1">
      <formula>#REF!="DTC Int. Staff"</formula>
    </cfRule>
  </conditionalFormatting>
  <conditionalFormatting sqref="G10 G23:G24 G30:G31 G12 G16:G18">
    <cfRule type="expression" dxfId="39" priority="2087" stopIfTrue="1">
      <formula>$F$5="Freelancer"</formula>
    </cfRule>
    <cfRule type="expression" dxfId="38" priority="2088" stopIfTrue="1">
      <formula>$F$5="DTC Int. Staff"</formula>
    </cfRule>
  </conditionalFormatting>
  <conditionalFormatting sqref="G11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11">
    <cfRule type="expression" dxfId="35" priority="35" stopIfTrue="1">
      <formula>$F$5="Freelancer"</formula>
    </cfRule>
    <cfRule type="expression" dxfId="34" priority="36" stopIfTrue="1">
      <formula>$F$5="DTC Int. Staff"</formula>
    </cfRule>
  </conditionalFormatting>
  <conditionalFormatting sqref="G27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26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28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29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25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22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20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4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5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5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19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3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34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5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36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2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dataValidations count="2">
    <dataValidation type="list" allowBlank="1" showInputMessage="1" showErrorMessage="1" sqref="G37 F9:F37" xr:uid="{00000000-0002-0000-0100-000000000000}">
      <formula1>Project_Number</formula1>
    </dataValidation>
    <dataValidation type="list" allowBlank="1" showInputMessage="1" showErrorMessage="1" sqref="G9:G36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7"/>
  <sheetViews>
    <sheetView workbookViewId="0">
      <selection activeCell="E12" sqref="E12"/>
    </sheetView>
  </sheetViews>
  <sheetFormatPr defaultColWidth="11.453125" defaultRowHeight="12.5"/>
  <cols>
    <col min="1" max="1" width="14.26953125" style="30" customWidth="1"/>
    <col min="2" max="2" width="29.08984375" style="30" bestFit="1" customWidth="1"/>
    <col min="3" max="3" width="3.453125" style="43" customWidth="1"/>
    <col min="4" max="4" width="12.54296875" bestFit="1" customWidth="1"/>
    <col min="5" max="5" width="36.54296875" bestFit="1" customWidth="1"/>
  </cols>
  <sheetData>
    <row r="1" spans="1:14">
      <c r="A1" s="32" t="s">
        <v>6</v>
      </c>
      <c r="B1" s="32" t="s">
        <v>7</v>
      </c>
      <c r="C1" s="42"/>
      <c r="D1" s="32" t="s">
        <v>17</v>
      </c>
      <c r="E1" s="32" t="s">
        <v>8</v>
      </c>
    </row>
    <row r="2" spans="1:14">
      <c r="A2" s="30" t="s">
        <v>66</v>
      </c>
      <c r="B2" s="30" t="s">
        <v>67</v>
      </c>
      <c r="D2" s="31">
        <v>9001</v>
      </c>
      <c r="E2" s="30" t="s">
        <v>74</v>
      </c>
    </row>
    <row r="3" spans="1:14">
      <c r="A3" s="30" t="s">
        <v>83</v>
      </c>
      <c r="B3" s="30" t="s">
        <v>84</v>
      </c>
      <c r="D3" s="31">
        <v>9003</v>
      </c>
      <c r="E3" s="30" t="s">
        <v>75</v>
      </c>
    </row>
    <row r="4" spans="1:14">
      <c r="A4" s="30" t="s">
        <v>85</v>
      </c>
      <c r="B4" s="30" t="s">
        <v>86</v>
      </c>
      <c r="D4" s="31">
        <v>9005</v>
      </c>
      <c r="E4" s="30" t="s">
        <v>76</v>
      </c>
    </row>
    <row r="5" spans="1:14">
      <c r="A5" s="30" t="s">
        <v>64</v>
      </c>
      <c r="B5" s="30" t="s">
        <v>65</v>
      </c>
      <c r="D5" s="31">
        <v>9007</v>
      </c>
      <c r="E5" s="30" t="s">
        <v>77</v>
      </c>
    </row>
    <row r="6" spans="1:14">
      <c r="A6" s="30" t="s">
        <v>62</v>
      </c>
      <c r="B6" s="30" t="s">
        <v>63</v>
      </c>
      <c r="D6" s="31">
        <v>9008</v>
      </c>
      <c r="E6" s="30" t="s">
        <v>78</v>
      </c>
    </row>
    <row r="7" spans="1:14">
      <c r="A7" s="30" t="s">
        <v>60</v>
      </c>
      <c r="B7" s="30" t="s">
        <v>61</v>
      </c>
      <c r="D7" s="31">
        <v>9010</v>
      </c>
      <c r="E7" s="30" t="s">
        <v>79</v>
      </c>
    </row>
    <row r="8" spans="1:14">
      <c r="A8" s="30" t="s">
        <v>87</v>
      </c>
      <c r="B8" s="30" t="s">
        <v>88</v>
      </c>
      <c r="D8" s="31">
        <v>9013</v>
      </c>
      <c r="E8" s="30" t="s">
        <v>80</v>
      </c>
    </row>
    <row r="9" spans="1:14">
      <c r="A9" s="30" t="s">
        <v>58</v>
      </c>
      <c r="B9" s="30" t="s">
        <v>59</v>
      </c>
      <c r="D9" s="31">
        <v>9014</v>
      </c>
      <c r="E9" s="30" t="s">
        <v>81</v>
      </c>
    </row>
    <row r="10" spans="1:14">
      <c r="A10" s="30" t="s">
        <v>56</v>
      </c>
      <c r="B10" s="30" t="s">
        <v>57</v>
      </c>
      <c r="D10" s="31">
        <v>9015</v>
      </c>
      <c r="E10" s="30" t="s">
        <v>82</v>
      </c>
    </row>
    <row r="11" spans="1:14">
      <c r="A11" s="30" t="s">
        <v>54</v>
      </c>
      <c r="B11" s="30" t="s">
        <v>55</v>
      </c>
      <c r="D11" s="31"/>
    </row>
    <row r="12" spans="1:14">
      <c r="A12" s="30" t="s">
        <v>52</v>
      </c>
      <c r="B12" s="30" t="s">
        <v>53</v>
      </c>
      <c r="D12" s="31"/>
    </row>
    <row r="13" spans="1:14">
      <c r="A13" s="30" t="s">
        <v>50</v>
      </c>
      <c r="B13" s="30" t="s">
        <v>51</v>
      </c>
    </row>
    <row r="14" spans="1:14">
      <c r="A14" s="30" t="s">
        <v>48</v>
      </c>
      <c r="B14" s="30" t="s">
        <v>49</v>
      </c>
      <c r="N14" s="41"/>
    </row>
    <row r="15" spans="1:14">
      <c r="A15" s="30" t="s">
        <v>46</v>
      </c>
      <c r="B15" s="30" t="s">
        <v>47</v>
      </c>
    </row>
    <row r="16" spans="1:14">
      <c r="A16" s="30" t="s">
        <v>44</v>
      </c>
      <c r="B16" s="30" t="s">
        <v>45</v>
      </c>
    </row>
    <row r="17" spans="1:14">
      <c r="A17" s="30" t="s">
        <v>42</v>
      </c>
      <c r="B17" s="30" t="s">
        <v>43</v>
      </c>
      <c r="D17" s="31"/>
    </row>
    <row r="18" spans="1:14">
      <c r="A18" s="30" t="s">
        <v>40</v>
      </c>
      <c r="B18" s="30" t="s">
        <v>41</v>
      </c>
      <c r="D18" s="31"/>
    </row>
    <row r="19" spans="1:14">
      <c r="A19" s="30" t="s">
        <v>38</v>
      </c>
      <c r="B19" s="30" t="s">
        <v>39</v>
      </c>
      <c r="D19" s="31"/>
    </row>
    <row r="20" spans="1:14">
      <c r="A20" s="30" t="s">
        <v>36</v>
      </c>
      <c r="B20" s="30" t="s">
        <v>37</v>
      </c>
      <c r="D20" s="31"/>
    </row>
    <row r="21" spans="1:14">
      <c r="A21" s="30" t="s">
        <v>34</v>
      </c>
      <c r="B21" s="30" t="s">
        <v>35</v>
      </c>
      <c r="D21" s="31"/>
    </row>
    <row r="22" spans="1:14">
      <c r="A22" s="30" t="s">
        <v>32</v>
      </c>
      <c r="B22" s="30" t="s">
        <v>33</v>
      </c>
      <c r="D22" s="31"/>
    </row>
    <row r="23" spans="1:14">
      <c r="A23" s="30" t="s">
        <v>30</v>
      </c>
      <c r="B23" s="30" t="s">
        <v>31</v>
      </c>
      <c r="D23" s="31"/>
    </row>
    <row r="24" spans="1:14">
      <c r="A24" s="30" t="s">
        <v>28</v>
      </c>
      <c r="B24" s="30" t="s">
        <v>29</v>
      </c>
      <c r="D24" s="31"/>
    </row>
    <row r="25" spans="1:14">
      <c r="A25" s="30" t="s">
        <v>26</v>
      </c>
      <c r="B25" s="30" t="s">
        <v>27</v>
      </c>
      <c r="D25" s="31"/>
    </row>
    <row r="26" spans="1:14">
      <c r="A26" s="30" t="s">
        <v>24</v>
      </c>
      <c r="B26" s="30" t="s">
        <v>25</v>
      </c>
      <c r="D26" s="31"/>
    </row>
    <row r="27" spans="1:14">
      <c r="A27" s="30" t="s">
        <v>22</v>
      </c>
      <c r="B27" s="30" t="s">
        <v>23</v>
      </c>
    </row>
    <row r="28" spans="1:14">
      <c r="A28" s="30" t="s">
        <v>20</v>
      </c>
      <c r="B28" s="30" t="s">
        <v>21</v>
      </c>
    </row>
    <row r="29" spans="1:14">
      <c r="A29" s="30" t="s">
        <v>18</v>
      </c>
      <c r="B29" s="30" t="s">
        <v>19</v>
      </c>
    </row>
    <row r="30" spans="1:14">
      <c r="A30" s="30" t="s">
        <v>89</v>
      </c>
      <c r="B30" s="30" t="s">
        <v>90</v>
      </c>
    </row>
    <row r="31" spans="1:14">
      <c r="A31" s="30" t="s">
        <v>91</v>
      </c>
      <c r="B31" s="30" t="s">
        <v>92</v>
      </c>
    </row>
    <row r="32" spans="1:14">
      <c r="A32" s="30" t="s">
        <v>93</v>
      </c>
      <c r="B32" s="30" t="s">
        <v>94</v>
      </c>
      <c r="N32" s="41"/>
    </row>
    <row r="33" spans="1:2">
      <c r="A33" s="30" t="s">
        <v>95</v>
      </c>
      <c r="B33" s="30" t="s">
        <v>96</v>
      </c>
    </row>
    <row r="34" spans="1:2">
      <c r="A34" s="30" t="s">
        <v>97</v>
      </c>
      <c r="B34" s="30" t="s">
        <v>98</v>
      </c>
    </row>
    <row r="35" spans="1:2">
      <c r="A35" s="30" t="s">
        <v>99</v>
      </c>
      <c r="B35" s="30" t="s">
        <v>100</v>
      </c>
    </row>
    <row r="36" spans="1:2">
      <c r="A36" s="30" t="s">
        <v>101</v>
      </c>
      <c r="B36" s="30" t="s">
        <v>102</v>
      </c>
    </row>
    <row r="37" spans="1:2">
      <c r="A37" s="30" t="s">
        <v>103</v>
      </c>
      <c r="B37" s="30" t="s">
        <v>104</v>
      </c>
    </row>
    <row r="38" spans="1:2">
      <c r="A38" s="30" t="s">
        <v>105</v>
      </c>
      <c r="B38" s="30" t="s">
        <v>106</v>
      </c>
    </row>
    <row r="39" spans="1:2">
      <c r="A39" s="30" t="s">
        <v>107</v>
      </c>
      <c r="B39" s="30" t="s">
        <v>108</v>
      </c>
    </row>
    <row r="40" spans="1:2">
      <c r="A40" s="30" t="s">
        <v>109</v>
      </c>
      <c r="B40" s="30" t="s">
        <v>110</v>
      </c>
    </row>
    <row r="41" spans="1:2">
      <c r="A41" s="30" t="s">
        <v>111</v>
      </c>
      <c r="B41" s="30" t="s">
        <v>112</v>
      </c>
    </row>
    <row r="42" spans="1:2">
      <c r="A42" s="30" t="s">
        <v>113</v>
      </c>
      <c r="B42" s="30" t="s">
        <v>114</v>
      </c>
    </row>
    <row r="43" spans="1:2">
      <c r="A43" s="30" t="s">
        <v>115</v>
      </c>
      <c r="B43" s="30" t="s">
        <v>116</v>
      </c>
    </row>
    <row r="44" spans="1:2">
      <c r="A44" s="30" t="s">
        <v>117</v>
      </c>
      <c r="B44" s="30" t="s">
        <v>118</v>
      </c>
    </row>
    <row r="45" spans="1:2">
      <c r="A45" s="30" t="s">
        <v>119</v>
      </c>
      <c r="B45" s="30" t="s">
        <v>120</v>
      </c>
    </row>
    <row r="46" spans="1:2">
      <c r="A46" s="30" t="s">
        <v>121</v>
      </c>
      <c r="B46" s="30" t="s">
        <v>122</v>
      </c>
    </row>
    <row r="47" spans="1:2">
      <c r="A47" s="30" t="s">
        <v>123</v>
      </c>
      <c r="B47" s="30" t="s">
        <v>124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2006-02-12T14:53:28Z</dcterms:created>
  <dcterms:modified xsi:type="dcterms:W3CDTF">2020-03-04T03:17:41Z</dcterms:modified>
</cp:coreProperties>
</file>