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DieseArbeitsmappe" checkCompatibility="1" defaultThemeVersion="124226"/>
  <mc:AlternateContent xmlns:mc="http://schemas.openxmlformats.org/markup-compatibility/2006">
    <mc:Choice Requires="x15">
      <x15ac:absPath xmlns:x15ac="http://schemas.microsoft.com/office/spreadsheetml/2010/11/ac" url="C:\Users\timec\OneDrive\Desktop\Timesheet\"/>
    </mc:Choice>
  </mc:AlternateContent>
  <xr:revisionPtr revIDLastSave="0" documentId="13_ncr:1_{F0B58951-16A9-4F57-9D56-3C113597C8E3}"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2" i="34" l="1"/>
  <c r="P10" i="34"/>
  <c r="P11" i="34"/>
  <c r="M48" i="34" l="1"/>
  <c r="F5" i="34" l="1"/>
  <c r="F4" i="34"/>
  <c r="F3" i="34"/>
  <c r="E9" i="34" l="1"/>
  <c r="E10" i="34" s="1"/>
  <c r="E11" i="34" s="1"/>
  <c r="E12" i="34" s="1"/>
  <c r="E13" i="34" s="1"/>
  <c r="E15" i="34" s="1"/>
  <c r="E16" i="34" s="1"/>
  <c r="E19" i="34" s="1"/>
  <c r="E20" i="34" s="1"/>
  <c r="E21" i="34" s="1"/>
  <c r="E22" i="34" s="1"/>
  <c r="E24" i="34" s="1"/>
  <c r="E26" i="34" s="1"/>
  <c r="B7" i="34" l="1"/>
  <c r="B9" i="34"/>
  <c r="D9" i="34" s="1"/>
  <c r="M49" i="34"/>
  <c r="A9" i="34" l="1"/>
  <c r="B10" i="34"/>
  <c r="D10" i="34" l="1"/>
  <c r="A10" i="34"/>
  <c r="B11" i="34"/>
  <c r="E27" i="34"/>
  <c r="E28" i="34" s="1"/>
  <c r="E29" i="34" s="1"/>
  <c r="E30" i="34" s="1"/>
  <c r="E31" i="34" s="1"/>
  <c r="E32" i="34" s="1"/>
  <c r="E36" i="34" s="1"/>
  <c r="E38" i="34" s="1"/>
  <c r="E39" i="34" s="1"/>
  <c r="E40" i="34" s="1"/>
  <c r="E41" i="34" s="1"/>
  <c r="E42" i="34" s="1"/>
  <c r="E43" i="34" s="1"/>
  <c r="E44" i="34" s="1"/>
  <c r="E45" i="34" s="1"/>
  <c r="B12" i="34"/>
  <c r="E46" i="34" l="1"/>
  <c r="D11" i="34"/>
  <c r="A11" i="34"/>
  <c r="D12" i="34"/>
  <c r="A12" i="34"/>
  <c r="B13" i="34"/>
  <c r="E47" i="34" l="1"/>
  <c r="B47" i="34"/>
  <c r="B15" i="34"/>
  <c r="D13" i="34"/>
  <c r="A13" i="34"/>
  <c r="D47" i="34" l="1"/>
  <c r="A47" i="34"/>
  <c r="D15" i="34"/>
  <c r="A15" i="34"/>
  <c r="B16" i="34"/>
  <c r="D16" i="34" l="1"/>
  <c r="A16" i="34"/>
  <c r="B19" i="34"/>
  <c r="D19" i="34" s="1"/>
  <c r="A19" i="34" l="1"/>
  <c r="B20" i="34"/>
  <c r="D20" i="34" s="1"/>
  <c r="A20" i="34" l="1"/>
  <c r="B21" i="34"/>
  <c r="D21" i="34" s="1"/>
  <c r="B22" i="34" l="1"/>
  <c r="A21" i="34"/>
  <c r="D22" i="34" l="1"/>
  <c r="A22" i="34"/>
  <c r="B24" i="34"/>
  <c r="D24" i="34" l="1"/>
  <c r="A24" i="34"/>
  <c r="B26" i="34"/>
  <c r="D26" i="34" l="1"/>
  <c r="A26" i="34"/>
  <c r="B27" i="34"/>
  <c r="D27" i="34" l="1"/>
  <c r="A27" i="34"/>
  <c r="B28" i="34"/>
  <c r="D28" i="34" l="1"/>
  <c r="A28" i="34"/>
  <c r="B29" i="34"/>
  <c r="D29" i="34" l="1"/>
  <c r="A29" i="34"/>
  <c r="B30" i="34"/>
  <c r="D30" i="34" l="1"/>
  <c r="A30" i="34"/>
  <c r="B31" i="34"/>
  <c r="B32" i="34" l="1"/>
  <c r="D31" i="34"/>
  <c r="A31" i="34"/>
  <c r="D32" i="34" l="1"/>
  <c r="A32" i="34"/>
  <c r="B36" i="34"/>
  <c r="D36" i="34" l="1"/>
  <c r="A36" i="34"/>
  <c r="B38" i="34"/>
  <c r="D38" i="34" l="1"/>
  <c r="A38" i="34"/>
  <c r="B39" i="34"/>
  <c r="D39" i="34" l="1"/>
  <c r="A39" i="34"/>
  <c r="B40" i="34"/>
  <c r="D40" i="34" l="1"/>
  <c r="A40" i="34"/>
  <c r="B41" i="34"/>
  <c r="B42" i="34" l="1"/>
  <c r="D41" i="34"/>
  <c r="A41" i="34"/>
  <c r="D42" i="34" l="1"/>
  <c r="A42" i="34"/>
  <c r="B43" i="34"/>
  <c r="D43" i="34" l="1"/>
  <c r="A43" i="34"/>
  <c r="B44" i="34"/>
  <c r="B45" i="34" l="1"/>
  <c r="B46" i="34"/>
  <c r="D44" i="34"/>
  <c r="A44" i="34"/>
  <c r="D45" i="34" l="1"/>
  <c r="A45" i="34"/>
  <c r="D46" i="34"/>
  <c r="A46" i="34"/>
</calcChain>
</file>

<file path=xl/sharedStrings.xml><?xml version="1.0" encoding="utf-8"?>
<sst xmlns="http://schemas.openxmlformats.org/spreadsheetml/2006/main" count="334" uniqueCount="252">
  <si>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</si>
  <si>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</si>
  <si>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</si>
  <si>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</si>
  <si>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</si>
  <si>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</si>
  <si>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</si>
  <si>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</si>
  <si>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</si>
  <si>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</si>
  <si>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</si>
  <si>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</si>
  <si>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</si>
  <si>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</si>
  <si>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</si>
  <si>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</si>
  <si>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</si>
  <si>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</si>
  <si>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</si>
  <si>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</si>
  <si>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</si>
  <si>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</si>
  <si>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</si>
  <si>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</si>
  <si>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</si>
  <si>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</si>
  <si>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</si>
  <si>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</si>
  <si>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</si>
  <si>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</si>
  <si>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</si>
  <si>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</si>
  <si>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</si>
  <si>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</si>
  <si>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</si>
  <si>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</si>
  <si>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</si>
  <si>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</si>
  <si>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</si>
  <si>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</si>
  <si>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</si>
  <si>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</si>
  <si>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</si>
  <si>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</si>
  <si>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</si>
  <si>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</si>
  <si>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</si>
  <si>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</si>
  <si>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</si>
  <si>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</si>
  <si>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</si>
  <si>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</si>
  <si>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</si>
  <si>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</si>
  <si>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</si>
  <si>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</si>
  <si>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</si>
  <si>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</si>
  <si>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</si>
  <si>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</si>
  <si>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</si>
  <si>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</si>
  <si>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</si>
  <si>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</si>
  <si>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</si>
  <si>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</si>
  <si>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</si>
  <si>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</si>
  <si>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</si>
  <si>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</si>
  <si>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</si>
  <si>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</si>
  <si>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</si>
  <si>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</si>
  <si>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</si>
  <si>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</si>
  <si>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</si>
  <si>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</si>
  <si>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</si>
  <si>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</si>
  <si>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</si>
  <si>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</si>
  <si>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</si>
  <si>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</si>
  <si>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</si>
  <si>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</si>
  <si>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</si>
  <si>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</si>
  <si>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</si>
  <si>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</si>
  <si>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</si>
  <si>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</si>
  <si>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</si>
  <si>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</si>
  <si>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</si>
  <si>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</si>
  <si>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</si>
  <si>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</si>
  <si>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</si>
  <si>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</si>
  <si>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</si>
  <si>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</si>
  <si>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</si>
  <si>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</si>
  <si>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</si>
  <si>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</si>
  <si>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</si>
  <si>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</si>
  <si>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</si>
  <si>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</si>
  <si>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</si>
  <si>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</si>
  <si>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</si>
  <si>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</si>
  <si>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</si>
  <si>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</si>
  <si>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</si>
  <si>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</si>
  <si>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</si>
  <si>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</si>
  <si>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</si>
  <si>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</si>
  <si>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</si>
  <si>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</si>
  <si>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</si>
  <si>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</si>
  <si>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</si>
  <si>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</si>
  <si>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</si>
  <si>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</si>
  <si>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</si>
  <si>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</si>
  <si>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</si>
  <si>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</si>
  <si>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</si>
  <si>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</si>
  <si>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</si>
  <si>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</si>
  <si>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</si>
  <si>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</si>
  <si>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</si>
  <si>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</si>
  <si>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</si>
  <si>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</si>
  <si>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</si>
  <si>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</si>
  <si>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</si>
  <si>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</si>
  <si>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</si>
  <si>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</si>
  <si>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</si>
  <si>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</si>
  <si>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</si>
  <si>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</si>
  <si>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</si>
  <si>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</si>
  <si>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</si>
  <si>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</si>
  <si>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</si>
  <si>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</si>
  <si>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</si>
  <si>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</si>
  <si>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</si>
  <si>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</si>
  <si>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</si>
  <si>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</si>
  <si>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</si>
  <si>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</si>
  <si>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</si>
  <si>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</si>
  <si>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</si>
  <si>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</si>
  <si>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</si>
  <si>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</si>
  <si>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</si>
  <si>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</si>
  <si>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</si>
  <si>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</si>
  <si>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</si>
  <si>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</si>
  <si>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</si>
  <si>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</si>
  <si>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</si>
  <si>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</si>
  <si>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</si>
  <si>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family val="2"/>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</si>
  <si>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</si>
  <si>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</si>
  <si>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</si>
  <si>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</si>
  <si>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</si>
  <si>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</si>
  <si>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</si>
  <si>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</si>
  <si>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</si>
  <si>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</si>
  <si>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Natsorn</t>
  </si>
  <si>
    <t>Anantalapochai</t>
  </si>
  <si>
    <t>TIME097</t>
  </si>
  <si>
    <t>NIA IOP Interview with พลีพรีม</t>
  </si>
  <si>
    <t>Tue</t>
  </si>
  <si>
    <t>Optus Australia Market Research</t>
  </si>
  <si>
    <t>NIA work on IOP Report for นารา อินโนเวชั่น</t>
  </si>
  <si>
    <t>Thu</t>
  </si>
  <si>
    <t>Continue on Optus Market Research - studying spectrum holdings and major auctions</t>
  </si>
  <si>
    <t>17.35-19.35</t>
  </si>
  <si>
    <t>10.35-17.35</t>
  </si>
  <si>
    <t>11.30-18.30</t>
  </si>
  <si>
    <t>9.30-11.30</t>
  </si>
  <si>
    <t>Fri</t>
  </si>
  <si>
    <t>Optus Internal Meeting with p'Kuk, assign work tasks for the week</t>
  </si>
  <si>
    <t>Continue for a little bit for นารา อินโนเวชั่น IOP Report</t>
  </si>
  <si>
    <t>10.20-18.20</t>
  </si>
  <si>
    <t>18.20-19.20</t>
  </si>
  <si>
    <t>Help with ONDE 5G translations</t>
  </si>
  <si>
    <t>10.40-20.30</t>
  </si>
  <si>
    <t>Optus Internal Meeting with p'Dome and Werner</t>
  </si>
  <si>
    <t>9.55-11.00</t>
  </si>
  <si>
    <t>11.00-12.00</t>
  </si>
  <si>
    <t>12.00-19.00</t>
  </si>
  <si>
    <t>10.30-19.30</t>
  </si>
  <si>
    <t>WFH</t>
  </si>
  <si>
    <t>ONDE Digital Outlook finish first draft of survey for individual and enterprise</t>
  </si>
  <si>
    <t>10.45-20.00</t>
  </si>
  <si>
    <t>Optus - Prepare slide for commercial team meeting on Monday</t>
  </si>
  <si>
    <t>10.50-20.30</t>
  </si>
  <si>
    <t xml:space="preserve">NIA - Finish IOP report for นารา อินโนเวชั่น </t>
  </si>
  <si>
    <t>Meeting with Optus commercial team, continue working with model</t>
  </si>
  <si>
    <t>Continue on working with Optus model</t>
  </si>
  <si>
    <t>11.00-14.00</t>
  </si>
  <si>
    <t>14.00-19.30</t>
  </si>
  <si>
    <t>Wed</t>
  </si>
  <si>
    <t>Customer Happiness Management Video Record for TIME</t>
  </si>
  <si>
    <t>15.00-15.30</t>
  </si>
  <si>
    <t>ONDE Digital Outlook Internal Meeting with team</t>
  </si>
  <si>
    <t>14.00-15.00, 18.00-20.30</t>
  </si>
  <si>
    <t>ONDE Digital Outlook Internal Meeting with team + continue working on survey part of the report</t>
  </si>
  <si>
    <t>10.55-14.00, 15.30-18.00</t>
  </si>
  <si>
    <t>Optus continue working on model + Modelling session with p'Dome</t>
  </si>
  <si>
    <t>ONDE Digital Outlook meeting with client @ ONDE</t>
  </si>
  <si>
    <t>ONDE</t>
  </si>
  <si>
    <t>10.00-13.00</t>
  </si>
  <si>
    <t>13.00-20.00</t>
  </si>
  <si>
    <t xml:space="preserve">Optus continue working on model </t>
  </si>
  <si>
    <t>19.00-21.00</t>
  </si>
  <si>
    <t>Optus continue working on model + weekly meeting with Optus</t>
  </si>
  <si>
    <t>10.45-0.00</t>
  </si>
  <si>
    <t>Optus continue working on model + prepare for tomorrow slide</t>
  </si>
  <si>
    <t>11.40-23.00</t>
  </si>
  <si>
    <t>10.45-23.00</t>
  </si>
  <si>
    <t>10.15-21.00</t>
  </si>
  <si>
    <t>10.00-21.00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</si>
</sst>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7"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7" fillId="0" borderId="40"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cellXfs>
  <cellStyles count="1">
    <cellStyle name="Normal" xfId="0" builtinId="0"/>
  </cellStyles>
  <dxfs count="7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4" workbookViewId="0">
      <selection activeCell="C47" sqref="C47"/>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105" t="s">
        <v>9</v>
      </c>
      <c r="C2" s="106"/>
      <c r="D2" s="106"/>
      <c r="E2" s="106"/>
      <c r="F2" s="106"/>
      <c r="G2" s="106"/>
      <c r="H2" s="107"/>
      <c r="I2" s="48"/>
      <c r="J2" s="48"/>
    </row>
    <row r="3" spans="2:10" ht="13.5" thickBot="1">
      <c r="B3" s="108"/>
      <c r="C3" s="109"/>
      <c r="D3" s="109"/>
      <c r="E3" s="109"/>
      <c r="F3" s="109"/>
      <c r="G3" s="109"/>
      <c r="H3" s="110"/>
      <c r="I3" s="49"/>
      <c r="J3" s="49"/>
    </row>
    <row r="4" spans="2:10">
      <c r="B4" s="111" t="s">
        <v>12</v>
      </c>
      <c r="C4" s="112"/>
      <c r="D4" s="111" t="s">
        <v>196</v>
      </c>
      <c r="E4" s="113"/>
      <c r="F4" s="113"/>
      <c r="G4" s="113"/>
      <c r="H4" s="112"/>
      <c r="I4" s="50"/>
      <c r="J4" s="50"/>
    </row>
    <row r="5" spans="2:10">
      <c r="B5" s="96" t="s">
        <v>66</v>
      </c>
      <c r="C5" s="98"/>
      <c r="D5" s="96" t="s">
        <v>197</v>
      </c>
      <c r="E5" s="97"/>
      <c r="F5" s="97"/>
      <c r="G5" s="97"/>
      <c r="H5" s="98"/>
      <c r="I5" s="50"/>
      <c r="J5" s="50"/>
    </row>
    <row r="6" spans="2:10">
      <c r="B6" s="96" t="s">
        <v>67</v>
      </c>
      <c r="C6" s="98"/>
      <c r="D6" s="96" t="s">
        <v>198</v>
      </c>
      <c r="E6" s="97"/>
      <c r="F6" s="97"/>
      <c r="G6" s="97"/>
      <c r="H6" s="98"/>
      <c r="I6" s="50"/>
      <c r="J6" s="50"/>
    </row>
    <row r="7" spans="2:10" ht="13.5" thickBot="1">
      <c r="I7" s="50"/>
      <c r="J7" s="50"/>
    </row>
    <row r="8" spans="2:10">
      <c r="B8" s="99" t="s">
        <v>11</v>
      </c>
      <c r="C8" s="100"/>
      <c r="D8" s="100"/>
      <c r="E8" s="100"/>
      <c r="F8" s="100"/>
      <c r="G8" s="100"/>
      <c r="H8" s="101"/>
      <c r="I8" s="50"/>
      <c r="J8" s="50"/>
    </row>
    <row r="9" spans="2:10" ht="13.5" thickBot="1">
      <c r="B9" s="102"/>
      <c r="C9" s="103"/>
      <c r="D9" s="103"/>
      <c r="E9" s="103"/>
      <c r="F9" s="103"/>
      <c r="G9" s="103"/>
      <c r="H9" s="104"/>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80" t="s">
        <v>184</v>
      </c>
      <c r="C31" s="81"/>
      <c r="D31" s="89"/>
      <c r="E31" s="89"/>
      <c r="F31" s="89"/>
      <c r="G31" s="89"/>
      <c r="H31" s="90"/>
    </row>
    <row r="32" spans="2:10">
      <c r="B32" s="91" t="s">
        <v>179</v>
      </c>
      <c r="C32" s="89"/>
      <c r="D32" s="80" t="s">
        <v>186</v>
      </c>
      <c r="E32" s="81"/>
      <c r="F32" s="81"/>
      <c r="G32" s="81"/>
      <c r="H32" s="82"/>
    </row>
    <row r="33" spans="2:10">
      <c r="B33" s="59">
        <v>9001</v>
      </c>
      <c r="C33" s="63"/>
      <c r="D33" s="71" t="s">
        <v>187</v>
      </c>
      <c r="E33" s="72"/>
      <c r="F33" s="72"/>
      <c r="G33" s="72"/>
      <c r="H33" s="73"/>
    </row>
    <row r="34" spans="2:10">
      <c r="B34" s="56" t="s">
        <v>180</v>
      </c>
      <c r="C34" s="55"/>
      <c r="D34" s="83"/>
      <c r="E34" s="84"/>
      <c r="F34" s="84"/>
      <c r="G34" s="84"/>
      <c r="H34" s="85"/>
      <c r="I34" s="67"/>
      <c r="J34" s="68"/>
    </row>
    <row r="35" spans="2:10">
      <c r="B35" s="92" t="s">
        <v>185</v>
      </c>
      <c r="C35" s="93"/>
      <c r="D35" s="86"/>
      <c r="E35" s="87"/>
      <c r="F35" s="87"/>
      <c r="G35" s="87"/>
      <c r="H35" s="88"/>
      <c r="I35" s="69"/>
      <c r="J35" s="70"/>
    </row>
    <row r="36" spans="2:10">
      <c r="B36" s="62">
        <v>9002</v>
      </c>
      <c r="C36" s="64"/>
      <c r="D36" s="71" t="s">
        <v>134</v>
      </c>
      <c r="E36" s="72"/>
      <c r="F36" s="72"/>
      <c r="G36" s="72"/>
      <c r="H36" s="73"/>
      <c r="I36" s="69"/>
      <c r="J36" s="70"/>
    </row>
    <row r="37" spans="2:10">
      <c r="B37" s="61" t="s">
        <v>131</v>
      </c>
      <c r="C37" s="64"/>
      <c r="D37" s="86"/>
      <c r="E37" s="87"/>
      <c r="F37" s="87"/>
      <c r="G37" s="87"/>
      <c r="H37" s="88"/>
      <c r="I37" s="69"/>
      <c r="J37" s="70"/>
    </row>
    <row r="38" spans="2:10">
      <c r="B38" s="59">
        <v>9003</v>
      </c>
      <c r="C38" s="63"/>
      <c r="D38" s="94" t="s">
        <v>188</v>
      </c>
      <c r="E38" s="95"/>
      <c r="F38" s="95"/>
      <c r="G38" s="95"/>
      <c r="H38" s="95"/>
      <c r="I38" s="70"/>
      <c r="J38" s="70"/>
    </row>
    <row r="39" spans="2:10">
      <c r="B39" s="57" t="s">
        <v>181</v>
      </c>
      <c r="C39" s="55"/>
      <c r="D39" s="95"/>
      <c r="E39" s="95"/>
      <c r="F39" s="95"/>
      <c r="G39" s="95"/>
      <c r="H39" s="95"/>
      <c r="I39" s="70"/>
      <c r="J39" s="70"/>
    </row>
    <row r="40" spans="2:10">
      <c r="B40" s="92" t="s">
        <v>185</v>
      </c>
      <c r="C40" s="93"/>
      <c r="D40" s="95"/>
      <c r="E40" s="95"/>
      <c r="F40" s="95"/>
      <c r="G40" s="95"/>
      <c r="H40" s="95"/>
      <c r="I40" s="70"/>
      <c r="J40" s="70"/>
    </row>
    <row r="41" spans="2:10">
      <c r="B41" s="62">
        <v>9004</v>
      </c>
      <c r="C41" s="65"/>
      <c r="D41" s="71" t="s">
        <v>135</v>
      </c>
      <c r="E41" s="72"/>
      <c r="F41" s="72"/>
      <c r="G41" s="72"/>
      <c r="H41" s="73"/>
      <c r="I41" s="70"/>
      <c r="J41" s="70"/>
    </row>
    <row r="42" spans="2:10">
      <c r="B42" s="61" t="s">
        <v>181</v>
      </c>
      <c r="C42" s="65"/>
      <c r="D42" s="83"/>
      <c r="E42" s="84"/>
      <c r="F42" s="84"/>
      <c r="G42" s="84"/>
      <c r="H42" s="85"/>
      <c r="I42" s="70"/>
      <c r="J42" s="70"/>
    </row>
    <row r="43" spans="2:10">
      <c r="B43" s="92" t="s">
        <v>195</v>
      </c>
      <c r="C43" s="93"/>
      <c r="D43" s="86"/>
      <c r="E43" s="87"/>
      <c r="F43" s="87"/>
      <c r="G43" s="87"/>
      <c r="H43" s="88"/>
      <c r="I43" s="70"/>
      <c r="J43" s="70"/>
    </row>
    <row r="44" spans="2:10">
      <c r="B44" s="59">
        <v>9005</v>
      </c>
      <c r="C44" s="63"/>
      <c r="D44" s="71" t="s">
        <v>189</v>
      </c>
      <c r="E44" s="72"/>
      <c r="F44" s="72"/>
      <c r="G44" s="72"/>
      <c r="H44" s="73"/>
      <c r="I44" s="67"/>
      <c r="J44" s="68"/>
    </row>
    <row r="45" spans="2:10">
      <c r="B45" s="57" t="s">
        <v>182</v>
      </c>
      <c r="C45" s="55"/>
      <c r="D45" s="83"/>
      <c r="E45" s="84"/>
      <c r="F45" s="84"/>
      <c r="G45" s="84"/>
      <c r="H45" s="85"/>
      <c r="I45" s="69"/>
      <c r="J45" s="70"/>
    </row>
    <row r="46" spans="2:10">
      <c r="B46" s="58" t="s">
        <v>183</v>
      </c>
      <c r="C46" s="66"/>
      <c r="D46" s="86"/>
      <c r="E46" s="87"/>
      <c r="F46" s="87"/>
      <c r="G46" s="87"/>
      <c r="H46" s="88"/>
      <c r="I46" s="70"/>
      <c r="J46" s="70"/>
    </row>
    <row r="47" spans="2:10">
      <c r="B47" s="59">
        <v>9007</v>
      </c>
      <c r="C47" s="63"/>
      <c r="D47" s="71" t="s">
        <v>190</v>
      </c>
      <c r="E47" s="72"/>
      <c r="F47" s="72"/>
      <c r="G47" s="72"/>
      <c r="H47" s="73"/>
      <c r="I47" s="70"/>
      <c r="J47" s="70"/>
    </row>
    <row r="48" spans="2:10">
      <c r="B48" s="58" t="s">
        <v>74</v>
      </c>
      <c r="C48" s="66"/>
      <c r="D48" s="86"/>
      <c r="E48" s="87"/>
      <c r="F48" s="87"/>
      <c r="G48" s="87"/>
      <c r="H48" s="88"/>
      <c r="I48" s="70"/>
      <c r="J48" s="70"/>
    </row>
    <row r="49" spans="2:8">
      <c r="B49" s="59">
        <v>9008</v>
      </c>
      <c r="C49" s="63"/>
      <c r="D49" s="71" t="s">
        <v>191</v>
      </c>
      <c r="E49" s="72"/>
      <c r="F49" s="72"/>
      <c r="G49" s="72"/>
      <c r="H49" s="73"/>
    </row>
    <row r="50" spans="2:8">
      <c r="B50" s="58" t="s">
        <v>75</v>
      </c>
      <c r="C50" s="66"/>
      <c r="D50" s="86"/>
      <c r="E50" s="87"/>
      <c r="F50" s="87"/>
      <c r="G50" s="87"/>
      <c r="H50" s="88"/>
    </row>
    <row r="51" spans="2:8">
      <c r="B51" s="59">
        <v>9010</v>
      </c>
      <c r="C51" s="63"/>
      <c r="D51" s="71" t="s">
        <v>192</v>
      </c>
      <c r="E51" s="72"/>
      <c r="F51" s="72"/>
      <c r="G51" s="72"/>
      <c r="H51" s="73"/>
    </row>
    <row r="52" spans="2:8">
      <c r="B52" s="58" t="s">
        <v>76</v>
      </c>
      <c r="C52" s="66"/>
      <c r="D52" s="86"/>
      <c r="E52" s="87"/>
      <c r="F52" s="87"/>
      <c r="G52" s="87"/>
      <c r="H52" s="88"/>
    </row>
    <row r="53" spans="2:8">
      <c r="B53" s="59">
        <v>9013</v>
      </c>
      <c r="C53" s="63"/>
      <c r="D53" s="71" t="s">
        <v>193</v>
      </c>
      <c r="E53" s="72"/>
      <c r="F53" s="72"/>
      <c r="G53" s="72"/>
      <c r="H53" s="73"/>
    </row>
    <row r="54" spans="2:8">
      <c r="B54" s="58" t="s">
        <v>77</v>
      </c>
      <c r="C54" s="66"/>
      <c r="D54" s="86"/>
      <c r="E54" s="87"/>
      <c r="F54" s="87"/>
      <c r="G54" s="87"/>
      <c r="H54" s="88"/>
    </row>
    <row r="55" spans="2:8">
      <c r="B55" s="59">
        <v>9014</v>
      </c>
      <c r="C55" s="63"/>
      <c r="D55" s="71" t="s">
        <v>78</v>
      </c>
      <c r="E55" s="72"/>
      <c r="F55" s="72"/>
      <c r="G55" s="72"/>
      <c r="H55" s="73"/>
    </row>
    <row r="56" spans="2:8">
      <c r="B56" s="60" t="s">
        <v>78</v>
      </c>
      <c r="C56" s="66"/>
      <c r="D56" s="74"/>
      <c r="E56" s="75"/>
      <c r="F56" s="75"/>
      <c r="G56" s="75"/>
      <c r="H56" s="76"/>
    </row>
    <row r="57" spans="2:8">
      <c r="B57" s="59">
        <v>9015</v>
      </c>
      <c r="C57" s="63"/>
      <c r="D57" s="71" t="s">
        <v>194</v>
      </c>
      <c r="E57" s="72"/>
      <c r="F57" s="72"/>
      <c r="G57" s="72"/>
      <c r="H57" s="73"/>
    </row>
    <row r="58" spans="2:8">
      <c r="B58" s="60" t="s">
        <v>79</v>
      </c>
      <c r="C58" s="66"/>
      <c r="D58" s="77"/>
      <c r="E58" s="78"/>
      <c r="F58" s="78"/>
      <c r="G58" s="78"/>
      <c r="H58" s="79"/>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9"/>
  <sheetViews>
    <sheetView showGridLines="0" tabSelected="1" topLeftCell="D32" zoomScale="70" zoomScaleNormal="70" workbookViewId="0">
      <selection activeCell="G46" sqref="G4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39" t="s">
        <v>15</v>
      </c>
      <c r="E1" s="140"/>
      <c r="F1" s="140"/>
      <c r="G1" s="140"/>
      <c r="H1" s="140"/>
      <c r="I1" s="140"/>
      <c r="J1" s="140"/>
      <c r="K1" s="140"/>
      <c r="L1" s="140"/>
      <c r="M1" s="141"/>
    </row>
    <row r="2" spans="1:16" ht="13.5" customHeight="1">
      <c r="D2" s="35"/>
      <c r="E2" s="35"/>
      <c r="F2" s="35"/>
      <c r="G2" s="35"/>
      <c r="H2" s="35"/>
      <c r="I2" s="35"/>
      <c r="J2" s="35"/>
      <c r="K2" s="35"/>
      <c r="L2" s="35"/>
      <c r="M2" s="2"/>
    </row>
    <row r="3" spans="1:16" ht="19.5" customHeight="1">
      <c r="D3" s="27" t="s">
        <v>0</v>
      </c>
      <c r="E3" s="28"/>
      <c r="F3" s="38" t="str">
        <f>'Information-General Settings'!D4</f>
        <v>Natsorn</v>
      </c>
      <c r="G3" s="33"/>
      <c r="I3" s="3"/>
      <c r="J3" s="3"/>
      <c r="K3" s="39"/>
      <c r="L3" s="39"/>
      <c r="M3" s="39"/>
    </row>
    <row r="4" spans="1:16" ht="19.5" customHeight="1">
      <c r="D4" s="3" t="s">
        <v>69</v>
      </c>
      <c r="E4" s="29"/>
      <c r="F4" s="38" t="str">
        <f>'Information-General Settings'!D5</f>
        <v>Anantalapochai</v>
      </c>
      <c r="G4" s="33"/>
      <c r="I4" s="3"/>
      <c r="J4" s="3"/>
      <c r="K4" s="39"/>
      <c r="L4" s="39"/>
      <c r="M4" s="39"/>
    </row>
    <row r="5" spans="1:16" ht="19.5" customHeight="1">
      <c r="D5" s="142" t="s">
        <v>68</v>
      </c>
      <c r="E5" s="143"/>
      <c r="F5" s="38" t="str">
        <f>'Information-General Settings'!D6</f>
        <v>TIME097</v>
      </c>
      <c r="G5" s="33"/>
      <c r="I5" s="3"/>
      <c r="J5" s="3"/>
      <c r="K5" s="39"/>
      <c r="L5" s="39"/>
      <c r="M5" s="39"/>
    </row>
    <row r="6" spans="1:16" ht="19.5" customHeight="1" thickBot="1">
      <c r="E6" s="3"/>
      <c r="F6" s="3"/>
      <c r="G6" s="3"/>
      <c r="H6" s="4"/>
      <c r="J6" s="3"/>
      <c r="K6" s="126"/>
      <c r="L6" s="126"/>
      <c r="M6" s="126"/>
    </row>
    <row r="7" spans="1:16" ht="12.75" customHeight="1">
      <c r="B7" s="1">
        <f>MONTH(E9)</f>
        <v>5</v>
      </c>
      <c r="C7" s="116"/>
      <c r="D7" s="118">
        <v>43952</v>
      </c>
      <c r="E7" s="119"/>
      <c r="F7" s="122" t="s">
        <v>6</v>
      </c>
      <c r="G7" s="122" t="s">
        <v>16</v>
      </c>
      <c r="H7" s="133" t="s">
        <v>5</v>
      </c>
      <c r="I7" s="134"/>
      <c r="J7" s="5"/>
      <c r="K7" s="129" t="s">
        <v>3</v>
      </c>
      <c r="L7" s="131" t="s">
        <v>10</v>
      </c>
      <c r="M7" s="129" t="s">
        <v>4</v>
      </c>
    </row>
    <row r="8" spans="1:16" ht="23.25" customHeight="1" thickBot="1">
      <c r="C8" s="117"/>
      <c r="D8" s="120"/>
      <c r="E8" s="121"/>
      <c r="F8" s="123"/>
      <c r="G8" s="124"/>
      <c r="H8" s="135"/>
      <c r="I8" s="136"/>
      <c r="J8" s="6"/>
      <c r="K8" s="130"/>
      <c r="L8" s="132"/>
      <c r="M8" s="130"/>
    </row>
    <row r="9" spans="1:16" ht="29.1" customHeight="1" thickBot="1">
      <c r="A9" s="7">
        <f t="shared" ref="A9:A46" si="0">IF(OR(C9="f",C9="u",C9="F",C9="U"),"",IF(OR(B9=1,B9=2,B9=3,B9=4,B9=5),1,""))</f>
        <v>1</v>
      </c>
      <c r="B9" s="8">
        <f t="shared" ref="B9:B45" si="1">WEEKDAY(E9,2)</f>
        <v>5</v>
      </c>
      <c r="C9" s="9"/>
      <c r="D9" s="10" t="str">
        <f>IF(B9=1,"Mo",IF(B9=2,"Tue",IF(B9=3,"Wed",IF(B9=4,"Thu",IF(B9=5,"Fri",IF(B9=6,"Sat",IF(B9=7,"Sun","")))))))</f>
        <v>Fri</v>
      </c>
      <c r="E9" s="11">
        <f>+D7</f>
        <v>43952</v>
      </c>
      <c r="F9" s="13"/>
      <c r="G9" s="18"/>
      <c r="H9" s="115" t="s">
        <v>176</v>
      </c>
      <c r="I9" s="115"/>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15"/>
      <c r="I10" s="115"/>
      <c r="J10" s="17"/>
      <c r="K10" s="18"/>
      <c r="L10" s="18"/>
      <c r="M10" s="19"/>
      <c r="O10" s="8" t="s">
        <v>71</v>
      </c>
      <c r="P10" s="2">
        <f>COUNTIF($G$9:$G$47, 9001)</f>
        <v>28</v>
      </c>
    </row>
    <row r="11" spans="1:16" ht="29.1" customHeight="1" thickBot="1">
      <c r="A11" s="7" t="str">
        <f t="shared" si="0"/>
        <v/>
      </c>
      <c r="B11" s="8">
        <f t="shared" si="1"/>
        <v>7</v>
      </c>
      <c r="C11" s="15"/>
      <c r="D11" s="10" t="str">
        <f>IF(B11=1,"Mo",IF(B11=2,"Tue",IF(B11=3,"Wed",IF(B11=4,"Thu",IF(B11=5,"Fri",IF(B11=6,"Sat",IF(B11=7,"Sun","")))))))</f>
        <v>Sun</v>
      </c>
      <c r="E11" s="16">
        <f t="shared" ref="E11:E45" si="2">+E10+1</f>
        <v>43954</v>
      </c>
      <c r="F11" s="18"/>
      <c r="G11" s="18"/>
      <c r="H11" s="137"/>
      <c r="I11" s="138"/>
      <c r="K11" s="18"/>
      <c r="L11" s="18"/>
      <c r="M11" s="19"/>
      <c r="O11" s="8" t="s">
        <v>13</v>
      </c>
      <c r="P11" s="2">
        <f>COUNTIF($G$9:$G$47,9003)+COUNTIF($G$9:$G$47,9004)</f>
        <v>0</v>
      </c>
    </row>
    <row r="12" spans="1:16" ht="29.1" customHeight="1" thickBot="1">
      <c r="A12" s="7">
        <f t="shared" si="0"/>
        <v>1</v>
      </c>
      <c r="B12" s="8">
        <f t="shared" si="1"/>
        <v>1</v>
      </c>
      <c r="C12" s="15"/>
      <c r="D12" s="10" t="str">
        <f t="shared" ref="D12:D46" si="3">IF(B12=1,"Mo",IF(B12=2,"Tue",IF(B12=3,"Wed",IF(B12=4,"Thu",IF(B12=5,"Fri",IF(B12=6,"Sat",IF(B12=7,"Sun","")))))))</f>
        <v>Mo</v>
      </c>
      <c r="E12" s="16">
        <f t="shared" si="2"/>
        <v>43955</v>
      </c>
      <c r="F12" s="18"/>
      <c r="G12" s="18"/>
      <c r="H12" s="115" t="s">
        <v>177</v>
      </c>
      <c r="I12" s="115"/>
      <c r="J12" s="17"/>
      <c r="K12" s="18"/>
      <c r="L12" s="18"/>
      <c r="M12" s="19"/>
      <c r="O12" s="1" t="s">
        <v>14</v>
      </c>
      <c r="P12" s="2">
        <f>COUNTIF($G$9:$G$47, 9005)</f>
        <v>0</v>
      </c>
    </row>
    <row r="13" spans="1:16" ht="29.1" customHeight="1" thickBot="1">
      <c r="A13" s="7">
        <f t="shared" si="0"/>
        <v>1</v>
      </c>
      <c r="B13" s="8">
        <f t="shared" si="1"/>
        <v>2</v>
      </c>
      <c r="C13" s="15"/>
      <c r="D13" s="10" t="str">
        <f t="shared" si="3"/>
        <v>Tue</v>
      </c>
      <c r="E13" s="16">
        <f t="shared" si="2"/>
        <v>43956</v>
      </c>
      <c r="F13" s="18" t="s">
        <v>90</v>
      </c>
      <c r="G13" s="18">
        <v>9001</v>
      </c>
      <c r="H13" s="115" t="s">
        <v>199</v>
      </c>
      <c r="I13" s="115"/>
      <c r="J13" s="17"/>
      <c r="K13" s="18" t="s">
        <v>70</v>
      </c>
      <c r="L13" s="18" t="s">
        <v>208</v>
      </c>
      <c r="M13" s="19">
        <v>2</v>
      </c>
    </row>
    <row r="14" spans="1:16" ht="29.1" customHeight="1" thickBot="1">
      <c r="A14" s="7"/>
      <c r="B14" s="8"/>
      <c r="C14" s="15"/>
      <c r="D14" s="10" t="s">
        <v>200</v>
      </c>
      <c r="E14" s="16">
        <v>43956</v>
      </c>
      <c r="F14" s="18" t="s">
        <v>42</v>
      </c>
      <c r="G14" s="18">
        <v>9001</v>
      </c>
      <c r="H14" s="115" t="s">
        <v>201</v>
      </c>
      <c r="I14" s="115"/>
      <c r="J14" s="17"/>
      <c r="K14" s="18" t="s">
        <v>70</v>
      </c>
      <c r="L14" s="18" t="s">
        <v>207</v>
      </c>
      <c r="M14" s="19">
        <v>7</v>
      </c>
    </row>
    <row r="15" spans="1:16" ht="29.1" customHeight="1" thickBot="1">
      <c r="A15" s="7">
        <f t="shared" si="0"/>
        <v>1</v>
      </c>
      <c r="B15" s="8">
        <f t="shared" si="1"/>
        <v>3</v>
      </c>
      <c r="C15" s="15"/>
      <c r="D15" s="10" t="str">
        <f t="shared" si="3"/>
        <v>Wed</v>
      </c>
      <c r="E15" s="16">
        <f>+E13+1</f>
        <v>43957</v>
      </c>
      <c r="F15" s="18"/>
      <c r="G15" s="18"/>
      <c r="H15" s="115" t="s">
        <v>178</v>
      </c>
      <c r="I15" s="115"/>
      <c r="J15" s="17"/>
      <c r="K15" s="18"/>
      <c r="L15" s="18"/>
      <c r="M15" s="19"/>
    </row>
    <row r="16" spans="1:16" ht="29.1" customHeight="1" thickBot="1">
      <c r="A16" s="7">
        <f t="shared" si="0"/>
        <v>1</v>
      </c>
      <c r="B16" s="8">
        <f t="shared" si="1"/>
        <v>4</v>
      </c>
      <c r="C16" s="15"/>
      <c r="D16" s="10" t="str">
        <f t="shared" si="3"/>
        <v>Thu</v>
      </c>
      <c r="E16" s="16">
        <f t="shared" si="2"/>
        <v>43958</v>
      </c>
      <c r="F16" s="18" t="s">
        <v>90</v>
      </c>
      <c r="G16" s="18">
        <v>9001</v>
      </c>
      <c r="H16" s="115" t="s">
        <v>202</v>
      </c>
      <c r="I16" s="115"/>
      <c r="J16" s="17"/>
      <c r="K16" s="18" t="s">
        <v>70</v>
      </c>
      <c r="L16" s="18" t="s">
        <v>206</v>
      </c>
      <c r="M16" s="19">
        <v>7</v>
      </c>
    </row>
    <row r="17" spans="1:13" ht="29.1" customHeight="1" thickBot="1">
      <c r="A17" s="7"/>
      <c r="B17" s="8"/>
      <c r="C17" s="15"/>
      <c r="D17" s="10" t="s">
        <v>203</v>
      </c>
      <c r="E17" s="16">
        <v>43958</v>
      </c>
      <c r="F17" s="18" t="s">
        <v>42</v>
      </c>
      <c r="G17" s="18">
        <v>9001</v>
      </c>
      <c r="H17" s="144" t="s">
        <v>204</v>
      </c>
      <c r="I17" s="145"/>
      <c r="J17" s="17"/>
      <c r="K17" s="18" t="s">
        <v>70</v>
      </c>
      <c r="L17" s="18" t="s">
        <v>205</v>
      </c>
      <c r="M17" s="19">
        <v>2</v>
      </c>
    </row>
    <row r="18" spans="1:13" ht="29.1" customHeight="1" thickBot="1">
      <c r="A18" s="7"/>
      <c r="B18" s="8"/>
      <c r="C18" s="15"/>
      <c r="D18" s="10" t="s">
        <v>209</v>
      </c>
      <c r="E18" s="16">
        <v>43959</v>
      </c>
      <c r="F18" s="18" t="s">
        <v>90</v>
      </c>
      <c r="G18" s="18">
        <v>9001</v>
      </c>
      <c r="H18" s="144" t="s">
        <v>211</v>
      </c>
      <c r="I18" s="145"/>
      <c r="J18" s="17"/>
      <c r="K18" s="18" t="s">
        <v>70</v>
      </c>
      <c r="L18" s="18" t="s">
        <v>213</v>
      </c>
      <c r="M18" s="19">
        <v>1</v>
      </c>
    </row>
    <row r="19" spans="1:13" ht="29.1" customHeight="1" thickBot="1">
      <c r="A19" s="7">
        <f t="shared" si="0"/>
        <v>1</v>
      </c>
      <c r="B19" s="8">
        <f t="shared" si="1"/>
        <v>5</v>
      </c>
      <c r="C19" s="15"/>
      <c r="D19" s="10" t="str">
        <f>IF(B19=1,"Mo",IF(B19=2,"Tue",IF(B19=3,"Wed",IF(B19=4,"Thu",IF(B19=5,"Fri",IF(B19=6,"Sat",IF(B19=7,"Sun","")))))))</f>
        <v>Fri</v>
      </c>
      <c r="E19" s="16">
        <f>+E16+1</f>
        <v>43959</v>
      </c>
      <c r="F19" s="18" t="s">
        <v>42</v>
      </c>
      <c r="G19" s="18">
        <v>9001</v>
      </c>
      <c r="H19" s="115" t="s">
        <v>210</v>
      </c>
      <c r="I19" s="115"/>
      <c r="J19" s="17"/>
      <c r="K19" s="18" t="s">
        <v>70</v>
      </c>
      <c r="L19" s="18" t="s">
        <v>212</v>
      </c>
      <c r="M19" s="19">
        <v>8</v>
      </c>
    </row>
    <row r="20" spans="1:13" ht="29.1" customHeight="1" thickBot="1">
      <c r="A20" s="7" t="str">
        <f t="shared" si="0"/>
        <v/>
      </c>
      <c r="B20" s="8">
        <f t="shared" si="1"/>
        <v>6</v>
      </c>
      <c r="C20" s="15"/>
      <c r="D20" s="10" t="str">
        <f>IF(B20=1,"Mo",IF(B20=2,"Tue",IF(B20=3,"Wed",IF(B20=4,"Thu",IF(B20=5,"Fri",IF(B20=6,"Sat",IF(B20=7,"Sun","")))))))</f>
        <v>Sat</v>
      </c>
      <c r="E20" s="16">
        <f t="shared" si="2"/>
        <v>43960</v>
      </c>
      <c r="F20" s="18"/>
      <c r="G20" s="18"/>
      <c r="H20" s="114"/>
      <c r="I20" s="114"/>
      <c r="J20" s="17"/>
      <c r="K20" s="18"/>
      <c r="L20" s="18"/>
      <c r="M20" s="19"/>
    </row>
    <row r="21" spans="1:13" ht="29.1" customHeight="1" thickBot="1">
      <c r="A21" s="7" t="str">
        <f t="shared" si="0"/>
        <v/>
      </c>
      <c r="B21" s="8">
        <f t="shared" si="1"/>
        <v>7</v>
      </c>
      <c r="C21" s="15"/>
      <c r="D21" s="10" t="str">
        <f>IF(B21=1,"Mo",IF(B21=2,"Tue",IF(B21=3,"Wed",IF(B21=4,"Thu",IF(B21=5,"Fri",IF(B21=6,"Sat",IF(B21=7,"Sun","")))))))</f>
        <v>Sun</v>
      </c>
      <c r="E21" s="16">
        <f t="shared" si="2"/>
        <v>43961</v>
      </c>
      <c r="F21" s="18"/>
      <c r="G21" s="18"/>
      <c r="H21" s="127"/>
      <c r="I21" s="128"/>
      <c r="J21" s="17"/>
      <c r="K21" s="18"/>
      <c r="L21" s="18"/>
      <c r="M21" s="19"/>
    </row>
    <row r="22" spans="1:13" ht="29.1" customHeight="1" thickBot="1">
      <c r="A22" s="7">
        <f t="shared" si="0"/>
        <v>1</v>
      </c>
      <c r="B22" s="8">
        <f t="shared" si="1"/>
        <v>1</v>
      </c>
      <c r="C22" s="15"/>
      <c r="D22" s="10" t="str">
        <f t="shared" si="3"/>
        <v>Mo</v>
      </c>
      <c r="E22" s="16">
        <f t="shared" si="2"/>
        <v>43962</v>
      </c>
      <c r="F22" s="18" t="s">
        <v>26</v>
      </c>
      <c r="G22" s="18">
        <v>9001</v>
      </c>
      <c r="H22" s="125" t="s">
        <v>214</v>
      </c>
      <c r="I22" s="125"/>
      <c r="J22" s="17"/>
      <c r="K22" s="18" t="s">
        <v>221</v>
      </c>
      <c r="L22" s="18" t="s">
        <v>215</v>
      </c>
      <c r="M22" s="19">
        <v>9.5</v>
      </c>
    </row>
    <row r="23" spans="1:13" ht="29.1" customHeight="1" thickBot="1">
      <c r="A23" s="7"/>
      <c r="B23" s="8"/>
      <c r="C23" s="15"/>
      <c r="D23" s="10" t="s">
        <v>200</v>
      </c>
      <c r="E23" s="16">
        <v>43963</v>
      </c>
      <c r="F23" s="18" t="s">
        <v>42</v>
      </c>
      <c r="G23" s="18">
        <v>9001</v>
      </c>
      <c r="H23" s="54" t="s">
        <v>216</v>
      </c>
      <c r="I23" s="54"/>
      <c r="J23" s="17"/>
      <c r="K23" s="18" t="s">
        <v>70</v>
      </c>
      <c r="L23" s="18" t="s">
        <v>217</v>
      </c>
      <c r="M23" s="19">
        <v>1.05</v>
      </c>
    </row>
    <row r="24" spans="1:13" ht="29.1" customHeight="1" thickBot="1">
      <c r="A24" s="7">
        <f t="shared" si="0"/>
        <v>1</v>
      </c>
      <c r="B24" s="8">
        <f t="shared" si="1"/>
        <v>2</v>
      </c>
      <c r="C24" s="15"/>
      <c r="D24" s="10" t="str">
        <f t="shared" si="3"/>
        <v>Tue</v>
      </c>
      <c r="E24" s="16">
        <f>+E22+1</f>
        <v>43963</v>
      </c>
      <c r="F24" s="18" t="s">
        <v>26</v>
      </c>
      <c r="G24" s="18">
        <v>9001</v>
      </c>
      <c r="H24" s="125" t="s">
        <v>214</v>
      </c>
      <c r="I24" s="125"/>
      <c r="J24" s="17"/>
      <c r="K24" s="18" t="s">
        <v>70</v>
      </c>
      <c r="L24" s="18" t="s">
        <v>219</v>
      </c>
      <c r="M24" s="19">
        <v>7</v>
      </c>
    </row>
    <row r="25" spans="1:13" ht="29.1" customHeight="1" thickBot="1">
      <c r="A25" s="7"/>
      <c r="B25" s="8"/>
      <c r="C25" s="15"/>
      <c r="D25" s="10" t="s">
        <v>200</v>
      </c>
      <c r="E25" s="16">
        <v>43963</v>
      </c>
      <c r="F25" s="18" t="s">
        <v>22</v>
      </c>
      <c r="G25" s="18">
        <v>9001</v>
      </c>
      <c r="H25" s="53" t="s">
        <v>234</v>
      </c>
      <c r="I25" s="53"/>
      <c r="J25" s="17"/>
      <c r="K25" s="18" t="s">
        <v>70</v>
      </c>
      <c r="L25" s="18" t="s">
        <v>218</v>
      </c>
      <c r="M25" s="19">
        <v>1</v>
      </c>
    </row>
    <row r="26" spans="1:13" ht="29.1" customHeight="1" thickBot="1">
      <c r="A26" s="7">
        <f t="shared" si="0"/>
        <v>1</v>
      </c>
      <c r="B26" s="8">
        <f t="shared" si="1"/>
        <v>3</v>
      </c>
      <c r="C26" s="15"/>
      <c r="D26" s="10" t="str">
        <f t="shared" si="3"/>
        <v>Wed</v>
      </c>
      <c r="E26" s="16">
        <f>+E24+1</f>
        <v>43964</v>
      </c>
      <c r="F26" s="18" t="s">
        <v>26</v>
      </c>
      <c r="G26" s="18">
        <v>9001</v>
      </c>
      <c r="H26" s="115" t="s">
        <v>214</v>
      </c>
      <c r="I26" s="115"/>
      <c r="J26" s="17"/>
      <c r="K26" s="18" t="s">
        <v>70</v>
      </c>
      <c r="L26" s="18" t="s">
        <v>220</v>
      </c>
      <c r="M26" s="19">
        <v>9</v>
      </c>
    </row>
    <row r="27" spans="1:13" ht="29.1" customHeight="1" thickBot="1">
      <c r="A27" s="7">
        <f t="shared" si="0"/>
        <v>1</v>
      </c>
      <c r="B27" s="8">
        <f t="shared" si="1"/>
        <v>4</v>
      </c>
      <c r="C27" s="15"/>
      <c r="D27" s="10" t="str">
        <f t="shared" si="3"/>
        <v>Thu</v>
      </c>
      <c r="E27" s="16">
        <f t="shared" si="2"/>
        <v>43965</v>
      </c>
      <c r="F27" s="18" t="s">
        <v>22</v>
      </c>
      <c r="G27" s="18">
        <v>9001</v>
      </c>
      <c r="H27" s="115" t="s">
        <v>222</v>
      </c>
      <c r="I27" s="115"/>
      <c r="J27" s="17"/>
      <c r="K27" s="18" t="s">
        <v>221</v>
      </c>
      <c r="L27" s="18" t="s">
        <v>220</v>
      </c>
      <c r="M27" s="19">
        <v>9</v>
      </c>
    </row>
    <row r="28" spans="1:13" ht="29.1" customHeight="1" thickBot="1">
      <c r="A28" s="7">
        <f t="shared" si="0"/>
        <v>1</v>
      </c>
      <c r="B28" s="8">
        <f t="shared" si="1"/>
        <v>5</v>
      </c>
      <c r="C28" s="15"/>
      <c r="D28" s="10" t="str">
        <f t="shared" si="3"/>
        <v>Fri</v>
      </c>
      <c r="E28" s="16">
        <f t="shared" si="2"/>
        <v>43966</v>
      </c>
      <c r="F28" s="18" t="s">
        <v>42</v>
      </c>
      <c r="G28" s="18">
        <v>9001</v>
      </c>
      <c r="H28" s="115" t="s">
        <v>224</v>
      </c>
      <c r="I28" s="115"/>
      <c r="J28" s="17"/>
      <c r="K28" s="18" t="s">
        <v>70</v>
      </c>
      <c r="L28" s="18" t="s">
        <v>223</v>
      </c>
      <c r="M28" s="19">
        <v>9.15</v>
      </c>
    </row>
    <row r="29" spans="1:13" ht="29.1" customHeight="1" thickBot="1">
      <c r="A29" s="7" t="str">
        <f t="shared" si="0"/>
        <v/>
      </c>
      <c r="B29" s="8">
        <f t="shared" si="1"/>
        <v>6</v>
      </c>
      <c r="C29" s="15"/>
      <c r="D29" s="10" t="str">
        <f t="shared" si="3"/>
        <v>Sat</v>
      </c>
      <c r="E29" s="16">
        <f t="shared" si="2"/>
        <v>43967</v>
      </c>
      <c r="F29" s="18"/>
      <c r="G29" s="18"/>
      <c r="H29" s="115"/>
      <c r="I29" s="115"/>
      <c r="J29" s="17"/>
      <c r="K29" s="18"/>
      <c r="L29" s="18"/>
      <c r="M29" s="19"/>
    </row>
    <row r="30" spans="1:13" ht="29.1" customHeight="1" thickBot="1">
      <c r="A30" s="7" t="str">
        <f t="shared" si="0"/>
        <v/>
      </c>
      <c r="B30" s="8">
        <f t="shared" si="1"/>
        <v>7</v>
      </c>
      <c r="C30" s="15"/>
      <c r="D30" s="10" t="str">
        <f t="shared" si="3"/>
        <v>Sun</v>
      </c>
      <c r="E30" s="16">
        <f t="shared" si="2"/>
        <v>43968</v>
      </c>
      <c r="F30" s="18"/>
      <c r="G30" s="18"/>
      <c r="H30" s="115"/>
      <c r="I30" s="115"/>
      <c r="J30" s="17"/>
      <c r="K30" s="18"/>
      <c r="L30" s="18"/>
      <c r="M30" s="19"/>
    </row>
    <row r="31" spans="1:13" ht="29.1" customHeight="1" thickBot="1">
      <c r="A31" s="7">
        <f t="shared" si="0"/>
        <v>1</v>
      </c>
      <c r="B31" s="8">
        <f t="shared" si="1"/>
        <v>1</v>
      </c>
      <c r="C31" s="15"/>
      <c r="D31" s="10" t="str">
        <f t="shared" si="3"/>
        <v>Mo</v>
      </c>
      <c r="E31" s="16">
        <f t="shared" si="2"/>
        <v>43969</v>
      </c>
      <c r="F31" s="18" t="s">
        <v>42</v>
      </c>
      <c r="G31" s="18">
        <v>9001</v>
      </c>
      <c r="H31" s="115" t="s">
        <v>227</v>
      </c>
      <c r="I31" s="115"/>
      <c r="J31" s="17"/>
      <c r="K31" s="18" t="s">
        <v>70</v>
      </c>
      <c r="L31" s="18" t="s">
        <v>225</v>
      </c>
      <c r="M31" s="19">
        <v>9.4</v>
      </c>
    </row>
    <row r="32" spans="1:13" ht="29.1" customHeight="1" thickBot="1">
      <c r="A32" s="7">
        <f t="shared" si="0"/>
        <v>1</v>
      </c>
      <c r="B32" s="8">
        <f t="shared" si="1"/>
        <v>2</v>
      </c>
      <c r="C32" s="15"/>
      <c r="D32" s="10" t="str">
        <f t="shared" si="3"/>
        <v>Tue</v>
      </c>
      <c r="E32" s="16">
        <f t="shared" si="2"/>
        <v>43970</v>
      </c>
      <c r="F32" s="18" t="s">
        <v>90</v>
      </c>
      <c r="G32" s="18">
        <v>9001</v>
      </c>
      <c r="H32" s="115" t="s">
        <v>226</v>
      </c>
      <c r="I32" s="115"/>
      <c r="J32" s="17"/>
      <c r="K32" s="18" t="s">
        <v>70</v>
      </c>
      <c r="L32" s="18" t="s">
        <v>229</v>
      </c>
      <c r="M32" s="19">
        <v>3</v>
      </c>
    </row>
    <row r="33" spans="1:13" ht="29.1" customHeight="1" thickBot="1">
      <c r="A33" s="7"/>
      <c r="B33" s="8"/>
      <c r="C33" s="15"/>
      <c r="D33" s="10" t="s">
        <v>200</v>
      </c>
      <c r="E33" s="16">
        <v>43970</v>
      </c>
      <c r="F33" s="18" t="s">
        <v>42</v>
      </c>
      <c r="G33" s="18">
        <v>9001</v>
      </c>
      <c r="H33" s="53" t="s">
        <v>228</v>
      </c>
      <c r="I33" s="53"/>
      <c r="J33" s="17"/>
      <c r="K33" s="18" t="s">
        <v>70</v>
      </c>
      <c r="L33" s="18" t="s">
        <v>230</v>
      </c>
      <c r="M33" s="19">
        <v>5.3</v>
      </c>
    </row>
    <row r="34" spans="1:13" ht="29.1" customHeight="1" thickBot="1">
      <c r="A34" s="7"/>
      <c r="B34" s="8"/>
      <c r="C34" s="15"/>
      <c r="D34" s="10" t="s">
        <v>231</v>
      </c>
      <c r="E34" s="16">
        <v>43971</v>
      </c>
      <c r="F34" s="18"/>
      <c r="G34" s="18">
        <v>9007</v>
      </c>
      <c r="H34" s="53" t="s">
        <v>232</v>
      </c>
      <c r="I34" s="53"/>
      <c r="J34" s="17"/>
      <c r="K34" s="18" t="s">
        <v>70</v>
      </c>
      <c r="L34" s="18" t="s">
        <v>233</v>
      </c>
      <c r="M34" s="19">
        <v>0.3</v>
      </c>
    </row>
    <row r="35" spans="1:13" ht="29.1" customHeight="1" thickBot="1">
      <c r="A35" s="7"/>
      <c r="B35" s="8"/>
      <c r="C35" s="15"/>
      <c r="D35" s="10" t="s">
        <v>231</v>
      </c>
      <c r="E35" s="16">
        <v>43971</v>
      </c>
      <c r="F35" s="18" t="s">
        <v>42</v>
      </c>
      <c r="G35" s="18">
        <v>9001</v>
      </c>
      <c r="H35" s="53" t="s">
        <v>238</v>
      </c>
      <c r="I35" s="53"/>
      <c r="J35" s="17"/>
      <c r="K35" s="18" t="s">
        <v>70</v>
      </c>
      <c r="L35" s="18" t="s">
        <v>237</v>
      </c>
      <c r="M35" s="19">
        <v>5.35</v>
      </c>
    </row>
    <row r="36" spans="1:13" ht="29.1" customHeight="1" thickBot="1">
      <c r="A36" s="7">
        <f t="shared" si="0"/>
        <v>1</v>
      </c>
      <c r="B36" s="8">
        <f t="shared" si="1"/>
        <v>3</v>
      </c>
      <c r="C36" s="15"/>
      <c r="D36" s="10" t="str">
        <f t="shared" si="3"/>
        <v>Wed</v>
      </c>
      <c r="E36" s="16">
        <f>+E32+1</f>
        <v>43971</v>
      </c>
      <c r="F36" s="18" t="s">
        <v>22</v>
      </c>
      <c r="G36" s="18">
        <v>9001</v>
      </c>
      <c r="H36" s="115" t="s">
        <v>236</v>
      </c>
      <c r="I36" s="115"/>
      <c r="J36" s="17"/>
      <c r="K36" s="18" t="s">
        <v>70</v>
      </c>
      <c r="L36" s="18" t="s">
        <v>235</v>
      </c>
      <c r="M36" s="19">
        <v>3.3</v>
      </c>
    </row>
    <row r="37" spans="1:13" ht="29.1" customHeight="1" thickBot="1">
      <c r="A37" s="7"/>
      <c r="B37" s="8"/>
      <c r="C37" s="15"/>
      <c r="D37" s="10" t="s">
        <v>203</v>
      </c>
      <c r="E37" s="16">
        <v>43972</v>
      </c>
      <c r="F37" s="18" t="s">
        <v>42</v>
      </c>
      <c r="G37" s="18">
        <v>9001</v>
      </c>
      <c r="H37" s="144" t="s">
        <v>243</v>
      </c>
      <c r="I37" s="145"/>
      <c r="J37" s="17"/>
      <c r="K37" s="18" t="s">
        <v>70</v>
      </c>
      <c r="L37" s="18" t="s">
        <v>242</v>
      </c>
      <c r="M37" s="19">
        <v>7</v>
      </c>
    </row>
    <row r="38" spans="1:13" ht="29.1" customHeight="1" thickBot="1">
      <c r="A38" s="7">
        <f t="shared" si="0"/>
        <v>1</v>
      </c>
      <c r="B38" s="8">
        <f t="shared" si="1"/>
        <v>4</v>
      </c>
      <c r="C38" s="15"/>
      <c r="D38" s="10" t="str">
        <f t="shared" si="3"/>
        <v>Thu</v>
      </c>
      <c r="E38" s="16">
        <f>+E36+1</f>
        <v>43972</v>
      </c>
      <c r="F38" s="18" t="s">
        <v>22</v>
      </c>
      <c r="G38" s="18">
        <v>9001</v>
      </c>
      <c r="H38" s="115" t="s">
        <v>239</v>
      </c>
      <c r="I38" s="115"/>
      <c r="J38" s="17"/>
      <c r="K38" s="18" t="s">
        <v>240</v>
      </c>
      <c r="L38" s="18" t="s">
        <v>241</v>
      </c>
      <c r="M38" s="19">
        <v>3</v>
      </c>
    </row>
    <row r="39" spans="1:13" ht="29.1" customHeight="1" thickBot="1">
      <c r="A39" s="7">
        <f t="shared" si="0"/>
        <v>1</v>
      </c>
      <c r="B39" s="8">
        <f t="shared" si="1"/>
        <v>5</v>
      </c>
      <c r="C39" s="15"/>
      <c r="D39" s="10" t="str">
        <f t="shared" si="3"/>
        <v>Fri</v>
      </c>
      <c r="E39" s="16">
        <f t="shared" si="2"/>
        <v>43973</v>
      </c>
      <c r="F39" s="18" t="s">
        <v>42</v>
      </c>
      <c r="G39" s="18">
        <v>9001</v>
      </c>
      <c r="H39" s="144" t="s">
        <v>243</v>
      </c>
      <c r="I39" s="145"/>
      <c r="J39" s="17"/>
      <c r="K39" s="18" t="s">
        <v>70</v>
      </c>
      <c r="L39" s="18" t="s">
        <v>223</v>
      </c>
      <c r="M39" s="19">
        <v>9.15</v>
      </c>
    </row>
    <row r="40" spans="1:13" ht="29.1" customHeight="1" thickBot="1">
      <c r="A40" s="7" t="str">
        <f t="shared" si="0"/>
        <v/>
      </c>
      <c r="B40" s="8">
        <f t="shared" si="1"/>
        <v>6</v>
      </c>
      <c r="C40" s="15"/>
      <c r="D40" s="10" t="str">
        <f t="shared" si="3"/>
        <v>Sat</v>
      </c>
      <c r="E40" s="16">
        <f t="shared" si="2"/>
        <v>43974</v>
      </c>
      <c r="F40" s="18" t="s">
        <v>42</v>
      </c>
      <c r="G40" s="18">
        <v>9001</v>
      </c>
      <c r="H40" s="144" t="s">
        <v>243</v>
      </c>
      <c r="I40" s="145"/>
      <c r="J40" s="17"/>
      <c r="K40" s="18" t="s">
        <v>70</v>
      </c>
      <c r="L40" s="18" t="s">
        <v>244</v>
      </c>
      <c r="M40" s="19">
        <v>2</v>
      </c>
    </row>
    <row r="41" spans="1:13" ht="29.1" customHeight="1" thickBot="1">
      <c r="A41" s="7" t="str">
        <f t="shared" si="0"/>
        <v/>
      </c>
      <c r="B41" s="8">
        <f t="shared" si="1"/>
        <v>7</v>
      </c>
      <c r="C41" s="15"/>
      <c r="D41" s="10" t="str">
        <f t="shared" si="3"/>
        <v>Sun</v>
      </c>
      <c r="E41" s="16">
        <f t="shared" si="2"/>
        <v>43975</v>
      </c>
      <c r="F41" s="18" t="s">
        <v>42</v>
      </c>
      <c r="G41" s="18">
        <v>9001</v>
      </c>
      <c r="H41" s="144" t="s">
        <v>243</v>
      </c>
      <c r="I41" s="145"/>
      <c r="J41" s="17"/>
      <c r="K41" s="18" t="s">
        <v>70</v>
      </c>
      <c r="L41" s="18" t="s">
        <v>244</v>
      </c>
      <c r="M41" s="19">
        <v>2</v>
      </c>
    </row>
    <row r="42" spans="1:13" ht="29.1" customHeight="1" thickBot="1">
      <c r="A42" s="7">
        <f t="shared" si="0"/>
        <v>1</v>
      </c>
      <c r="B42" s="8">
        <f t="shared" si="1"/>
        <v>1</v>
      </c>
      <c r="C42" s="15"/>
      <c r="D42" s="10" t="str">
        <f t="shared" si="3"/>
        <v>Mo</v>
      </c>
      <c r="E42" s="16">
        <f t="shared" si="2"/>
        <v>43976</v>
      </c>
      <c r="F42" s="18" t="s">
        <v>42</v>
      </c>
      <c r="G42" s="18">
        <v>9001</v>
      </c>
      <c r="H42" s="144" t="s">
        <v>247</v>
      </c>
      <c r="I42" s="145"/>
      <c r="J42" s="17"/>
      <c r="K42" s="18" t="s">
        <v>70</v>
      </c>
      <c r="L42" s="18" t="s">
        <v>246</v>
      </c>
      <c r="M42" s="19">
        <v>13.15</v>
      </c>
    </row>
    <row r="43" spans="1:13" ht="29.1" customHeight="1" thickBot="1">
      <c r="A43" s="7">
        <f t="shared" si="0"/>
        <v>1</v>
      </c>
      <c r="B43" s="8">
        <f t="shared" si="1"/>
        <v>2</v>
      </c>
      <c r="C43" s="15"/>
      <c r="D43" s="10" t="str">
        <f t="shared" si="3"/>
        <v>Tue</v>
      </c>
      <c r="E43" s="16">
        <f>+E42+1</f>
        <v>43977</v>
      </c>
      <c r="F43" s="18" t="s">
        <v>42</v>
      </c>
      <c r="G43" s="18">
        <v>9001</v>
      </c>
      <c r="H43" s="144" t="s">
        <v>245</v>
      </c>
      <c r="I43" s="145"/>
      <c r="J43" s="17"/>
      <c r="K43" s="18" t="s">
        <v>70</v>
      </c>
      <c r="L43" s="18" t="s">
        <v>248</v>
      </c>
      <c r="M43" s="19">
        <v>11.2</v>
      </c>
    </row>
    <row r="44" spans="1:13" ht="29.1" customHeight="1" thickBot="1">
      <c r="A44" s="7">
        <f t="shared" si="0"/>
        <v>1</v>
      </c>
      <c r="B44" s="8">
        <f t="shared" si="1"/>
        <v>3</v>
      </c>
      <c r="C44" s="15"/>
      <c r="D44" s="10" t="str">
        <f t="shared" si="3"/>
        <v>Wed</v>
      </c>
      <c r="E44" s="16">
        <f t="shared" si="2"/>
        <v>43978</v>
      </c>
      <c r="F44" s="18" t="s">
        <v>42</v>
      </c>
      <c r="G44" s="18">
        <v>9001</v>
      </c>
      <c r="H44" s="144" t="s">
        <v>243</v>
      </c>
      <c r="I44" s="145"/>
      <c r="J44" s="17"/>
      <c r="K44" s="18" t="s">
        <v>70</v>
      </c>
      <c r="L44" s="18" t="s">
        <v>249</v>
      </c>
      <c r="M44" s="19">
        <v>12.15</v>
      </c>
    </row>
    <row r="45" spans="1:13" ht="29.1" customHeight="1" thickBot="1">
      <c r="A45" s="7">
        <f t="shared" si="0"/>
        <v>1</v>
      </c>
      <c r="B45" s="8">
        <f t="shared" si="1"/>
        <v>4</v>
      </c>
      <c r="C45" s="15"/>
      <c r="D45" s="10" t="str">
        <f t="shared" si="3"/>
        <v>Thu</v>
      </c>
      <c r="E45" s="16">
        <f t="shared" si="2"/>
        <v>43979</v>
      </c>
      <c r="F45" s="18" t="s">
        <v>42</v>
      </c>
      <c r="G45" s="18">
        <v>9001</v>
      </c>
      <c r="H45" s="144" t="s">
        <v>243</v>
      </c>
      <c r="I45" s="145"/>
      <c r="J45" s="17"/>
      <c r="K45" s="18" t="s">
        <v>70</v>
      </c>
      <c r="L45" s="18" t="s">
        <v>250</v>
      </c>
      <c r="M45" s="19">
        <v>10.45</v>
      </c>
    </row>
    <row r="46" spans="1:13" ht="29.1" customHeight="1" thickBot="1">
      <c r="A46" s="7">
        <f t="shared" si="0"/>
        <v>1</v>
      </c>
      <c r="B46" s="8">
        <f>WEEKDAY(E45+1,2)</f>
        <v>5</v>
      </c>
      <c r="C46" s="15"/>
      <c r="D46" s="10" t="str">
        <f t="shared" si="3"/>
        <v>Fri</v>
      </c>
      <c r="E46" s="20">
        <f>IF(MONTH(E45+1)&gt;MONTH(E45),"",E45+1)</f>
        <v>43980</v>
      </c>
      <c r="F46" s="18" t="s">
        <v>42</v>
      </c>
      <c r="G46" s="18">
        <v>9001</v>
      </c>
      <c r="H46" s="144" t="s">
        <v>243</v>
      </c>
      <c r="I46" s="145"/>
      <c r="J46" s="17"/>
      <c r="K46" s="18" t="s">
        <v>70</v>
      </c>
      <c r="L46" s="18" t="s">
        <v>251</v>
      </c>
      <c r="M46" s="19">
        <v>11</v>
      </c>
    </row>
    <row r="47" spans="1:13" ht="29.1" customHeight="1" thickBot="1">
      <c r="A47" s="7" t="str">
        <f t="shared" ref="A47" si="4">IF(OR(C47="f",C47="u",C47="F",C47="U"),"",IF(OR(B47=1,B47=2,B47=3,B47=4,B47=5),1,""))</f>
        <v/>
      </c>
      <c r="B47" s="8">
        <f>WEEKDAY(E46+1,2)</f>
        <v>6</v>
      </c>
      <c r="C47" s="15"/>
      <c r="D47" s="10" t="str">
        <f t="shared" ref="D47" si="5">IF(B47=1,"Mo",IF(B47=2,"Tue",IF(B47=3,"Wed",IF(B47=4,"Thu",IF(B47=5,"Fri",IF(B47=6,"Sat",IF(B47=7,"Sun","")))))))</f>
        <v>Sat</v>
      </c>
      <c r="E47" s="20">
        <f>IF(MONTH(E46+1)&gt;MONTH(E46),"",E46+1)</f>
        <v>43981</v>
      </c>
      <c r="F47" s="44"/>
      <c r="G47" s="44"/>
      <c r="H47" s="114"/>
      <c r="I47" s="115"/>
      <c r="J47" s="17"/>
      <c r="K47" s="18"/>
      <c r="L47" s="18"/>
      <c r="M47" s="19"/>
    </row>
    <row r="48" spans="1:13" ht="30" customHeight="1" thickBot="1">
      <c r="D48" s="21"/>
      <c r="E48" s="23"/>
      <c r="F48" s="45"/>
      <c r="G48" s="46"/>
      <c r="H48" s="47"/>
      <c r="I48" s="43" t="s">
        <v>1</v>
      </c>
      <c r="J48" s="25"/>
      <c r="K48" s="25"/>
      <c r="L48" s="22"/>
      <c r="M48" s="26">
        <f>SUM(M9:M47)</f>
        <v>180.45</v>
      </c>
    </row>
    <row r="49" spans="4:13" ht="30" customHeight="1" thickBot="1">
      <c r="D49" s="21"/>
      <c r="E49" s="22"/>
      <c r="F49" s="34"/>
      <c r="G49" s="34"/>
      <c r="H49" s="34"/>
      <c r="I49" s="24" t="s">
        <v>2</v>
      </c>
      <c r="J49" s="25"/>
      <c r="K49" s="25"/>
      <c r="L49" s="22"/>
      <c r="M49" s="26">
        <f>SUM(M48/8)</f>
        <v>22.556249999999999</v>
      </c>
    </row>
  </sheetData>
  <mergeCells count="45">
    <mergeCell ref="H37:I37"/>
    <mergeCell ref="D1:M1"/>
    <mergeCell ref="H43:I43"/>
    <mergeCell ref="H44:I44"/>
    <mergeCell ref="H45:I45"/>
    <mergeCell ref="H46:I46"/>
    <mergeCell ref="H24:I24"/>
    <mergeCell ref="H12:I12"/>
    <mergeCell ref="H39:I39"/>
    <mergeCell ref="H40:I40"/>
    <mergeCell ref="H27:I27"/>
    <mergeCell ref="H28:I28"/>
    <mergeCell ref="H10:I10"/>
    <mergeCell ref="H42:I42"/>
    <mergeCell ref="H29:I29"/>
    <mergeCell ref="H30:I30"/>
    <mergeCell ref="D5:E5"/>
    <mergeCell ref="K6:M6"/>
    <mergeCell ref="H20:I20"/>
    <mergeCell ref="H21:I21"/>
    <mergeCell ref="K7:K8"/>
    <mergeCell ref="L7:L8"/>
    <mergeCell ref="H7:I8"/>
    <mergeCell ref="H13:I13"/>
    <mergeCell ref="M7:M8"/>
    <mergeCell ref="H11:I11"/>
    <mergeCell ref="H14:I14"/>
    <mergeCell ref="H17:I17"/>
    <mergeCell ref="H18:I18"/>
    <mergeCell ref="H47:I47"/>
    <mergeCell ref="C7:C8"/>
    <mergeCell ref="D7:E8"/>
    <mergeCell ref="F7:F8"/>
    <mergeCell ref="G7:G8"/>
    <mergeCell ref="H26:I26"/>
    <mergeCell ref="H22:I22"/>
    <mergeCell ref="H15:I15"/>
    <mergeCell ref="H16:I16"/>
    <mergeCell ref="H19:I19"/>
    <mergeCell ref="H31:I31"/>
    <mergeCell ref="H41:I41"/>
    <mergeCell ref="H32:I32"/>
    <mergeCell ref="H38:I38"/>
    <mergeCell ref="H36:I36"/>
    <mergeCell ref="H9:I9"/>
  </mergeCells>
  <phoneticPr fontId="0" type="noConversion"/>
  <conditionalFormatting sqref="C9:C46">
    <cfRule type="expression" dxfId="70" priority="2120" stopIfTrue="1">
      <formula>IF($A9=1,B9,)</formula>
    </cfRule>
    <cfRule type="expression" dxfId="69" priority="2121" stopIfTrue="1">
      <formula>IF($A9="",B9,)</formula>
    </cfRule>
  </conditionalFormatting>
  <conditionalFormatting sqref="E9">
    <cfRule type="expression" dxfId="68" priority="2122" stopIfTrue="1">
      <formula>IF($A9="",B9,"")</formula>
    </cfRule>
  </conditionalFormatting>
  <conditionalFormatting sqref="E10:E13 E15:E46">
    <cfRule type="expression" dxfId="67" priority="2123" stopIfTrue="1">
      <formula>IF($A10&lt;&gt;1,B10,"")</formula>
    </cfRule>
  </conditionalFormatting>
  <conditionalFormatting sqref="D9:D13 D15:D46">
    <cfRule type="expression" dxfId="66" priority="2124" stopIfTrue="1">
      <formula>IF($A9="",B9,)</formula>
    </cfRule>
  </conditionalFormatting>
  <conditionalFormatting sqref="G9:G10 G12 G15 G19:G21 G24:G26 G29:G30 G32:G35 G38">
    <cfRule type="expression" dxfId="65" priority="2125" stopIfTrue="1">
      <formula>#REF!="Freelancer"</formula>
    </cfRule>
    <cfRule type="expression" dxfId="64" priority="2126" stopIfTrue="1">
      <formula>#REF!="DTC Int. Staff"</formula>
    </cfRule>
  </conditionalFormatting>
  <conditionalFormatting sqref="G29:G30 G38 G12 G19:G21">
    <cfRule type="expression" dxfId="63" priority="2118" stopIfTrue="1">
      <formula>$F$5="Freelancer"</formula>
    </cfRule>
    <cfRule type="expression" dxfId="62" priority="2119" stopIfTrue="1">
      <formula>$F$5="DTC Int. Staff"</formula>
    </cfRule>
  </conditionalFormatting>
  <conditionalFormatting sqref="G10">
    <cfRule type="expression" dxfId="61" priority="68" stopIfTrue="1">
      <formula>#REF!="Freelancer"</formula>
    </cfRule>
    <cfRule type="expression" dxfId="60" priority="69" stopIfTrue="1">
      <formula>#REF!="DTC Int. Staff"</formula>
    </cfRule>
  </conditionalFormatting>
  <conditionalFormatting sqref="G10">
    <cfRule type="expression" dxfId="59" priority="66" stopIfTrue="1">
      <formula>$F$5="Freelancer"</formula>
    </cfRule>
    <cfRule type="expression" dxfId="58" priority="67" stopIfTrue="1">
      <formula>$F$5="DTC Int. Staff"</formula>
    </cfRule>
  </conditionalFormatting>
  <conditionalFormatting sqref="G11">
    <cfRule type="expression" dxfId="57" priority="64" stopIfTrue="1">
      <formula>#REF!="Freelancer"</formula>
    </cfRule>
    <cfRule type="expression" dxfId="56" priority="65" stopIfTrue="1">
      <formula>#REF!="DTC Int. Staff"</formula>
    </cfRule>
  </conditionalFormatting>
  <conditionalFormatting sqref="G11">
    <cfRule type="expression" dxfId="55" priority="62" stopIfTrue="1">
      <formula>$F$5="Freelancer"</formula>
    </cfRule>
    <cfRule type="expression" dxfId="54" priority="63" stopIfTrue="1">
      <formula>$F$5="DTC Int. Staff"</formula>
    </cfRule>
  </conditionalFormatting>
  <conditionalFormatting sqref="C47">
    <cfRule type="expression" dxfId="53" priority="58" stopIfTrue="1">
      <formula>IF($A47=1,B47,)</formula>
    </cfRule>
    <cfRule type="expression" dxfId="52" priority="59" stopIfTrue="1">
      <formula>IF($A47="",B47,)</formula>
    </cfRule>
  </conditionalFormatting>
  <conditionalFormatting sqref="E47">
    <cfRule type="expression" dxfId="51" priority="60" stopIfTrue="1">
      <formula>IF($A47&lt;&gt;1,B47,"")</formula>
    </cfRule>
  </conditionalFormatting>
  <conditionalFormatting sqref="D47">
    <cfRule type="expression" dxfId="50" priority="61" stopIfTrue="1">
      <formula>IF($A47="",B47,)</formula>
    </cfRule>
  </conditionalFormatting>
  <conditionalFormatting sqref="G13">
    <cfRule type="expression" dxfId="49" priority="52" stopIfTrue="1">
      <formula>#REF!="Freelancer"</formula>
    </cfRule>
    <cfRule type="expression" dxfId="48" priority="53" stopIfTrue="1">
      <formula>#REF!="DTC Int. Staff"</formula>
    </cfRule>
  </conditionalFormatting>
  <conditionalFormatting sqref="G13">
    <cfRule type="expression" dxfId="47" priority="50" stopIfTrue="1">
      <formula>#REF!="Freelancer"</formula>
    </cfRule>
    <cfRule type="expression" dxfId="46" priority="51" stopIfTrue="1">
      <formula>#REF!="DTC Int. Staff"</formula>
    </cfRule>
  </conditionalFormatting>
  <conditionalFormatting sqref="G13">
    <cfRule type="expression" dxfId="45" priority="48" stopIfTrue="1">
      <formula>$F$5="Freelancer"</formula>
    </cfRule>
    <cfRule type="expression" dxfId="44" priority="49" stopIfTrue="1">
      <formula>$F$5="DTC Int. Staff"</formula>
    </cfRule>
  </conditionalFormatting>
  <conditionalFormatting sqref="E14">
    <cfRule type="expression" dxfId="43" priority="46" stopIfTrue="1">
      <formula>IF($A14&lt;&gt;1,B14,"")</formula>
    </cfRule>
  </conditionalFormatting>
  <conditionalFormatting sqref="G14">
    <cfRule type="expression" dxfId="42" priority="44" stopIfTrue="1">
      <formula>#REF!="Freelancer"</formula>
    </cfRule>
    <cfRule type="expression" dxfId="41" priority="45" stopIfTrue="1">
      <formula>#REF!="DTC Int. Staff"</formula>
    </cfRule>
  </conditionalFormatting>
  <conditionalFormatting sqref="G14">
    <cfRule type="expression" dxfId="40" priority="42" stopIfTrue="1">
      <formula>#REF!="Freelancer"</formula>
    </cfRule>
    <cfRule type="expression" dxfId="39" priority="43" stopIfTrue="1">
      <formula>#REF!="DTC Int. Staff"</formula>
    </cfRule>
  </conditionalFormatting>
  <conditionalFormatting sqref="G14">
    <cfRule type="expression" dxfId="38" priority="40" stopIfTrue="1">
      <formula>$F$5="Freelancer"</formula>
    </cfRule>
    <cfRule type="expression" dxfId="37" priority="41" stopIfTrue="1">
      <formula>$F$5="DTC Int. Staff"</formula>
    </cfRule>
  </conditionalFormatting>
  <conditionalFormatting sqref="D14">
    <cfRule type="expression" dxfId="36" priority="39" stopIfTrue="1">
      <formula>IF($A14="",B14,)</formula>
    </cfRule>
  </conditionalFormatting>
  <conditionalFormatting sqref="G16:G18">
    <cfRule type="expression" dxfId="35" priority="37" stopIfTrue="1">
      <formula>#REF!="Freelancer"</formula>
    </cfRule>
    <cfRule type="expression" dxfId="34" priority="38" stopIfTrue="1">
      <formula>#REF!="DTC Int. Staff"</formula>
    </cfRule>
  </conditionalFormatting>
  <conditionalFormatting sqref="G16:G18">
    <cfRule type="expression" dxfId="33" priority="35" stopIfTrue="1">
      <formula>#REF!="Freelancer"</formula>
    </cfRule>
    <cfRule type="expression" dxfId="32" priority="36" stopIfTrue="1">
      <formula>#REF!="DTC Int. Staff"</formula>
    </cfRule>
  </conditionalFormatting>
  <conditionalFormatting sqref="G16:G18">
    <cfRule type="expression" dxfId="31" priority="33" stopIfTrue="1">
      <formula>$F$5="Freelancer"</formula>
    </cfRule>
    <cfRule type="expression" dxfId="30" priority="34" stopIfTrue="1">
      <formula>$F$5="DTC Int. Staff"</formula>
    </cfRule>
  </conditionalFormatting>
  <conditionalFormatting sqref="G22:G23">
    <cfRule type="expression" dxfId="29" priority="27" stopIfTrue="1">
      <formula>#REF!="Freelancer"</formula>
    </cfRule>
    <cfRule type="expression" dxfId="28" priority="28" stopIfTrue="1">
      <formula>#REF!="DTC Int. Staff"</formula>
    </cfRule>
  </conditionalFormatting>
  <conditionalFormatting sqref="G22:G23">
    <cfRule type="expression" dxfId="27" priority="25" stopIfTrue="1">
      <formula>#REF!="Freelancer"</formula>
    </cfRule>
    <cfRule type="expression" dxfId="26" priority="26" stopIfTrue="1">
      <formula>#REF!="DTC Int. Staff"</formula>
    </cfRule>
  </conditionalFormatting>
  <conditionalFormatting sqref="G22:G23">
    <cfRule type="expression" dxfId="25" priority="23" stopIfTrue="1">
      <formula>$F$5="Freelancer"</formula>
    </cfRule>
    <cfRule type="expression" dxfId="24" priority="24" stopIfTrue="1">
      <formula>$F$5="DTC Int. Staff"</formula>
    </cfRule>
  </conditionalFormatting>
  <conditionalFormatting sqref="G27">
    <cfRule type="expression" dxfId="21" priority="21" stopIfTrue="1">
      <formula>#REF!="Freelancer"</formula>
    </cfRule>
    <cfRule type="expression" dxfId="20" priority="22" stopIfTrue="1">
      <formula>#REF!="DTC Int. Staff"</formula>
    </cfRule>
  </conditionalFormatting>
  <conditionalFormatting sqref="G28">
    <cfRule type="expression" dxfId="19" priority="19" stopIfTrue="1">
      <formula>#REF!="Freelancer"</formula>
    </cfRule>
    <cfRule type="expression" dxfId="18" priority="20" stopIfTrue="1">
      <formula>#REF!="DTC Int. Staff"</formula>
    </cfRule>
  </conditionalFormatting>
  <conditionalFormatting sqref="G28">
    <cfRule type="expression" dxfId="17" priority="17" stopIfTrue="1">
      <formula>#REF!="Freelancer"</formula>
    </cfRule>
    <cfRule type="expression" dxfId="16" priority="18" stopIfTrue="1">
      <formula>#REF!="DTC Int. Staff"</formula>
    </cfRule>
  </conditionalFormatting>
  <conditionalFormatting sqref="G28">
    <cfRule type="expression" dxfId="15" priority="15" stopIfTrue="1">
      <formula>$F$5="Freelancer"</formula>
    </cfRule>
    <cfRule type="expression" dxfId="14" priority="16" stopIfTrue="1">
      <formula>$F$5="DTC Int. Staff"</formula>
    </cfRule>
  </conditionalFormatting>
  <conditionalFormatting sqref="G31">
    <cfRule type="expression" dxfId="13" priority="13" stopIfTrue="1">
      <formula>#REF!="Freelancer"</formula>
    </cfRule>
    <cfRule type="expression" dxfId="12" priority="14" stopIfTrue="1">
      <formula>#REF!="DTC Int. Staff"</formula>
    </cfRule>
  </conditionalFormatting>
  <conditionalFormatting sqref="G31">
    <cfRule type="expression" dxfId="11" priority="11" stopIfTrue="1">
      <formula>#REF!="Freelancer"</formula>
    </cfRule>
    <cfRule type="expression" dxfId="10" priority="12" stopIfTrue="1">
      <formula>#REF!="DTC Int. Staff"</formula>
    </cfRule>
  </conditionalFormatting>
  <conditionalFormatting sqref="G31">
    <cfRule type="expression" dxfId="9" priority="9" stopIfTrue="1">
      <formula>$F$5="Freelancer"</formula>
    </cfRule>
    <cfRule type="expression" dxfId="8" priority="10" stopIfTrue="1">
      <formula>$F$5="DTC Int. Staff"</formula>
    </cfRule>
  </conditionalFormatting>
  <conditionalFormatting sqref="G36:G37">
    <cfRule type="expression" dxfId="7" priority="7" stopIfTrue="1">
      <formula>#REF!="Freelancer"</formula>
    </cfRule>
    <cfRule type="expression" dxfId="6" priority="8" stopIfTrue="1">
      <formula>#REF!="DTC Int. Staff"</formula>
    </cfRule>
  </conditionalFormatting>
  <conditionalFormatting sqref="G39">
    <cfRule type="expression" dxfId="5" priority="5" stopIfTrue="1">
      <formula>#REF!="Freelancer"</formula>
    </cfRule>
    <cfRule type="expression" dxfId="4" priority="6" stopIfTrue="1">
      <formula>#REF!="DTC Int. Staff"</formula>
    </cfRule>
  </conditionalFormatting>
  <conditionalFormatting sqref="G42:G46">
    <cfRule type="expression" dxfId="3" priority="3" stopIfTrue="1">
      <formula>#REF!="Freelancer"</formula>
    </cfRule>
    <cfRule type="expression" dxfId="2" priority="4" stopIfTrue="1">
      <formula>#REF!="DTC Int. Staff"</formula>
    </cfRule>
  </conditionalFormatting>
  <conditionalFormatting sqref="G40:G41">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G47 F9:F47" xr:uid="{00000000-0002-0000-0100-000000000000}">
      <formula1>Project_Number</formula1>
    </dataValidation>
    <dataValidation type="list" allowBlank="1" showInputMessage="1" showErrorMessage="1" sqref="G9:G4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26" workbookViewId="0">
      <selection activeCell="B43" sqref="B43"/>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LAPTOP-R37ETBDH</cp:lastModifiedBy>
  <dcterms:created xsi:type="dcterms:W3CDTF">2006-02-12T14:53:28Z</dcterms:created>
  <dcterms:modified xsi:type="dcterms:W3CDTF">2020-06-02T13:54:02Z</dcterms:modified>
</cp:coreProperties>
</file>