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80320C8D-5AD7-4660-AB72-0F9E740266A4}"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75" i="34" l="1"/>
  <c r="O14" i="34" l="1"/>
  <c r="O11" i="34"/>
  <c r="O13" i="34"/>
  <c r="F5" i="34" l="1"/>
  <c r="F4" i="34"/>
  <c r="F3" i="34"/>
  <c r="E9" i="34" l="1"/>
  <c r="E11" i="34" s="1"/>
  <c r="E13" i="34" s="1"/>
  <c r="E14" i="34" s="1"/>
  <c r="E16" i="34" s="1"/>
  <c r="E18" i="34" s="1"/>
  <c r="E19" i="34" s="1"/>
  <c r="E20" i="34" s="1"/>
  <c r="E23" i="34" s="1"/>
  <c r="E25" i="34" s="1"/>
  <c r="E27" i="34" s="1"/>
  <c r="E29" i="34" s="1"/>
  <c r="E31" i="34" s="1"/>
  <c r="B7" i="34" l="1"/>
  <c r="B9" i="34"/>
  <c r="D9" i="34" s="1"/>
  <c r="L76" i="34"/>
  <c r="A9" i="34" l="1"/>
  <c r="B11" i="34"/>
  <c r="D11" i="34" l="1"/>
  <c r="A11" i="34"/>
  <c r="B13" i="34"/>
  <c r="E32" i="34"/>
  <c r="E33" i="34" s="1"/>
  <c r="E36" i="34" s="1"/>
  <c r="E39" i="34" s="1"/>
  <c r="E41" i="34" s="1"/>
  <c r="E44" i="34" s="1"/>
  <c r="E46" i="34" s="1"/>
  <c r="E47" i="34" s="1"/>
  <c r="E48" i="34" s="1"/>
  <c r="E52" i="34" s="1"/>
  <c r="E55" i="34" s="1"/>
  <c r="E58" i="34" s="1"/>
  <c r="E62" i="34" s="1"/>
  <c r="E66" i="34" s="1"/>
  <c r="E67" i="34" s="1"/>
  <c r="B14" i="34"/>
  <c r="E68" i="34" l="1"/>
  <c r="D13" i="34"/>
  <c r="A13" i="34"/>
  <c r="D14" i="34"/>
  <c r="A14" i="34"/>
  <c r="B16" i="34"/>
  <c r="E71" i="34" l="1"/>
  <c r="B71" i="34"/>
  <c r="B18" i="34"/>
  <c r="D16" i="34"/>
  <c r="A16" i="34"/>
  <c r="D71" i="34" l="1"/>
  <c r="A71" i="34"/>
  <c r="D18" i="34"/>
  <c r="A18" i="34"/>
  <c r="B19" i="34"/>
  <c r="D19" i="34" l="1"/>
  <c r="A19" i="34"/>
  <c r="B20" i="34"/>
  <c r="D20" i="34" s="1"/>
  <c r="A20" i="34" l="1"/>
  <c r="B23" i="34"/>
  <c r="D23" i="34" s="1"/>
  <c r="A23" i="34" l="1"/>
  <c r="B25" i="34"/>
  <c r="D25" i="34" s="1"/>
  <c r="B27" i="34" l="1"/>
  <c r="A25" i="34"/>
  <c r="D27" i="34" l="1"/>
  <c r="A27" i="34"/>
  <c r="B29" i="34"/>
  <c r="D29" i="34" l="1"/>
  <c r="A29" i="34"/>
  <c r="B31" i="34"/>
  <c r="D31" i="34" l="1"/>
  <c r="A31" i="34"/>
  <c r="B32" i="34"/>
  <c r="D32" i="34" l="1"/>
  <c r="A32" i="34"/>
  <c r="B33" i="34"/>
  <c r="D33" i="34" l="1"/>
  <c r="A33" i="34"/>
  <c r="B36" i="34"/>
  <c r="D36" i="34" l="1"/>
  <c r="A36" i="34"/>
  <c r="B39" i="34"/>
  <c r="D39" i="34" l="1"/>
  <c r="A39" i="34"/>
  <c r="B41" i="34"/>
  <c r="B44" i="34" l="1"/>
  <c r="D41" i="34"/>
  <c r="A41" i="34"/>
  <c r="D44" i="34" l="1"/>
  <c r="A44" i="34"/>
  <c r="B46" i="34"/>
  <c r="D46" i="34" l="1"/>
  <c r="A46" i="34"/>
  <c r="B47" i="34"/>
  <c r="D47" i="34" l="1"/>
  <c r="A47" i="34"/>
  <c r="B48" i="34"/>
  <c r="D48" i="34" l="1"/>
  <c r="A48" i="34"/>
  <c r="B52" i="34"/>
  <c r="D52" i="34" l="1"/>
  <c r="A52" i="34"/>
  <c r="B55" i="34"/>
  <c r="B58" i="34" l="1"/>
  <c r="D55" i="34"/>
  <c r="A55" i="34"/>
  <c r="D58" i="34" l="1"/>
  <c r="A58" i="34"/>
  <c r="B62" i="34"/>
  <c r="D62" i="34" l="1"/>
  <c r="A62" i="34"/>
  <c r="B66" i="34"/>
  <c r="B67" i="34" l="1"/>
  <c r="B68" i="34"/>
  <c r="D66" i="34"/>
  <c r="A66" i="34"/>
  <c r="D67" i="34" l="1"/>
  <c r="A67" i="34"/>
  <c r="D68" i="34"/>
  <c r="A68" i="34"/>
</calcChain>
</file>

<file path=xl/sharedStrings.xml><?xml version="1.0" encoding="utf-8"?>
<sst xmlns="http://schemas.openxmlformats.org/spreadsheetml/2006/main" count="375" uniqueCount="224">
  <si>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</si>
  <si>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</si>
  <si>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</si>
  <si>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</si>
  <si>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</si>
  <si>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</si>
  <si>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</si>
  <si>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</si>
  <si>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</si>
  <si>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</si>
  <si>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</si>
  <si>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</si>
  <si>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</si>
  <si>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</si>
  <si>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</si>
  <si>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</si>
  <si>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</si>
  <si>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</si>
  <si>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</si>
  <si>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</si>
  <si>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</si>
  <si>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</si>
  <si>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</si>
  <si>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</si>
  <si>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</si>
  <si>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</si>
  <si>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</si>
  <si>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</si>
  <si>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</si>
  <si>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</si>
  <si>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</si>
  <si>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</si>
  <si>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</si>
  <si>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</si>
  <si>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</si>
  <si>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</si>
  <si>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</si>
  <si>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</si>
  <si>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</si>
  <si>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</si>
  <si>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</si>
  <si>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</si>
  <si>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</si>
  <si>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</si>
  <si>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</si>
  <si>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</si>
  <si>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</si>
  <si>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</si>
  <si>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</si>
  <si>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</si>
  <si>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</si>
  <si>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</si>
  <si>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</si>
  <si>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</si>
  <si>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</si>
  <si>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</si>
  <si>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</si>
  <si>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</si>
  <si>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</si>
  <si>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</si>
  <si>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</si>
  <si>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</si>
  <si>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</si>
  <si>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</si>
  <si>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</si>
  <si>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</si>
  <si>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</si>
  <si>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</si>
  <si>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</si>
  <si>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</si>
  <si>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</si>
  <si>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</si>
  <si>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</si>
  <si>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</si>
  <si>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</si>
  <si>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</si>
  <si>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</si>
  <si>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</si>
  <si>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</si>
  <si>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</si>
  <si>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</si>
  <si>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</si>
  <si>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</si>
  <si>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</si>
  <si>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</si>
  <si>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</si>
  <si>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</si>
  <si>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</si>
  <si>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</si>
  <si>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</si>
  <si>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</si>
  <si>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</si>
  <si>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</si>
  <si>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</si>
  <si>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</si>
  <si>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</si>
  <si>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</si>
  <si>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</si>
  <si>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</si>
  <si>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</si>
  <si>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</si>
  <si>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</si>
  <si>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</si>
  <si>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</si>
  <si>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</si>
  <si>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</si>
  <si>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</si>
  <si>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</si>
  <si>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</si>
  <si>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</si>
  <si>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</si>
  <si>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</si>
  <si>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</si>
  <si>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</si>
  <si>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</si>
  <si>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</si>
  <si>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</si>
  <si>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</si>
  <si>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</si>
  <si>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</si>
  <si>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</si>
  <si>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</si>
  <si>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</si>
  <si>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</si>
  <si>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</si>
  <si>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</si>
  <si>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</si>
  <si>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</si>
  <si>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</si>
  <si>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</si>
  <si>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</si>
  <si>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</si>
  <si>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</si>
  <si>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</si>
  <si>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</si>
  <si>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</si>
  <si>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</si>
  <si>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</si>
  <si>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</si>
  <si>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</si>
  <si>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</si>
  <si>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</si>
  <si>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</si>
  <si>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</si>
  <si>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</si>
  <si>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</si>
  <si>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</si>
  <si>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</si>
  <si>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</si>
  <si>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</si>
  <si>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</si>
  <si>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</si>
  <si>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</si>
  <si>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</si>
  <si>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</si>
  <si>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</si>
  <si>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</si>
  <si>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</si>
  <si>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</si>
  <si>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</si>
  <si>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</si>
  <si>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</si>
  <si>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</si>
  <si>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</si>
  <si>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</si>
  <si>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</si>
  <si>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</si>
  <si>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</si>
  <si>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</si>
  <si>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</si>
  <si>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</si>
  <si>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</si>
  <si>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</si>
  <si>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</si>
  <si>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</si>
  <si>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</si>
  <si>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</si>
  <si>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</si>
  <si>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</si>
  <si>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</si>
  <si>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</si>
  <si>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</si>
  <si>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</si>
  <si>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</si>
  <si>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</si>
  <si>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</si>
  <si>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</si>
  <si>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</si>
  <si>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</si>
  <si>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</si>
  <si>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</si>
  <si>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</si>
  <si>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</si>
  <si>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Shinnapapa</t>
  </si>
  <si>
    <t>Khoonrak</t>
  </si>
  <si>
    <t>TIME093</t>
  </si>
  <si>
    <t>TIME-202054</t>
  </si>
  <si>
    <t>SACICT Proposal</t>
  </si>
  <si>
    <t xml:space="preserve">DGA Foreigner and AS Re-model </t>
  </si>
  <si>
    <t>MoI Cyber Security Proposal</t>
  </si>
  <si>
    <t>Huawei 5G Thailand Insight - Interview</t>
  </si>
  <si>
    <t>OIC - Consultant Contract</t>
  </si>
  <si>
    <t>ONDE Thailand Digital Outlook - Consultant Contract</t>
  </si>
  <si>
    <t>Huawei 5G Thailand Insight - Huawei Opportunity</t>
  </si>
  <si>
    <t>NBTC AS - Proposal เอกสารหลักฐาน/บุคลากรใหม่/คู่เทียบ</t>
  </si>
  <si>
    <t>NIEC Telecom 63 - Financial Proposal</t>
  </si>
  <si>
    <t>NIEC Duct</t>
  </si>
  <si>
    <t>NIEC Audit Model</t>
  </si>
  <si>
    <t>NIEC Digital TV Evaluation</t>
  </si>
  <si>
    <t>DGA Foreign Platform - บุคลากร</t>
  </si>
  <si>
    <t>TIME-202055</t>
  </si>
  <si>
    <t>BAAC - ราคากลาง</t>
  </si>
  <si>
    <t xml:space="preserve">NIEC Duct - บุคลากร </t>
  </si>
  <si>
    <t xml:space="preserve">NIEC Duct -  บุคลากร </t>
  </si>
  <si>
    <t>NBTC โครงการศึกษาผลกระทบของ OTT ภายหลังการเปลี่ยนผ่านสู่ระบบดิจิตอล</t>
  </si>
  <si>
    <t>NBTC Pure LRIC - Consultant Contract</t>
  </si>
  <si>
    <t>NIEC Duct - บุคลากร</t>
  </si>
  <si>
    <t>NIEC Digital TV Evaluation - บุคลากร</t>
  </si>
  <si>
    <t>TIME-202043</t>
  </si>
  <si>
    <t>Huawei 5G Thailand Insight - Interview/Opportunity</t>
  </si>
  <si>
    <t>DGA Foreigner Platform</t>
  </si>
  <si>
    <t>TAT Meeting</t>
  </si>
  <si>
    <t>TIME-202019</t>
  </si>
  <si>
    <t>OIC - Consultant Contract/ONDE Thailand Digital Outlook - Consultant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</si>
</sst>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2"/>
      <name val="MS Sans Serif"/>
    </font>
    <font>
      <sz val="12"/>
      <name val="MS"/>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39">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right/>
      <top style="medium">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indexed="64"/>
      </left>
      <right/>
      <top/>
      <bottom/>
      <diagonal/>
    </border>
    <border>
      <left/>
      <right style="medium">
        <color indexed="64"/>
      </right>
      <top/>
      <bottom/>
      <diagonal/>
    </border>
    <border>
      <left style="thick">
        <color indexed="64"/>
      </left>
      <right/>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0" fillId="3" borderId="5" xfId="0" applyNumberFormat="1" applyFill="1" applyBorder="1" applyAlignment="1" applyProtection="1">
      <alignment horizontal="center" vertical="center"/>
      <protection locked="0"/>
    </xf>
    <xf numFmtId="0" fontId="6" fillId="0" borderId="8" xfId="0" applyFont="1" applyBorder="1" applyAlignment="1" applyProtection="1">
      <alignment vertical="center"/>
    </xf>
    <xf numFmtId="0" fontId="6" fillId="0" borderId="9" xfId="0" applyFont="1" applyBorder="1" applyAlignment="1" applyProtection="1">
      <alignment vertical="center"/>
    </xf>
    <xf numFmtId="0" fontId="4" fillId="0" borderId="11" xfId="0" applyFont="1" applyBorder="1" applyAlignment="1" applyProtection="1">
      <alignment vertical="center"/>
    </xf>
    <xf numFmtId="0" fontId="6" fillId="0" borderId="11" xfId="0" applyFont="1" applyBorder="1" applyAlignment="1" applyProtection="1">
      <alignment vertical="center"/>
    </xf>
    <xf numFmtId="2" fontId="4" fillId="0" borderId="9" xfId="0" applyNumberFormat="1" applyFont="1" applyBorder="1" applyAlignment="1" applyProtection="1">
      <alignment horizontal="center" vertical="center"/>
    </xf>
    <xf numFmtId="0" fontId="3" fillId="0" borderId="12" xfId="0" applyFont="1" applyBorder="1" applyAlignment="1" applyProtection="1">
      <alignment vertical="center"/>
    </xf>
    <xf numFmtId="0" fontId="3" fillId="0" borderId="6" xfId="0" applyFont="1" applyBorder="1" applyAlignment="1" applyProtection="1">
      <alignment vertical="center"/>
    </xf>
    <xf numFmtId="0" fontId="3" fillId="0" borderId="13"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17"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4" xfId="0" applyFont="1" applyBorder="1" applyAlignment="1">
      <alignment horizontal="center"/>
    </xf>
    <xf numFmtId="0" fontId="8" fillId="0" borderId="7" xfId="0" applyFont="1" applyBorder="1"/>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3" xfId="0" applyFont="1" applyBorder="1" applyAlignment="1">
      <alignment horizontal="left"/>
    </xf>
    <xf numFmtId="0" fontId="0" fillId="0" borderId="26" xfId="0" applyBorder="1"/>
    <xf numFmtId="0" fontId="0" fillId="0" borderId="29" xfId="0" applyBorder="1"/>
    <xf numFmtId="0" fontId="15" fillId="0" borderId="29" xfId="0" applyFont="1" applyBorder="1" applyAlignment="1">
      <alignment horizontal="left"/>
    </xf>
    <xf numFmtId="0" fontId="1" fillId="0" borderId="0" xfId="0" applyFont="1" applyAlignment="1">
      <alignment horizontal="right"/>
    </xf>
    <xf numFmtId="0" fontId="1" fillId="0" borderId="29" xfId="0" applyFont="1" applyBorder="1" applyAlignment="1">
      <alignment horizontal="left"/>
    </xf>
    <xf numFmtId="0" fontId="0" fillId="0" borderId="29" xfId="0" applyBorder="1" applyAlignment="1">
      <alignment horizontal="left"/>
    </xf>
    <xf numFmtId="0" fontId="0" fillId="0" borderId="0" xfId="0" applyAlignment="1">
      <alignment horizontal="right"/>
    </xf>
    <xf numFmtId="0" fontId="0" fillId="0" borderId="31" xfId="0" applyBorder="1" applyAlignment="1">
      <alignment horizontal="left"/>
    </xf>
    <xf numFmtId="0" fontId="0" fillId="0" borderId="27" xfId="0" applyBorder="1"/>
    <xf numFmtId="0" fontId="1" fillId="0" borderId="3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0" xfId="0" applyNumberFormat="1" applyFill="1" applyBorder="1" applyAlignment="1" applyProtection="1">
      <alignment horizontal="center" vertical="center"/>
      <protection locked="0"/>
    </xf>
    <xf numFmtId="0" fontId="6" fillId="0" borderId="14" xfId="0" applyFont="1" applyBorder="1" applyAlignment="1" applyProtection="1">
      <alignment vertical="center"/>
    </xf>
    <xf numFmtId="0" fontId="6" fillId="0" borderId="33"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4" fillId="0" borderId="15" xfId="0" applyFont="1" applyBorder="1" applyAlignment="1" applyProtection="1">
      <alignment vertical="center"/>
    </xf>
    <xf numFmtId="0" fontId="6" fillId="0" borderId="25" xfId="0" applyFont="1" applyBorder="1" applyAlignment="1" applyProtection="1">
      <alignment vertical="center"/>
    </xf>
    <xf numFmtId="0" fontId="6" fillId="0" borderId="15" xfId="0" applyFont="1" applyBorder="1" applyAlignment="1" applyProtection="1">
      <alignment vertical="center"/>
    </xf>
    <xf numFmtId="2" fontId="4" fillId="0" borderId="15" xfId="0" applyNumberFormat="1" applyFont="1" applyBorder="1" applyAlignment="1" applyProtection="1">
      <alignment horizontal="center" vertical="center"/>
    </xf>
    <xf numFmtId="0" fontId="7" fillId="0" borderId="17" xfId="0" applyFont="1" applyBorder="1" applyAlignment="1" applyProtection="1">
      <alignment horizontal="center" vertical="center"/>
      <protection locked="0"/>
    </xf>
    <xf numFmtId="0" fontId="7" fillId="0" borderId="12" xfId="0" applyFont="1" applyBorder="1" applyAlignment="1" applyProtection="1">
      <alignment horizontal="left" vertical="center" wrapText="1"/>
      <protection locked="0"/>
    </xf>
    <xf numFmtId="0" fontId="7" fillId="0" borderId="20" xfId="0" applyFont="1" applyBorder="1" applyAlignment="1" applyProtection="1">
      <alignment horizontal="left" vertical="center" wrapText="1"/>
      <protection locked="0"/>
    </xf>
    <xf numFmtId="0" fontId="1" fillId="0" borderId="12" xfId="0" applyFont="1" applyFill="1" applyBorder="1" applyAlignment="1">
      <alignment horizontal="center"/>
    </xf>
    <xf numFmtId="0" fontId="1" fillId="0" borderId="6" xfId="0" applyFont="1" applyFill="1" applyBorder="1" applyAlignment="1">
      <alignment horizontal="center"/>
    </xf>
    <xf numFmtId="0" fontId="1" fillId="0" borderId="20" xfId="0" applyFont="1" applyFill="1" applyBorder="1" applyAlignment="1">
      <alignment horizontal="center"/>
    </xf>
    <xf numFmtId="0" fontId="12" fillId="4" borderId="21"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14"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15"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16" xfId="0" applyFont="1" applyFill="1" applyBorder="1" applyAlignment="1">
      <alignment horizontal="center" vertical="center"/>
    </xf>
    <xf numFmtId="0" fontId="13" fillId="4" borderId="14"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15" xfId="0" applyFont="1" applyFill="1" applyBorder="1" applyAlignment="1">
      <alignment horizontal="center" vertic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4" xfId="0" applyFont="1" applyFill="1" applyBorder="1" applyAlignment="1">
      <alignment horizontal="center"/>
    </xf>
    <xf numFmtId="0" fontId="17" fillId="5" borderId="12" xfId="0" applyFont="1" applyFill="1" applyBorder="1" applyAlignment="1">
      <alignment horizontal="center"/>
    </xf>
    <xf numFmtId="0" fontId="17" fillId="5" borderId="6" xfId="0" applyFont="1" applyFill="1" applyBorder="1" applyAlignment="1">
      <alignment horizontal="center"/>
    </xf>
    <xf numFmtId="0" fontId="17" fillId="5" borderId="26" xfId="0" applyFont="1" applyFill="1" applyBorder="1" applyAlignment="1">
      <alignment horizontal="center"/>
    </xf>
    <xf numFmtId="0" fontId="17" fillId="5" borderId="13" xfId="0" applyFont="1" applyFill="1" applyBorder="1" applyAlignment="1">
      <alignment horizontal="center"/>
    </xf>
    <xf numFmtId="0" fontId="1" fillId="0" borderId="13" xfId="0" applyFont="1" applyBorder="1" applyAlignment="1">
      <alignment horizontal="left" vertical="top" wrapText="1"/>
    </xf>
    <xf numFmtId="0" fontId="0" fillId="0" borderId="26" xfId="0"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27" xfId="0" applyBorder="1" applyAlignment="1">
      <alignment horizontal="left" vertical="top" wrapText="1"/>
    </xf>
    <xf numFmtId="0" fontId="0" fillId="0" borderId="32" xfId="0" applyBorder="1" applyAlignment="1">
      <alignment horizontal="left" vertical="top" wrapText="1"/>
    </xf>
    <xf numFmtId="0" fontId="1" fillId="0" borderId="31" xfId="0" applyFont="1" applyBorder="1" applyAlignment="1">
      <alignment horizontal="right"/>
    </xf>
    <xf numFmtId="0" fontId="1" fillId="0" borderId="27" xfId="0" applyFont="1" applyBorder="1" applyAlignment="1">
      <alignment horizontal="right"/>
    </xf>
    <xf numFmtId="0" fontId="1" fillId="0" borderId="17" xfId="0" applyFont="1" applyBorder="1" applyAlignment="1">
      <alignment horizontal="left" vertical="top" wrapText="1"/>
    </xf>
    <xf numFmtId="0" fontId="0" fillId="0" borderId="17" xfId="0" applyBorder="1" applyAlignment="1">
      <alignment horizontal="left" vertical="top" wrapText="1"/>
    </xf>
    <xf numFmtId="0" fontId="0" fillId="0" borderId="31" xfId="0" applyBorder="1" applyAlignment="1">
      <alignment horizontal="left" vertical="top"/>
    </xf>
    <xf numFmtId="0" fontId="0" fillId="0" borderId="27" xfId="0" applyBorder="1" applyAlignment="1">
      <alignment horizontal="left" vertical="top"/>
    </xf>
    <xf numFmtId="0" fontId="0" fillId="0" borderId="32" xfId="0" applyBorder="1" applyAlignment="1">
      <alignment horizontal="left" vertical="top"/>
    </xf>
    <xf numFmtId="0" fontId="0" fillId="0" borderId="31" xfId="0" applyBorder="1" applyAlignment="1">
      <alignment horizontal="center" vertical="top" wrapText="1"/>
    </xf>
    <xf numFmtId="0" fontId="0" fillId="0" borderId="27" xfId="0" applyBorder="1" applyAlignment="1">
      <alignment horizontal="center" vertical="top" wrapText="1"/>
    </xf>
    <xf numFmtId="0" fontId="0" fillId="0" borderId="32" xfId="0" applyBorder="1" applyAlignment="1">
      <alignment horizontal="center" vertical="top" wrapText="1"/>
    </xf>
    <xf numFmtId="0" fontId="0" fillId="0" borderId="0" xfId="0" applyAlignment="1">
      <alignment horizontal="left" vertical="top" wrapText="1"/>
    </xf>
    <xf numFmtId="0" fontId="7" fillId="0" borderId="12" xfId="0" applyFont="1" applyBorder="1" applyAlignment="1" applyProtection="1">
      <alignment horizontal="left" vertical="center" wrapText="1"/>
      <protection locked="0"/>
    </xf>
    <xf numFmtId="0" fontId="7" fillId="0" borderId="20" xfId="0" applyFont="1" applyBorder="1" applyAlignment="1" applyProtection="1">
      <alignment horizontal="left" vertical="center" wrapText="1"/>
      <protection locked="0"/>
    </xf>
    <xf numFmtId="0" fontId="2" fillId="0" borderId="8" xfId="0" applyFont="1" applyBorder="1" applyAlignment="1" applyProtection="1">
      <alignment horizontal="center" vertical="center"/>
    </xf>
    <xf numFmtId="0" fontId="2" fillId="0" borderId="10" xfId="0" applyFont="1" applyBorder="1" applyAlignment="1" applyProtection="1">
      <alignment horizontal="center" vertical="center"/>
    </xf>
    <xf numFmtId="0" fontId="2" fillId="0" borderId="9" xfId="0" applyFont="1" applyBorder="1" applyAlignment="1" applyProtection="1">
      <alignment horizontal="center" vertical="center"/>
    </xf>
    <xf numFmtId="0" fontId="3" fillId="0" borderId="12" xfId="0" applyFont="1" applyBorder="1" applyAlignment="1" applyProtection="1">
      <alignment horizontal="left" vertical="center"/>
    </xf>
    <xf numFmtId="0" fontId="3" fillId="0" borderId="20" xfId="0" applyFont="1" applyBorder="1" applyAlignment="1" applyProtection="1">
      <alignment horizontal="left" vertical="center"/>
    </xf>
    <xf numFmtId="0" fontId="4" fillId="0" borderId="0" xfId="0" applyFont="1" applyAlignment="1" applyProtection="1">
      <alignment horizontal="left" vertical="center"/>
    </xf>
    <xf numFmtId="0" fontId="7" fillId="0" borderId="17" xfId="0" applyFont="1" applyBorder="1" applyAlignment="1" applyProtection="1">
      <alignment vertical="center" wrapText="1"/>
      <protection locked="0"/>
    </xf>
    <xf numFmtId="0" fontId="4" fillId="2" borderId="24" xfId="0" applyFont="1" applyFill="1" applyBorder="1" applyAlignment="1" applyProtection="1">
      <alignment horizontal="center" vertical="center"/>
    </xf>
    <xf numFmtId="0" fontId="4" fillId="2" borderId="24" xfId="0" applyFont="1" applyFill="1" applyBorder="1" applyAlignment="1" applyProtection="1">
      <alignment horizontal="center" vertical="center" wrapText="1"/>
    </xf>
    <xf numFmtId="0" fontId="4" fillId="2" borderId="21"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0" fillId="0" borderId="22" xfId="0" applyFill="1" applyBorder="1" applyAlignment="1" applyProtection="1">
      <alignment horizontal="center" vertical="center" textRotation="90" wrapText="1"/>
      <protection locked="0"/>
    </xf>
    <xf numFmtId="0" fontId="0" fillId="0" borderId="23" xfId="0" applyFill="1" applyBorder="1" applyAlignment="1" applyProtection="1">
      <alignment horizontal="center" vertical="center" textRotation="90"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6" xfId="0" applyNumberFormat="1" applyFont="1" applyFill="1" applyBorder="1" applyAlignment="1" applyProtection="1">
      <alignment horizontal="center" vertical="center" wrapText="1"/>
      <protection locked="0"/>
    </xf>
    <xf numFmtId="17" fontId="10" fillId="2" borderId="24" xfId="0" applyNumberFormat="1" applyFont="1" applyFill="1" applyBorder="1" applyAlignment="1" applyProtection="1">
      <alignment horizontal="center" vertical="center" wrapText="1"/>
      <protection locked="0"/>
    </xf>
    <xf numFmtId="17" fontId="10" fillId="2" borderId="7" xfId="0" applyNumberFormat="1" applyFont="1" applyFill="1" applyBorder="1" applyAlignment="1" applyProtection="1">
      <alignment horizontal="center" vertical="center" wrapText="1"/>
      <protection locked="0"/>
    </xf>
    <xf numFmtId="20" fontId="6" fillId="0" borderId="17" xfId="0" applyNumberFormat="1" applyFont="1" applyFill="1" applyBorder="1" applyAlignment="1" applyProtection="1">
      <alignment horizontal="center" vertical="center"/>
    </xf>
    <xf numFmtId="14" fontId="6" fillId="0" borderId="17" xfId="0" applyNumberFormat="1" applyFont="1" applyFill="1" applyBorder="1" applyAlignment="1" applyProtection="1">
      <alignment horizontal="center" vertical="center"/>
    </xf>
    <xf numFmtId="2" fontId="7" fillId="0" borderId="17" xfId="0" applyNumberFormat="1" applyFont="1" applyBorder="1" applyAlignment="1" applyProtection="1">
      <alignment horizontal="center" vertical="center"/>
      <protection locked="0"/>
    </xf>
    <xf numFmtId="0" fontId="7" fillId="0" borderId="17" xfId="0" applyFont="1" applyBorder="1" applyAlignment="1" applyProtection="1">
      <alignment horizontal="left" vertical="center" wrapText="1"/>
      <protection locked="0"/>
    </xf>
    <xf numFmtId="0" fontId="18" fillId="0" borderId="17" xfId="0" applyFont="1" applyBorder="1" applyAlignment="1" applyProtection="1">
      <alignment vertical="center" wrapText="1"/>
      <protection locked="0"/>
    </xf>
    <xf numFmtId="17" fontId="5" fillId="2" borderId="36" xfId="0" applyNumberFormat="1" applyFont="1" applyFill="1" applyBorder="1" applyAlignment="1" applyProtection="1">
      <alignment horizontal="center" vertical="center" wrapText="1"/>
      <protection locked="0"/>
    </xf>
    <xf numFmtId="17" fontId="5" fillId="2" borderId="37" xfId="0" applyNumberFormat="1" applyFont="1" applyFill="1" applyBorder="1" applyAlignment="1" applyProtection="1">
      <alignment horizontal="center" vertical="center" wrapText="1"/>
      <protection locked="0"/>
    </xf>
    <xf numFmtId="0" fontId="4" fillId="2" borderId="36"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4" fillId="2" borderId="7" xfId="0" applyFont="1" applyFill="1" applyBorder="1" applyAlignment="1" applyProtection="1">
      <alignment horizontal="center" vertical="center"/>
    </xf>
    <xf numFmtId="0" fontId="4" fillId="2" borderId="7" xfId="0" applyFont="1" applyFill="1" applyBorder="1" applyAlignment="1" applyProtection="1">
      <alignment horizontal="center" vertical="center" wrapText="1"/>
    </xf>
    <xf numFmtId="0" fontId="16" fillId="0" borderId="17" xfId="0" applyFont="1" applyBorder="1" applyAlignment="1" applyProtection="1">
      <alignment vertical="center" wrapText="1"/>
      <protection locked="0"/>
    </xf>
    <xf numFmtId="0" fontId="19" fillId="0" borderId="12" xfId="0" applyFont="1" applyBorder="1" applyAlignment="1" applyProtection="1">
      <alignment horizontal="left" vertical="center"/>
      <protection locked="0"/>
    </xf>
    <xf numFmtId="0" fontId="19" fillId="0" borderId="20" xfId="0" applyFont="1" applyBorder="1" applyAlignment="1" applyProtection="1">
      <alignment horizontal="left" vertical="center"/>
      <protection locked="0"/>
    </xf>
    <xf numFmtId="20" fontId="0" fillId="3" borderId="38" xfId="0" applyNumberFormat="1" applyFill="1" applyBorder="1" applyAlignment="1" applyProtection="1">
      <alignment horizontal="center" vertical="center"/>
      <protection locked="0"/>
    </xf>
    <xf numFmtId="0" fontId="19" fillId="0" borderId="12" xfId="0" applyFont="1" applyBorder="1" applyAlignment="1" applyProtection="1">
      <alignment horizontal="left" vertical="center"/>
      <protection locked="0"/>
    </xf>
    <xf numFmtId="0" fontId="19" fillId="0" borderId="20" xfId="0" applyFont="1" applyBorder="1" applyAlignment="1" applyProtection="1">
      <alignment horizontal="left" vertical="center"/>
      <protection locked="0"/>
    </xf>
    <xf numFmtId="0" fontId="18" fillId="0" borderId="12" xfId="0" applyFont="1" applyBorder="1" applyAlignment="1" applyProtection="1">
      <alignment horizontal="left" vertical="center" wrapText="1"/>
      <protection locked="0"/>
    </xf>
    <xf numFmtId="0" fontId="18" fillId="0" borderId="20" xfId="0" applyFont="1" applyBorder="1" applyAlignment="1" applyProtection="1">
      <alignment horizontal="left" vertical="center" wrapText="1"/>
      <protection locked="0"/>
    </xf>
  </cellXfs>
  <cellStyles count="1">
    <cellStyle name="Normal" xfId="0" builtinId="0"/>
  </cellStyles>
  <dxfs count="17">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9"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31" customWidth="1"/>
    <col min="10" max="10" width="57.5703125" style="31" customWidth="1"/>
  </cols>
  <sheetData>
    <row r="1" spans="2:10" ht="13.5" customHeight="1" thickBot="1">
      <c r="I1" s="28"/>
      <c r="J1" s="28"/>
    </row>
    <row r="2" spans="2:10" ht="16.5" customHeight="1">
      <c r="B2" s="69" t="s">
        <v>9</v>
      </c>
      <c r="C2" s="70"/>
      <c r="D2" s="70"/>
      <c r="E2" s="70"/>
      <c r="F2" s="70"/>
      <c r="G2" s="70"/>
      <c r="H2" s="71"/>
      <c r="I2" s="28"/>
      <c r="J2" s="28"/>
    </row>
    <row r="3" spans="2:10" ht="13.5" thickBot="1">
      <c r="B3" s="72"/>
      <c r="C3" s="73"/>
      <c r="D3" s="73"/>
      <c r="E3" s="73"/>
      <c r="F3" s="73"/>
      <c r="G3" s="73"/>
      <c r="H3" s="74"/>
      <c r="I3" s="29"/>
      <c r="J3" s="29"/>
    </row>
    <row r="4" spans="2:10">
      <c r="B4" s="75" t="s">
        <v>11</v>
      </c>
      <c r="C4" s="76"/>
      <c r="D4" s="75" t="s">
        <v>193</v>
      </c>
      <c r="E4" s="77"/>
      <c r="F4" s="77"/>
      <c r="G4" s="77"/>
      <c r="H4" s="76"/>
      <c r="I4" s="30"/>
      <c r="J4" s="30"/>
    </row>
    <row r="5" spans="2:10">
      <c r="B5" s="60" t="s">
        <v>65</v>
      </c>
      <c r="C5" s="62"/>
      <c r="D5" s="60" t="s">
        <v>194</v>
      </c>
      <c r="E5" s="61"/>
      <c r="F5" s="61"/>
      <c r="G5" s="61"/>
      <c r="H5" s="62"/>
      <c r="I5" s="30"/>
      <c r="J5" s="30"/>
    </row>
    <row r="6" spans="2:10">
      <c r="B6" s="60" t="s">
        <v>66</v>
      </c>
      <c r="C6" s="62"/>
      <c r="D6" s="60" t="s">
        <v>195</v>
      </c>
      <c r="E6" s="61"/>
      <c r="F6" s="61"/>
      <c r="G6" s="61"/>
      <c r="H6" s="62"/>
      <c r="I6" s="30"/>
      <c r="J6" s="30"/>
    </row>
    <row r="7" spans="2:10" ht="13.5" thickBot="1">
      <c r="I7" s="30"/>
      <c r="J7" s="30"/>
    </row>
    <row r="8" spans="2:10" ht="12.75" customHeight="1">
      <c r="B8" s="63"/>
      <c r="C8" s="64"/>
      <c r="D8" s="64"/>
      <c r="E8" s="64"/>
      <c r="F8" s="64"/>
      <c r="G8" s="64"/>
      <c r="H8" s="65"/>
      <c r="I8" s="30"/>
      <c r="J8" s="30"/>
    </row>
    <row r="9" spans="2:10" ht="13.5" customHeight="1" thickBot="1">
      <c r="B9" s="66"/>
      <c r="C9" s="67"/>
      <c r="D9" s="67"/>
      <c r="E9" s="67"/>
      <c r="F9" s="67"/>
      <c r="G9" s="67"/>
      <c r="H9" s="68"/>
      <c r="I9" s="30"/>
      <c r="J9" s="30"/>
    </row>
    <row r="10" spans="2:10">
      <c r="I10" s="30"/>
      <c r="J10" s="30"/>
    </row>
    <row r="11" spans="2:10">
      <c r="I11" s="30"/>
      <c r="J11" s="30"/>
    </row>
    <row r="12" spans="2:10">
      <c r="I12" s="30"/>
      <c r="J12" s="30"/>
    </row>
    <row r="13" spans="2:10">
      <c r="I13" s="30"/>
      <c r="J13" s="30"/>
    </row>
    <row r="14" spans="2:10">
      <c r="I14" s="30"/>
      <c r="J14" s="30"/>
    </row>
    <row r="15" spans="2:10">
      <c r="I15" s="30"/>
      <c r="J15" s="30"/>
    </row>
    <row r="16" spans="2:10">
      <c r="I16" s="30"/>
      <c r="J16" s="30"/>
    </row>
    <row r="17" spans="2:10">
      <c r="I17" s="30"/>
      <c r="J17" s="30"/>
    </row>
    <row r="18" spans="2:10" ht="15.75" customHeight="1">
      <c r="I18" s="30"/>
      <c r="J18" s="30"/>
    </row>
    <row r="19" spans="2:10">
      <c r="I19" s="30"/>
      <c r="J19" s="30"/>
    </row>
    <row r="20" spans="2:10">
      <c r="I20" s="30"/>
      <c r="J20" s="30"/>
    </row>
    <row r="21" spans="2:10">
      <c r="I21" s="30"/>
      <c r="J21" s="30"/>
    </row>
    <row r="22" spans="2:10">
      <c r="I22" s="30"/>
      <c r="J22" s="30"/>
    </row>
    <row r="23" spans="2:10">
      <c r="I23" s="30"/>
      <c r="J23" s="30"/>
    </row>
    <row r="24" spans="2:10">
      <c r="I24" s="30"/>
      <c r="J24" s="30"/>
    </row>
    <row r="25" spans="2:10">
      <c r="I25" s="30"/>
      <c r="J25" s="30"/>
    </row>
    <row r="26" spans="2:10">
      <c r="I26" s="30"/>
      <c r="J26" s="30"/>
    </row>
    <row r="27" spans="2:10">
      <c r="I27" s="30"/>
      <c r="J27" s="30"/>
    </row>
    <row r="28" spans="2:10">
      <c r="I28" s="30"/>
      <c r="J28" s="30"/>
    </row>
    <row r="29" spans="2:10">
      <c r="I29" s="30"/>
      <c r="J29" s="30"/>
    </row>
    <row r="31" spans="2:10">
      <c r="B31" s="78" t="s">
        <v>176</v>
      </c>
      <c r="C31" s="79"/>
      <c r="D31" s="80"/>
      <c r="E31" s="80"/>
      <c r="F31" s="80"/>
      <c r="G31" s="80"/>
      <c r="H31" s="80"/>
      <c r="I31" s="44"/>
      <c r="J31" s="44"/>
    </row>
    <row r="32" spans="2:10">
      <c r="B32" s="81" t="s">
        <v>177</v>
      </c>
      <c r="C32" s="80"/>
      <c r="D32" s="78" t="s">
        <v>178</v>
      </c>
      <c r="E32" s="79"/>
      <c r="F32" s="79"/>
      <c r="G32" s="79"/>
      <c r="H32" s="79"/>
      <c r="I32" s="44"/>
      <c r="J32" s="44"/>
    </row>
    <row r="33" spans="2:10">
      <c r="B33" s="33">
        <v>9001</v>
      </c>
      <c r="C33" s="34"/>
      <c r="D33" s="82" t="s">
        <v>179</v>
      </c>
      <c r="E33" s="83"/>
      <c r="F33" s="83"/>
      <c r="G33" s="83"/>
      <c r="H33" s="84"/>
      <c r="I33" s="44"/>
      <c r="J33" s="44"/>
    </row>
    <row r="34" spans="2:10">
      <c r="B34" s="35" t="s">
        <v>180</v>
      </c>
      <c r="D34" s="85"/>
      <c r="E34" s="86"/>
      <c r="F34" s="86"/>
      <c r="G34" s="86"/>
      <c r="H34" s="87"/>
      <c r="I34" s="45"/>
      <c r="J34" s="46"/>
    </row>
    <row r="35" spans="2:10">
      <c r="B35" s="91" t="s">
        <v>181</v>
      </c>
      <c r="C35" s="92"/>
      <c r="D35" s="88"/>
      <c r="E35" s="89"/>
      <c r="F35" s="89"/>
      <c r="G35" s="89"/>
      <c r="H35" s="90"/>
      <c r="I35" s="47"/>
      <c r="J35" s="44"/>
    </row>
    <row r="36" spans="2:10">
      <c r="B36" s="36">
        <v>9002</v>
      </c>
      <c r="C36" s="37"/>
      <c r="D36" s="82" t="s">
        <v>137</v>
      </c>
      <c r="E36" s="83"/>
      <c r="F36" s="83"/>
      <c r="G36" s="83"/>
      <c r="H36" s="84"/>
      <c r="I36" s="44"/>
      <c r="J36" s="44"/>
    </row>
    <row r="37" spans="2:10">
      <c r="B37" s="38" t="s">
        <v>134</v>
      </c>
      <c r="C37" s="37"/>
      <c r="D37" s="88"/>
      <c r="E37" s="89"/>
      <c r="F37" s="89"/>
      <c r="G37" s="89"/>
      <c r="H37" s="90"/>
      <c r="I37" s="44"/>
      <c r="J37" s="44"/>
    </row>
    <row r="38" spans="2:10">
      <c r="B38" s="33">
        <v>9003</v>
      </c>
      <c r="C38" s="34"/>
      <c r="D38" s="93" t="s">
        <v>182</v>
      </c>
      <c r="E38" s="94"/>
      <c r="F38" s="94"/>
      <c r="G38" s="94"/>
      <c r="H38" s="94"/>
      <c r="I38" s="44"/>
      <c r="J38" s="44"/>
    </row>
    <row r="39" spans="2:10">
      <c r="B39" s="39" t="s">
        <v>183</v>
      </c>
      <c r="D39" s="94"/>
      <c r="E39" s="94"/>
      <c r="F39" s="94"/>
      <c r="G39" s="94"/>
      <c r="H39" s="94"/>
      <c r="I39" s="45"/>
      <c r="J39" s="46"/>
    </row>
    <row r="40" spans="2:10">
      <c r="B40" s="91" t="s">
        <v>181</v>
      </c>
      <c r="C40" s="92"/>
      <c r="D40" s="94"/>
      <c r="E40" s="94"/>
      <c r="F40" s="94"/>
      <c r="G40" s="94"/>
      <c r="H40" s="94"/>
      <c r="I40" s="47"/>
      <c r="J40" s="44"/>
    </row>
    <row r="41" spans="2:10">
      <c r="B41" s="36">
        <v>9004</v>
      </c>
      <c r="C41" s="40"/>
      <c r="D41" s="82" t="s">
        <v>138</v>
      </c>
      <c r="E41" s="83"/>
      <c r="F41" s="83"/>
      <c r="G41" s="83"/>
      <c r="H41" s="84"/>
      <c r="I41" s="44"/>
      <c r="J41" s="44"/>
    </row>
    <row r="42" spans="2:10">
      <c r="B42" s="38" t="s">
        <v>183</v>
      </c>
      <c r="C42" s="40"/>
      <c r="D42" s="85"/>
      <c r="E42" s="86"/>
      <c r="F42" s="86"/>
      <c r="G42" s="86"/>
      <c r="H42" s="87"/>
      <c r="I42" s="44"/>
      <c r="J42" s="44"/>
    </row>
    <row r="43" spans="2:10">
      <c r="B43" s="91" t="s">
        <v>184</v>
      </c>
      <c r="C43" s="92"/>
      <c r="D43" s="88"/>
      <c r="E43" s="89"/>
      <c r="F43" s="89"/>
      <c r="G43" s="89"/>
      <c r="H43" s="90"/>
      <c r="I43" s="44"/>
      <c r="J43" s="44"/>
    </row>
    <row r="44" spans="2:10">
      <c r="B44" s="33">
        <v>9005</v>
      </c>
      <c r="C44" s="34"/>
      <c r="D44" s="82" t="s">
        <v>185</v>
      </c>
      <c r="E44" s="83"/>
      <c r="F44" s="83"/>
      <c r="G44" s="83"/>
      <c r="H44" s="84"/>
    </row>
    <row r="45" spans="2:10">
      <c r="B45" s="39" t="s">
        <v>186</v>
      </c>
      <c r="D45" s="85"/>
      <c r="E45" s="101"/>
      <c r="F45" s="101"/>
      <c r="G45" s="101"/>
      <c r="H45" s="87"/>
    </row>
    <row r="46" spans="2:10">
      <c r="B46" s="41" t="s">
        <v>187</v>
      </c>
      <c r="C46" s="42"/>
      <c r="D46" s="88"/>
      <c r="E46" s="89"/>
      <c r="F46" s="89"/>
      <c r="G46" s="89"/>
      <c r="H46" s="90"/>
    </row>
    <row r="47" spans="2:10">
      <c r="B47" s="33">
        <v>9007</v>
      </c>
      <c r="C47" s="34"/>
      <c r="D47" s="82" t="s">
        <v>188</v>
      </c>
      <c r="E47" s="83"/>
      <c r="F47" s="83"/>
      <c r="G47" s="83"/>
      <c r="H47" s="84"/>
    </row>
    <row r="48" spans="2:10">
      <c r="B48" s="41" t="s">
        <v>73</v>
      </c>
      <c r="C48" s="42"/>
      <c r="D48" s="88"/>
      <c r="E48" s="89"/>
      <c r="F48" s="89"/>
      <c r="G48" s="89"/>
      <c r="H48" s="90"/>
    </row>
    <row r="49" spans="2:8">
      <c r="B49" s="33">
        <v>9008</v>
      </c>
      <c r="C49" s="34"/>
      <c r="D49" s="82" t="s">
        <v>189</v>
      </c>
      <c r="E49" s="83"/>
      <c r="F49" s="83"/>
      <c r="G49" s="83"/>
      <c r="H49" s="84"/>
    </row>
    <row r="50" spans="2:8">
      <c r="B50" s="41" t="s">
        <v>74</v>
      </c>
      <c r="C50" s="42"/>
      <c r="D50" s="88"/>
      <c r="E50" s="89"/>
      <c r="F50" s="89"/>
      <c r="G50" s="89"/>
      <c r="H50" s="90"/>
    </row>
    <row r="51" spans="2:8">
      <c r="B51" s="33">
        <v>9010</v>
      </c>
      <c r="C51" s="34"/>
      <c r="D51" s="82" t="s">
        <v>190</v>
      </c>
      <c r="E51" s="83"/>
      <c r="F51" s="83"/>
      <c r="G51" s="83"/>
      <c r="H51" s="84"/>
    </row>
    <row r="52" spans="2:8">
      <c r="B52" s="41" t="s">
        <v>75</v>
      </c>
      <c r="C52" s="42"/>
      <c r="D52" s="88"/>
      <c r="E52" s="89"/>
      <c r="F52" s="89"/>
      <c r="G52" s="89"/>
      <c r="H52" s="90"/>
    </row>
    <row r="53" spans="2:8">
      <c r="B53" s="33">
        <v>9013</v>
      </c>
      <c r="C53" s="34"/>
      <c r="D53" s="82" t="s">
        <v>191</v>
      </c>
      <c r="E53" s="83"/>
      <c r="F53" s="83"/>
      <c r="G53" s="83"/>
      <c r="H53" s="84"/>
    </row>
    <row r="54" spans="2:8">
      <c r="B54" s="41" t="s">
        <v>76</v>
      </c>
      <c r="C54" s="42"/>
      <c r="D54" s="88"/>
      <c r="E54" s="89"/>
      <c r="F54" s="89"/>
      <c r="G54" s="89"/>
      <c r="H54" s="90"/>
    </row>
    <row r="55" spans="2:8">
      <c r="B55" s="33">
        <v>9014</v>
      </c>
      <c r="C55" s="34"/>
      <c r="D55" s="82" t="s">
        <v>77</v>
      </c>
      <c r="E55" s="83"/>
      <c r="F55" s="83"/>
      <c r="G55" s="83"/>
      <c r="H55" s="84"/>
    </row>
    <row r="56" spans="2:8">
      <c r="B56" s="43" t="s">
        <v>77</v>
      </c>
      <c r="C56" s="42"/>
      <c r="D56" s="95"/>
      <c r="E56" s="96"/>
      <c r="F56" s="96"/>
      <c r="G56" s="96"/>
      <c r="H56" s="97"/>
    </row>
    <row r="57" spans="2:8">
      <c r="B57" s="33">
        <v>9015</v>
      </c>
      <c r="C57" s="34"/>
      <c r="D57" s="82" t="s">
        <v>192</v>
      </c>
      <c r="E57" s="83"/>
      <c r="F57" s="83"/>
      <c r="G57" s="83"/>
      <c r="H57" s="84"/>
    </row>
    <row r="58" spans="2:8">
      <c r="B58" s="43" t="s">
        <v>78</v>
      </c>
      <c r="C58" s="42"/>
      <c r="D58" s="98"/>
      <c r="E58" s="99"/>
      <c r="F58" s="99"/>
      <c r="G58" s="99"/>
      <c r="H58" s="100"/>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76"/>
  <sheetViews>
    <sheetView showGridLines="0" tabSelected="1" topLeftCell="D1" zoomScale="70" zoomScaleNormal="70" workbookViewId="0">
      <selection activeCell="E9" sqref="E9:M7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22"/>
      <c r="E2" s="22"/>
      <c r="F2" s="22"/>
      <c r="G2" s="22"/>
      <c r="H2" s="22"/>
      <c r="I2" s="22"/>
      <c r="J2" s="22"/>
      <c r="K2" s="22"/>
      <c r="L2" s="2"/>
    </row>
    <row r="3" spans="1:15" ht="19.5" customHeight="1">
      <c r="D3" s="14" t="s">
        <v>0</v>
      </c>
      <c r="E3" s="15"/>
      <c r="F3" s="23" t="str">
        <f>'Information-General Settings'!D4</f>
        <v>Shinnapapa</v>
      </c>
      <c r="G3" s="20"/>
      <c r="I3" s="3"/>
      <c r="J3" s="24"/>
      <c r="K3" s="24"/>
      <c r="L3" s="24"/>
    </row>
    <row r="4" spans="1:15" ht="19.5" customHeight="1">
      <c r="D4" s="3" t="s">
        <v>68</v>
      </c>
      <c r="E4" s="16"/>
      <c r="F4" s="23" t="str">
        <f>'Information-General Settings'!D5</f>
        <v>Khoonrak</v>
      </c>
      <c r="G4" s="20"/>
      <c r="I4" s="3"/>
      <c r="J4" s="24"/>
      <c r="K4" s="24"/>
      <c r="L4" s="24"/>
    </row>
    <row r="5" spans="1:15" ht="19.5" customHeight="1">
      <c r="D5" s="107" t="s">
        <v>67</v>
      </c>
      <c r="E5" s="108"/>
      <c r="F5" s="23" t="str">
        <f>'Information-General Settings'!D6</f>
        <v>TIME093</v>
      </c>
      <c r="G5" s="20"/>
      <c r="I5" s="3"/>
      <c r="J5" s="24"/>
      <c r="K5" s="24"/>
      <c r="L5" s="24"/>
    </row>
    <row r="6" spans="1:15" ht="19.5" customHeight="1" thickBot="1">
      <c r="E6" s="3"/>
      <c r="F6" s="3"/>
      <c r="G6" s="3"/>
      <c r="H6" s="4"/>
      <c r="J6" s="109"/>
      <c r="K6" s="109"/>
      <c r="L6" s="109"/>
    </row>
    <row r="7" spans="1:15" ht="12.75" customHeight="1">
      <c r="B7" s="1">
        <f>MONTH(E9)</f>
        <v>6</v>
      </c>
      <c r="C7" s="115"/>
      <c r="D7" s="117">
        <v>43983</v>
      </c>
      <c r="E7" s="118"/>
      <c r="F7" s="119" t="s">
        <v>6</v>
      </c>
      <c r="G7" s="119" t="s">
        <v>15</v>
      </c>
      <c r="H7" s="113" t="s">
        <v>5</v>
      </c>
      <c r="I7" s="114"/>
      <c r="J7" s="111" t="s">
        <v>3</v>
      </c>
      <c r="K7" s="112" t="s">
        <v>10</v>
      </c>
      <c r="L7" s="111" t="s">
        <v>4</v>
      </c>
    </row>
    <row r="8" spans="1:15" ht="23.25" customHeight="1" thickBot="1">
      <c r="C8" s="116"/>
      <c r="D8" s="126"/>
      <c r="E8" s="127"/>
      <c r="F8" s="120"/>
      <c r="G8" s="120"/>
      <c r="H8" s="128"/>
      <c r="I8" s="129"/>
      <c r="J8" s="130"/>
      <c r="K8" s="131"/>
      <c r="L8" s="130"/>
    </row>
    <row r="9" spans="1:15" ht="29.1" customHeight="1">
      <c r="A9" s="5">
        <f t="shared" ref="A9:A68" si="0">IF(OR(C9="f",C9="u",C9="F",C9="U"),"",IF(OR(B9=1,B9=2,B9=3,B9=4,B9=5),1,""))</f>
        <v>1</v>
      </c>
      <c r="B9" s="6">
        <f t="shared" ref="B9:B67" si="1">WEEKDAY(E9,2)</f>
        <v>1</v>
      </c>
      <c r="C9" s="7"/>
      <c r="D9" s="121" t="str">
        <f>IF(B9=1,"Mo",IF(B9=2,"Tue",IF(B9=3,"Wed",IF(B9=4,"Thu",IF(B9=5,"Fri",IF(B9=6,"Sat",IF(B9=7,"Sun","")))))))</f>
        <v>Mo</v>
      </c>
      <c r="E9" s="122">
        <f>+D7</f>
        <v>43983</v>
      </c>
      <c r="F9" s="57" t="s">
        <v>143</v>
      </c>
      <c r="G9" s="57">
        <v>9003</v>
      </c>
      <c r="H9" s="133" t="s">
        <v>200</v>
      </c>
      <c r="I9" s="134"/>
      <c r="J9" s="57" t="s">
        <v>69</v>
      </c>
      <c r="K9" s="57"/>
      <c r="L9" s="123">
        <v>6</v>
      </c>
    </row>
    <row r="10" spans="1:15" ht="28.5" customHeight="1">
      <c r="A10" s="5"/>
      <c r="B10" s="6"/>
      <c r="C10" s="135"/>
      <c r="D10" s="121"/>
      <c r="E10" s="122"/>
      <c r="F10" s="57" t="s">
        <v>23</v>
      </c>
      <c r="G10" s="57">
        <v>9003</v>
      </c>
      <c r="H10" s="136" t="s">
        <v>201</v>
      </c>
      <c r="I10" s="137"/>
      <c r="J10" s="57" t="s">
        <v>69</v>
      </c>
      <c r="K10" s="57"/>
      <c r="L10" s="123">
        <v>2</v>
      </c>
    </row>
    <row r="11" spans="1:15" ht="29.1" customHeight="1">
      <c r="A11" s="5">
        <f t="shared" si="0"/>
        <v>1</v>
      </c>
      <c r="B11" s="6">
        <f t="shared" si="1"/>
        <v>2</v>
      </c>
      <c r="C11" s="8"/>
      <c r="D11" s="121" t="str">
        <f>IF(B11=1,"Mo",IF(B11=2,"Tue",IF(B11=3,"Wed",IF(B11=4,"Thu",IF(B11=5,"Fri",IF(B11=6,"Sat",IF(B11=7,"Sun","")))))))</f>
        <v>Tue</v>
      </c>
      <c r="E11" s="122">
        <f>+E9+1</f>
        <v>43984</v>
      </c>
      <c r="F11" s="57" t="s">
        <v>143</v>
      </c>
      <c r="G11" s="57">
        <v>9003</v>
      </c>
      <c r="H11" s="110" t="s">
        <v>200</v>
      </c>
      <c r="I11" s="110"/>
      <c r="J11" s="57" t="s">
        <v>69</v>
      </c>
      <c r="K11" s="57"/>
      <c r="L11" s="123">
        <v>4</v>
      </c>
      <c r="N11" s="6" t="s">
        <v>70</v>
      </c>
      <c r="O11" s="2">
        <f>COUNTIF($G$9:$G$71, 9001)</f>
        <v>0</v>
      </c>
    </row>
    <row r="12" spans="1:15" ht="29.1" customHeight="1">
      <c r="A12" s="5"/>
      <c r="B12" s="6"/>
      <c r="C12" s="8"/>
      <c r="D12" s="121"/>
      <c r="E12" s="122"/>
      <c r="F12" s="57" t="s">
        <v>218</v>
      </c>
      <c r="G12" s="57">
        <v>9003</v>
      </c>
      <c r="H12" s="102" t="s">
        <v>220</v>
      </c>
      <c r="I12" s="103"/>
      <c r="J12" s="57" t="s">
        <v>69</v>
      </c>
      <c r="K12" s="57"/>
      <c r="L12" s="123">
        <v>4</v>
      </c>
      <c r="N12" s="6"/>
      <c r="O12" s="2"/>
    </row>
    <row r="13" spans="1:15" ht="29.1" customHeight="1">
      <c r="A13" s="5">
        <f t="shared" si="0"/>
        <v>1</v>
      </c>
      <c r="B13" s="6">
        <f t="shared" si="1"/>
        <v>3</v>
      </c>
      <c r="C13" s="8"/>
      <c r="D13" s="121" t="str">
        <f>IF(B13=1,"Mo",IF(B13=2,"Tue",IF(B13=3,"Wed",IF(B13=4,"Thu",IF(B13=5,"Fri",IF(B13=6,"Sat",IF(B13=7,"Sun","")))))))</f>
        <v>Wed</v>
      </c>
      <c r="E13" s="122">
        <f>+E11+1</f>
        <v>43985</v>
      </c>
      <c r="F13" s="57"/>
      <c r="G13" s="57"/>
      <c r="H13" s="132" t="s">
        <v>175</v>
      </c>
      <c r="I13" s="132"/>
      <c r="J13" s="57" t="s">
        <v>69</v>
      </c>
      <c r="K13" s="57"/>
      <c r="L13" s="123"/>
      <c r="N13" s="6" t="s">
        <v>12</v>
      </c>
      <c r="O13" s="2">
        <f>COUNTIF($G$9:$G$71,9003)+COUNTIF($G$9:$G$71,9004)</f>
        <v>54</v>
      </c>
    </row>
    <row r="14" spans="1:15" ht="29.1" customHeight="1">
      <c r="A14" s="5">
        <f t="shared" si="0"/>
        <v>1</v>
      </c>
      <c r="B14" s="6">
        <f t="shared" si="1"/>
        <v>4</v>
      </c>
      <c r="C14" s="8"/>
      <c r="D14" s="121" t="str">
        <f t="shared" ref="D14:D68" si="2">IF(B14=1,"Mo",IF(B14=2,"Tue",IF(B14=3,"Wed",IF(B14=4,"Thu",IF(B14=5,"Fri",IF(B14=6,"Sat",IF(B14=7,"Sun","")))))))</f>
        <v>Thu</v>
      </c>
      <c r="E14" s="122">
        <f t="shared" ref="E14:E67" si="3">+E13+1</f>
        <v>43986</v>
      </c>
      <c r="F14" s="57" t="s">
        <v>23</v>
      </c>
      <c r="G14" s="57">
        <v>9003</v>
      </c>
      <c r="H14" s="110" t="s">
        <v>201</v>
      </c>
      <c r="I14" s="110"/>
      <c r="J14" s="57" t="s">
        <v>69</v>
      </c>
      <c r="K14" s="57"/>
      <c r="L14" s="123">
        <v>2</v>
      </c>
      <c r="N14" s="1" t="s">
        <v>13</v>
      </c>
      <c r="O14" s="2">
        <f>COUNTIF($G$9:$G$71, 9005)</f>
        <v>0</v>
      </c>
    </row>
    <row r="15" spans="1:15" ht="29.1" customHeight="1">
      <c r="A15" s="5"/>
      <c r="B15" s="6"/>
      <c r="C15" s="8"/>
      <c r="D15" s="121"/>
      <c r="E15" s="122"/>
      <c r="F15" s="57" t="s">
        <v>143</v>
      </c>
      <c r="G15" s="57">
        <v>9003</v>
      </c>
      <c r="H15" s="102" t="s">
        <v>200</v>
      </c>
      <c r="I15" s="103"/>
      <c r="J15" s="57" t="s">
        <v>69</v>
      </c>
      <c r="K15" s="57"/>
      <c r="L15" s="123">
        <v>6</v>
      </c>
      <c r="O15" s="2"/>
    </row>
    <row r="16" spans="1:15" ht="29.1" customHeight="1">
      <c r="A16" s="5">
        <f t="shared" si="0"/>
        <v>1</v>
      </c>
      <c r="B16" s="6">
        <f t="shared" si="1"/>
        <v>5</v>
      </c>
      <c r="C16" s="8"/>
      <c r="D16" s="121" t="str">
        <f t="shared" si="2"/>
        <v>Fri</v>
      </c>
      <c r="E16" s="122">
        <f>+E14+1</f>
        <v>43987</v>
      </c>
      <c r="F16" s="57" t="s">
        <v>21</v>
      </c>
      <c r="G16" s="57">
        <v>9003</v>
      </c>
      <c r="H16" s="110" t="s">
        <v>202</v>
      </c>
      <c r="I16" s="110"/>
      <c r="J16" s="57" t="s">
        <v>69</v>
      </c>
      <c r="K16" s="57"/>
      <c r="L16" s="123">
        <v>2</v>
      </c>
    </row>
    <row r="17" spans="1:12" ht="29.1" customHeight="1">
      <c r="A17" s="5"/>
      <c r="B17" s="6"/>
      <c r="C17" s="8"/>
      <c r="D17" s="121"/>
      <c r="E17" s="122"/>
      <c r="F17" s="57" t="s">
        <v>143</v>
      </c>
      <c r="G17" s="57">
        <v>9003</v>
      </c>
      <c r="H17" s="102" t="s">
        <v>200</v>
      </c>
      <c r="I17" s="103"/>
      <c r="J17" s="57" t="s">
        <v>69</v>
      </c>
      <c r="K17" s="57"/>
      <c r="L17" s="123">
        <v>6</v>
      </c>
    </row>
    <row r="18" spans="1:12" ht="29.1" customHeight="1">
      <c r="A18" s="5" t="str">
        <f t="shared" si="0"/>
        <v/>
      </c>
      <c r="B18" s="6">
        <f t="shared" si="1"/>
        <v>6</v>
      </c>
      <c r="C18" s="8"/>
      <c r="D18" s="121" t="str">
        <f t="shared" si="2"/>
        <v>Sat</v>
      </c>
      <c r="E18" s="122">
        <f>+E16+1</f>
        <v>43988</v>
      </c>
      <c r="F18" s="57"/>
      <c r="G18" s="57"/>
      <c r="H18" s="110"/>
      <c r="I18" s="110"/>
      <c r="J18" s="57"/>
      <c r="K18" s="57"/>
      <c r="L18" s="123"/>
    </row>
    <row r="19" spans="1:12" ht="29.1" customHeight="1">
      <c r="A19" s="5" t="str">
        <f t="shared" si="0"/>
        <v/>
      </c>
      <c r="B19" s="6">
        <f t="shared" si="1"/>
        <v>7</v>
      </c>
      <c r="C19" s="8"/>
      <c r="D19" s="121" t="str">
        <f t="shared" si="2"/>
        <v>Sun</v>
      </c>
      <c r="E19" s="122">
        <f t="shared" si="3"/>
        <v>43989</v>
      </c>
      <c r="F19" s="57"/>
      <c r="G19" s="57"/>
      <c r="H19" s="110"/>
      <c r="I19" s="110"/>
      <c r="J19" s="57"/>
      <c r="K19" s="57"/>
      <c r="L19" s="123"/>
    </row>
    <row r="20" spans="1:12" ht="29.1" customHeight="1">
      <c r="A20" s="5">
        <f t="shared" si="0"/>
        <v>1</v>
      </c>
      <c r="B20" s="6">
        <f t="shared" si="1"/>
        <v>1</v>
      </c>
      <c r="C20" s="8"/>
      <c r="D20" s="121" t="str">
        <f>IF(B20=1,"Mo",IF(B20=2,"Tue",IF(B20=3,"Wed",IF(B20=4,"Thu",IF(B20=5,"Fri",IF(B20=6,"Sat",IF(B20=7,"Sun","")))))))</f>
        <v>Mo</v>
      </c>
      <c r="E20" s="122">
        <f t="shared" si="3"/>
        <v>43990</v>
      </c>
      <c r="F20" s="57" t="s">
        <v>19</v>
      </c>
      <c r="G20" s="57">
        <v>9003</v>
      </c>
      <c r="H20" s="110" t="s">
        <v>204</v>
      </c>
      <c r="I20" s="110"/>
      <c r="J20" s="57" t="s">
        <v>69</v>
      </c>
      <c r="K20" s="57"/>
      <c r="L20" s="123">
        <v>6</v>
      </c>
    </row>
    <row r="21" spans="1:12" ht="29.1" customHeight="1">
      <c r="A21" s="5"/>
      <c r="B21" s="6"/>
      <c r="C21" s="8"/>
      <c r="D21" s="121"/>
      <c r="E21" s="122"/>
      <c r="F21" s="57" t="s">
        <v>21</v>
      </c>
      <c r="G21" s="57">
        <v>9003</v>
      </c>
      <c r="H21" s="102" t="s">
        <v>202</v>
      </c>
      <c r="I21" s="103"/>
      <c r="J21" s="57" t="s">
        <v>69</v>
      </c>
      <c r="K21" s="57"/>
      <c r="L21" s="123">
        <v>1</v>
      </c>
    </row>
    <row r="22" spans="1:12" ht="29.1" customHeight="1">
      <c r="A22" s="5"/>
      <c r="B22" s="6"/>
      <c r="C22" s="8"/>
      <c r="D22" s="121"/>
      <c r="E22" s="122"/>
      <c r="F22" s="57" t="s">
        <v>23</v>
      </c>
      <c r="G22" s="57">
        <v>9003</v>
      </c>
      <c r="H22" s="102" t="s">
        <v>201</v>
      </c>
      <c r="I22" s="103"/>
      <c r="J22" s="57" t="s">
        <v>69</v>
      </c>
      <c r="K22" s="57"/>
      <c r="L22" s="123">
        <v>1</v>
      </c>
    </row>
    <row r="23" spans="1:12" ht="29.1" customHeight="1">
      <c r="A23" s="5">
        <f t="shared" si="0"/>
        <v>1</v>
      </c>
      <c r="B23" s="6">
        <f t="shared" si="1"/>
        <v>2</v>
      </c>
      <c r="C23" s="8"/>
      <c r="D23" s="121" t="str">
        <f>IF(B23=1,"Mo",IF(B23=2,"Tue",IF(B23=3,"Wed",IF(B23=4,"Thu",IF(B23=5,"Fri",IF(B23=6,"Sat",IF(B23=7,"Sun","")))))))</f>
        <v>Tue</v>
      </c>
      <c r="E23" s="122">
        <f>+E20+1</f>
        <v>43991</v>
      </c>
      <c r="F23" s="57" t="s">
        <v>143</v>
      </c>
      <c r="G23" s="57">
        <v>9003</v>
      </c>
      <c r="H23" s="110" t="s">
        <v>219</v>
      </c>
      <c r="I23" s="110"/>
      <c r="J23" s="57" t="s">
        <v>69</v>
      </c>
      <c r="K23" s="57"/>
      <c r="L23" s="123">
        <v>6</v>
      </c>
    </row>
    <row r="24" spans="1:12" ht="29.1" customHeight="1">
      <c r="A24" s="5"/>
      <c r="B24" s="6"/>
      <c r="C24" s="8"/>
      <c r="D24" s="121"/>
      <c r="E24" s="122"/>
      <c r="F24" s="57" t="s">
        <v>218</v>
      </c>
      <c r="G24" s="57">
        <v>9003</v>
      </c>
      <c r="H24" s="124" t="s">
        <v>198</v>
      </c>
      <c r="I24" s="124"/>
      <c r="J24" s="57" t="s">
        <v>69</v>
      </c>
      <c r="K24" s="57"/>
      <c r="L24" s="123">
        <v>2</v>
      </c>
    </row>
    <row r="25" spans="1:12" ht="29.1" customHeight="1">
      <c r="A25" s="5">
        <f t="shared" si="0"/>
        <v>1</v>
      </c>
      <c r="B25" s="6">
        <f t="shared" si="1"/>
        <v>3</v>
      </c>
      <c r="C25" s="8"/>
      <c r="D25" s="121" t="str">
        <f>IF(B25=1,"Mo",IF(B25=2,"Tue",IF(B25=3,"Wed",IF(B25=4,"Thu",IF(B25=5,"Fri",IF(B25=6,"Sat",IF(B25=7,"Sun","")))))))</f>
        <v>Wed</v>
      </c>
      <c r="E25" s="122">
        <f>+E23+1</f>
        <v>43992</v>
      </c>
      <c r="F25" s="57" t="s">
        <v>19</v>
      </c>
      <c r="G25" s="57">
        <v>9003</v>
      </c>
      <c r="H25" s="125" t="s">
        <v>204</v>
      </c>
      <c r="I25" s="125"/>
      <c r="J25" s="57" t="s">
        <v>69</v>
      </c>
      <c r="K25" s="57"/>
      <c r="L25" s="123">
        <v>4</v>
      </c>
    </row>
    <row r="26" spans="1:12" ht="29.1" customHeight="1">
      <c r="A26" s="5"/>
      <c r="B26" s="6"/>
      <c r="C26" s="8"/>
      <c r="D26" s="121"/>
      <c r="E26" s="122"/>
      <c r="F26" s="57" t="s">
        <v>143</v>
      </c>
      <c r="G26" s="57">
        <v>9003</v>
      </c>
      <c r="H26" s="138" t="s">
        <v>219</v>
      </c>
      <c r="I26" s="139"/>
      <c r="J26" s="57" t="s">
        <v>69</v>
      </c>
      <c r="K26" s="57"/>
      <c r="L26" s="123">
        <v>4</v>
      </c>
    </row>
    <row r="27" spans="1:12" ht="29.1" customHeight="1">
      <c r="A27" s="5">
        <f t="shared" si="0"/>
        <v>1</v>
      </c>
      <c r="B27" s="6">
        <f t="shared" si="1"/>
        <v>4</v>
      </c>
      <c r="C27" s="8"/>
      <c r="D27" s="121" t="str">
        <f t="shared" si="2"/>
        <v>Thu</v>
      </c>
      <c r="E27" s="122">
        <f>+E25+1</f>
        <v>43993</v>
      </c>
      <c r="F27" s="57" t="s">
        <v>143</v>
      </c>
      <c r="G27" s="57">
        <v>9003</v>
      </c>
      <c r="H27" s="110" t="s">
        <v>203</v>
      </c>
      <c r="I27" s="110"/>
      <c r="J27" s="57" t="s">
        <v>69</v>
      </c>
      <c r="K27" s="57"/>
      <c r="L27" s="123">
        <v>3</v>
      </c>
    </row>
    <row r="28" spans="1:12" ht="29.1" customHeight="1">
      <c r="A28" s="5"/>
      <c r="B28" s="6"/>
      <c r="C28" s="8"/>
      <c r="D28" s="121"/>
      <c r="E28" s="122"/>
      <c r="F28" s="57" t="s">
        <v>23</v>
      </c>
      <c r="G28" s="57">
        <v>9003</v>
      </c>
      <c r="H28" s="102" t="s">
        <v>223</v>
      </c>
      <c r="I28" s="103"/>
      <c r="J28" s="57" t="s">
        <v>69</v>
      </c>
      <c r="K28" s="57"/>
      <c r="L28" s="123">
        <v>5</v>
      </c>
    </row>
    <row r="29" spans="1:12" ht="29.1" customHeight="1">
      <c r="A29" s="5">
        <f t="shared" si="0"/>
        <v>1</v>
      </c>
      <c r="B29" s="6">
        <f t="shared" si="1"/>
        <v>5</v>
      </c>
      <c r="C29" s="8"/>
      <c r="D29" s="121" t="str">
        <f t="shared" si="2"/>
        <v>Fri</v>
      </c>
      <c r="E29" s="122">
        <f>+E27+1</f>
        <v>43994</v>
      </c>
      <c r="F29" s="57" t="s">
        <v>143</v>
      </c>
      <c r="G29" s="57">
        <v>9003</v>
      </c>
      <c r="H29" s="110" t="s">
        <v>203</v>
      </c>
      <c r="I29" s="110"/>
      <c r="J29" s="57" t="s">
        <v>69</v>
      </c>
      <c r="K29" s="57"/>
      <c r="L29" s="123">
        <v>6</v>
      </c>
    </row>
    <row r="30" spans="1:12" ht="29.1" customHeight="1">
      <c r="A30" s="5"/>
      <c r="B30" s="6"/>
      <c r="C30" s="8"/>
      <c r="D30" s="121"/>
      <c r="E30" s="122"/>
      <c r="F30" s="57" t="s">
        <v>19</v>
      </c>
      <c r="G30" s="57">
        <v>9003</v>
      </c>
      <c r="H30" s="102" t="s">
        <v>204</v>
      </c>
      <c r="I30" s="103"/>
      <c r="J30" s="57" t="s">
        <v>69</v>
      </c>
      <c r="K30" s="57"/>
      <c r="L30" s="123">
        <v>2</v>
      </c>
    </row>
    <row r="31" spans="1:12" ht="29.1" customHeight="1">
      <c r="A31" s="5" t="str">
        <f t="shared" si="0"/>
        <v/>
      </c>
      <c r="B31" s="6">
        <f t="shared" si="1"/>
        <v>6</v>
      </c>
      <c r="C31" s="8"/>
      <c r="D31" s="121" t="str">
        <f t="shared" si="2"/>
        <v>Sat</v>
      </c>
      <c r="E31" s="122">
        <f>+E29+1</f>
        <v>43995</v>
      </c>
      <c r="F31" s="57"/>
      <c r="G31" s="57"/>
      <c r="H31" s="110"/>
      <c r="I31" s="110"/>
      <c r="J31" s="57"/>
      <c r="K31" s="57"/>
      <c r="L31" s="123"/>
    </row>
    <row r="32" spans="1:12" ht="29.1" customHeight="1">
      <c r="A32" s="5" t="str">
        <f t="shared" si="0"/>
        <v/>
      </c>
      <c r="B32" s="6">
        <f t="shared" si="1"/>
        <v>7</v>
      </c>
      <c r="C32" s="8"/>
      <c r="D32" s="121" t="str">
        <f t="shared" si="2"/>
        <v>Sun</v>
      </c>
      <c r="E32" s="122">
        <f t="shared" si="3"/>
        <v>43996</v>
      </c>
      <c r="F32" s="57"/>
      <c r="G32" s="57"/>
      <c r="H32" s="110"/>
      <c r="I32" s="110"/>
      <c r="J32" s="57"/>
      <c r="K32" s="57"/>
      <c r="L32" s="123"/>
    </row>
    <row r="33" spans="1:12" ht="29.1" customHeight="1">
      <c r="A33" s="5">
        <f t="shared" si="0"/>
        <v>1</v>
      </c>
      <c r="B33" s="6">
        <f t="shared" si="1"/>
        <v>1</v>
      </c>
      <c r="C33" s="8"/>
      <c r="D33" s="121" t="str">
        <f t="shared" si="2"/>
        <v>Mo</v>
      </c>
      <c r="E33" s="122">
        <f t="shared" si="3"/>
        <v>43997</v>
      </c>
      <c r="F33" s="57" t="s">
        <v>143</v>
      </c>
      <c r="G33" s="57">
        <v>9003</v>
      </c>
      <c r="H33" s="110" t="s">
        <v>200</v>
      </c>
      <c r="I33" s="110"/>
      <c r="J33" s="57" t="s">
        <v>69</v>
      </c>
      <c r="K33" s="57"/>
      <c r="L33" s="123">
        <v>4</v>
      </c>
    </row>
    <row r="34" spans="1:12" ht="28.5" customHeight="1">
      <c r="A34" s="5"/>
      <c r="B34" s="6"/>
      <c r="C34" s="8"/>
      <c r="D34" s="121"/>
      <c r="E34" s="122"/>
      <c r="F34" s="57" t="s">
        <v>159</v>
      </c>
      <c r="G34" s="57">
        <v>9003</v>
      </c>
      <c r="H34" s="102" t="s">
        <v>207</v>
      </c>
      <c r="I34" s="103"/>
      <c r="J34" s="57" t="s">
        <v>69</v>
      </c>
      <c r="K34" s="57"/>
      <c r="L34" s="123">
        <v>2</v>
      </c>
    </row>
    <row r="35" spans="1:12" ht="28.5" customHeight="1">
      <c r="A35" s="5"/>
      <c r="B35" s="6"/>
      <c r="C35" s="8"/>
      <c r="D35" s="121"/>
      <c r="E35" s="122"/>
      <c r="F35" s="57" t="s">
        <v>149</v>
      </c>
      <c r="G35" s="57">
        <v>9003</v>
      </c>
      <c r="H35" s="102" t="s">
        <v>208</v>
      </c>
      <c r="I35" s="103"/>
      <c r="J35" s="57" t="s">
        <v>69</v>
      </c>
      <c r="K35" s="57"/>
      <c r="L35" s="123">
        <v>2</v>
      </c>
    </row>
    <row r="36" spans="1:12" ht="29.1" customHeight="1">
      <c r="A36" s="5">
        <f t="shared" si="0"/>
        <v>1</v>
      </c>
      <c r="B36" s="6">
        <f t="shared" si="1"/>
        <v>2</v>
      </c>
      <c r="C36" s="8"/>
      <c r="D36" s="121" t="str">
        <f t="shared" si="2"/>
        <v>Tue</v>
      </c>
      <c r="E36" s="122">
        <f>+E33+1</f>
        <v>43998</v>
      </c>
      <c r="F36" s="57" t="s">
        <v>218</v>
      </c>
      <c r="G36" s="57">
        <v>9003</v>
      </c>
      <c r="H36" s="110" t="s">
        <v>209</v>
      </c>
      <c r="I36" s="110"/>
      <c r="J36" s="57" t="s">
        <v>69</v>
      </c>
      <c r="K36" s="57"/>
      <c r="L36" s="123">
        <v>4</v>
      </c>
    </row>
    <row r="37" spans="1:12" ht="29.1" customHeight="1">
      <c r="A37" s="5"/>
      <c r="B37" s="6"/>
      <c r="C37" s="8"/>
      <c r="D37" s="121"/>
      <c r="E37" s="122"/>
      <c r="F37" s="57" t="s">
        <v>149</v>
      </c>
      <c r="G37" s="57">
        <v>9003</v>
      </c>
      <c r="H37" s="102" t="s">
        <v>208</v>
      </c>
      <c r="I37" s="103"/>
      <c r="J37" s="57" t="s">
        <v>69</v>
      </c>
      <c r="K37" s="57"/>
      <c r="L37" s="123">
        <v>2</v>
      </c>
    </row>
    <row r="38" spans="1:12" ht="29.1" customHeight="1">
      <c r="A38" s="5"/>
      <c r="B38" s="6"/>
      <c r="C38" s="8"/>
      <c r="D38" s="121"/>
      <c r="E38" s="122"/>
      <c r="F38" s="57" t="s">
        <v>159</v>
      </c>
      <c r="G38" s="57">
        <v>9003</v>
      </c>
      <c r="H38" s="102" t="s">
        <v>207</v>
      </c>
      <c r="I38" s="103"/>
      <c r="J38" s="57" t="s">
        <v>69</v>
      </c>
      <c r="K38" s="57"/>
      <c r="L38" s="123">
        <v>2</v>
      </c>
    </row>
    <row r="39" spans="1:12" ht="29.1" customHeight="1">
      <c r="A39" s="5">
        <f t="shared" si="0"/>
        <v>1</v>
      </c>
      <c r="B39" s="6">
        <f t="shared" si="1"/>
        <v>3</v>
      </c>
      <c r="C39" s="8"/>
      <c r="D39" s="121" t="str">
        <f t="shared" si="2"/>
        <v>Wed</v>
      </c>
      <c r="E39" s="122">
        <f>+E36+1</f>
        <v>43999</v>
      </c>
      <c r="F39" s="57" t="s">
        <v>19</v>
      </c>
      <c r="G39" s="57">
        <v>9003</v>
      </c>
      <c r="H39" s="110" t="s">
        <v>204</v>
      </c>
      <c r="I39" s="110"/>
      <c r="J39" s="57" t="s">
        <v>69</v>
      </c>
      <c r="K39" s="57"/>
      <c r="L39" s="123">
        <v>3</v>
      </c>
    </row>
    <row r="40" spans="1:12" ht="29.1" customHeight="1">
      <c r="A40" s="5"/>
      <c r="B40" s="6"/>
      <c r="C40" s="8"/>
      <c r="D40" s="121"/>
      <c r="E40" s="122"/>
      <c r="F40" s="57" t="s">
        <v>218</v>
      </c>
      <c r="G40" s="57">
        <v>9003</v>
      </c>
      <c r="H40" s="102" t="s">
        <v>220</v>
      </c>
      <c r="I40" s="103"/>
      <c r="J40" s="57" t="s">
        <v>69</v>
      </c>
      <c r="K40" s="57"/>
      <c r="L40" s="123">
        <v>5</v>
      </c>
    </row>
    <row r="41" spans="1:12" ht="28.5" customHeight="1">
      <c r="A41" s="5">
        <f t="shared" si="0"/>
        <v>1</v>
      </c>
      <c r="B41" s="6">
        <f t="shared" si="1"/>
        <v>4</v>
      </c>
      <c r="C41" s="8"/>
      <c r="D41" s="121" t="str">
        <f t="shared" si="2"/>
        <v>Thu</v>
      </c>
      <c r="E41" s="122">
        <f>+E39+1</f>
        <v>44000</v>
      </c>
      <c r="F41" s="57" t="s">
        <v>159</v>
      </c>
      <c r="G41" s="57">
        <v>9003</v>
      </c>
      <c r="H41" s="110" t="s">
        <v>207</v>
      </c>
      <c r="I41" s="110"/>
      <c r="J41" s="57" t="s">
        <v>69</v>
      </c>
      <c r="K41" s="57"/>
      <c r="L41" s="123">
        <v>3</v>
      </c>
    </row>
    <row r="42" spans="1:12" ht="29.1" customHeight="1">
      <c r="A42" s="5"/>
      <c r="B42" s="6"/>
      <c r="C42" s="8"/>
      <c r="D42" s="121"/>
      <c r="E42" s="122"/>
      <c r="F42" s="57" t="s">
        <v>155</v>
      </c>
      <c r="G42" s="57">
        <v>9003</v>
      </c>
      <c r="H42" s="102" t="s">
        <v>206</v>
      </c>
      <c r="I42" s="103"/>
      <c r="J42" s="57" t="s">
        <v>69</v>
      </c>
      <c r="K42" s="57"/>
      <c r="L42" s="123">
        <v>3</v>
      </c>
    </row>
    <row r="43" spans="1:12" ht="29.1" customHeight="1">
      <c r="A43" s="5"/>
      <c r="B43" s="6"/>
      <c r="C43" s="8"/>
      <c r="D43" s="121"/>
      <c r="E43" s="122"/>
      <c r="F43" s="57" t="s">
        <v>222</v>
      </c>
      <c r="G43" s="57">
        <v>9003</v>
      </c>
      <c r="H43" s="102" t="s">
        <v>221</v>
      </c>
      <c r="I43" s="103"/>
      <c r="J43" s="57" t="s">
        <v>69</v>
      </c>
      <c r="K43" s="57"/>
      <c r="L43" s="123">
        <v>2</v>
      </c>
    </row>
    <row r="44" spans="1:12" ht="29.1" customHeight="1">
      <c r="A44" s="5">
        <f t="shared" si="0"/>
        <v>1</v>
      </c>
      <c r="B44" s="6">
        <f t="shared" si="1"/>
        <v>5</v>
      </c>
      <c r="C44" s="8"/>
      <c r="D44" s="121" t="str">
        <f t="shared" si="2"/>
        <v>Fri</v>
      </c>
      <c r="E44" s="122">
        <f>+E41+1</f>
        <v>44001</v>
      </c>
      <c r="F44" s="57"/>
      <c r="G44" s="57">
        <v>9003</v>
      </c>
      <c r="H44" s="110" t="s">
        <v>214</v>
      </c>
      <c r="I44" s="110"/>
      <c r="J44" s="57" t="s">
        <v>69</v>
      </c>
      <c r="K44" s="57"/>
      <c r="L44" s="123">
        <v>5</v>
      </c>
    </row>
    <row r="45" spans="1:12" ht="29.1" customHeight="1">
      <c r="A45" s="5"/>
      <c r="B45" s="6"/>
      <c r="C45" s="8"/>
      <c r="D45" s="121"/>
      <c r="E45" s="122"/>
      <c r="F45" s="57" t="s">
        <v>19</v>
      </c>
      <c r="G45" s="57">
        <v>9003</v>
      </c>
      <c r="H45" s="102" t="s">
        <v>204</v>
      </c>
      <c r="I45" s="103"/>
      <c r="J45" s="57" t="s">
        <v>69</v>
      </c>
      <c r="K45" s="57"/>
      <c r="L45" s="123">
        <v>3</v>
      </c>
    </row>
    <row r="46" spans="1:12" ht="29.1" customHeight="1">
      <c r="A46" s="5" t="str">
        <f t="shared" si="0"/>
        <v/>
      </c>
      <c r="B46" s="6">
        <f t="shared" si="1"/>
        <v>6</v>
      </c>
      <c r="C46" s="8"/>
      <c r="D46" s="121" t="str">
        <f t="shared" si="2"/>
        <v>Sat</v>
      </c>
      <c r="E46" s="122">
        <f>+E44+1</f>
        <v>44002</v>
      </c>
      <c r="F46" s="57"/>
      <c r="G46" s="57"/>
      <c r="H46" s="110"/>
      <c r="I46" s="110"/>
      <c r="J46" s="57"/>
      <c r="K46" s="57"/>
      <c r="L46" s="123"/>
    </row>
    <row r="47" spans="1:12" ht="29.1" customHeight="1">
      <c r="A47" s="5" t="str">
        <f t="shared" si="0"/>
        <v/>
      </c>
      <c r="B47" s="6">
        <f t="shared" si="1"/>
        <v>7</v>
      </c>
      <c r="C47" s="8"/>
      <c r="D47" s="121" t="str">
        <f t="shared" si="2"/>
        <v>Sun</v>
      </c>
      <c r="E47" s="122">
        <f t="shared" si="3"/>
        <v>44003</v>
      </c>
      <c r="F47" s="57"/>
      <c r="G47" s="57"/>
      <c r="H47" s="110"/>
      <c r="I47" s="110"/>
      <c r="J47" s="57"/>
      <c r="K47" s="57"/>
      <c r="L47" s="123"/>
    </row>
    <row r="48" spans="1:12" ht="29.1" customHeight="1">
      <c r="A48" s="5">
        <f t="shared" si="0"/>
        <v>1</v>
      </c>
      <c r="B48" s="6">
        <f t="shared" si="1"/>
        <v>1</v>
      </c>
      <c r="C48" s="8"/>
      <c r="D48" s="121" t="str">
        <f t="shared" si="2"/>
        <v>Mo</v>
      </c>
      <c r="E48" s="122">
        <f t="shared" si="3"/>
        <v>44004</v>
      </c>
      <c r="F48" s="57" t="s">
        <v>149</v>
      </c>
      <c r="G48" s="57">
        <v>9003</v>
      </c>
      <c r="H48" s="110" t="s">
        <v>217</v>
      </c>
      <c r="I48" s="110"/>
      <c r="J48" s="57" t="s">
        <v>69</v>
      </c>
      <c r="K48" s="57"/>
      <c r="L48" s="123">
        <v>1</v>
      </c>
    </row>
    <row r="49" spans="1:12" ht="29.1" customHeight="1">
      <c r="A49" s="5"/>
      <c r="B49" s="6"/>
      <c r="C49" s="8"/>
      <c r="D49" s="121"/>
      <c r="E49" s="122"/>
      <c r="F49" s="57" t="s">
        <v>155</v>
      </c>
      <c r="G49" s="57">
        <v>9003</v>
      </c>
      <c r="H49" s="102" t="s">
        <v>216</v>
      </c>
      <c r="I49" s="103"/>
      <c r="J49" s="57" t="s">
        <v>69</v>
      </c>
      <c r="K49" s="57"/>
      <c r="L49" s="123">
        <v>5</v>
      </c>
    </row>
    <row r="50" spans="1:12" ht="29.1" customHeight="1">
      <c r="A50" s="5"/>
      <c r="B50" s="6"/>
      <c r="C50" s="8"/>
      <c r="D50" s="121"/>
      <c r="E50" s="122"/>
      <c r="F50" s="57" t="s">
        <v>19</v>
      </c>
      <c r="G50" s="57">
        <v>9003</v>
      </c>
      <c r="H50" s="102" t="s">
        <v>204</v>
      </c>
      <c r="I50" s="103"/>
      <c r="J50" s="57" t="s">
        <v>69</v>
      </c>
      <c r="K50" s="57"/>
      <c r="L50" s="123">
        <v>1</v>
      </c>
    </row>
    <row r="51" spans="1:12" ht="29.1" customHeight="1">
      <c r="A51" s="5"/>
      <c r="B51" s="6"/>
      <c r="C51" s="8"/>
      <c r="D51" s="121"/>
      <c r="E51" s="122"/>
      <c r="F51" s="57"/>
      <c r="G51" s="57">
        <v>9004</v>
      </c>
      <c r="H51" s="102" t="s">
        <v>214</v>
      </c>
      <c r="I51" s="103"/>
      <c r="J51" s="57" t="s">
        <v>69</v>
      </c>
      <c r="K51" s="57"/>
      <c r="L51" s="123">
        <v>1</v>
      </c>
    </row>
    <row r="52" spans="1:12" ht="29.1" customHeight="1">
      <c r="A52" s="5">
        <f t="shared" si="0"/>
        <v>1</v>
      </c>
      <c r="B52" s="6">
        <f t="shared" si="1"/>
        <v>2</v>
      </c>
      <c r="C52" s="8"/>
      <c r="D52" s="121" t="str">
        <f t="shared" si="2"/>
        <v>Tue</v>
      </c>
      <c r="E52" s="122">
        <f>+E48+1</f>
        <v>44005</v>
      </c>
      <c r="F52" s="57"/>
      <c r="G52" s="57">
        <v>9004</v>
      </c>
      <c r="H52" s="110" t="s">
        <v>214</v>
      </c>
      <c r="I52" s="110"/>
      <c r="J52" s="57" t="s">
        <v>69</v>
      </c>
      <c r="K52" s="57"/>
      <c r="L52" s="123">
        <v>2</v>
      </c>
    </row>
    <row r="53" spans="1:12" ht="29.1" customHeight="1">
      <c r="A53" s="5"/>
      <c r="B53" s="6"/>
      <c r="C53" s="8"/>
      <c r="D53" s="121"/>
      <c r="E53" s="122"/>
      <c r="F53" s="57" t="s">
        <v>196</v>
      </c>
      <c r="G53" s="57">
        <v>9003</v>
      </c>
      <c r="H53" s="102" t="s">
        <v>197</v>
      </c>
      <c r="I53" s="103"/>
      <c r="J53" s="57" t="s">
        <v>69</v>
      </c>
      <c r="K53" s="57"/>
      <c r="L53" s="123">
        <v>2</v>
      </c>
    </row>
    <row r="54" spans="1:12" ht="29.1" customHeight="1">
      <c r="A54" s="5"/>
      <c r="B54" s="6"/>
      <c r="C54" s="8"/>
      <c r="D54" s="121"/>
      <c r="E54" s="122"/>
      <c r="F54" s="57" t="s">
        <v>143</v>
      </c>
      <c r="G54" s="57">
        <v>9003</v>
      </c>
      <c r="H54" s="102" t="s">
        <v>203</v>
      </c>
      <c r="I54" s="103"/>
      <c r="J54" s="57" t="s">
        <v>69</v>
      </c>
      <c r="K54" s="57"/>
      <c r="L54" s="123">
        <v>1</v>
      </c>
    </row>
    <row r="55" spans="1:12" ht="29.1" customHeight="1">
      <c r="A55" s="5">
        <f t="shared" si="0"/>
        <v>1</v>
      </c>
      <c r="B55" s="6">
        <f t="shared" si="1"/>
        <v>3</v>
      </c>
      <c r="C55" s="8"/>
      <c r="D55" s="121" t="str">
        <f t="shared" si="2"/>
        <v>Wed</v>
      </c>
      <c r="E55" s="122">
        <f>+E52+1</f>
        <v>44006</v>
      </c>
      <c r="F55" s="57" t="s">
        <v>155</v>
      </c>
      <c r="G55" s="57">
        <v>9003</v>
      </c>
      <c r="H55" s="110" t="s">
        <v>213</v>
      </c>
      <c r="I55" s="110"/>
      <c r="J55" s="57" t="s">
        <v>69</v>
      </c>
      <c r="K55" s="57"/>
      <c r="L55" s="123">
        <v>1</v>
      </c>
    </row>
    <row r="56" spans="1:12" ht="29.1" customHeight="1">
      <c r="A56" s="5"/>
      <c r="B56" s="6"/>
      <c r="C56" s="8"/>
      <c r="D56" s="121"/>
      <c r="E56" s="122"/>
      <c r="F56" s="57" t="s">
        <v>143</v>
      </c>
      <c r="G56" s="57">
        <v>9004</v>
      </c>
      <c r="H56" s="102" t="s">
        <v>214</v>
      </c>
      <c r="I56" s="103"/>
      <c r="J56" s="57" t="s">
        <v>69</v>
      </c>
      <c r="K56" s="57"/>
      <c r="L56" s="123">
        <v>1</v>
      </c>
    </row>
    <row r="57" spans="1:12" ht="29.1" customHeight="1">
      <c r="A57" s="5"/>
      <c r="B57" s="6"/>
      <c r="C57" s="8"/>
      <c r="D57" s="121"/>
      <c r="E57" s="122"/>
      <c r="F57" s="57" t="s">
        <v>196</v>
      </c>
      <c r="G57" s="57">
        <v>9003</v>
      </c>
      <c r="H57" s="58" t="s">
        <v>197</v>
      </c>
      <c r="I57" s="59"/>
      <c r="J57" s="57" t="s">
        <v>69</v>
      </c>
      <c r="K57" s="57"/>
      <c r="L57" s="123">
        <v>5</v>
      </c>
    </row>
    <row r="58" spans="1:12" ht="29.1" customHeight="1">
      <c r="A58" s="5">
        <f t="shared" si="0"/>
        <v>1</v>
      </c>
      <c r="B58" s="6">
        <f t="shared" si="1"/>
        <v>4</v>
      </c>
      <c r="C58" s="8"/>
      <c r="D58" s="121" t="str">
        <f t="shared" si="2"/>
        <v>Thu</v>
      </c>
      <c r="E58" s="122">
        <f>+E55+1</f>
        <v>44007</v>
      </c>
      <c r="F58" s="57" t="s">
        <v>155</v>
      </c>
      <c r="G58" s="57">
        <v>9003</v>
      </c>
      <c r="H58" s="110" t="s">
        <v>213</v>
      </c>
      <c r="I58" s="110"/>
      <c r="J58" s="57" t="s">
        <v>69</v>
      </c>
      <c r="K58" s="57"/>
      <c r="L58" s="123">
        <v>2</v>
      </c>
    </row>
    <row r="59" spans="1:12" ht="29.1" customHeight="1">
      <c r="A59" s="5"/>
      <c r="B59" s="6"/>
      <c r="C59" s="8"/>
      <c r="D59" s="121"/>
      <c r="E59" s="122"/>
      <c r="F59" s="57" t="s">
        <v>19</v>
      </c>
      <c r="G59" s="57">
        <v>9003</v>
      </c>
      <c r="H59" s="102" t="s">
        <v>204</v>
      </c>
      <c r="I59" s="103"/>
      <c r="J59" s="57" t="s">
        <v>69</v>
      </c>
      <c r="K59" s="57"/>
      <c r="L59" s="123">
        <v>2</v>
      </c>
    </row>
    <row r="60" spans="1:12" ht="29.1" customHeight="1">
      <c r="A60" s="5"/>
      <c r="B60" s="6"/>
      <c r="C60" s="8"/>
      <c r="D60" s="121"/>
      <c r="E60" s="122"/>
      <c r="F60" s="57" t="s">
        <v>143</v>
      </c>
      <c r="G60" s="57">
        <v>9003</v>
      </c>
      <c r="H60" s="102" t="s">
        <v>203</v>
      </c>
      <c r="I60" s="103"/>
      <c r="J60" s="57" t="s">
        <v>69</v>
      </c>
      <c r="K60" s="57"/>
      <c r="L60" s="123">
        <v>2</v>
      </c>
    </row>
    <row r="61" spans="1:12" ht="29.1" customHeight="1">
      <c r="A61" s="5"/>
      <c r="B61" s="6"/>
      <c r="C61" s="8"/>
      <c r="D61" s="121"/>
      <c r="E61" s="122"/>
      <c r="F61" s="57" t="s">
        <v>196</v>
      </c>
      <c r="G61" s="57">
        <v>9003</v>
      </c>
      <c r="H61" s="102" t="s">
        <v>197</v>
      </c>
      <c r="I61" s="103"/>
      <c r="J61" s="57" t="s">
        <v>69</v>
      </c>
      <c r="K61" s="57"/>
      <c r="L61" s="123">
        <v>2</v>
      </c>
    </row>
    <row r="62" spans="1:12" ht="29.1" customHeight="1">
      <c r="A62" s="5">
        <f t="shared" si="0"/>
        <v>1</v>
      </c>
      <c r="B62" s="6">
        <f t="shared" si="1"/>
        <v>5</v>
      </c>
      <c r="C62" s="8"/>
      <c r="D62" s="121" t="str">
        <f t="shared" si="2"/>
        <v>Fri</v>
      </c>
      <c r="E62" s="122">
        <f>+E58+1</f>
        <v>44008</v>
      </c>
      <c r="F62" s="57" t="s">
        <v>196</v>
      </c>
      <c r="G62" s="57">
        <v>9003</v>
      </c>
      <c r="H62" s="110" t="s">
        <v>197</v>
      </c>
      <c r="I62" s="110"/>
      <c r="J62" s="57" t="s">
        <v>69</v>
      </c>
      <c r="K62" s="57"/>
      <c r="L62" s="123">
        <v>5</v>
      </c>
    </row>
    <row r="63" spans="1:12" ht="29.1" customHeight="1">
      <c r="A63" s="5"/>
      <c r="B63" s="6"/>
      <c r="C63" s="8"/>
      <c r="D63" s="121"/>
      <c r="E63" s="122"/>
      <c r="F63" s="57" t="s">
        <v>161</v>
      </c>
      <c r="G63" s="57">
        <v>9003</v>
      </c>
      <c r="H63" s="102" t="s">
        <v>205</v>
      </c>
      <c r="I63" s="103"/>
      <c r="J63" s="57" t="s">
        <v>69</v>
      </c>
      <c r="K63" s="57"/>
      <c r="L63" s="123">
        <v>1</v>
      </c>
    </row>
    <row r="64" spans="1:12" ht="29.1" customHeight="1">
      <c r="A64" s="5"/>
      <c r="B64" s="6"/>
      <c r="C64" s="8"/>
      <c r="D64" s="121"/>
      <c r="E64" s="122"/>
      <c r="F64" s="57" t="s">
        <v>155</v>
      </c>
      <c r="G64" s="57">
        <v>9003</v>
      </c>
      <c r="H64" s="102" t="s">
        <v>212</v>
      </c>
      <c r="I64" s="103"/>
      <c r="J64" s="57" t="s">
        <v>69</v>
      </c>
      <c r="K64" s="57"/>
      <c r="L64" s="123">
        <v>1</v>
      </c>
    </row>
    <row r="65" spans="1:12" ht="29.1" customHeight="1">
      <c r="A65" s="5"/>
      <c r="B65" s="6"/>
      <c r="C65" s="8"/>
      <c r="D65" s="121"/>
      <c r="E65" s="122"/>
      <c r="F65" s="57" t="s">
        <v>17</v>
      </c>
      <c r="G65" s="57">
        <v>9003</v>
      </c>
      <c r="H65" s="102" t="s">
        <v>215</v>
      </c>
      <c r="I65" s="103"/>
      <c r="J65" s="57" t="s">
        <v>69</v>
      </c>
      <c r="K65" s="57"/>
      <c r="L65" s="123">
        <v>1</v>
      </c>
    </row>
    <row r="66" spans="1:12" ht="29.1" customHeight="1">
      <c r="A66" s="5" t="str">
        <f t="shared" si="0"/>
        <v/>
      </c>
      <c r="B66" s="6">
        <f t="shared" si="1"/>
        <v>6</v>
      </c>
      <c r="C66" s="8"/>
      <c r="D66" s="121" t="str">
        <f t="shared" si="2"/>
        <v>Sat</v>
      </c>
      <c r="E66" s="122">
        <f>+E62+1</f>
        <v>44009</v>
      </c>
      <c r="F66" s="57"/>
      <c r="G66" s="57"/>
      <c r="H66" s="110"/>
      <c r="I66" s="110"/>
      <c r="J66" s="57"/>
      <c r="K66" s="57"/>
      <c r="L66" s="123"/>
    </row>
    <row r="67" spans="1:12" ht="29.1" customHeight="1">
      <c r="A67" s="5" t="str">
        <f t="shared" si="0"/>
        <v/>
      </c>
      <c r="B67" s="6">
        <f t="shared" si="1"/>
        <v>7</v>
      </c>
      <c r="C67" s="8"/>
      <c r="D67" s="121" t="str">
        <f t="shared" si="2"/>
        <v>Sun</v>
      </c>
      <c r="E67" s="122">
        <f t="shared" si="3"/>
        <v>44010</v>
      </c>
      <c r="F67" s="57"/>
      <c r="G67" s="57"/>
      <c r="H67" s="110"/>
      <c r="I67" s="110"/>
      <c r="J67" s="57"/>
      <c r="K67" s="57"/>
      <c r="L67" s="123"/>
    </row>
    <row r="68" spans="1:12" ht="29.1" customHeight="1">
      <c r="A68" s="5">
        <f t="shared" si="0"/>
        <v>1</v>
      </c>
      <c r="B68" s="6">
        <f>WEEKDAY(E67+1,2)</f>
        <v>1</v>
      </c>
      <c r="C68" s="8"/>
      <c r="D68" s="121" t="str">
        <f t="shared" si="2"/>
        <v>Mo</v>
      </c>
      <c r="E68" s="122">
        <f>IF(MONTH(E67+1)&gt;MONTH(E67),"",E67+1)</f>
        <v>44011</v>
      </c>
      <c r="F68" s="57" t="s">
        <v>196</v>
      </c>
      <c r="G68" s="57">
        <v>9003</v>
      </c>
      <c r="H68" s="110" t="s">
        <v>197</v>
      </c>
      <c r="I68" s="110"/>
      <c r="J68" s="57" t="s">
        <v>69</v>
      </c>
      <c r="K68" s="57"/>
      <c r="L68" s="123">
        <v>4</v>
      </c>
    </row>
    <row r="69" spans="1:12" ht="29.1" customHeight="1">
      <c r="A69" s="5"/>
      <c r="B69" s="6"/>
      <c r="C69" s="8"/>
      <c r="D69" s="121"/>
      <c r="E69" s="122"/>
      <c r="F69" s="57" t="s">
        <v>161</v>
      </c>
      <c r="G69" s="57">
        <v>9003</v>
      </c>
      <c r="H69" s="102" t="s">
        <v>205</v>
      </c>
      <c r="I69" s="103"/>
      <c r="J69" s="57" t="s">
        <v>69</v>
      </c>
      <c r="K69" s="57"/>
      <c r="L69" s="123">
        <v>2</v>
      </c>
    </row>
    <row r="70" spans="1:12" ht="27.75" customHeight="1">
      <c r="A70" s="5"/>
      <c r="B70" s="6"/>
      <c r="C70" s="8"/>
      <c r="D70" s="121"/>
      <c r="E70" s="122"/>
      <c r="F70" s="57" t="s">
        <v>109</v>
      </c>
      <c r="G70" s="57">
        <v>9003</v>
      </c>
      <c r="H70" s="102" t="s">
        <v>199</v>
      </c>
      <c r="I70" s="103"/>
      <c r="J70" s="57" t="s">
        <v>69</v>
      </c>
      <c r="K70" s="57"/>
      <c r="L70" s="123">
        <v>2</v>
      </c>
    </row>
    <row r="71" spans="1:12" ht="29.1" customHeight="1">
      <c r="A71" s="5">
        <f>IF(OR(C71="f",C71="u",C71="F",C71="U"),"",IF(OR(B71=1,B71=2,B71=3,B71=4,B71=5),1,""))</f>
        <v>1</v>
      </c>
      <c r="B71" s="6">
        <f>WEEKDAY(E68+1,2)</f>
        <v>2</v>
      </c>
      <c r="C71" s="8"/>
      <c r="D71" s="121" t="str">
        <f>IF(B71=1,"Mo",IF(B71=2,"Tue",IF(B71=3,"Wed",IF(B71=4,"Thu",IF(B71=5,"Fri",IF(B71=6,"Sat",IF(B71=7,"Sun","")))))))</f>
        <v>Tue</v>
      </c>
      <c r="E71" s="122">
        <f>IF(MONTH(E68+1)&gt;MONTH(E68),"",E68+1)</f>
        <v>44012</v>
      </c>
      <c r="F71" s="57" t="s">
        <v>196</v>
      </c>
      <c r="G71" s="57">
        <v>9003</v>
      </c>
      <c r="H71" s="110" t="s">
        <v>197</v>
      </c>
      <c r="I71" s="110"/>
      <c r="J71" s="57" t="s">
        <v>69</v>
      </c>
      <c r="K71" s="57"/>
      <c r="L71" s="123">
        <v>4</v>
      </c>
    </row>
    <row r="72" spans="1:12" ht="29.1" customHeight="1">
      <c r="A72" s="5"/>
      <c r="B72" s="6"/>
      <c r="C72" s="48"/>
      <c r="D72" s="121"/>
      <c r="E72" s="122"/>
      <c r="F72" s="57" t="s">
        <v>210</v>
      </c>
      <c r="G72" s="57">
        <v>9003</v>
      </c>
      <c r="H72" s="124" t="s">
        <v>199</v>
      </c>
      <c r="I72" s="124"/>
      <c r="J72" s="57" t="s">
        <v>69</v>
      </c>
      <c r="K72" s="57"/>
      <c r="L72" s="123">
        <v>1</v>
      </c>
    </row>
    <row r="73" spans="1:12" ht="29.1" customHeight="1">
      <c r="A73" s="5"/>
      <c r="B73" s="6"/>
      <c r="C73" s="48"/>
      <c r="D73" s="121"/>
      <c r="E73" s="122"/>
      <c r="F73" s="57" t="s">
        <v>161</v>
      </c>
      <c r="G73" s="57">
        <v>9003</v>
      </c>
      <c r="H73" s="124" t="s">
        <v>205</v>
      </c>
      <c r="I73" s="124"/>
      <c r="J73" s="57" t="s">
        <v>69</v>
      </c>
      <c r="K73" s="57"/>
      <c r="L73" s="123">
        <v>1</v>
      </c>
    </row>
    <row r="74" spans="1:12" ht="29.1" customHeight="1">
      <c r="A74" s="5"/>
      <c r="B74" s="6"/>
      <c r="C74" s="48"/>
      <c r="D74" s="121"/>
      <c r="E74" s="122"/>
      <c r="F74" s="57"/>
      <c r="G74" s="57">
        <v>9004</v>
      </c>
      <c r="H74" s="124" t="s">
        <v>211</v>
      </c>
      <c r="I74" s="124"/>
      <c r="J74" s="57" t="s">
        <v>69</v>
      </c>
      <c r="K74" s="57"/>
      <c r="L74" s="123">
        <v>2</v>
      </c>
    </row>
    <row r="75" spans="1:12" ht="30" customHeight="1" thickBot="1">
      <c r="D75" s="49"/>
      <c r="E75" s="21"/>
      <c r="F75" s="50"/>
      <c r="G75" s="51"/>
      <c r="H75" s="52"/>
      <c r="I75" s="53" t="s">
        <v>1</v>
      </c>
      <c r="J75" s="54"/>
      <c r="K75" s="55"/>
      <c r="L75" s="56">
        <f>SUM(L9:L74)</f>
        <v>164</v>
      </c>
    </row>
    <row r="76" spans="1:12" ht="30" customHeight="1" thickBot="1">
      <c r="D76" s="9"/>
      <c r="E76" s="10"/>
      <c r="F76" s="21"/>
      <c r="G76" s="21"/>
      <c r="H76" s="21"/>
      <c r="I76" s="11" t="s">
        <v>2</v>
      </c>
      <c r="J76" s="12"/>
      <c r="K76" s="10"/>
      <c r="L76" s="13">
        <f>SUM(L75/8)</f>
        <v>20.5</v>
      </c>
    </row>
  </sheetData>
  <mergeCells count="75">
    <mergeCell ref="H40:I40"/>
    <mergeCell ref="H26:I26"/>
    <mergeCell ref="H30:I30"/>
    <mergeCell ref="H54:I54"/>
    <mergeCell ref="H61:I61"/>
    <mergeCell ref="H64:I64"/>
    <mergeCell ref="H65:I65"/>
    <mergeCell ref="H69:I69"/>
    <mergeCell ref="H70:I70"/>
    <mergeCell ref="H51:I51"/>
    <mergeCell ref="H56:I56"/>
    <mergeCell ref="H59:I59"/>
    <mergeCell ref="H60:I60"/>
    <mergeCell ref="H63:I63"/>
    <mergeCell ref="H53:I53"/>
    <mergeCell ref="H72:I72"/>
    <mergeCell ref="H73:I73"/>
    <mergeCell ref="H9:I9"/>
    <mergeCell ref="H12:I12"/>
    <mergeCell ref="H17:I17"/>
    <mergeCell ref="H21:I21"/>
    <mergeCell ref="H22:I22"/>
    <mergeCell ref="H28:I28"/>
    <mergeCell ref="H34:I34"/>
    <mergeCell ref="H35:I35"/>
    <mergeCell ref="H37:I37"/>
    <mergeCell ref="H38:I38"/>
    <mergeCell ref="H42:I42"/>
    <mergeCell ref="H43:I43"/>
    <mergeCell ref="H45:I45"/>
    <mergeCell ref="H49:I49"/>
    <mergeCell ref="H71:I71"/>
    <mergeCell ref="C7:C8"/>
    <mergeCell ref="D7:E8"/>
    <mergeCell ref="F7:F8"/>
    <mergeCell ref="G7:G8"/>
    <mergeCell ref="H31:I31"/>
    <mergeCell ref="H27:I27"/>
    <mergeCell ref="H18:I18"/>
    <mergeCell ref="H19:I19"/>
    <mergeCell ref="H20:I20"/>
    <mergeCell ref="H41:I41"/>
    <mergeCell ref="H55:I55"/>
    <mergeCell ref="H44:I44"/>
    <mergeCell ref="H47:I47"/>
    <mergeCell ref="H46:I46"/>
    <mergeCell ref="H50:I50"/>
    <mergeCell ref="H39:I39"/>
    <mergeCell ref="D5:E5"/>
    <mergeCell ref="J6:L6"/>
    <mergeCell ref="H23:I23"/>
    <mergeCell ref="H25:I25"/>
    <mergeCell ref="J7:J8"/>
    <mergeCell ref="K7:K8"/>
    <mergeCell ref="H7:I8"/>
    <mergeCell ref="H16:I16"/>
    <mergeCell ref="L7:L8"/>
    <mergeCell ref="H13:I13"/>
    <mergeCell ref="H15:I15"/>
    <mergeCell ref="H74:I74"/>
    <mergeCell ref="H24:I24"/>
    <mergeCell ref="D1:L1"/>
    <mergeCell ref="H62:I62"/>
    <mergeCell ref="H66:I66"/>
    <mergeCell ref="H67:I67"/>
    <mergeCell ref="H68:I68"/>
    <mergeCell ref="H29:I29"/>
    <mergeCell ref="H14:I14"/>
    <mergeCell ref="H48:I48"/>
    <mergeCell ref="H52:I52"/>
    <mergeCell ref="H32:I32"/>
    <mergeCell ref="H33:I33"/>
    <mergeCell ref="H11:I11"/>
    <mergeCell ref="H58:I58"/>
    <mergeCell ref="H36:I36"/>
  </mergeCells>
  <phoneticPr fontId="0" type="noConversion"/>
  <conditionalFormatting sqref="C9:C70">
    <cfRule type="expression" dxfId="16" priority="2067" stopIfTrue="1">
      <formula>IF($A9=1,B9,)</formula>
    </cfRule>
    <cfRule type="expression" dxfId="15" priority="2068" stopIfTrue="1">
      <formula>IF($A9="",B9,)</formula>
    </cfRule>
  </conditionalFormatting>
  <conditionalFormatting sqref="E9:E10">
    <cfRule type="expression" dxfId="14" priority="2069" stopIfTrue="1">
      <formula>IF($A9="",B9,"")</formula>
    </cfRule>
  </conditionalFormatting>
  <conditionalFormatting sqref="E11:E70">
    <cfRule type="expression" dxfId="13" priority="2070" stopIfTrue="1">
      <formula>IF($A11&lt;&gt;1,B11,"")</formula>
    </cfRule>
  </conditionalFormatting>
  <conditionalFormatting sqref="D9:D70">
    <cfRule type="expression" dxfId="12" priority="2071" stopIfTrue="1">
      <formula>IF($A9="",B9,)</formula>
    </cfRule>
  </conditionalFormatting>
  <conditionalFormatting sqref="G9:G67">
    <cfRule type="expression" dxfId="11" priority="2072" stopIfTrue="1">
      <formula>#REF!="Freelancer"</formula>
    </cfRule>
    <cfRule type="expression" dxfId="10" priority="2073" stopIfTrue="1">
      <formula>#REF!="DTC Int. Staff"</formula>
    </cfRule>
  </conditionalFormatting>
  <conditionalFormatting sqref="G67 G32:G45 G19:G30 G47:G65">
    <cfRule type="expression" dxfId="9" priority="2065" stopIfTrue="1">
      <formula>$F$5="Freelancer"</formula>
    </cfRule>
    <cfRule type="expression" dxfId="8" priority="2066" stopIfTrue="1">
      <formula>$F$5="DTC Int. Staff"</formula>
    </cfRule>
  </conditionalFormatting>
  <conditionalFormatting sqref="G11:G16">
    <cfRule type="expression" dxfId="7" priority="15" stopIfTrue="1">
      <formula>#REF!="Freelancer"</formula>
    </cfRule>
    <cfRule type="expression" dxfId="6" priority="16" stopIfTrue="1">
      <formula>#REF!="DTC Int. Staff"</formula>
    </cfRule>
  </conditionalFormatting>
  <conditionalFormatting sqref="G11:G16">
    <cfRule type="expression" dxfId="5" priority="13" stopIfTrue="1">
      <formula>$F$5="Freelancer"</formula>
    </cfRule>
    <cfRule type="expression" dxfId="4" priority="14" stopIfTrue="1">
      <formula>$F$5="DTC Int. Staff"</formula>
    </cfRule>
  </conditionalFormatting>
  <conditionalFormatting sqref="C71:C74">
    <cfRule type="expression" dxfId="3" priority="5" stopIfTrue="1">
      <formula>IF($A71=1,B71,)</formula>
    </cfRule>
    <cfRule type="expression" dxfId="2" priority="6" stopIfTrue="1">
      <formula>IF($A71="",B71,)</formula>
    </cfRule>
  </conditionalFormatting>
  <conditionalFormatting sqref="E71:E74">
    <cfRule type="expression" dxfId="1" priority="7" stopIfTrue="1">
      <formula>IF($A71&lt;&gt;1,B71,"")</formula>
    </cfRule>
  </conditionalFormatting>
  <conditionalFormatting sqref="D71:D74">
    <cfRule type="expression" dxfId="0" priority="8" stopIfTrue="1">
      <formula>IF($A71="",B71,)</formula>
    </cfRule>
  </conditionalFormatting>
  <dataValidations count="2">
    <dataValidation type="list" allowBlank="1" showInputMessage="1" showErrorMessage="1" sqref="G68:G74 F9:F74" xr:uid="{00000000-0002-0000-0100-000000000000}">
      <formula1>Project_Number</formula1>
    </dataValidation>
    <dataValidation type="list" allowBlank="1" showInputMessage="1" showErrorMessage="1" sqref="G9:G6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workbookViewId="0">
      <selection activeCell="B77" sqref="B77"/>
    </sheetView>
  </sheetViews>
  <sheetFormatPr defaultColWidth="11.42578125" defaultRowHeight="12.75"/>
  <cols>
    <col min="1" max="1" width="13.42578125" style="17" bestFit="1" customWidth="1"/>
    <col min="2" max="2" width="29.140625" style="17" bestFit="1" customWidth="1"/>
    <col min="3" max="3" width="3.42578125" style="27" customWidth="1"/>
    <col min="4" max="4" width="13.5703125" bestFit="1" customWidth="1"/>
    <col min="5" max="5" width="30.5703125" bestFit="1" customWidth="1"/>
  </cols>
  <sheetData>
    <row r="1" spans="1:14">
      <c r="A1" s="19" t="s">
        <v>6</v>
      </c>
      <c r="B1" s="19" t="s">
        <v>7</v>
      </c>
      <c r="C1" s="26"/>
      <c r="D1" s="19" t="s">
        <v>15</v>
      </c>
      <c r="E1" s="19" t="s">
        <v>8</v>
      </c>
    </row>
    <row r="2" spans="1:14">
      <c r="A2" s="32" t="s">
        <v>139</v>
      </c>
      <c r="B2" s="17" t="s">
        <v>140</v>
      </c>
      <c r="D2" s="18">
        <v>9001</v>
      </c>
      <c r="E2" s="17" t="s">
        <v>71</v>
      </c>
    </row>
    <row r="3" spans="1:14">
      <c r="A3" s="32" t="s">
        <v>141</v>
      </c>
      <c r="B3" s="17" t="s">
        <v>142</v>
      </c>
      <c r="D3" s="18">
        <v>9002</v>
      </c>
      <c r="E3" s="17" t="s">
        <v>134</v>
      </c>
    </row>
    <row r="4" spans="1:14">
      <c r="A4" s="32" t="s">
        <v>143</v>
      </c>
      <c r="B4" s="17" t="s">
        <v>144</v>
      </c>
      <c r="D4" s="18">
        <v>9003</v>
      </c>
      <c r="E4" s="17" t="s">
        <v>135</v>
      </c>
    </row>
    <row r="5" spans="1:14">
      <c r="A5" s="32" t="s">
        <v>145</v>
      </c>
      <c r="B5" s="17" t="s">
        <v>146</v>
      </c>
      <c r="D5" s="18">
        <v>9004</v>
      </c>
      <c r="E5" s="17" t="s">
        <v>136</v>
      </c>
    </row>
    <row r="6" spans="1:14">
      <c r="A6" s="32" t="s">
        <v>147</v>
      </c>
      <c r="B6" s="17" t="s">
        <v>148</v>
      </c>
      <c r="D6" s="18">
        <v>9005</v>
      </c>
      <c r="E6" s="17" t="s">
        <v>72</v>
      </c>
    </row>
    <row r="7" spans="1:14">
      <c r="A7" s="32" t="s">
        <v>149</v>
      </c>
      <c r="B7" s="17" t="s">
        <v>150</v>
      </c>
      <c r="D7" s="18">
        <v>9007</v>
      </c>
      <c r="E7" s="17" t="s">
        <v>73</v>
      </c>
    </row>
    <row r="8" spans="1:14">
      <c r="A8" s="32" t="s">
        <v>151</v>
      </c>
      <c r="B8" s="17" t="s">
        <v>152</v>
      </c>
      <c r="D8" s="18">
        <v>9008</v>
      </c>
      <c r="E8" s="17" t="s">
        <v>74</v>
      </c>
    </row>
    <row r="9" spans="1:14">
      <c r="A9" s="32" t="s">
        <v>153</v>
      </c>
      <c r="B9" s="17" t="s">
        <v>154</v>
      </c>
      <c r="D9" s="18">
        <v>9010</v>
      </c>
      <c r="E9" s="17" t="s">
        <v>75</v>
      </c>
    </row>
    <row r="10" spans="1:14">
      <c r="A10" s="32" t="s">
        <v>155</v>
      </c>
      <c r="B10" s="17" t="s">
        <v>156</v>
      </c>
      <c r="D10" s="18">
        <v>9013</v>
      </c>
      <c r="E10" s="17" t="s">
        <v>76</v>
      </c>
    </row>
    <row r="11" spans="1:14">
      <c r="A11" s="32" t="s">
        <v>157</v>
      </c>
      <c r="B11" s="17" t="s">
        <v>158</v>
      </c>
      <c r="D11" s="18">
        <v>9014</v>
      </c>
      <c r="E11" s="17" t="s">
        <v>77</v>
      </c>
    </row>
    <row r="12" spans="1:14">
      <c r="A12" s="32" t="s">
        <v>159</v>
      </c>
      <c r="B12" s="17" t="s">
        <v>160</v>
      </c>
      <c r="D12" s="18">
        <v>9015</v>
      </c>
      <c r="E12" s="17" t="s">
        <v>78</v>
      </c>
    </row>
    <row r="13" spans="1:14">
      <c r="A13" s="32" t="s">
        <v>161</v>
      </c>
      <c r="B13" s="17" t="s">
        <v>162</v>
      </c>
    </row>
    <row r="14" spans="1:14">
      <c r="A14" s="32" t="s">
        <v>163</v>
      </c>
      <c r="B14" s="17" t="s">
        <v>164</v>
      </c>
      <c r="N14" s="25"/>
    </row>
    <row r="15" spans="1:14">
      <c r="A15" s="32" t="s">
        <v>165</v>
      </c>
      <c r="B15" s="17" t="s">
        <v>166</v>
      </c>
    </row>
    <row r="16" spans="1:14">
      <c r="A16" s="32" t="s">
        <v>167</v>
      </c>
      <c r="B16" s="17" t="s">
        <v>168</v>
      </c>
    </row>
    <row r="17" spans="1:14">
      <c r="A17" s="32" t="s">
        <v>169</v>
      </c>
      <c r="B17" s="17" t="s">
        <v>170</v>
      </c>
      <c r="D17" s="18"/>
    </row>
    <row r="18" spans="1:14">
      <c r="A18" s="32" t="s">
        <v>171</v>
      </c>
      <c r="B18" s="17" t="s">
        <v>172</v>
      </c>
      <c r="D18" s="18"/>
    </row>
    <row r="19" spans="1:14">
      <c r="A19" s="32" t="s">
        <v>121</v>
      </c>
      <c r="B19" s="17" t="s">
        <v>122</v>
      </c>
      <c r="D19" s="18"/>
    </row>
    <row r="20" spans="1:14">
      <c r="A20" s="32" t="s">
        <v>119</v>
      </c>
      <c r="B20" s="17" t="s">
        <v>120</v>
      </c>
      <c r="D20" s="18"/>
    </row>
    <row r="21" spans="1:14">
      <c r="A21" s="32" t="s">
        <v>117</v>
      </c>
      <c r="B21" s="17" t="s">
        <v>118</v>
      </c>
      <c r="D21" s="18"/>
    </row>
    <row r="22" spans="1:14">
      <c r="A22" s="32" t="s">
        <v>115</v>
      </c>
      <c r="B22" s="17" t="s">
        <v>116</v>
      </c>
      <c r="D22" s="18"/>
    </row>
    <row r="23" spans="1:14">
      <c r="A23" s="32" t="s">
        <v>113</v>
      </c>
      <c r="B23" s="17" t="s">
        <v>114</v>
      </c>
      <c r="D23" s="18"/>
    </row>
    <row r="24" spans="1:14">
      <c r="A24" s="32" t="s">
        <v>111</v>
      </c>
      <c r="B24" s="17" t="s">
        <v>112</v>
      </c>
      <c r="D24" s="18"/>
    </row>
    <row r="25" spans="1:14">
      <c r="A25" s="32" t="s">
        <v>109</v>
      </c>
      <c r="B25" s="17" t="s">
        <v>110</v>
      </c>
      <c r="D25" s="18"/>
    </row>
    <row r="26" spans="1:14">
      <c r="A26" s="32" t="s">
        <v>107</v>
      </c>
      <c r="B26" s="17" t="s">
        <v>108</v>
      </c>
      <c r="D26" s="18"/>
    </row>
    <row r="27" spans="1:14">
      <c r="A27" s="32" t="s">
        <v>105</v>
      </c>
      <c r="B27" s="17" t="s">
        <v>106</v>
      </c>
    </row>
    <row r="28" spans="1:14">
      <c r="A28" s="32" t="s">
        <v>103</v>
      </c>
      <c r="B28" s="17" t="s">
        <v>104</v>
      </c>
    </row>
    <row r="29" spans="1:14">
      <c r="A29" s="32" t="s">
        <v>101</v>
      </c>
      <c r="B29" s="17" t="s">
        <v>102</v>
      </c>
    </row>
    <row r="30" spans="1:14">
      <c r="A30" s="32" t="s">
        <v>99</v>
      </c>
      <c r="B30" s="17" t="s">
        <v>100</v>
      </c>
    </row>
    <row r="31" spans="1:14">
      <c r="A31" s="32" t="s">
        <v>97</v>
      </c>
      <c r="B31" s="17" t="s">
        <v>98</v>
      </c>
    </row>
    <row r="32" spans="1:14">
      <c r="A32" s="32" t="s">
        <v>95</v>
      </c>
      <c r="B32" s="17" t="s">
        <v>96</v>
      </c>
      <c r="N32" s="25"/>
    </row>
    <row r="33" spans="1:2">
      <c r="A33" s="32" t="s">
        <v>93</v>
      </c>
      <c r="B33" s="17" t="s">
        <v>94</v>
      </c>
    </row>
    <row r="34" spans="1:2">
      <c r="A34" s="32" t="s">
        <v>91</v>
      </c>
      <c r="B34" s="17" t="s">
        <v>92</v>
      </c>
    </row>
    <row r="35" spans="1:2">
      <c r="A35" s="32" t="s">
        <v>89</v>
      </c>
      <c r="B35" s="17" t="s">
        <v>90</v>
      </c>
    </row>
    <row r="36" spans="1:2">
      <c r="A36" s="32" t="s">
        <v>87</v>
      </c>
      <c r="B36" s="17" t="s">
        <v>88</v>
      </c>
    </row>
    <row r="37" spans="1:2">
      <c r="A37" s="32" t="s">
        <v>85</v>
      </c>
      <c r="B37" s="17" t="s">
        <v>86</v>
      </c>
    </row>
    <row r="38" spans="1:2">
      <c r="A38" s="32" t="s">
        <v>123</v>
      </c>
      <c r="B38" s="17" t="s">
        <v>124</v>
      </c>
    </row>
    <row r="39" spans="1:2">
      <c r="A39" s="32" t="s">
        <v>17</v>
      </c>
      <c r="B39" s="17" t="s">
        <v>18</v>
      </c>
    </row>
    <row r="40" spans="1:2">
      <c r="A40" s="32" t="s">
        <v>19</v>
      </c>
      <c r="B40" s="17" t="s">
        <v>20</v>
      </c>
    </row>
    <row r="41" spans="1:2">
      <c r="A41" s="32" t="s">
        <v>173</v>
      </c>
      <c r="B41" s="17" t="s">
        <v>174</v>
      </c>
    </row>
    <row r="42" spans="1:2">
      <c r="A42" s="32" t="s">
        <v>125</v>
      </c>
      <c r="B42" s="17" t="s">
        <v>126</v>
      </c>
    </row>
    <row r="43" spans="1:2">
      <c r="A43" s="32" t="s">
        <v>21</v>
      </c>
      <c r="B43" s="17" t="s">
        <v>22</v>
      </c>
    </row>
    <row r="44" spans="1:2">
      <c r="A44" s="32" t="s">
        <v>23</v>
      </c>
      <c r="B44" s="17" t="s">
        <v>24</v>
      </c>
    </row>
    <row r="45" spans="1:2">
      <c r="A45" s="32" t="s">
        <v>25</v>
      </c>
      <c r="B45" s="17" t="s">
        <v>26</v>
      </c>
    </row>
    <row r="46" spans="1:2">
      <c r="A46" s="32" t="s">
        <v>27</v>
      </c>
      <c r="B46" s="17" t="s">
        <v>28</v>
      </c>
    </row>
    <row r="47" spans="1:2">
      <c r="A47" s="32" t="s">
        <v>29</v>
      </c>
      <c r="B47" s="17" t="s">
        <v>30</v>
      </c>
    </row>
    <row r="48" spans="1:2">
      <c r="A48" s="32" t="s">
        <v>31</v>
      </c>
      <c r="B48" s="17" t="s">
        <v>32</v>
      </c>
    </row>
    <row r="49" spans="1:2">
      <c r="A49" s="32" t="s">
        <v>33</v>
      </c>
      <c r="B49" s="17" t="s">
        <v>34</v>
      </c>
    </row>
    <row r="50" spans="1:2">
      <c r="A50" s="32" t="s">
        <v>35</v>
      </c>
      <c r="B50" s="17" t="s">
        <v>36</v>
      </c>
    </row>
    <row r="51" spans="1:2">
      <c r="A51" s="32" t="s">
        <v>127</v>
      </c>
      <c r="B51" s="17" t="s">
        <v>128</v>
      </c>
    </row>
    <row r="52" spans="1:2">
      <c r="A52" s="32" t="s">
        <v>37</v>
      </c>
      <c r="B52" s="17" t="s">
        <v>38</v>
      </c>
    </row>
    <row r="53" spans="1:2">
      <c r="A53" s="32" t="s">
        <v>39</v>
      </c>
      <c r="B53" s="17" t="s">
        <v>40</v>
      </c>
    </row>
    <row r="54" spans="1:2">
      <c r="A54" s="32" t="s">
        <v>41</v>
      </c>
      <c r="B54" s="17" t="s">
        <v>42</v>
      </c>
    </row>
    <row r="55" spans="1:2">
      <c r="A55" s="32" t="s">
        <v>43</v>
      </c>
      <c r="B55" s="17" t="s">
        <v>44</v>
      </c>
    </row>
    <row r="56" spans="1:2">
      <c r="A56" s="32" t="s">
        <v>45</v>
      </c>
      <c r="B56" s="17" t="s">
        <v>46</v>
      </c>
    </row>
    <row r="57" spans="1:2">
      <c r="A57" s="32" t="s">
        <v>129</v>
      </c>
      <c r="B57" s="17" t="s">
        <v>130</v>
      </c>
    </row>
    <row r="58" spans="1:2">
      <c r="A58" s="32" t="s">
        <v>47</v>
      </c>
      <c r="B58" s="17" t="s">
        <v>48</v>
      </c>
    </row>
    <row r="59" spans="1:2">
      <c r="A59" s="32" t="s">
        <v>49</v>
      </c>
      <c r="B59" s="17" t="s">
        <v>50</v>
      </c>
    </row>
    <row r="60" spans="1:2">
      <c r="A60" s="32" t="s">
        <v>131</v>
      </c>
      <c r="B60" s="17" t="s">
        <v>16</v>
      </c>
    </row>
    <row r="61" spans="1:2">
      <c r="A61" s="32" t="s">
        <v>51</v>
      </c>
      <c r="B61" s="17" t="s">
        <v>52</v>
      </c>
    </row>
    <row r="62" spans="1:2">
      <c r="A62" s="32" t="s">
        <v>53</v>
      </c>
      <c r="B62" s="17" t="s">
        <v>54</v>
      </c>
    </row>
    <row r="63" spans="1:2">
      <c r="A63" s="32" t="s">
        <v>132</v>
      </c>
      <c r="B63" s="17" t="s">
        <v>133</v>
      </c>
    </row>
    <row r="64" spans="1:2">
      <c r="A64" s="32" t="s">
        <v>55</v>
      </c>
      <c r="B64" s="17" t="s">
        <v>56</v>
      </c>
    </row>
    <row r="65" spans="1:2">
      <c r="A65" s="32" t="s">
        <v>83</v>
      </c>
      <c r="B65" s="17" t="s">
        <v>84</v>
      </c>
    </row>
    <row r="66" spans="1:2">
      <c r="A66" s="32" t="s">
        <v>57</v>
      </c>
      <c r="B66" s="17" t="s">
        <v>58</v>
      </c>
    </row>
    <row r="67" spans="1:2">
      <c r="A67" s="32" t="s">
        <v>59</v>
      </c>
      <c r="B67" s="17" t="s">
        <v>60</v>
      </c>
    </row>
    <row r="68" spans="1:2">
      <c r="A68" s="32" t="s">
        <v>61</v>
      </c>
      <c r="B68" s="17" t="s">
        <v>62</v>
      </c>
    </row>
    <row r="69" spans="1:2">
      <c r="A69" s="32" t="s">
        <v>81</v>
      </c>
      <c r="B69" s="17" t="s">
        <v>82</v>
      </c>
    </row>
    <row r="70" spans="1:2">
      <c r="A70" s="32" t="s">
        <v>79</v>
      </c>
      <c r="B70" s="17" t="s">
        <v>80</v>
      </c>
    </row>
    <row r="71" spans="1:2">
      <c r="A71" s="32" t="s">
        <v>63</v>
      </c>
      <c r="B71" s="17"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2020-07-09T13:04:59Z</dcterms:modified>
</cp:coreProperties>
</file>