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8_{E904DE26-4FAD-4968-A814-2768832CC983}" xr6:coauthVersionLast="46" xr6:coauthVersionMax="46" xr10:uidLastSave="{00000000-0000-0000-0000-000000000000}"/>
  <bookViews>
    <workbookView xWindow="20370" yWindow="-45" windowWidth="29040" windowHeight="15840" xr2:uid="{7CFB434D-C604-4200-9C10-FB03B62C5B6D}"/>
  </bookViews>
  <sheets>
    <sheet name="07_July Timesheet " sheetId="1" r:id="rId1"/>
  </sheets>
  <externalReferences>
    <externalReference r:id="rId2"/>
    <externalReference r:id="rId3"/>
  </externalReferences>
  <definedNames>
    <definedName name="consultant_level" localSheetId="0">[1]DropDownLists!#REF!</definedName>
    <definedName name="consultant_level">[2]DropDownLists!#REF!</definedName>
    <definedName name="jk">#REF!</definedName>
    <definedName name="Project_Number" localSheetId="0">[1]DropDownLists!$A$14:$A$206</definedName>
    <definedName name="Project_Number">[2]DropDownLists!$A$3:$A$195</definedName>
    <definedName name="SAP_Booking_Number" localSheetId="0">[1]DropDownLists!$D$2:$D$78</definedName>
    <definedName name="Staff_Type" localSheetId="0">[1]DropDownLists!#REF!</definedName>
    <definedName name="Staff_Type">[2]DropDownLists!#REF!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7" i="1" l="1"/>
  <c r="J76" i="1"/>
  <c r="J75" i="1"/>
  <c r="J74" i="1"/>
  <c r="J73" i="1"/>
  <c r="J72" i="1"/>
  <c r="J71" i="1"/>
  <c r="J70" i="1"/>
  <c r="J69" i="1"/>
  <c r="J68" i="1"/>
  <c r="J67" i="1"/>
  <c r="L63" i="1"/>
  <c r="L64" i="1" s="1"/>
  <c r="E60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E9" i="1"/>
  <c r="E12" i="1" s="1"/>
  <c r="D9" i="1"/>
  <c r="B9" i="1"/>
  <c r="A9" i="1"/>
  <c r="B7" i="1"/>
  <c r="F5" i="1"/>
  <c r="F4" i="1"/>
  <c r="F3" i="1"/>
  <c r="B12" i="1" l="1"/>
  <c r="E14" i="1"/>
  <c r="B14" i="1" l="1"/>
  <c r="E17" i="1"/>
  <c r="D12" i="1"/>
  <c r="A12" i="1"/>
  <c r="E18" i="1" l="1"/>
  <c r="B17" i="1"/>
  <c r="A14" i="1"/>
  <c r="D14" i="1"/>
  <c r="D17" i="1" l="1"/>
  <c r="A17" i="1"/>
  <c r="B18" i="1"/>
  <c r="E19" i="1"/>
  <c r="E20" i="1" l="1"/>
  <c r="B19" i="1"/>
  <c r="D18" i="1"/>
  <c r="A18" i="1"/>
  <c r="B20" i="1" l="1"/>
  <c r="E23" i="1"/>
  <c r="D19" i="1"/>
  <c r="A19" i="1"/>
  <c r="D20" i="1" l="1"/>
  <c r="A20" i="1"/>
  <c r="E24" i="1"/>
  <c r="B23" i="1"/>
  <c r="B24" i="1" l="1"/>
  <c r="E26" i="1"/>
  <c r="D23" i="1"/>
  <c r="A23" i="1"/>
  <c r="E27" i="1" l="1"/>
  <c r="B26" i="1"/>
  <c r="D24" i="1"/>
  <c r="A24" i="1"/>
  <c r="D26" i="1" l="1"/>
  <c r="A26" i="1"/>
  <c r="B27" i="1"/>
  <c r="E28" i="1"/>
  <c r="D27" i="1" l="1"/>
  <c r="A27" i="1"/>
  <c r="E29" i="1"/>
  <c r="B28" i="1"/>
  <c r="B29" i="1" l="1"/>
  <c r="E32" i="1"/>
  <c r="D28" i="1"/>
  <c r="A28" i="1"/>
  <c r="E33" i="1" l="1"/>
  <c r="B32" i="1"/>
  <c r="D29" i="1"/>
  <c r="A29" i="1"/>
  <c r="D32" i="1" l="1"/>
  <c r="A32" i="1"/>
  <c r="B33" i="1"/>
  <c r="E34" i="1"/>
  <c r="E37" i="1" l="1"/>
  <c r="B34" i="1"/>
  <c r="D33" i="1"/>
  <c r="A33" i="1"/>
  <c r="D34" i="1" l="1"/>
  <c r="A34" i="1"/>
  <c r="B37" i="1"/>
  <c r="E40" i="1"/>
  <c r="E41" i="1" l="1"/>
  <c r="B40" i="1"/>
  <c r="D37" i="1"/>
  <c r="A37" i="1"/>
  <c r="D40" i="1" l="1"/>
  <c r="A40" i="1"/>
  <c r="B41" i="1"/>
  <c r="E42" i="1"/>
  <c r="E45" i="1" l="1"/>
  <c r="B42" i="1"/>
  <c r="D41" i="1"/>
  <c r="A41" i="1"/>
  <c r="D42" i="1" l="1"/>
  <c r="A42" i="1"/>
  <c r="B45" i="1"/>
  <c r="E46" i="1"/>
  <c r="E49" i="1" l="1"/>
  <c r="B46" i="1"/>
  <c r="D45" i="1"/>
  <c r="A45" i="1"/>
  <c r="B49" i="1" l="1"/>
  <c r="E50" i="1"/>
  <c r="D46" i="1"/>
  <c r="A46" i="1"/>
  <c r="E51" i="1" l="1"/>
  <c r="B50" i="1"/>
  <c r="D49" i="1"/>
  <c r="A49" i="1"/>
  <c r="B51" i="1" l="1"/>
  <c r="E52" i="1"/>
  <c r="D50" i="1"/>
  <c r="A50" i="1"/>
  <c r="E53" i="1" l="1"/>
  <c r="B52" i="1"/>
  <c r="D51" i="1"/>
  <c r="A51" i="1"/>
  <c r="D52" i="1" l="1"/>
  <c r="A52" i="1"/>
  <c r="B53" i="1"/>
  <c r="E54" i="1"/>
  <c r="E55" i="1" l="1"/>
  <c r="B59" i="1" s="1"/>
  <c r="A59" i="1" s="1"/>
  <c r="B55" i="1"/>
  <c r="B54" i="1"/>
  <c r="D53" i="1"/>
  <c r="A53" i="1"/>
  <c r="D54" i="1" l="1"/>
  <c r="A54" i="1"/>
  <c r="D55" i="1"/>
  <c r="A55" i="1"/>
</calcChain>
</file>

<file path=xl/sharedStrings.xml><?xml version="1.0" encoding="utf-8"?>
<sst xmlns="http://schemas.openxmlformats.org/spreadsheetml/2006/main" count="167" uniqueCount="77">
  <si>
    <t>Timesheet TIME Consulting</t>
  </si>
  <si>
    <t>Name:</t>
  </si>
  <si>
    <t>Lastname:</t>
  </si>
  <si>
    <t>Employee ID:</t>
  </si>
  <si>
    <t>Project Number</t>
  </si>
  <si>
    <t>Account Number</t>
  </si>
  <si>
    <t>Task Description</t>
  </si>
  <si>
    <t>Location</t>
  </si>
  <si>
    <t>Remarks</t>
  </si>
  <si>
    <t>Hours</t>
  </si>
  <si>
    <t>TIME-201961</t>
  </si>
  <si>
    <t xml:space="preserve">Pure LRIC - Consultant Contract </t>
  </si>
  <si>
    <t>TIME</t>
  </si>
  <si>
    <t>จำนวนงาน</t>
  </si>
  <si>
    <t xml:space="preserve"> Total Hours</t>
  </si>
  <si>
    <t>TIME-202030</t>
  </si>
  <si>
    <t>Follow up all NBTC Audit Project</t>
  </si>
  <si>
    <r>
      <rPr>
        <b/>
        <sz val="14"/>
        <rFont val="Arial"/>
        <family val="2"/>
      </rPr>
      <t xml:space="preserve">9001 </t>
    </r>
    <r>
      <rPr>
        <sz val="14"/>
        <rFont val="Arial"/>
        <family val="2"/>
      </rPr>
      <t>Project Work</t>
    </r>
  </si>
  <si>
    <t>TIME-202054</t>
  </si>
  <si>
    <t>SACICT- Proposal Submission</t>
  </si>
  <si>
    <r>
      <rPr>
        <b/>
        <sz val="14"/>
        <rFont val="Arial"/>
        <family val="2"/>
      </rPr>
      <t xml:space="preserve">9002 </t>
    </r>
    <r>
      <rPr>
        <sz val="14"/>
        <rFont val="Arial"/>
        <family val="2"/>
      </rPr>
      <t>Project Support</t>
    </r>
  </si>
  <si>
    <t>TIME-202013</t>
  </si>
  <si>
    <t>MoI Cyber Security Proposal</t>
  </si>
  <si>
    <r>
      <rPr>
        <b/>
        <sz val="14"/>
        <rFont val="Arial"/>
        <family val="2"/>
      </rPr>
      <t>9003</t>
    </r>
    <r>
      <rPr>
        <sz val="11"/>
        <color theme="1"/>
        <rFont val="Calibri"/>
        <family val="2"/>
        <charset val="222"/>
        <scheme val="minor"/>
      </rPr>
      <t xml:space="preserve"> </t>
    </r>
    <r>
      <rPr>
        <sz val="14"/>
        <rFont val="Arial"/>
        <family val="2"/>
      </rPr>
      <t>Business Development</t>
    </r>
  </si>
  <si>
    <t>TIME-202029</t>
  </si>
  <si>
    <r>
      <rPr>
        <b/>
        <sz val="14"/>
        <rFont val="Arial"/>
        <family val="2"/>
      </rPr>
      <t xml:space="preserve">9004 </t>
    </r>
    <r>
      <rPr>
        <sz val="14"/>
        <rFont val="Arial"/>
        <family val="2"/>
      </rPr>
      <t>BD (No Project Number)</t>
    </r>
  </si>
  <si>
    <r>
      <rPr>
        <b/>
        <sz val="14"/>
        <rFont val="Arial"/>
        <family val="2"/>
      </rPr>
      <t>9005</t>
    </r>
    <r>
      <rPr>
        <sz val="11"/>
        <color theme="1"/>
        <rFont val="Calibri"/>
        <family val="2"/>
        <charset val="222"/>
        <scheme val="minor"/>
      </rPr>
      <t xml:space="preserve">  </t>
    </r>
    <r>
      <rPr>
        <sz val="14"/>
        <rFont val="Arial"/>
        <family val="2"/>
      </rPr>
      <t>BO Support</t>
    </r>
  </si>
  <si>
    <t>TIME-201960</t>
  </si>
  <si>
    <t>NBTC AS - Proposal/เอกสารหลักฐาน/คุยกับลูกค้า</t>
  </si>
  <si>
    <r>
      <rPr>
        <b/>
        <sz val="14"/>
        <rFont val="Arial"/>
        <family val="2"/>
      </rPr>
      <t>9007</t>
    </r>
    <r>
      <rPr>
        <sz val="11"/>
        <color theme="1"/>
        <rFont val="Calibri"/>
        <family val="2"/>
        <charset val="222"/>
        <scheme val="minor"/>
      </rPr>
      <t xml:space="preserve">  </t>
    </r>
    <r>
      <rPr>
        <sz val="14"/>
        <rFont val="Arial"/>
        <family val="2"/>
      </rPr>
      <t xml:space="preserve"> Training</t>
    </r>
  </si>
  <si>
    <t>SACICT - แก้ไข Financial Proposal/หนังสือยืนราคา</t>
  </si>
  <si>
    <r>
      <rPr>
        <b/>
        <sz val="14"/>
        <rFont val="Arial"/>
        <family val="2"/>
      </rPr>
      <t>9008</t>
    </r>
    <r>
      <rPr>
        <sz val="11"/>
        <color theme="1"/>
        <rFont val="Calibri"/>
        <family val="2"/>
        <charset val="222"/>
        <scheme val="minor"/>
      </rPr>
      <t xml:space="preserve">  </t>
    </r>
    <r>
      <rPr>
        <sz val="14"/>
        <rFont val="Arial"/>
        <family val="2"/>
      </rPr>
      <t xml:space="preserve"> Project Development</t>
    </r>
  </si>
  <si>
    <t>Khoa Phasa Day</t>
  </si>
  <si>
    <t>NBTC AS - TURAC Proposal/แก้ไข TIME Proposal</t>
  </si>
  <si>
    <t xml:space="preserve">NBTC AS - TURAC Proposal </t>
  </si>
  <si>
    <t>MoI Cyber Security Proposal - Final Check Up</t>
  </si>
  <si>
    <t>TIME-202043</t>
  </si>
  <si>
    <t>DGA Foreigner Platform - Proposal</t>
  </si>
  <si>
    <t>TIME-202059</t>
  </si>
  <si>
    <t>SAM LRS New Platform - First contact with clients &amp; Project kickoff</t>
  </si>
  <si>
    <t>SAM LRS New Platform - Proposal</t>
  </si>
  <si>
    <t>NBTC Pure LRIC - ติดต่อที่ปรึกษา/เอกสารเปลี่ยนบุคลากร</t>
  </si>
  <si>
    <t>MoI Cyber Security - เอกสารคุณวุฒิ</t>
  </si>
  <si>
    <t>SAM LRS New Platform - ราคากลางโครงการ</t>
  </si>
  <si>
    <t>SAM LRS New Platform - ติดต่อที่ปรึกษา</t>
  </si>
  <si>
    <t>NBTC AS - แก้ไข Financial Proposal/ คุยกับลูกค้า</t>
  </si>
  <si>
    <t>NBTC AS - คุยกับลูกค้า+จดหมายต่อรอง</t>
  </si>
  <si>
    <t>TIME-202058</t>
  </si>
  <si>
    <t>NBTC OTT Event</t>
  </si>
  <si>
    <t>NBTC AS - แก้ไข Financial Proposal/ จดหมายต่อรองราคา</t>
  </si>
  <si>
    <t>Home</t>
  </si>
  <si>
    <t>NBTC AS - แก้ไข Financial Proposal/จดหมายต่อรองราคา</t>
  </si>
  <si>
    <t>King Vajiralongkorn's Day</t>
  </si>
  <si>
    <t>TIME-202053</t>
  </si>
  <si>
    <t>TED Fund - Proposal</t>
  </si>
  <si>
    <t>SAM LRS - Proposal</t>
  </si>
  <si>
    <t>Thu</t>
  </si>
  <si>
    <t>NBTC AS - แก้ไข Financial Proposal + จดหมายต่อรองราคา</t>
  </si>
  <si>
    <t>TIME-202035</t>
  </si>
  <si>
    <t>Huawei 5G Thailand Insighy - Interview Summary</t>
  </si>
  <si>
    <t>Fri</t>
  </si>
  <si>
    <t>DGA Foreigner Platform</t>
  </si>
  <si>
    <t>Sum:</t>
  </si>
  <si>
    <t>Days:</t>
  </si>
  <si>
    <t>สรุปจำนวนชั่วโมงแยกตามโครงการ</t>
  </si>
  <si>
    <t xml:space="preserve">TIME-201961 </t>
  </si>
  <si>
    <t>NBTC Pure LRIC Model</t>
  </si>
  <si>
    <t xml:space="preserve">TIME-202054 </t>
  </si>
  <si>
    <t>SACICT Digital Master Plan</t>
  </si>
  <si>
    <t>NIEC TV Evaluation 63</t>
  </si>
  <si>
    <t>MoI Cyber Security</t>
  </si>
  <si>
    <t>NBTC AS Re-model</t>
  </si>
  <si>
    <t>SAM LRS</t>
  </si>
  <si>
    <t>DGA Foreign Platform</t>
  </si>
  <si>
    <t>TED Fund Valuation</t>
  </si>
  <si>
    <t>Huawei 5G Thailand Insight</t>
  </si>
  <si>
    <t>NIEC Duct Evalution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</si>
</sst>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name val="Arial"/>
    </font>
    <font>
      <b/>
      <sz val="18"/>
      <name val="Arial"/>
      <family val="2"/>
    </font>
    <font>
      <b/>
      <sz val="11"/>
      <name val="MS Sans Serif"/>
      <family val="2"/>
    </font>
    <font>
      <sz val="12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b/>
      <sz val="14"/>
      <name val="MS Sans Serif"/>
      <family val="2"/>
    </font>
    <font>
      <sz val="14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charset val="222"/>
      <scheme val="minor"/>
    </font>
    <font>
      <sz val="12"/>
      <name val="MS Sans Serif"/>
    </font>
    <font>
      <b/>
      <sz val="12"/>
      <color theme="1"/>
      <name val="MS Sans Serif"/>
    </font>
    <font>
      <b/>
      <sz val="12"/>
      <name val="MS Sans Serif"/>
    </font>
    <font>
      <b/>
      <sz val="16"/>
      <color theme="0"/>
      <name val="TH SarabunPSK"/>
      <family val="2"/>
    </font>
    <font>
      <sz val="16"/>
      <name val="TH SarabunPSK"/>
      <family val="2"/>
    </font>
    <font>
      <b/>
      <sz val="16"/>
      <name val="TH SarabunPSK"/>
      <family val="2"/>
    </font>
    <font>
      <sz val="10"/>
      <name val="TH SarabunPSK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6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9" xfId="0" applyBorder="1" applyAlignment="1" applyProtection="1">
      <alignment horizontal="center" vertical="center" textRotation="90" wrapText="1"/>
      <protection locked="0"/>
    </xf>
    <xf numFmtId="17" fontId="5" fillId="2" borderId="1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1" xfId="0" applyNumberFormat="1" applyFont="1" applyFill="1" applyBorder="1" applyAlignment="1" applyProtection="1">
      <alignment horizontal="center" vertical="center" wrapText="1"/>
      <protection locked="0"/>
    </xf>
    <xf numFmtId="17" fontId="6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1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0" fillId="0" borderId="14" xfId="0" applyBorder="1" applyAlignment="1" applyProtection="1">
      <alignment horizontal="center" vertical="center" textRotation="90" wrapText="1"/>
      <protection locked="0"/>
    </xf>
    <xf numFmtId="17" fontId="5" fillId="2" borderId="15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6" xfId="0" applyNumberFormat="1" applyFont="1" applyFill="1" applyBorder="1" applyAlignment="1" applyProtection="1">
      <alignment horizontal="center" vertical="center" wrapText="1"/>
      <protection locked="0"/>
    </xf>
    <xf numFmtId="17" fontId="6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1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 wrapText="1"/>
    </xf>
    <xf numFmtId="0" fontId="7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vertical="center"/>
      <protection locked="0"/>
    </xf>
    <xf numFmtId="20" fontId="0" fillId="3" borderId="19" xfId="0" applyNumberFormat="1" applyFill="1" applyBorder="1" applyAlignment="1" applyProtection="1">
      <alignment horizontal="center" vertical="center"/>
      <protection locked="0"/>
    </xf>
    <xf numFmtId="20" fontId="9" fillId="0" borderId="10" xfId="0" applyNumberFormat="1" applyFont="1" applyBorder="1" applyAlignment="1">
      <alignment horizontal="center" vertical="center"/>
    </xf>
    <xf numFmtId="14" fontId="9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10" fillId="0" borderId="6" xfId="0" applyFont="1" applyBorder="1" applyAlignment="1" applyProtection="1">
      <alignment horizontal="left" vertical="center"/>
      <protection locked="0"/>
    </xf>
    <xf numFmtId="2" fontId="3" fillId="0" borderId="6" xfId="0" applyNumberFormat="1" applyFont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horizontal="center" vertical="center"/>
      <protection locked="0"/>
    </xf>
    <xf numFmtId="0" fontId="11" fillId="0" borderId="6" xfId="0" applyFont="1" applyBorder="1" applyAlignment="1" applyProtection="1">
      <alignment horizontal="center" vertical="center"/>
      <protection locked="0"/>
    </xf>
    <xf numFmtId="0" fontId="11" fillId="0" borderId="6" xfId="0" applyFont="1" applyBorder="1" applyAlignment="1" applyProtection="1">
      <alignment vertical="center"/>
      <protection locked="0"/>
    </xf>
    <xf numFmtId="20" fontId="0" fillId="3" borderId="20" xfId="0" applyNumberFormat="1" applyFill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horizontal="left" vertical="top"/>
      <protection locked="0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10" fillId="0" borderId="4" xfId="0" applyFont="1" applyBorder="1" applyAlignment="1" applyProtection="1">
      <alignment horizontal="left" vertical="center"/>
      <protection locked="0"/>
    </xf>
    <xf numFmtId="0" fontId="10" fillId="0" borderId="8" xfId="0" applyFont="1" applyBorder="1" applyAlignment="1" applyProtection="1">
      <alignment horizontal="left" vertical="center"/>
      <protection locked="0"/>
    </xf>
    <xf numFmtId="20" fontId="0" fillId="3" borderId="21" xfId="0" applyNumberForma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13" fillId="0" borderId="6" xfId="0" applyFont="1" applyBorder="1" applyAlignment="1" applyProtection="1">
      <alignment vertical="center" wrapText="1"/>
      <protection locked="0"/>
    </xf>
    <xf numFmtId="0" fontId="13" fillId="0" borderId="4" xfId="0" applyFont="1" applyBorder="1" applyAlignment="1" applyProtection="1">
      <alignment horizontal="left" vertical="center" wrapText="1"/>
      <protection locked="0"/>
    </xf>
    <xf numFmtId="0" fontId="13" fillId="0" borderId="8" xfId="0" applyFont="1" applyBorder="1" applyAlignment="1" applyProtection="1">
      <alignment horizontal="left" vertical="center" wrapText="1"/>
      <protection locked="0"/>
    </xf>
    <xf numFmtId="0" fontId="14" fillId="0" borderId="6" xfId="0" applyFont="1" applyBorder="1" applyAlignment="1" applyProtection="1">
      <alignment horizontal="left" vertical="center" wrapText="1"/>
      <protection locked="0"/>
    </xf>
    <xf numFmtId="0" fontId="3" fillId="0" borderId="6" xfId="0" applyFont="1" applyBorder="1" applyAlignment="1" applyProtection="1">
      <alignment horizontal="left" vertical="center" wrapText="1"/>
      <protection locked="0"/>
    </xf>
    <xf numFmtId="0" fontId="15" fillId="0" borderId="6" xfId="0" applyFont="1" applyBorder="1" applyAlignment="1" applyProtection="1">
      <alignment vertical="center" wrapText="1"/>
      <protection locked="0"/>
    </xf>
    <xf numFmtId="20" fontId="9" fillId="0" borderId="4" xfId="0" applyNumberFormat="1" applyFont="1" applyBorder="1" applyAlignment="1">
      <alignment horizontal="center" vertical="center"/>
    </xf>
    <xf numFmtId="20" fontId="0" fillId="3" borderId="0" xfId="0" applyNumberFormat="1" applyFill="1" applyAlignment="1" applyProtection="1">
      <alignment horizontal="center" vertical="center"/>
      <protection locked="0"/>
    </xf>
    <xf numFmtId="0" fontId="9" fillId="0" borderId="1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2" fontId="4" fillId="0" borderId="6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6" fillId="4" borderId="6" xfId="0" applyFont="1" applyFill="1" applyBorder="1" applyAlignment="1" applyProtection="1">
      <alignment horizontal="center" vertical="center" wrapText="1"/>
      <protection locked="0"/>
    </xf>
    <xf numFmtId="0" fontId="17" fillId="0" borderId="6" xfId="0" applyFont="1" applyBorder="1" applyAlignment="1" applyProtection="1">
      <alignment horizontal="center" vertical="center" wrapText="1"/>
      <protection locked="0"/>
    </xf>
    <xf numFmtId="0" fontId="17" fillId="0" borderId="6" xfId="0" applyFont="1" applyBorder="1" applyAlignment="1" applyProtection="1">
      <alignment horizontal="left" vertical="center" wrapText="1"/>
      <protection locked="0"/>
    </xf>
    <xf numFmtId="0" fontId="17" fillId="0" borderId="6" xfId="0" applyFont="1" applyBorder="1" applyAlignment="1" applyProtection="1">
      <alignment horizontal="left" vertical="center" wrapText="1"/>
      <protection locked="0"/>
    </xf>
    <xf numFmtId="0" fontId="18" fillId="0" borderId="6" xfId="0" applyFont="1" applyBorder="1" applyAlignment="1" applyProtection="1">
      <alignment horizontal="center" vertical="center" wrapText="1"/>
      <protection locked="0"/>
    </xf>
    <xf numFmtId="0" fontId="17" fillId="0" borderId="6" xfId="0" applyFont="1" applyBorder="1" applyAlignment="1" applyProtection="1">
      <alignment horizontal="left" vertical="center"/>
      <protection locked="0"/>
    </xf>
    <xf numFmtId="0" fontId="17" fillId="0" borderId="6" xfId="0" applyFont="1" applyBorder="1" applyAlignment="1" applyProtection="1">
      <alignment horizontal="left" vertical="center"/>
      <protection locked="0"/>
    </xf>
    <xf numFmtId="0" fontId="17" fillId="0" borderId="4" xfId="0" applyFont="1" applyBorder="1" applyAlignment="1" applyProtection="1">
      <alignment horizontal="left" vertical="center"/>
      <protection locked="0"/>
    </xf>
    <xf numFmtId="0" fontId="17" fillId="0" borderId="5" xfId="0" applyFont="1" applyBorder="1" applyAlignment="1" applyProtection="1">
      <alignment horizontal="left" vertical="center"/>
      <protection locked="0"/>
    </xf>
    <xf numFmtId="0" fontId="17" fillId="0" borderId="8" xfId="0" applyFont="1" applyBorder="1" applyAlignment="1" applyProtection="1">
      <alignment horizontal="left" vertical="center"/>
      <protection locked="0"/>
    </xf>
    <xf numFmtId="0" fontId="19" fillId="0" borderId="0" xfId="0" applyFont="1" applyAlignment="1" applyProtection="1">
      <alignment vertical="center"/>
      <protection locked="0"/>
    </xf>
  </cellXfs>
  <cellStyles count="1">
    <cellStyle name="Normal" xfId="0" builtinId="0"/>
  </cellStyles>
  <dxfs count="1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784225</xdr:colOff>
      <xdr:row>0</xdr:row>
      <xdr:rowOff>177800</xdr:rowOff>
    </xdr:from>
    <xdr:ext cx="866029" cy="463048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116D4CDF-7092-4DE5-9BCC-0C45839F0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7200" y="177800"/>
          <a:ext cx="866029" cy="463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ownloads/2020-07-24-47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ownloads/TIME093-Mai-Summary%20Timesheet%20H2-2563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DropDownLists"/>
    </sheetNames>
    <sheetDataSet>
      <sheetData sheetId="0">
        <row r="4">
          <cell r="D4" t="str">
            <v>Shinnapapa</v>
          </cell>
        </row>
        <row r="5">
          <cell r="D5" t="str">
            <v>Khoonrak</v>
          </cell>
        </row>
        <row r="6">
          <cell r="D6" t="str">
            <v>TIME093</v>
          </cell>
        </row>
      </sheetData>
      <sheetData sheetId="1">
        <row r="2">
          <cell r="D2">
            <v>9001</v>
          </cell>
        </row>
        <row r="3">
          <cell r="D3">
            <v>9002</v>
          </cell>
        </row>
        <row r="4">
          <cell r="D4">
            <v>9003</v>
          </cell>
        </row>
        <row r="5">
          <cell r="D5">
            <v>9004</v>
          </cell>
        </row>
        <row r="6">
          <cell r="D6">
            <v>9005</v>
          </cell>
        </row>
        <row r="7">
          <cell r="D7">
            <v>9007</v>
          </cell>
        </row>
        <row r="8">
          <cell r="D8">
            <v>9008</v>
          </cell>
        </row>
        <row r="9">
          <cell r="D9">
            <v>9010</v>
          </cell>
        </row>
        <row r="10">
          <cell r="D10">
            <v>9013</v>
          </cell>
        </row>
        <row r="11">
          <cell r="D11">
            <v>9014</v>
          </cell>
        </row>
        <row r="12">
          <cell r="D12">
            <v>9015</v>
          </cell>
        </row>
        <row r="14">
          <cell r="A14" t="str">
            <v>TIME-202037</v>
          </cell>
        </row>
        <row r="15">
          <cell r="A15" t="str">
            <v>TIME-202036</v>
          </cell>
        </row>
        <row r="16">
          <cell r="A16" t="str">
            <v>TIME-202035</v>
          </cell>
        </row>
        <row r="17">
          <cell r="A17" t="str">
            <v>TIME-202034</v>
          </cell>
        </row>
        <row r="18">
          <cell r="A18" t="str">
            <v>TIME-202033</v>
          </cell>
        </row>
        <row r="19">
          <cell r="A19" t="str">
            <v>TIME-202032</v>
          </cell>
        </row>
        <row r="20">
          <cell r="A20" t="str">
            <v>TIME-202031</v>
          </cell>
        </row>
        <row r="21">
          <cell r="A21" t="str">
            <v>TIME-202030</v>
          </cell>
        </row>
        <row r="22">
          <cell r="A22" t="str">
            <v>TIME-202029</v>
          </cell>
        </row>
        <row r="23">
          <cell r="A23" t="str">
            <v>TIME-202028</v>
          </cell>
        </row>
        <row r="24">
          <cell r="A24" t="str">
            <v>TIME-202027</v>
          </cell>
        </row>
        <row r="25">
          <cell r="A25" t="str">
            <v>TIME-202026</v>
          </cell>
        </row>
        <row r="26">
          <cell r="A26" t="str">
            <v>TIME-202025</v>
          </cell>
        </row>
        <row r="27">
          <cell r="A27" t="str">
            <v>TIME-202024</v>
          </cell>
        </row>
        <row r="28">
          <cell r="A28" t="str">
            <v>TIME-202023</v>
          </cell>
        </row>
        <row r="29">
          <cell r="A29" t="str">
            <v>TIME-202022</v>
          </cell>
        </row>
        <row r="30">
          <cell r="A30" t="str">
            <v>TIME-202021</v>
          </cell>
        </row>
        <row r="31">
          <cell r="A31" t="str">
            <v>TIME-202020</v>
          </cell>
        </row>
        <row r="32">
          <cell r="A32" t="str">
            <v>TIME-202018</v>
          </cell>
        </row>
        <row r="33">
          <cell r="A33" t="str">
            <v>TIME-202017</v>
          </cell>
        </row>
        <row r="34">
          <cell r="A34" t="str">
            <v>TIME-202016</v>
          </cell>
        </row>
        <row r="35">
          <cell r="A35" t="str">
            <v>TIME-202015</v>
          </cell>
        </row>
        <row r="36">
          <cell r="A36" t="str">
            <v>TIME-202014</v>
          </cell>
        </row>
        <row r="37">
          <cell r="A37" t="str">
            <v>TIME-202013</v>
          </cell>
        </row>
        <row r="38">
          <cell r="A38" t="str">
            <v>TIME-202012</v>
          </cell>
        </row>
        <row r="39">
          <cell r="A39" t="str">
            <v>TIME-202011</v>
          </cell>
        </row>
        <row r="40">
          <cell r="A40" t="str">
            <v>TIME-202010</v>
          </cell>
        </row>
        <row r="41">
          <cell r="A41" t="str">
            <v>TIME-202009</v>
          </cell>
        </row>
        <row r="42">
          <cell r="A42" t="str">
            <v>TIME-202008</v>
          </cell>
        </row>
        <row r="43">
          <cell r="A43" t="str">
            <v>TIME-202007</v>
          </cell>
        </row>
        <row r="44">
          <cell r="A44" t="str">
            <v>TIME-202006</v>
          </cell>
        </row>
        <row r="45">
          <cell r="A45" t="str">
            <v>TIME-202005</v>
          </cell>
        </row>
        <row r="46">
          <cell r="A46" t="str">
            <v>TIME-202004</v>
          </cell>
        </row>
        <row r="47">
          <cell r="A47" t="str">
            <v>TIME-202003</v>
          </cell>
        </row>
        <row r="48">
          <cell r="A48" t="str">
            <v>TIME-202002</v>
          </cell>
        </row>
        <row r="49">
          <cell r="A49" t="str">
            <v>TIME-202001</v>
          </cell>
        </row>
        <row r="50">
          <cell r="A50" t="str">
            <v>TIME-201968</v>
          </cell>
        </row>
        <row r="51">
          <cell r="A51" t="str">
            <v>TIME-201961</v>
          </cell>
        </row>
        <row r="52">
          <cell r="A52" t="str">
            <v>TIME-201960</v>
          </cell>
        </row>
        <row r="53">
          <cell r="A53" t="str">
            <v>TIME-201959</v>
          </cell>
        </row>
        <row r="54">
          <cell r="A54" t="str">
            <v>TIME-201957</v>
          </cell>
        </row>
        <row r="55">
          <cell r="A55" t="str">
            <v>TIME-201954</v>
          </cell>
        </row>
        <row r="56">
          <cell r="A56" t="str">
            <v>TIME-201953</v>
          </cell>
        </row>
        <row r="57">
          <cell r="A57" t="str">
            <v>TIME-201951</v>
          </cell>
        </row>
        <row r="58">
          <cell r="A58" t="str">
            <v>TIME-201950</v>
          </cell>
        </row>
        <row r="59">
          <cell r="A59" t="str">
            <v>TIME-201949</v>
          </cell>
        </row>
        <row r="60">
          <cell r="A60" t="str">
            <v>TIME-201948</v>
          </cell>
        </row>
        <row r="61">
          <cell r="A61" t="str">
            <v>TIME-201946</v>
          </cell>
        </row>
        <row r="62">
          <cell r="A62" t="str">
            <v>TIME-201942</v>
          </cell>
        </row>
        <row r="63">
          <cell r="A63" t="str">
            <v>TIME-201940</v>
          </cell>
        </row>
        <row r="64">
          <cell r="A64" t="str">
            <v>TIME-201936</v>
          </cell>
        </row>
        <row r="65">
          <cell r="A65" t="str">
            <v>TIME-201930</v>
          </cell>
        </row>
        <row r="66">
          <cell r="A66" t="str">
            <v>TIME-201929</v>
          </cell>
        </row>
        <row r="67">
          <cell r="A67" t="str">
            <v>TIME-201928</v>
          </cell>
        </row>
        <row r="68">
          <cell r="A68" t="str">
            <v>TIME-201924</v>
          </cell>
        </row>
        <row r="69">
          <cell r="A69" t="str">
            <v>TIME-201916</v>
          </cell>
        </row>
        <row r="70">
          <cell r="A70" t="str">
            <v>TIME-201907</v>
          </cell>
        </row>
        <row r="71">
          <cell r="A71" t="str">
            <v>TIME-201901</v>
          </cell>
        </row>
        <row r="72">
          <cell r="A72" t="str">
            <v>TIME-201886</v>
          </cell>
        </row>
        <row r="73">
          <cell r="A73" t="str">
            <v>TIME-201884</v>
          </cell>
        </row>
        <row r="74">
          <cell r="A74" t="str">
            <v>TIME-201882</v>
          </cell>
        </row>
        <row r="75">
          <cell r="A75" t="str">
            <v>TIME-201881</v>
          </cell>
        </row>
        <row r="76">
          <cell r="A76" t="str">
            <v>TIME-201875</v>
          </cell>
        </row>
        <row r="77">
          <cell r="A77" t="str">
            <v>TIME-201865</v>
          </cell>
        </row>
        <row r="78">
          <cell r="A78" t="str">
            <v>TIME-201855</v>
          </cell>
        </row>
        <row r="79">
          <cell r="A79" t="str">
            <v>TIME-201854</v>
          </cell>
        </row>
        <row r="80">
          <cell r="A80" t="str">
            <v>TIME-201837</v>
          </cell>
        </row>
        <row r="81">
          <cell r="A81" t="str">
            <v>TIME-201831</v>
          </cell>
        </row>
        <row r="82">
          <cell r="A82" t="str">
            <v>TIME-201819</v>
          </cell>
        </row>
        <row r="83">
          <cell r="A83" t="str">
            <v>TIME-201801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07_July Timesheet "/>
      <sheetName val="08_Aug Timesheet"/>
      <sheetName val="09_Sep Timesheet"/>
      <sheetName val="10_Oct Timesheet"/>
      <sheetName val="11_Nov Timesheet"/>
      <sheetName val="12_Dec Timesheet"/>
      <sheetName val="DropDown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A3" t="str">
            <v>TIME-202037</v>
          </cell>
        </row>
        <row r="4">
          <cell r="A4" t="str">
            <v>TIME-202036</v>
          </cell>
        </row>
        <row r="5">
          <cell r="A5" t="str">
            <v>TIME-202035</v>
          </cell>
        </row>
        <row r="6">
          <cell r="A6" t="str">
            <v>TIME-202034</v>
          </cell>
        </row>
        <row r="7">
          <cell r="A7" t="str">
            <v>TIME-202033</v>
          </cell>
        </row>
        <row r="8">
          <cell r="A8" t="str">
            <v>TIME-202032</v>
          </cell>
        </row>
        <row r="9">
          <cell r="A9" t="str">
            <v>TIME-202031</v>
          </cell>
        </row>
        <row r="10">
          <cell r="A10" t="str">
            <v>TIME-202030</v>
          </cell>
        </row>
        <row r="11">
          <cell r="A11" t="str">
            <v>TIME-202029</v>
          </cell>
        </row>
        <row r="12">
          <cell r="A12" t="str">
            <v>TIME-202028</v>
          </cell>
        </row>
        <row r="13">
          <cell r="A13" t="str">
            <v>TIME-202027</v>
          </cell>
        </row>
        <row r="14">
          <cell r="A14" t="str">
            <v>TIME-202026</v>
          </cell>
        </row>
        <row r="15">
          <cell r="A15" t="str">
            <v>TIME-202025</v>
          </cell>
        </row>
        <row r="16">
          <cell r="A16" t="str">
            <v>TIME-202024</v>
          </cell>
        </row>
        <row r="17">
          <cell r="A17" t="str">
            <v>TIME-202023</v>
          </cell>
        </row>
        <row r="18">
          <cell r="A18" t="str">
            <v>TIME-202022</v>
          </cell>
        </row>
        <row r="19">
          <cell r="A19" t="str">
            <v>TIME-202021</v>
          </cell>
        </row>
        <row r="20">
          <cell r="A20" t="str">
            <v>TIME-202020</v>
          </cell>
        </row>
        <row r="21">
          <cell r="A21" t="str">
            <v>TIME-202018</v>
          </cell>
        </row>
        <row r="22">
          <cell r="A22" t="str">
            <v>TIME-202017</v>
          </cell>
        </row>
        <row r="23">
          <cell r="A23" t="str">
            <v>TIME-202016</v>
          </cell>
        </row>
        <row r="24">
          <cell r="A24" t="str">
            <v>TIME-202015</v>
          </cell>
        </row>
        <row r="25">
          <cell r="A25" t="str">
            <v>TIME-202014</v>
          </cell>
        </row>
        <row r="26">
          <cell r="A26" t="str">
            <v>TIME-202013</v>
          </cell>
        </row>
        <row r="27">
          <cell r="A27" t="str">
            <v>TIME-202012</v>
          </cell>
        </row>
        <row r="28">
          <cell r="A28" t="str">
            <v>TIME-202011</v>
          </cell>
        </row>
        <row r="29">
          <cell r="A29" t="str">
            <v>TIME-202010</v>
          </cell>
        </row>
        <row r="30">
          <cell r="A30" t="str">
            <v>TIME-202009</v>
          </cell>
        </row>
        <row r="31">
          <cell r="A31" t="str">
            <v>TIME-202008</v>
          </cell>
        </row>
        <row r="32">
          <cell r="A32" t="str">
            <v>TIME-202007</v>
          </cell>
        </row>
        <row r="33">
          <cell r="A33" t="str">
            <v>TIME-202006</v>
          </cell>
        </row>
        <row r="34">
          <cell r="A34" t="str">
            <v>TIME-202005</v>
          </cell>
        </row>
        <row r="35">
          <cell r="A35" t="str">
            <v>TIME-202004</v>
          </cell>
        </row>
        <row r="36">
          <cell r="A36" t="str">
            <v>TIME-202003</v>
          </cell>
        </row>
        <row r="37">
          <cell r="A37" t="str">
            <v>TIME-202002</v>
          </cell>
        </row>
        <row r="38">
          <cell r="A38" t="str">
            <v>TIME-202001</v>
          </cell>
        </row>
        <row r="39">
          <cell r="A39" t="str">
            <v>TIME-201968</v>
          </cell>
        </row>
        <row r="40">
          <cell r="A40" t="str">
            <v>TIME-201961</v>
          </cell>
        </row>
        <row r="41">
          <cell r="A41" t="str">
            <v>TIME-201960</v>
          </cell>
        </row>
        <row r="42">
          <cell r="A42" t="str">
            <v>TIME-201959</v>
          </cell>
        </row>
        <row r="43">
          <cell r="A43" t="str">
            <v>TIME-201957</v>
          </cell>
        </row>
        <row r="44">
          <cell r="A44" t="str">
            <v>TIME-201954</v>
          </cell>
        </row>
        <row r="45">
          <cell r="A45" t="str">
            <v>TIME-201953</v>
          </cell>
        </row>
        <row r="46">
          <cell r="A46" t="str">
            <v>TIME-201951</v>
          </cell>
        </row>
        <row r="47">
          <cell r="A47" t="str">
            <v>TIME-201950</v>
          </cell>
        </row>
        <row r="48">
          <cell r="A48" t="str">
            <v>TIME-201949</v>
          </cell>
        </row>
        <row r="49">
          <cell r="A49" t="str">
            <v>TIME-201948</v>
          </cell>
        </row>
        <row r="50">
          <cell r="A50" t="str">
            <v>TIME-201946</v>
          </cell>
        </row>
        <row r="51">
          <cell r="A51" t="str">
            <v>TIME-201942</v>
          </cell>
        </row>
        <row r="52">
          <cell r="A52" t="str">
            <v>TIME-201940</v>
          </cell>
        </row>
        <row r="53">
          <cell r="A53" t="str">
            <v>TIME-201936</v>
          </cell>
        </row>
        <row r="54">
          <cell r="A54" t="str">
            <v>TIME-201930</v>
          </cell>
        </row>
        <row r="55">
          <cell r="A55" t="str">
            <v>TIME-201929</v>
          </cell>
        </row>
        <row r="56">
          <cell r="A56" t="str">
            <v>TIME-201928</v>
          </cell>
        </row>
        <row r="57">
          <cell r="A57" t="str">
            <v>TIME-201924</v>
          </cell>
        </row>
        <row r="58">
          <cell r="A58" t="str">
            <v>TIME-201924</v>
          </cell>
        </row>
        <row r="59">
          <cell r="A59" t="str">
            <v>TIME-201916</v>
          </cell>
        </row>
        <row r="60">
          <cell r="A60" t="str">
            <v>TIME-201907</v>
          </cell>
        </row>
        <row r="61">
          <cell r="A61" t="str">
            <v>TIME-201901</v>
          </cell>
        </row>
        <row r="62">
          <cell r="A62" t="str">
            <v xml:space="preserve">TIME-201886 </v>
          </cell>
        </row>
        <row r="63">
          <cell r="A63" t="str">
            <v>TIME-201884</v>
          </cell>
        </row>
        <row r="64">
          <cell r="A64" t="str">
            <v>TIME-201882</v>
          </cell>
        </row>
        <row r="65">
          <cell r="A65" t="str">
            <v>TIME-201881</v>
          </cell>
        </row>
        <row r="66">
          <cell r="A66" t="str">
            <v>TIME-201875</v>
          </cell>
        </row>
        <row r="67">
          <cell r="A67" t="str">
            <v>TIME-201865</v>
          </cell>
        </row>
        <row r="68">
          <cell r="A68" t="str">
            <v>TIME-201855</v>
          </cell>
        </row>
        <row r="69">
          <cell r="A69" t="str">
            <v>TIME-201854</v>
          </cell>
        </row>
        <row r="70">
          <cell r="A70" t="str">
            <v>TIME-201837</v>
          </cell>
        </row>
        <row r="71">
          <cell r="A71" t="str">
            <v xml:space="preserve">TIME-201831 </v>
          </cell>
        </row>
        <row r="72">
          <cell r="A72" t="str">
            <v xml:space="preserve">TIME-201819 </v>
          </cell>
        </row>
        <row r="73">
          <cell r="A73" t="str">
            <v xml:space="preserve">TIME-201801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E140B-2B3D-4AF7-8C20-D17F2153164B}">
  <sheetPr>
    <pageSetUpPr fitToPage="1"/>
  </sheetPr>
  <dimension ref="A1:R80"/>
  <sheetViews>
    <sheetView showGridLines="0" tabSelected="1" topLeftCell="D55" zoomScale="60" zoomScaleNormal="60" workbookViewId="0">
      <selection activeCell="G73" sqref="G73:I73"/>
    </sheetView>
  </sheetViews>
  <sheetFormatPr defaultColWidth="11.42578125" defaultRowHeight="12.75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15.7109375" style="1" bestFit="1" customWidth="1"/>
    <col min="7" max="7" width="36.28515625" style="1" bestFit="1" customWidth="1"/>
    <col min="8" max="8" width="73.85546875" style="1" customWidth="1"/>
    <col min="9" max="9" width="26" style="1" customWidth="1"/>
    <col min="10" max="10" width="11.5703125" style="1" customWidth="1"/>
    <col min="11" max="11" width="13" style="1" customWidth="1"/>
    <col min="12" max="14" width="11.42578125" style="1"/>
    <col min="15" max="15" width="38.85546875" style="1" bestFit="1" customWidth="1"/>
    <col min="16" max="16" width="14.85546875" style="1" bestFit="1" customWidth="1"/>
    <col min="17" max="17" width="17.7109375" style="1" bestFit="1" customWidth="1"/>
    <col min="18" max="16384" width="11.42578125" style="1"/>
  </cols>
  <sheetData>
    <row r="1" spans="1:18" ht="51.75" customHeight="1" thickBot="1">
      <c r="D1" s="2" t="s">
        <v>0</v>
      </c>
      <c r="E1" s="3"/>
      <c r="F1" s="3"/>
      <c r="G1" s="3"/>
      <c r="H1" s="3"/>
      <c r="I1" s="3"/>
      <c r="J1" s="3"/>
      <c r="K1" s="3"/>
      <c r="L1" s="4"/>
    </row>
    <row r="2" spans="1:18" ht="13.5" customHeight="1">
      <c r="D2" s="5"/>
      <c r="E2" s="5"/>
      <c r="F2" s="5"/>
      <c r="G2" s="5"/>
      <c r="H2" s="5"/>
      <c r="I2" s="5"/>
      <c r="J2" s="5"/>
      <c r="K2" s="5"/>
      <c r="L2" s="6"/>
    </row>
    <row r="3" spans="1:18" ht="19.5" customHeight="1">
      <c r="D3" s="7" t="s">
        <v>1</v>
      </c>
      <c r="E3" s="8"/>
      <c r="F3" s="9" t="str">
        <f>'[1]Information-General Settings'!D4</f>
        <v>Shinnapapa</v>
      </c>
      <c r="G3" s="10"/>
      <c r="I3" s="11"/>
      <c r="J3" s="12"/>
      <c r="K3" s="12"/>
      <c r="L3" s="12"/>
    </row>
    <row r="4" spans="1:18" ht="19.5" customHeight="1">
      <c r="D4" s="11" t="s">
        <v>2</v>
      </c>
      <c r="E4" s="13"/>
      <c r="F4" s="9" t="str">
        <f>'[1]Information-General Settings'!D5</f>
        <v>Khoonrak</v>
      </c>
      <c r="G4" s="10"/>
      <c r="I4" s="11"/>
      <c r="J4" s="12"/>
      <c r="K4" s="12"/>
      <c r="L4" s="12"/>
    </row>
    <row r="5" spans="1:18" ht="19.5" customHeight="1">
      <c r="D5" s="14" t="s">
        <v>3</v>
      </c>
      <c r="E5" s="15"/>
      <c r="F5" s="9" t="str">
        <f>'[1]Information-General Settings'!D6</f>
        <v>TIME093</v>
      </c>
      <c r="G5" s="10"/>
      <c r="I5" s="11"/>
      <c r="J5" s="12"/>
      <c r="K5" s="12"/>
      <c r="L5" s="12"/>
    </row>
    <row r="6" spans="1:18" ht="19.5" customHeight="1" thickBot="1">
      <c r="E6" s="11"/>
      <c r="F6" s="11"/>
      <c r="G6" s="11"/>
      <c r="H6" s="16"/>
      <c r="J6" s="17"/>
      <c r="K6" s="17"/>
      <c r="L6" s="17"/>
    </row>
    <row r="7" spans="1:18" ht="12.75" customHeight="1">
      <c r="B7" s="1">
        <f>MONTH(E9)</f>
        <v>7</v>
      </c>
      <c r="C7" s="18"/>
      <c r="D7" s="19">
        <v>44013</v>
      </c>
      <c r="E7" s="20"/>
      <c r="F7" s="21" t="s">
        <v>4</v>
      </c>
      <c r="G7" s="21" t="s">
        <v>5</v>
      </c>
      <c r="H7" s="22" t="s">
        <v>6</v>
      </c>
      <c r="I7" s="23"/>
      <c r="J7" s="24" t="s">
        <v>7</v>
      </c>
      <c r="K7" s="25" t="s">
        <v>8</v>
      </c>
      <c r="L7" s="24" t="s">
        <v>9</v>
      </c>
    </row>
    <row r="8" spans="1:18" ht="23.25" customHeight="1" thickBot="1">
      <c r="C8" s="26"/>
      <c r="D8" s="27"/>
      <c r="E8" s="28"/>
      <c r="F8" s="29"/>
      <c r="G8" s="29"/>
      <c r="H8" s="30"/>
      <c r="I8" s="31"/>
      <c r="J8" s="32"/>
      <c r="K8" s="33"/>
      <c r="L8" s="32"/>
      <c r="N8" s="34"/>
      <c r="O8" s="34"/>
      <c r="P8" s="34"/>
      <c r="Q8" s="34"/>
      <c r="R8" s="34"/>
    </row>
    <row r="9" spans="1:18" ht="29.1" customHeight="1" thickBot="1">
      <c r="A9" s="1">
        <f>IF(OR(C9="f",C9="u",C9="F",C9="U"),"",IF(OR(B9=1,B9=2,B9=3,B9=4,B9=5),1,""))</f>
        <v>1</v>
      </c>
      <c r="B9" s="35">
        <f>WEEKDAY(E9,2)</f>
        <v>3</v>
      </c>
      <c r="C9" s="36"/>
      <c r="D9" s="37" t="str">
        <f>IF(B9=1,"Mo",IF(B9=2,"Tue",IF(B9=3,"Wed",IF(B9=4,"Thu",IF(B9=5,"Fri",IF(B9=6,"Sat",IF(B9=7,"Sun","")))))))</f>
        <v>Wed</v>
      </c>
      <c r="E9" s="38">
        <f>+D7</f>
        <v>44013</v>
      </c>
      <c r="F9" s="39" t="s">
        <v>10</v>
      </c>
      <c r="G9" s="39">
        <v>9003</v>
      </c>
      <c r="H9" s="40" t="s">
        <v>11</v>
      </c>
      <c r="I9" s="40"/>
      <c r="J9" s="39" t="s">
        <v>12</v>
      </c>
      <c r="K9" s="39"/>
      <c r="L9" s="41">
        <v>3</v>
      </c>
      <c r="N9" s="34"/>
      <c r="O9" s="42"/>
      <c r="P9" s="43" t="s">
        <v>13</v>
      </c>
      <c r="Q9" s="44" t="s">
        <v>14</v>
      </c>
      <c r="R9" s="34"/>
    </row>
    <row r="10" spans="1:18" ht="29.1" customHeight="1" thickBot="1">
      <c r="B10" s="35"/>
      <c r="C10" s="45"/>
      <c r="D10" s="37"/>
      <c r="E10" s="38"/>
      <c r="F10" s="39" t="s">
        <v>15</v>
      </c>
      <c r="G10" s="39">
        <v>9003</v>
      </c>
      <c r="H10" s="40" t="s">
        <v>16</v>
      </c>
      <c r="I10" s="40"/>
      <c r="J10" s="39" t="s">
        <v>12</v>
      </c>
      <c r="K10" s="39"/>
      <c r="L10" s="41">
        <v>3</v>
      </c>
      <c r="N10" s="34"/>
      <c r="O10" s="46" t="s">
        <v>17</v>
      </c>
      <c r="P10" s="47">
        <f>COUNTIF($G$9:$G$39, 9001)</f>
        <v>0</v>
      </c>
      <c r="Q10" s="48">
        <f>SUMIF($G$9:$G$39,"9001",$L$9:$L$39)</f>
        <v>0</v>
      </c>
      <c r="R10" s="34"/>
    </row>
    <row r="11" spans="1:18" ht="29.1" customHeight="1" thickBot="1">
      <c r="B11" s="35"/>
      <c r="C11" s="45"/>
      <c r="D11" s="37"/>
      <c r="E11" s="38"/>
      <c r="F11" s="39" t="s">
        <v>18</v>
      </c>
      <c r="G11" s="39">
        <v>9003</v>
      </c>
      <c r="H11" s="49" t="s">
        <v>19</v>
      </c>
      <c r="I11" s="50"/>
      <c r="J11" s="39" t="s">
        <v>12</v>
      </c>
      <c r="K11" s="39"/>
      <c r="L11" s="41">
        <v>2</v>
      </c>
      <c r="N11" s="34"/>
      <c r="O11" s="46" t="s">
        <v>20</v>
      </c>
      <c r="P11" s="47">
        <f>COUNTIF($G$9:$G$39,9002)</f>
        <v>0</v>
      </c>
      <c r="Q11" s="48">
        <f>SUMIF($G$9:$G$39,"9002",$L$9:$L$39)</f>
        <v>0</v>
      </c>
      <c r="R11" s="34"/>
    </row>
    <row r="12" spans="1:18" ht="29.1" customHeight="1" thickBot="1">
      <c r="A12" s="1">
        <f>IF(OR(C12="f",C12="u",C12="F",C12="U"),"",IF(OR(B12=1,B12=2,B12=3,B12=4,B12=5),1,""))</f>
        <v>1</v>
      </c>
      <c r="B12" s="35">
        <f>WEEKDAY(E12,2)</f>
        <v>4</v>
      </c>
      <c r="C12" s="51"/>
      <c r="D12" s="37" t="str">
        <f>IF(B12=1,"Mo",IF(B12=2,"Tue",IF(B12=3,"Wed",IF(B12=4,"Thu",IF(B12=5,"Fri",IF(B12=6,"Sat",IF(B12=7,"Sun","")))))))</f>
        <v>Thu</v>
      </c>
      <c r="E12" s="38">
        <f>+E9+1</f>
        <v>44014</v>
      </c>
      <c r="F12" s="39" t="s">
        <v>21</v>
      </c>
      <c r="G12" s="39">
        <v>9003</v>
      </c>
      <c r="H12" s="52" t="s">
        <v>22</v>
      </c>
      <c r="I12" s="52"/>
      <c r="J12" s="39" t="s">
        <v>12</v>
      </c>
      <c r="K12" s="39"/>
      <c r="L12" s="41">
        <v>4</v>
      </c>
      <c r="N12" s="34"/>
      <c r="O12" s="46" t="s">
        <v>23</v>
      </c>
      <c r="P12" s="42">
        <f>COUNTIF($G$9:$G$64,9003)</f>
        <v>43</v>
      </c>
      <c r="Q12" s="48">
        <f ca="1">SUMIF($G$9:$G$63,"9003",$L$9:$L$62)</f>
        <v>159</v>
      </c>
      <c r="R12" s="34"/>
    </row>
    <row r="13" spans="1:18" ht="29.1" customHeight="1" thickBot="1">
      <c r="B13" s="35"/>
      <c r="C13" s="51"/>
      <c r="D13" s="37"/>
      <c r="E13" s="38"/>
      <c r="F13" s="39" t="s">
        <v>24</v>
      </c>
      <c r="G13" s="39">
        <v>9003</v>
      </c>
      <c r="H13" s="53" t="s">
        <v>16</v>
      </c>
      <c r="I13" s="54"/>
      <c r="J13" s="39" t="s">
        <v>12</v>
      </c>
      <c r="K13" s="39"/>
      <c r="L13" s="41">
        <v>4</v>
      </c>
      <c r="N13" s="34"/>
      <c r="O13" s="46" t="s">
        <v>25</v>
      </c>
      <c r="P13" s="42">
        <f>COUNTIF($G$9:$G$39,9004)</f>
        <v>0</v>
      </c>
      <c r="Q13" s="48">
        <f>SUMIF($G$9:$G$39,"9004",$L$9:$L$39)</f>
        <v>0</v>
      </c>
      <c r="R13" s="34"/>
    </row>
    <row r="14" spans="1:18" ht="29.1" customHeight="1" thickBot="1">
      <c r="A14" s="1">
        <f>IF(OR(C14="f",C14="u",C14="F",C14="U"),"",IF(OR(B14=1,B14=2,B14=3,B14=4,B14=5),1,""))</f>
        <v>1</v>
      </c>
      <c r="B14" s="35">
        <f>WEEKDAY(E14,2)</f>
        <v>5</v>
      </c>
      <c r="C14" s="51"/>
      <c r="D14" s="37" t="str">
        <f>IF(B14=1,"Mo",IF(B14=2,"Tue",IF(B14=3,"Wed",IF(B14=4,"Thu",IF(B14=5,"Fri",IF(B14=6,"Sat",IF(B14=7,"Sun","")))))))</f>
        <v>Fri</v>
      </c>
      <c r="E14" s="38">
        <f>+E12+1</f>
        <v>44015</v>
      </c>
      <c r="F14" s="39" t="s">
        <v>21</v>
      </c>
      <c r="G14" s="39">
        <v>9003</v>
      </c>
      <c r="H14" s="55" t="s">
        <v>22</v>
      </c>
      <c r="I14" s="55"/>
      <c r="J14" s="39" t="s">
        <v>12</v>
      </c>
      <c r="K14" s="39"/>
      <c r="L14" s="41">
        <v>3</v>
      </c>
      <c r="N14" s="34"/>
      <c r="O14" s="46" t="s">
        <v>26</v>
      </c>
      <c r="P14" s="42">
        <f>COUNTIF($G$9:$G$39,9005)</f>
        <v>0</v>
      </c>
      <c r="Q14" s="48">
        <f>SUMIF($G$9:$G$39,"9005",$L$9:$L$39)</f>
        <v>0</v>
      </c>
      <c r="R14" s="34"/>
    </row>
    <row r="15" spans="1:18" ht="29.1" customHeight="1" thickBot="1">
      <c r="B15" s="35"/>
      <c r="C15" s="51"/>
      <c r="D15" s="37"/>
      <c r="E15" s="38"/>
      <c r="F15" s="39" t="s">
        <v>27</v>
      </c>
      <c r="G15" s="39">
        <v>9003</v>
      </c>
      <c r="H15" s="56" t="s">
        <v>28</v>
      </c>
      <c r="I15" s="57"/>
      <c r="J15" s="39" t="s">
        <v>12</v>
      </c>
      <c r="K15" s="39"/>
      <c r="L15" s="41">
        <v>3</v>
      </c>
      <c r="N15" s="34"/>
      <c r="O15" s="46" t="s">
        <v>29</v>
      </c>
      <c r="P15" s="42">
        <f>COUNTIF($G$9:$G$39,9007)</f>
        <v>0</v>
      </c>
      <c r="Q15" s="48">
        <f>SUMIF($G$9:$G$39,"9007",$L$9:$L$39)</f>
        <v>0</v>
      </c>
      <c r="R15" s="34"/>
    </row>
    <row r="16" spans="1:18" ht="29.1" customHeight="1" thickBot="1">
      <c r="B16" s="35"/>
      <c r="C16" s="51"/>
      <c r="D16" s="37"/>
      <c r="E16" s="38"/>
      <c r="F16" s="39" t="s">
        <v>18</v>
      </c>
      <c r="G16" s="39">
        <v>9003</v>
      </c>
      <c r="H16" s="56" t="s">
        <v>30</v>
      </c>
      <c r="I16" s="57"/>
      <c r="J16" s="39" t="s">
        <v>12</v>
      </c>
      <c r="K16" s="39"/>
      <c r="L16" s="41">
        <v>2</v>
      </c>
      <c r="N16" s="34"/>
      <c r="O16" s="46" t="s">
        <v>31</v>
      </c>
      <c r="P16" s="42">
        <f>COUNTIF($G$9:$G$39,9008)</f>
        <v>0</v>
      </c>
      <c r="Q16" s="48">
        <f>SUMIF($G$9:$G$39,"9008",$L$9:$L$39)</f>
        <v>0</v>
      </c>
      <c r="R16" s="34"/>
    </row>
    <row r="17" spans="1:18" ht="29.1" customHeight="1" thickBot="1">
      <c r="A17" s="1" t="str">
        <f>IF(OR(C17="f",C17="u",C17="F",C17="U"),"",IF(OR(B17=1,B17=2,B17=3,B17=4,B17=5),1,""))</f>
        <v/>
      </c>
      <c r="B17" s="35">
        <f>WEEKDAY(E17,2)</f>
        <v>6</v>
      </c>
      <c r="C17" s="51"/>
      <c r="D17" s="37" t="str">
        <f>IF(B17=1,"Mo",IF(B17=2,"Tue",IF(B17=3,"Wed",IF(B17=4,"Thu",IF(B17=5,"Fri",IF(B17=6,"Sat",IF(B17=7,"Sun","")))))))</f>
        <v>Sat</v>
      </c>
      <c r="E17" s="38">
        <f>+E14+1</f>
        <v>44016</v>
      </c>
      <c r="F17" s="39"/>
      <c r="G17" s="39"/>
      <c r="H17" s="52"/>
      <c r="I17" s="52"/>
      <c r="J17" s="39"/>
      <c r="K17" s="39"/>
      <c r="L17" s="41"/>
      <c r="N17" s="34"/>
      <c r="O17" s="34"/>
      <c r="P17" s="34"/>
      <c r="Q17" s="34"/>
      <c r="R17" s="34"/>
    </row>
    <row r="18" spans="1:18" ht="29.1" customHeight="1" thickBot="1">
      <c r="A18" s="1" t="str">
        <f>IF(OR(C18="f",C18="u",C18="F",C18="U"),"",IF(OR(B18=1,B18=2,B18=3,B18=4,B18=5),1,""))</f>
        <v/>
      </c>
      <c r="B18" s="35">
        <f>WEEKDAY(E18,2)</f>
        <v>7</v>
      </c>
      <c r="C18" s="51"/>
      <c r="D18" s="37" t="str">
        <f>IF(B18=1,"Mo",IF(B18=2,"Tue",IF(B18=3,"Wed",IF(B18=4,"Thu",IF(B18=5,"Fri",IF(B18=6,"Sat",IF(B18=7,"Sun","")))))))</f>
        <v>Sun</v>
      </c>
      <c r="E18" s="38">
        <f>+E17+1</f>
        <v>44017</v>
      </c>
      <c r="F18" s="39"/>
      <c r="G18" s="39"/>
      <c r="H18" s="52"/>
      <c r="I18" s="52"/>
      <c r="J18" s="39"/>
      <c r="K18" s="39"/>
      <c r="L18" s="41"/>
      <c r="N18" s="34"/>
      <c r="R18" s="34"/>
    </row>
    <row r="19" spans="1:18" ht="29.1" customHeight="1" thickBot="1">
      <c r="A19" s="1">
        <f>IF(OR(C19="f",C19="u",C19="F",C19="U"),"",IF(OR(B19=1,B19=2,B19=3,B19=4,B19=5),1,""))</f>
        <v>1</v>
      </c>
      <c r="B19" s="35">
        <f>WEEKDAY(E19,2)</f>
        <v>1</v>
      </c>
      <c r="C19" s="51"/>
      <c r="D19" s="37" t="str">
        <f>IF(B19=1,"Mo",IF(B19=2,"Tue",IF(B19=3,"Wed",IF(B19=4,"Thu",IF(B19=5,"Fri",IF(B19=6,"Sat",IF(B19=7,"Sun","")))))))</f>
        <v>Mo</v>
      </c>
      <c r="E19" s="38">
        <f>+E18+1</f>
        <v>44018</v>
      </c>
      <c r="F19" s="39"/>
      <c r="G19" s="39"/>
      <c r="H19" s="58" t="s">
        <v>32</v>
      </c>
      <c r="I19" s="58"/>
      <c r="J19" s="39"/>
      <c r="K19" s="39"/>
      <c r="L19" s="41"/>
    </row>
    <row r="20" spans="1:18" ht="29.1" customHeight="1" thickBot="1">
      <c r="A20" s="1">
        <f>IF(OR(C20="f",C20="u",C20="F",C20="U"),"",IF(OR(B20=1,B20=2,B20=3,B20=4,B20=5),1,""))</f>
        <v>1</v>
      </c>
      <c r="B20" s="35">
        <f>WEEKDAY(E20,2)</f>
        <v>2</v>
      </c>
      <c r="C20" s="51"/>
      <c r="D20" s="37" t="str">
        <f>IF(B20=1,"Mo",IF(B20=2,"Tue",IF(B20=3,"Wed",IF(B20=4,"Thu",IF(B20=5,"Fri",IF(B20=6,"Sat",IF(B20=7,"Sun","")))))))</f>
        <v>Tue</v>
      </c>
      <c r="E20" s="38">
        <f>+E19+1</f>
        <v>44019</v>
      </c>
      <c r="F20" s="39" t="s">
        <v>18</v>
      </c>
      <c r="G20" s="39">
        <v>9003</v>
      </c>
      <c r="H20" s="52" t="s">
        <v>30</v>
      </c>
      <c r="I20" s="52"/>
      <c r="J20" s="39" t="s">
        <v>12</v>
      </c>
      <c r="K20" s="39"/>
      <c r="L20" s="41">
        <v>3</v>
      </c>
    </row>
    <row r="21" spans="1:18" ht="29.1" customHeight="1" thickBot="1">
      <c r="B21" s="35"/>
      <c r="C21" s="51"/>
      <c r="D21" s="37"/>
      <c r="E21" s="38"/>
      <c r="F21" s="39" t="s">
        <v>27</v>
      </c>
      <c r="G21" s="39">
        <v>9003</v>
      </c>
      <c r="H21" s="53" t="s">
        <v>33</v>
      </c>
      <c r="I21" s="54"/>
      <c r="J21" s="39" t="s">
        <v>12</v>
      </c>
      <c r="K21" s="39"/>
      <c r="L21" s="41">
        <v>3</v>
      </c>
    </row>
    <row r="22" spans="1:18" ht="29.1" customHeight="1" thickBot="1">
      <c r="B22" s="35"/>
      <c r="C22" s="51"/>
      <c r="D22" s="37"/>
      <c r="E22" s="38"/>
      <c r="F22" s="39" t="s">
        <v>21</v>
      </c>
      <c r="G22" s="39">
        <v>9003</v>
      </c>
      <c r="H22" s="53" t="s">
        <v>22</v>
      </c>
      <c r="I22" s="54"/>
      <c r="J22" s="39" t="s">
        <v>12</v>
      </c>
      <c r="K22" s="39"/>
      <c r="L22" s="41">
        <v>3</v>
      </c>
    </row>
    <row r="23" spans="1:18" ht="29.1" customHeight="1" thickBot="1">
      <c r="A23" s="1">
        <f>IF(OR(C23="f",C23="u",C23="F",C23="U"),"",IF(OR(B23=1,B23=2,B23=3,B23=4,B23=5),1,""))</f>
        <v>1</v>
      </c>
      <c r="B23" s="35">
        <f>WEEKDAY(E23,2)</f>
        <v>3</v>
      </c>
      <c r="C23" s="51"/>
      <c r="D23" s="37" t="str">
        <f>IF(B23=1,"Mo",IF(B23=2,"Tue",IF(B23=3,"Wed",IF(B23=4,"Thu",IF(B23=5,"Fri",IF(B23=6,"Sat",IF(B23=7,"Sun","")))))))</f>
        <v>Wed</v>
      </c>
      <c r="E23" s="38">
        <f>+E20+1</f>
        <v>44020</v>
      </c>
      <c r="F23" s="39" t="s">
        <v>27</v>
      </c>
      <c r="G23" s="39">
        <v>9003</v>
      </c>
      <c r="H23" s="52" t="s">
        <v>34</v>
      </c>
      <c r="I23" s="52"/>
      <c r="J23" s="39" t="s">
        <v>12</v>
      </c>
      <c r="K23" s="39"/>
      <c r="L23" s="41">
        <v>8</v>
      </c>
    </row>
    <row r="24" spans="1:18" ht="29.1" customHeight="1" thickBot="1">
      <c r="A24" s="1">
        <f>IF(OR(C24="f",C24="u",C24="F",C24="U"),"",IF(OR(B24=1,B24=2,B24=3,B24=4,B24=5),1,""))</f>
        <v>1</v>
      </c>
      <c r="B24" s="35">
        <f>WEEKDAY(E24,2)</f>
        <v>4</v>
      </c>
      <c r="C24" s="51"/>
      <c r="D24" s="37" t="str">
        <f>IF(B24=1,"Mo",IF(B24=2,"Tue",IF(B24=3,"Wed",IF(B24=4,"Thu",IF(B24=5,"Fri",IF(B24=6,"Sat",IF(B24=7,"Sun","")))))))</f>
        <v>Thu</v>
      </c>
      <c r="E24" s="38">
        <f>+E23+1</f>
        <v>44021</v>
      </c>
      <c r="F24" s="39" t="s">
        <v>21</v>
      </c>
      <c r="G24" s="39">
        <v>9003</v>
      </c>
      <c r="H24" s="52" t="s">
        <v>35</v>
      </c>
      <c r="I24" s="52"/>
      <c r="J24" s="39" t="s">
        <v>12</v>
      </c>
      <c r="K24" s="39"/>
      <c r="L24" s="41">
        <v>3</v>
      </c>
    </row>
    <row r="25" spans="1:18" ht="29.1" customHeight="1" thickBot="1">
      <c r="B25" s="35"/>
      <c r="C25" s="51"/>
      <c r="D25" s="37"/>
      <c r="E25" s="38"/>
      <c r="F25" s="39" t="s">
        <v>27</v>
      </c>
      <c r="G25" s="39">
        <v>9003</v>
      </c>
      <c r="H25" s="59" t="s">
        <v>34</v>
      </c>
      <c r="I25" s="59"/>
      <c r="J25" s="39" t="s">
        <v>12</v>
      </c>
      <c r="K25" s="39"/>
      <c r="L25" s="41">
        <v>5</v>
      </c>
    </row>
    <row r="26" spans="1:18" ht="29.1" customHeight="1" thickBot="1">
      <c r="A26" s="1">
        <f>IF(OR(C26="f",C26="u",C26="F",C26="U"),"",IF(OR(B26=1,B26=2,B26=3,B26=4,B26=5),1,""))</f>
        <v>1</v>
      </c>
      <c r="B26" s="35">
        <f>WEEKDAY(E26,2)</f>
        <v>5</v>
      </c>
      <c r="C26" s="51"/>
      <c r="D26" s="37" t="str">
        <f>IF(B26=1,"Mo",IF(B26=2,"Tue",IF(B26=3,"Wed",IF(B26=4,"Thu",IF(B26=5,"Fri",IF(B26=6,"Sat",IF(B26=7,"Sun","")))))))</f>
        <v>Fri</v>
      </c>
      <c r="E26" s="38">
        <f>+E24+1</f>
        <v>44022</v>
      </c>
      <c r="F26" s="39" t="s">
        <v>27</v>
      </c>
      <c r="G26" s="39">
        <v>9003</v>
      </c>
      <c r="H26" s="55" t="s">
        <v>34</v>
      </c>
      <c r="I26" s="55"/>
      <c r="J26" s="39" t="s">
        <v>12</v>
      </c>
      <c r="K26" s="39"/>
      <c r="L26" s="41">
        <v>8</v>
      </c>
    </row>
    <row r="27" spans="1:18" ht="29.1" customHeight="1" thickBot="1">
      <c r="A27" s="1" t="str">
        <f>IF(OR(C27="f",C27="u",C27="F",C27="U"),"",IF(OR(B27=1,B27=2,B27=3,B27=4,B27=5),1,""))</f>
        <v/>
      </c>
      <c r="B27" s="35">
        <f>WEEKDAY(E27,2)</f>
        <v>6</v>
      </c>
      <c r="C27" s="51"/>
      <c r="D27" s="37" t="str">
        <f>IF(B27=1,"Mo",IF(B27=2,"Tue",IF(B27=3,"Wed",IF(B27=4,"Thu",IF(B27=5,"Fri",IF(B27=6,"Sat",IF(B27=7,"Sun","")))))))</f>
        <v>Sat</v>
      </c>
      <c r="E27" s="38">
        <f>+E26+1</f>
        <v>44023</v>
      </c>
      <c r="F27" s="39"/>
      <c r="G27" s="39"/>
      <c r="H27" s="52"/>
      <c r="I27" s="52"/>
      <c r="J27" s="39"/>
      <c r="K27" s="39"/>
      <c r="L27" s="41"/>
    </row>
    <row r="28" spans="1:18" ht="29.1" customHeight="1" thickBot="1">
      <c r="A28" s="1" t="str">
        <f>IF(OR(C28="f",C28="u",C28="F",C28="U"),"",IF(OR(B28=1,B28=2,B28=3,B28=4,B28=5),1,""))</f>
        <v/>
      </c>
      <c r="B28" s="35">
        <f>WEEKDAY(E28,2)</f>
        <v>7</v>
      </c>
      <c r="C28" s="51"/>
      <c r="D28" s="37" t="str">
        <f>IF(B28=1,"Mo",IF(B28=2,"Tue",IF(B28=3,"Wed",IF(B28=4,"Thu",IF(B28=5,"Fri",IF(B28=6,"Sat",IF(B28=7,"Sun","")))))))</f>
        <v>Sun</v>
      </c>
      <c r="E28" s="38">
        <f>+E27+1</f>
        <v>44024</v>
      </c>
      <c r="F28" s="39"/>
      <c r="G28" s="39"/>
      <c r="H28" s="52"/>
      <c r="I28" s="52"/>
      <c r="J28" s="39"/>
      <c r="K28" s="39"/>
      <c r="L28" s="41"/>
    </row>
    <row r="29" spans="1:18" ht="29.1" customHeight="1" thickBot="1">
      <c r="A29" s="1">
        <f>IF(OR(C29="f",C29="u",C29="F",C29="U"),"",IF(OR(B29=1,B29=2,B29=3,B29=4,B29=5),1,""))</f>
        <v>1</v>
      </c>
      <c r="B29" s="35">
        <f>WEEKDAY(E29,2)</f>
        <v>1</v>
      </c>
      <c r="C29" s="51"/>
      <c r="D29" s="37" t="str">
        <f>IF(B29=1,"Mo",IF(B29=2,"Tue",IF(B29=3,"Wed",IF(B29=4,"Thu",IF(B29=5,"Fri",IF(B29=6,"Sat",IF(B29=7,"Sun","")))))))</f>
        <v>Mo</v>
      </c>
      <c r="E29" s="38">
        <f>+E28+1</f>
        <v>44025</v>
      </c>
      <c r="F29" s="39" t="s">
        <v>27</v>
      </c>
      <c r="G29" s="39">
        <v>9003</v>
      </c>
      <c r="H29" s="52" t="s">
        <v>33</v>
      </c>
      <c r="I29" s="52"/>
      <c r="J29" s="39"/>
      <c r="K29" s="39"/>
      <c r="L29" s="41">
        <v>5</v>
      </c>
    </row>
    <row r="30" spans="1:18" ht="29.1" customHeight="1" thickBot="1">
      <c r="B30" s="35"/>
      <c r="C30" s="51"/>
      <c r="D30" s="37"/>
      <c r="E30" s="38"/>
      <c r="F30" s="39" t="s">
        <v>36</v>
      </c>
      <c r="G30" s="39">
        <v>9003</v>
      </c>
      <c r="H30" s="53" t="s">
        <v>37</v>
      </c>
      <c r="I30" s="54"/>
      <c r="J30" s="39"/>
      <c r="K30" s="39"/>
      <c r="L30" s="41">
        <v>2</v>
      </c>
    </row>
    <row r="31" spans="1:18" ht="29.1" customHeight="1" thickBot="1">
      <c r="B31" s="35"/>
      <c r="C31" s="51"/>
      <c r="D31" s="37"/>
      <c r="E31" s="38"/>
      <c r="F31" s="39" t="s">
        <v>15</v>
      </c>
      <c r="G31" s="39">
        <v>9003</v>
      </c>
      <c r="H31" s="53" t="s">
        <v>16</v>
      </c>
      <c r="I31" s="54"/>
      <c r="J31" s="39"/>
      <c r="K31" s="39"/>
      <c r="L31" s="41">
        <v>2</v>
      </c>
    </row>
    <row r="32" spans="1:18" ht="29.1" customHeight="1" thickBot="1">
      <c r="A32" s="1">
        <f>IF(OR(C32="f",C32="u",C32="F",C32="U"),"",IF(OR(B32=1,B32=2,B32=3,B32=4,B32=5),1,""))</f>
        <v>1</v>
      </c>
      <c r="B32" s="35">
        <f>WEEKDAY(E32,2)</f>
        <v>2</v>
      </c>
      <c r="C32" s="51"/>
      <c r="D32" s="37" t="str">
        <f>IF(B32=1,"Mo",IF(B32=2,"Tue",IF(B32=3,"Wed",IF(B32=4,"Thu",IF(B32=5,"Fri",IF(B32=6,"Sat",IF(B32=7,"Sun","")))))))</f>
        <v>Tue</v>
      </c>
      <c r="E32" s="38">
        <f>+E29+1</f>
        <v>44026</v>
      </c>
      <c r="F32" s="39" t="s">
        <v>38</v>
      </c>
      <c r="G32" s="39">
        <v>9003</v>
      </c>
      <c r="H32" s="52" t="s">
        <v>39</v>
      </c>
      <c r="I32" s="52"/>
      <c r="J32" s="39"/>
      <c r="K32" s="39"/>
      <c r="L32" s="41">
        <v>2</v>
      </c>
    </row>
    <row r="33" spans="1:12" ht="29.1" customHeight="1" thickBot="1">
      <c r="A33" s="1">
        <f>IF(OR(C33="f",C33="u",C33="F",C33="U"),"",IF(OR(B33=1,B33=2,B33=3,B33=4,B33=5),1,""))</f>
        <v>1</v>
      </c>
      <c r="B33" s="35">
        <f>WEEKDAY(E33,2)</f>
        <v>3</v>
      </c>
      <c r="C33" s="51"/>
      <c r="D33" s="37" t="str">
        <f>IF(B33=1,"Mo",IF(B33=2,"Tue",IF(B33=3,"Wed",IF(B33=4,"Thu",IF(B33=5,"Fri",IF(B33=6,"Sat",IF(B33=7,"Sun","")))))))</f>
        <v>Wed</v>
      </c>
      <c r="E33" s="38">
        <f>+E32+1</f>
        <v>44027</v>
      </c>
      <c r="F33" s="39" t="s">
        <v>38</v>
      </c>
      <c r="G33" s="39">
        <v>9003</v>
      </c>
      <c r="H33" s="52" t="s">
        <v>40</v>
      </c>
      <c r="I33" s="52"/>
      <c r="J33" s="39"/>
      <c r="K33" s="39"/>
      <c r="L33" s="41">
        <v>8</v>
      </c>
    </row>
    <row r="34" spans="1:12" ht="29.1" customHeight="1" thickBot="1">
      <c r="A34" s="1">
        <f>IF(OR(C34="f",C34="u",C34="F",C34="U"),"",IF(OR(B34=1,B34=2,B34=3,B34=4,B34=5),1,""))</f>
        <v>1</v>
      </c>
      <c r="B34" s="35">
        <f>WEEKDAY(E34,2)</f>
        <v>4</v>
      </c>
      <c r="C34" s="51"/>
      <c r="D34" s="37" t="str">
        <f>IF(B34=1,"Mo",IF(B34=2,"Tue",IF(B34=3,"Wed",IF(B34=4,"Thu",IF(B34=5,"Fri",IF(B34=6,"Sat",IF(B34=7,"Sun","")))))))</f>
        <v>Thu</v>
      </c>
      <c r="E34" s="38">
        <f>+E33+1</f>
        <v>44028</v>
      </c>
      <c r="F34" s="39" t="s">
        <v>10</v>
      </c>
      <c r="G34" s="39">
        <v>9003</v>
      </c>
      <c r="H34" s="52" t="s">
        <v>41</v>
      </c>
      <c r="I34" s="52"/>
      <c r="J34" s="39"/>
      <c r="K34" s="39"/>
      <c r="L34" s="41">
        <v>3</v>
      </c>
    </row>
    <row r="35" spans="1:12" ht="29.1" customHeight="1" thickBot="1">
      <c r="B35" s="35"/>
      <c r="C35" s="51"/>
      <c r="D35" s="37"/>
      <c r="E35" s="38"/>
      <c r="F35" s="39" t="s">
        <v>21</v>
      </c>
      <c r="G35" s="39">
        <v>9003</v>
      </c>
      <c r="H35" s="53" t="s">
        <v>42</v>
      </c>
      <c r="I35" s="54"/>
      <c r="J35" s="39"/>
      <c r="K35" s="39"/>
      <c r="L35" s="41">
        <v>2</v>
      </c>
    </row>
    <row r="36" spans="1:12" ht="29.1" customHeight="1" thickBot="1">
      <c r="B36" s="35"/>
      <c r="C36" s="51"/>
      <c r="D36" s="37"/>
      <c r="E36" s="38"/>
      <c r="F36" s="39" t="s">
        <v>38</v>
      </c>
      <c r="G36" s="39">
        <v>9003</v>
      </c>
      <c r="H36" s="53" t="s">
        <v>43</v>
      </c>
      <c r="I36" s="54"/>
      <c r="J36" s="39"/>
      <c r="K36" s="39"/>
      <c r="L36" s="41">
        <v>3</v>
      </c>
    </row>
    <row r="37" spans="1:12" ht="29.1" customHeight="1" thickBot="1">
      <c r="A37" s="1">
        <f>IF(OR(C37="f",C37="u",C37="F",C37="U"),"",IF(OR(B37=1,B37=2,B37=3,B37=4,B37=5),1,""))</f>
        <v>1</v>
      </c>
      <c r="B37" s="35">
        <f>WEEKDAY(E37,2)</f>
        <v>5</v>
      </c>
      <c r="C37" s="51"/>
      <c r="D37" s="37" t="str">
        <f>IF(B37=1,"Mo",IF(B37=2,"Tue",IF(B37=3,"Wed",IF(B37=4,"Thu",IF(B37=5,"Fri",IF(B37=6,"Sat",IF(B37=7,"Sun","")))))))</f>
        <v>Fri</v>
      </c>
      <c r="E37" s="38">
        <f>+E34+1</f>
        <v>44029</v>
      </c>
      <c r="F37" s="39" t="s">
        <v>21</v>
      </c>
      <c r="G37" s="39">
        <v>9003</v>
      </c>
      <c r="H37" s="52" t="s">
        <v>42</v>
      </c>
      <c r="I37" s="52"/>
      <c r="J37" s="39"/>
      <c r="K37" s="39"/>
      <c r="L37" s="41">
        <v>3</v>
      </c>
    </row>
    <row r="38" spans="1:12" ht="29.1" customHeight="1" thickBot="1">
      <c r="B38" s="35"/>
      <c r="C38" s="51"/>
      <c r="D38" s="37"/>
      <c r="E38" s="38"/>
      <c r="F38" s="39" t="s">
        <v>10</v>
      </c>
      <c r="G38" s="39">
        <v>9003</v>
      </c>
      <c r="H38" s="53" t="s">
        <v>41</v>
      </c>
      <c r="I38" s="54"/>
      <c r="J38" s="39"/>
      <c r="K38" s="39"/>
      <c r="L38" s="41">
        <v>3</v>
      </c>
    </row>
    <row r="39" spans="1:12" ht="29.1" customHeight="1" thickBot="1">
      <c r="B39" s="35"/>
      <c r="C39" s="51"/>
      <c r="D39" s="37"/>
      <c r="E39" s="38"/>
      <c r="F39" s="39" t="s">
        <v>36</v>
      </c>
      <c r="G39" s="39">
        <v>9003</v>
      </c>
      <c r="H39" s="53" t="s">
        <v>44</v>
      </c>
      <c r="I39" s="54"/>
      <c r="J39" s="39"/>
      <c r="K39" s="39"/>
      <c r="L39" s="41">
        <v>2</v>
      </c>
    </row>
    <row r="40" spans="1:12" ht="29.1" customHeight="1" thickBot="1">
      <c r="A40" s="1" t="str">
        <f>IF(OR(C40="f",C40="u",C40="F",C40="U"),"",IF(OR(B40=1,B40=2,B40=3,B40=4,B40=5),1,""))</f>
        <v/>
      </c>
      <c r="B40" s="35">
        <f>WEEKDAY(E40,2)</f>
        <v>6</v>
      </c>
      <c r="C40" s="51"/>
      <c r="D40" s="37" t="str">
        <f>IF(B40=1,"Mo",IF(B40=2,"Tue",IF(B40=3,"Wed",IF(B40=4,"Thu",IF(B40=5,"Fri",IF(B40=6,"Sat",IF(B40=7,"Sun","")))))))</f>
        <v>Sat</v>
      </c>
      <c r="E40" s="38">
        <f>+E37+1</f>
        <v>44030</v>
      </c>
      <c r="F40" s="39"/>
      <c r="G40" s="39"/>
      <c r="H40" s="52"/>
      <c r="I40" s="52"/>
      <c r="J40" s="39"/>
      <c r="K40" s="39"/>
      <c r="L40" s="41"/>
    </row>
    <row r="41" spans="1:12" ht="29.1" customHeight="1" thickBot="1">
      <c r="A41" s="1" t="str">
        <f>IF(OR(C41="f",C41="u",C41="F",C41="U"),"",IF(OR(B41=1,B41=2,B41=3,B41=4,B41=5),1,""))</f>
        <v/>
      </c>
      <c r="B41" s="35">
        <f>WEEKDAY(E41,2)</f>
        <v>7</v>
      </c>
      <c r="C41" s="51"/>
      <c r="D41" s="37" t="str">
        <f>IF(B41=1,"Mo",IF(B41=2,"Tue",IF(B41=3,"Wed",IF(B41=4,"Thu",IF(B41=5,"Fri",IF(B41=6,"Sat",IF(B41=7,"Sun","")))))))</f>
        <v>Sun</v>
      </c>
      <c r="E41" s="38">
        <f>+E40+1</f>
        <v>44031</v>
      </c>
      <c r="F41" s="39"/>
      <c r="G41" s="39"/>
      <c r="H41" s="52"/>
      <c r="I41" s="52"/>
      <c r="J41" s="39"/>
      <c r="K41" s="39"/>
      <c r="L41" s="41"/>
    </row>
    <row r="42" spans="1:12" ht="29.1" customHeight="1" thickBot="1">
      <c r="A42" s="1">
        <f>IF(OR(C42="f",C42="u",C42="F",C42="U"),"",IF(OR(B42=1,B42=2,B42=3,B42=4,B42=5),1,""))</f>
        <v>1</v>
      </c>
      <c r="B42" s="35">
        <f>WEEKDAY(E42,2)</f>
        <v>1</v>
      </c>
      <c r="C42" s="51"/>
      <c r="D42" s="37" t="str">
        <f>IF(B42=1,"Mo",IF(B42=2,"Tue",IF(B42=3,"Wed",IF(B42=4,"Thu",IF(B42=5,"Fri",IF(B42=6,"Sat",IF(B42=7,"Sun","")))))))</f>
        <v>Mo</v>
      </c>
      <c r="E42" s="38">
        <f>+E41+1</f>
        <v>44032</v>
      </c>
      <c r="F42" s="39" t="s">
        <v>27</v>
      </c>
      <c r="G42" s="39">
        <v>9003</v>
      </c>
      <c r="H42" s="52" t="s">
        <v>45</v>
      </c>
      <c r="I42" s="52"/>
      <c r="J42" s="39" t="s">
        <v>12</v>
      </c>
      <c r="K42" s="39"/>
      <c r="L42" s="41">
        <v>5</v>
      </c>
    </row>
    <row r="43" spans="1:12" ht="29.1" customHeight="1" thickBot="1">
      <c r="B43" s="35"/>
      <c r="C43" s="51"/>
      <c r="D43" s="37"/>
      <c r="E43" s="38"/>
      <c r="F43" s="39" t="s">
        <v>21</v>
      </c>
      <c r="G43" s="39">
        <v>9003</v>
      </c>
      <c r="H43" s="53" t="s">
        <v>42</v>
      </c>
      <c r="I43" s="54"/>
      <c r="J43" s="39" t="s">
        <v>12</v>
      </c>
      <c r="K43" s="39"/>
      <c r="L43" s="41">
        <v>1</v>
      </c>
    </row>
    <row r="44" spans="1:12" ht="29.1" customHeight="1" thickBot="1">
      <c r="B44" s="35"/>
      <c r="C44" s="51"/>
      <c r="D44" s="37"/>
      <c r="E44" s="38"/>
      <c r="F44" s="39" t="s">
        <v>36</v>
      </c>
      <c r="G44" s="39">
        <v>9003</v>
      </c>
      <c r="H44" s="53" t="s">
        <v>37</v>
      </c>
      <c r="I44" s="54"/>
      <c r="J44" s="39" t="s">
        <v>12</v>
      </c>
      <c r="K44" s="39"/>
      <c r="L44" s="41">
        <v>2</v>
      </c>
    </row>
    <row r="45" spans="1:12" ht="29.1" customHeight="1" thickBot="1">
      <c r="A45" s="1">
        <f>IF(OR(C45="f",C45="u",C45="F",C45="U"),"",IF(OR(B45=1,B45=2,B45=3,B45=4,B45=5),1,""))</f>
        <v>1</v>
      </c>
      <c r="B45" s="35">
        <f>WEEKDAY(E45,2)</f>
        <v>2</v>
      </c>
      <c r="C45" s="51"/>
      <c r="D45" s="37" t="str">
        <f>IF(B45=1,"Mo",IF(B45=2,"Tue",IF(B45=3,"Wed",IF(B45=4,"Thu",IF(B45=5,"Fri",IF(B45=6,"Sat",IF(B45=7,"Sun","")))))))</f>
        <v>Tue</v>
      </c>
      <c r="E45" s="38">
        <f>+E42+1</f>
        <v>44033</v>
      </c>
      <c r="F45" s="39" t="s">
        <v>38</v>
      </c>
      <c r="G45" s="39">
        <v>9003</v>
      </c>
      <c r="H45" s="52" t="s">
        <v>40</v>
      </c>
      <c r="I45" s="52"/>
      <c r="J45" s="39" t="s">
        <v>12</v>
      </c>
      <c r="K45" s="39"/>
      <c r="L45" s="41">
        <v>8</v>
      </c>
    </row>
    <row r="46" spans="1:12" ht="29.1" customHeight="1" thickBot="1">
      <c r="A46" s="1">
        <f>IF(OR(C46="f",C46="u",C46="F",C46="U"),"",IF(OR(B46=1,B46=2,B46=3,B46=4,B46=5),1,""))</f>
        <v>1</v>
      </c>
      <c r="B46" s="35">
        <f>WEEKDAY(E46,2)</f>
        <v>3</v>
      </c>
      <c r="C46" s="51"/>
      <c r="D46" s="37" t="str">
        <f>IF(B46=1,"Mo",IF(B46=2,"Tue",IF(B46=3,"Wed",IF(B46=4,"Thu",IF(B46=5,"Fri",IF(B46=6,"Sat",IF(B46=7,"Sun","")))))))</f>
        <v>Wed</v>
      </c>
      <c r="E46" s="38">
        <f>+E45+1</f>
        <v>44034</v>
      </c>
      <c r="F46" s="39" t="s">
        <v>27</v>
      </c>
      <c r="G46" s="39">
        <v>9003</v>
      </c>
      <c r="H46" s="52" t="s">
        <v>46</v>
      </c>
      <c r="I46" s="52"/>
      <c r="J46" s="39" t="s">
        <v>12</v>
      </c>
      <c r="K46" s="39"/>
      <c r="L46" s="41">
        <v>2</v>
      </c>
    </row>
    <row r="47" spans="1:12" ht="29.1" customHeight="1" thickBot="1">
      <c r="B47" s="35"/>
      <c r="C47" s="51"/>
      <c r="D47" s="37"/>
      <c r="E47" s="38"/>
      <c r="F47" s="39" t="s">
        <v>36</v>
      </c>
      <c r="G47" s="39">
        <v>9003</v>
      </c>
      <c r="H47" s="53" t="s">
        <v>37</v>
      </c>
      <c r="I47" s="54"/>
      <c r="J47" s="39" t="s">
        <v>12</v>
      </c>
      <c r="K47" s="39"/>
      <c r="L47" s="41">
        <v>5</v>
      </c>
    </row>
    <row r="48" spans="1:12" ht="29.1" customHeight="1" thickBot="1">
      <c r="B48" s="35"/>
      <c r="C48" s="51"/>
      <c r="D48" s="37"/>
      <c r="E48" s="38"/>
      <c r="F48" s="39" t="s">
        <v>47</v>
      </c>
      <c r="G48" s="39">
        <v>9003</v>
      </c>
      <c r="H48" s="53" t="s">
        <v>48</v>
      </c>
      <c r="I48" s="54"/>
      <c r="J48" s="39" t="s">
        <v>12</v>
      </c>
      <c r="K48" s="39"/>
      <c r="L48" s="41">
        <v>1</v>
      </c>
    </row>
    <row r="49" spans="1:12" ht="29.1" customHeight="1" thickBot="1">
      <c r="A49" s="1">
        <f t="shared" ref="A49:A55" si="0">IF(OR(C49="f",C49="u",C49="F",C49="U"),"",IF(OR(B49=1,B49=2,B49=3,B49=4,B49=5),1,""))</f>
        <v>1</v>
      </c>
      <c r="B49" s="35">
        <f t="shared" ref="B49:B54" si="1">WEEKDAY(E49,2)</f>
        <v>4</v>
      </c>
      <c r="C49" s="51"/>
      <c r="D49" s="37" t="str">
        <f t="shared" ref="D49:D55" si="2">IF(B49=1,"Mo",IF(B49=2,"Tue",IF(B49=3,"Wed",IF(B49=4,"Thu",IF(B49=5,"Fri",IF(B49=6,"Sat",IF(B49=7,"Sun","")))))))</f>
        <v>Thu</v>
      </c>
      <c r="E49" s="38">
        <f>+E46+1</f>
        <v>44035</v>
      </c>
      <c r="F49" s="39" t="s">
        <v>27</v>
      </c>
      <c r="G49" s="39">
        <v>9003</v>
      </c>
      <c r="H49" s="52" t="s">
        <v>49</v>
      </c>
      <c r="I49" s="52"/>
      <c r="J49" s="39" t="s">
        <v>50</v>
      </c>
      <c r="K49" s="39"/>
      <c r="L49" s="41">
        <v>8</v>
      </c>
    </row>
    <row r="50" spans="1:12" ht="29.1" customHeight="1" thickBot="1">
      <c r="A50" s="1">
        <f t="shared" si="0"/>
        <v>1</v>
      </c>
      <c r="B50" s="35">
        <f t="shared" si="1"/>
        <v>5</v>
      </c>
      <c r="C50" s="51"/>
      <c r="D50" s="37" t="str">
        <f t="shared" si="2"/>
        <v>Fri</v>
      </c>
      <c r="E50" s="38">
        <f>+E49+1</f>
        <v>44036</v>
      </c>
      <c r="F50" s="39" t="s">
        <v>27</v>
      </c>
      <c r="G50" s="39">
        <v>9003</v>
      </c>
      <c r="H50" s="52" t="s">
        <v>51</v>
      </c>
      <c r="I50" s="52"/>
      <c r="J50" s="39" t="s">
        <v>50</v>
      </c>
      <c r="K50" s="39"/>
      <c r="L50" s="41">
        <v>8</v>
      </c>
    </row>
    <row r="51" spans="1:12" ht="29.1" customHeight="1" thickBot="1">
      <c r="A51" s="1" t="str">
        <f t="shared" si="0"/>
        <v/>
      </c>
      <c r="B51" s="35">
        <f t="shared" si="1"/>
        <v>6</v>
      </c>
      <c r="C51" s="51"/>
      <c r="D51" s="37" t="str">
        <f t="shared" si="2"/>
        <v>Sat</v>
      </c>
      <c r="E51" s="38">
        <f>+E50+1</f>
        <v>44037</v>
      </c>
      <c r="F51" s="39"/>
      <c r="G51" s="39"/>
      <c r="H51" s="52"/>
      <c r="I51" s="52"/>
      <c r="J51" s="39"/>
      <c r="K51" s="39"/>
      <c r="L51" s="41"/>
    </row>
    <row r="52" spans="1:12" ht="29.1" customHeight="1" thickBot="1">
      <c r="A52" s="1" t="str">
        <f t="shared" si="0"/>
        <v/>
      </c>
      <c r="B52" s="35">
        <f t="shared" si="1"/>
        <v>7</v>
      </c>
      <c r="C52" s="51"/>
      <c r="D52" s="37" t="str">
        <f t="shared" si="2"/>
        <v>Sun</v>
      </c>
      <c r="E52" s="38">
        <f>+E51+1</f>
        <v>44038</v>
      </c>
      <c r="F52" s="39"/>
      <c r="G52" s="39"/>
      <c r="H52" s="52"/>
      <c r="I52" s="52"/>
      <c r="J52" s="39"/>
      <c r="K52" s="39"/>
      <c r="L52" s="41"/>
    </row>
    <row r="53" spans="1:12" ht="29.1" customHeight="1" thickBot="1">
      <c r="A53" s="1">
        <f t="shared" si="0"/>
        <v>1</v>
      </c>
      <c r="B53" s="35">
        <f t="shared" si="1"/>
        <v>1</v>
      </c>
      <c r="C53" s="51"/>
      <c r="D53" s="37" t="str">
        <f t="shared" si="2"/>
        <v>Mo</v>
      </c>
      <c r="E53" s="38">
        <f>+E52+1</f>
        <v>44039</v>
      </c>
      <c r="F53" s="39"/>
      <c r="G53" s="39"/>
      <c r="H53" s="60" t="s">
        <v>52</v>
      </c>
      <c r="I53" s="60"/>
      <c r="J53" s="39"/>
      <c r="K53" s="39"/>
      <c r="L53" s="41"/>
    </row>
    <row r="54" spans="1:12" ht="29.1" customHeight="1">
      <c r="A54" s="1">
        <f t="shared" si="0"/>
        <v>1</v>
      </c>
      <c r="B54" s="35">
        <f t="shared" si="1"/>
        <v>2</v>
      </c>
      <c r="C54" s="51"/>
      <c r="D54" s="37" t="str">
        <f t="shared" si="2"/>
        <v>Tue</v>
      </c>
      <c r="E54" s="38">
        <f>+E53+1</f>
        <v>44040</v>
      </c>
      <c r="F54" s="39"/>
      <c r="G54" s="39"/>
      <c r="H54" s="58" t="s">
        <v>52</v>
      </c>
      <c r="I54" s="58"/>
      <c r="J54" s="39"/>
      <c r="K54" s="39"/>
      <c r="L54" s="41"/>
    </row>
    <row r="55" spans="1:12" ht="29.1" customHeight="1">
      <c r="A55" s="1">
        <f t="shared" si="0"/>
        <v>1</v>
      </c>
      <c r="B55" s="35">
        <f>WEEKDAY(E54+1,2)</f>
        <v>3</v>
      </c>
      <c r="C55" s="51"/>
      <c r="D55" s="61" t="str">
        <f t="shared" si="2"/>
        <v>Wed</v>
      </c>
      <c r="E55" s="38">
        <f>IF(MONTH(E54+1)&gt;MONTH(E54),"",E54+1)</f>
        <v>44041</v>
      </c>
      <c r="F55" s="39" t="s">
        <v>53</v>
      </c>
      <c r="G55" s="39">
        <v>9003</v>
      </c>
      <c r="H55" s="52" t="s">
        <v>54</v>
      </c>
      <c r="I55" s="52"/>
      <c r="J55" s="39" t="s">
        <v>12</v>
      </c>
      <c r="K55" s="39"/>
      <c r="L55" s="41">
        <v>4</v>
      </c>
    </row>
    <row r="56" spans="1:12" ht="29.1" customHeight="1">
      <c r="B56" s="35"/>
      <c r="C56" s="51"/>
      <c r="D56" s="61"/>
      <c r="E56" s="38"/>
      <c r="F56" s="39" t="s">
        <v>38</v>
      </c>
      <c r="G56" s="39">
        <v>9003</v>
      </c>
      <c r="H56" s="53" t="s">
        <v>55</v>
      </c>
      <c r="I56" s="54"/>
      <c r="J56" s="39" t="s">
        <v>12</v>
      </c>
      <c r="K56" s="39"/>
      <c r="L56" s="41">
        <v>5</v>
      </c>
    </row>
    <row r="57" spans="1:12" ht="29.1" customHeight="1">
      <c r="B57" s="35"/>
      <c r="C57" s="51"/>
      <c r="D57" s="61" t="s">
        <v>56</v>
      </c>
      <c r="E57" s="38">
        <v>44042</v>
      </c>
      <c r="F57" s="39" t="s">
        <v>27</v>
      </c>
      <c r="G57" s="39">
        <v>9003</v>
      </c>
      <c r="H57" s="59" t="s">
        <v>57</v>
      </c>
      <c r="I57" s="59"/>
      <c r="J57" s="39" t="s">
        <v>12</v>
      </c>
      <c r="K57" s="39"/>
      <c r="L57" s="41">
        <v>6</v>
      </c>
    </row>
    <row r="58" spans="1:12" ht="29.1" customHeight="1">
      <c r="B58" s="35"/>
      <c r="C58" s="51"/>
      <c r="D58" s="61"/>
      <c r="E58" s="38"/>
      <c r="F58" s="39" t="s">
        <v>53</v>
      </c>
      <c r="G58" s="39">
        <v>9003</v>
      </c>
      <c r="H58" s="53" t="s">
        <v>54</v>
      </c>
      <c r="I58" s="54"/>
      <c r="J58" s="39" t="s">
        <v>12</v>
      </c>
      <c r="K58" s="39"/>
      <c r="L58" s="41">
        <v>1</v>
      </c>
    </row>
    <row r="59" spans="1:12" ht="29.1" customHeight="1">
      <c r="A59" s="1">
        <f>IF(OR(C59="f",C59="u",C59="F",C59="U"),"",IF(OR(B59=1,B59=2,B59=3,B59=4,B59=5),1,""))</f>
        <v>1</v>
      </c>
      <c r="B59" s="35">
        <f>WEEKDAY(E55+1,2)</f>
        <v>4</v>
      </c>
      <c r="C59" s="51"/>
      <c r="D59" s="61"/>
      <c r="E59" s="38"/>
      <c r="F59" s="39" t="s">
        <v>58</v>
      </c>
      <c r="G59" s="39">
        <v>9003</v>
      </c>
      <c r="H59" s="52" t="s">
        <v>59</v>
      </c>
      <c r="I59" s="52"/>
      <c r="J59" s="39" t="s">
        <v>12</v>
      </c>
      <c r="K59" s="39"/>
      <c r="L59" s="41">
        <v>1</v>
      </c>
    </row>
    <row r="60" spans="1:12" ht="29.1" customHeight="1">
      <c r="B60" s="35"/>
      <c r="C60" s="62"/>
      <c r="D60" s="61" t="s">
        <v>60</v>
      </c>
      <c r="E60" s="38">
        <f>IF(MONTH(E57+1)&gt;MONTH(E57),"",E57+1)</f>
        <v>44043</v>
      </c>
      <c r="F60" s="39" t="s">
        <v>24</v>
      </c>
      <c r="G60" s="39">
        <v>9003</v>
      </c>
      <c r="H60" s="53" t="s">
        <v>16</v>
      </c>
      <c r="I60" s="54"/>
      <c r="J60" s="39" t="s">
        <v>12</v>
      </c>
      <c r="K60" s="39"/>
      <c r="L60" s="41">
        <v>3</v>
      </c>
    </row>
    <row r="61" spans="1:12" ht="29.1" customHeight="1">
      <c r="B61" s="35"/>
      <c r="C61" s="62"/>
      <c r="D61" s="61"/>
      <c r="E61" s="38"/>
      <c r="F61" s="39" t="s">
        <v>38</v>
      </c>
      <c r="G61" s="39">
        <v>9003</v>
      </c>
      <c r="H61" s="53" t="s">
        <v>55</v>
      </c>
      <c r="I61" s="54"/>
      <c r="J61" s="39" t="s">
        <v>12</v>
      </c>
      <c r="K61" s="39"/>
      <c r="L61" s="41">
        <v>2</v>
      </c>
    </row>
    <row r="62" spans="1:12" ht="29.1" customHeight="1">
      <c r="B62" s="35"/>
      <c r="C62" s="62"/>
      <c r="D62" s="61"/>
      <c r="E62" s="38"/>
      <c r="F62" s="39" t="s">
        <v>36</v>
      </c>
      <c r="G62" s="39">
        <v>9003</v>
      </c>
      <c r="H62" s="59" t="s">
        <v>61</v>
      </c>
      <c r="I62" s="59"/>
      <c r="J62" s="39" t="s">
        <v>12</v>
      </c>
      <c r="K62" s="39"/>
      <c r="L62" s="41">
        <v>5</v>
      </c>
    </row>
    <row r="63" spans="1:12" ht="30" customHeight="1" thickBot="1">
      <c r="D63" s="63"/>
      <c r="E63" s="64"/>
      <c r="F63" s="64"/>
      <c r="G63" s="64"/>
      <c r="H63" s="64"/>
      <c r="I63" s="65" t="s">
        <v>62</v>
      </c>
      <c r="J63" s="64"/>
      <c r="K63" s="64"/>
      <c r="L63" s="66">
        <f>SUM(L9:L62)</f>
        <v>159</v>
      </c>
    </row>
    <row r="64" spans="1:12" ht="30" customHeight="1" thickBot="1">
      <c r="D64" s="67"/>
      <c r="E64" s="64"/>
      <c r="F64" s="64"/>
      <c r="G64" s="64"/>
      <c r="H64" s="64"/>
      <c r="I64" s="65" t="s">
        <v>63</v>
      </c>
      <c r="J64" s="64"/>
      <c r="K64" s="64"/>
      <c r="L64" s="66">
        <f>SUM(L63/8)</f>
        <v>19.875</v>
      </c>
    </row>
    <row r="66" spans="5:10" ht="21">
      <c r="E66" s="68" t="s">
        <v>64</v>
      </c>
      <c r="F66" s="68"/>
      <c r="G66" s="68"/>
      <c r="H66" s="68"/>
      <c r="I66" s="68"/>
      <c r="J66" s="68"/>
    </row>
    <row r="67" spans="5:10" ht="21" customHeight="1">
      <c r="E67" s="69">
        <v>9003</v>
      </c>
      <c r="F67" s="70" t="s">
        <v>65</v>
      </c>
      <c r="G67" s="71" t="s">
        <v>66</v>
      </c>
      <c r="H67" s="71"/>
      <c r="I67" s="71"/>
      <c r="J67" s="72">
        <f>SUMIFS($L$9:$L$62,$F$9:$F$62,"TIME-201961",$G$9:$G$62,"9003")</f>
        <v>9</v>
      </c>
    </row>
    <row r="68" spans="5:10" ht="21" customHeight="1">
      <c r="E68" s="69">
        <v>9003</v>
      </c>
      <c r="F68" s="70" t="s">
        <v>67</v>
      </c>
      <c r="G68" s="71" t="s">
        <v>68</v>
      </c>
      <c r="H68" s="71"/>
      <c r="I68" s="71"/>
      <c r="J68" s="72">
        <f>SUMIFS($L$9:$L$62,$F$9:$F$62,"TIME-202054",$G$9:$G$62,"9003")</f>
        <v>7</v>
      </c>
    </row>
    <row r="69" spans="5:10" ht="21">
      <c r="E69" s="69">
        <v>9003</v>
      </c>
      <c r="F69" s="73" t="s">
        <v>15</v>
      </c>
      <c r="G69" s="74" t="s">
        <v>69</v>
      </c>
      <c r="H69" s="74"/>
      <c r="I69" s="74"/>
      <c r="J69" s="72">
        <f>SUMIFS($L$9:$L$62,$F$9:$F$62,"TIME-202030",$G$9:$G$62,"9003")</f>
        <v>5</v>
      </c>
    </row>
    <row r="70" spans="5:10" ht="21">
      <c r="E70" s="69">
        <v>9003</v>
      </c>
      <c r="F70" s="73" t="s">
        <v>21</v>
      </c>
      <c r="G70" s="74" t="s">
        <v>70</v>
      </c>
      <c r="H70" s="74"/>
      <c r="I70" s="74"/>
      <c r="J70" s="72">
        <f>SUMIFS($L$9:$L$62,$F$9:$F$62,"TIME-202013",$G$9:$G$62,"9003")</f>
        <v>19</v>
      </c>
    </row>
    <row r="71" spans="5:10" ht="21">
      <c r="E71" s="69">
        <v>9003</v>
      </c>
      <c r="F71" s="73" t="s">
        <v>27</v>
      </c>
      <c r="G71" s="74" t="s">
        <v>71</v>
      </c>
      <c r="H71" s="74"/>
      <c r="I71" s="74"/>
      <c r="J71" s="72">
        <f>SUMIFS($L$9:$L$62,$F$9:$F$62,"TIME-201960",$G$9:$G$62,"9003")</f>
        <v>61</v>
      </c>
    </row>
    <row r="72" spans="5:10" ht="21">
      <c r="E72" s="69">
        <v>9003</v>
      </c>
      <c r="F72" s="73" t="s">
        <v>38</v>
      </c>
      <c r="G72" s="74" t="s">
        <v>72</v>
      </c>
      <c r="H72" s="74"/>
      <c r="I72" s="74"/>
      <c r="J72" s="72">
        <f>SUMIFS($L$9:$L$62,$F$9:$F$62,"TIME-202059",$G$9:$G$62,"9003")</f>
        <v>28</v>
      </c>
    </row>
    <row r="73" spans="5:10" ht="21">
      <c r="E73" s="69">
        <v>9003</v>
      </c>
      <c r="F73" s="73" t="s">
        <v>36</v>
      </c>
      <c r="G73" s="74" t="s">
        <v>73</v>
      </c>
      <c r="H73" s="74"/>
      <c r="I73" s="74"/>
      <c r="J73" s="72">
        <f>SUMIFS($L$9:$L$62,$F$9:$F$62,"TIME-202043",$G$9:$G$62,"9003")</f>
        <v>16</v>
      </c>
    </row>
    <row r="74" spans="5:10" ht="21">
      <c r="E74" s="69">
        <v>9003</v>
      </c>
      <c r="F74" s="73" t="s">
        <v>53</v>
      </c>
      <c r="G74" s="75" t="s">
        <v>74</v>
      </c>
      <c r="H74" s="76"/>
      <c r="I74" s="77"/>
      <c r="J74" s="72">
        <f>SUMIFS($L$9:$L$62,$F$9:$F$62,"TIME-202053",$G$9:$G$62,"9003")</f>
        <v>5</v>
      </c>
    </row>
    <row r="75" spans="5:10" ht="21">
      <c r="E75" s="69">
        <v>9003</v>
      </c>
      <c r="F75" s="73" t="s">
        <v>47</v>
      </c>
      <c r="G75" s="75" t="s">
        <v>48</v>
      </c>
      <c r="H75" s="76"/>
      <c r="I75" s="77"/>
      <c r="J75" s="72">
        <f>SUMIFS($L$9:$L$62,$F$9:$F$62,"TIME-202058",$G$9:$G$62,"9003")</f>
        <v>1</v>
      </c>
    </row>
    <row r="76" spans="5:10" ht="21">
      <c r="E76" s="69">
        <v>9003</v>
      </c>
      <c r="F76" s="73" t="s">
        <v>58</v>
      </c>
      <c r="G76" s="75" t="s">
        <v>75</v>
      </c>
      <c r="H76" s="76"/>
      <c r="I76" s="77"/>
      <c r="J76" s="72">
        <f>SUMIFS($L$9:$L$62,$F$9:$F$62,"TIME-202035",$G$9:$G$62,"9003")</f>
        <v>1</v>
      </c>
    </row>
    <row r="77" spans="5:10" ht="21">
      <c r="E77" s="69">
        <v>9003</v>
      </c>
      <c r="F77" s="73" t="s">
        <v>24</v>
      </c>
      <c r="G77" s="75" t="s">
        <v>76</v>
      </c>
      <c r="H77" s="76"/>
      <c r="I77" s="77"/>
      <c r="J77" s="72">
        <f>SUMIFS($L$9:$L$62,$F$9:$F$62,"TIME-202029",$G$9:$G$62,"9003")</f>
        <v>7</v>
      </c>
    </row>
    <row r="78" spans="5:10" ht="13.5">
      <c r="E78" s="78"/>
      <c r="F78" s="78"/>
      <c r="G78" s="78"/>
      <c r="H78" s="78"/>
      <c r="I78" s="78"/>
      <c r="J78" s="78"/>
    </row>
    <row r="79" spans="5:10" ht="13.5">
      <c r="E79" s="78"/>
      <c r="F79" s="78"/>
      <c r="G79" s="78"/>
      <c r="H79" s="78"/>
      <c r="I79" s="78"/>
      <c r="J79" s="78"/>
    </row>
    <row r="80" spans="5:10" ht="13.5">
      <c r="E80" s="78"/>
      <c r="F80" s="78"/>
      <c r="G80" s="78"/>
      <c r="H80" s="78"/>
      <c r="I80" s="78"/>
      <c r="J80" s="78"/>
    </row>
  </sheetData>
  <mergeCells count="77">
    <mergeCell ref="G77:I77"/>
    <mergeCell ref="G71:I71"/>
    <mergeCell ref="G72:I72"/>
    <mergeCell ref="G73:I73"/>
    <mergeCell ref="G74:I74"/>
    <mergeCell ref="G75:I75"/>
    <mergeCell ref="G76:I76"/>
    <mergeCell ref="H62:I62"/>
    <mergeCell ref="E66:J66"/>
    <mergeCell ref="G67:I67"/>
    <mergeCell ref="G68:I68"/>
    <mergeCell ref="G69:I69"/>
    <mergeCell ref="G70:I70"/>
    <mergeCell ref="H56:I56"/>
    <mergeCell ref="H57:I57"/>
    <mergeCell ref="H58:I58"/>
    <mergeCell ref="H59:I59"/>
    <mergeCell ref="H60:I60"/>
    <mergeCell ref="H61:I61"/>
    <mergeCell ref="H50:I50"/>
    <mergeCell ref="H51:I51"/>
    <mergeCell ref="H52:I52"/>
    <mergeCell ref="H53:I53"/>
    <mergeCell ref="H54:I54"/>
    <mergeCell ref="H55:I55"/>
    <mergeCell ref="H44:I44"/>
    <mergeCell ref="H45:I45"/>
    <mergeCell ref="H46:I46"/>
    <mergeCell ref="H47:I47"/>
    <mergeCell ref="H48:I48"/>
    <mergeCell ref="H49:I49"/>
    <mergeCell ref="H38:I38"/>
    <mergeCell ref="H39:I39"/>
    <mergeCell ref="H40:I40"/>
    <mergeCell ref="H41:I41"/>
    <mergeCell ref="H42:I42"/>
    <mergeCell ref="H43:I43"/>
    <mergeCell ref="H32:I32"/>
    <mergeCell ref="H33:I33"/>
    <mergeCell ref="H34:I34"/>
    <mergeCell ref="H35:I35"/>
    <mergeCell ref="H36:I36"/>
    <mergeCell ref="H37:I37"/>
    <mergeCell ref="H26:I26"/>
    <mergeCell ref="H27:I27"/>
    <mergeCell ref="H28:I28"/>
    <mergeCell ref="H29:I29"/>
    <mergeCell ref="H30:I30"/>
    <mergeCell ref="H31:I31"/>
    <mergeCell ref="H20:I20"/>
    <mergeCell ref="H21:I21"/>
    <mergeCell ref="H22:I22"/>
    <mergeCell ref="H23:I23"/>
    <mergeCell ref="H24:I24"/>
    <mergeCell ref="H25:I25"/>
    <mergeCell ref="H14:I14"/>
    <mergeCell ref="H15:I15"/>
    <mergeCell ref="H16:I16"/>
    <mergeCell ref="H17:I17"/>
    <mergeCell ref="H18:I18"/>
    <mergeCell ref="H19:I19"/>
    <mergeCell ref="L7:L8"/>
    <mergeCell ref="H9:I9"/>
    <mergeCell ref="H10:I10"/>
    <mergeCell ref="H11:I11"/>
    <mergeCell ref="H12:I12"/>
    <mergeCell ref="H13:I13"/>
    <mergeCell ref="D1:L1"/>
    <mergeCell ref="D5:E5"/>
    <mergeCell ref="J6:L6"/>
    <mergeCell ref="C7:C8"/>
    <mergeCell ref="D7:E8"/>
    <mergeCell ref="F7:F8"/>
    <mergeCell ref="G7:G8"/>
    <mergeCell ref="H7:I8"/>
    <mergeCell ref="J7:J8"/>
    <mergeCell ref="K7:K8"/>
  </mergeCells>
  <conditionalFormatting sqref="C9:C58">
    <cfRule type="expression" dxfId="16" priority="11" stopIfTrue="1">
      <formula>IF($A9=1,B9,)</formula>
    </cfRule>
    <cfRule type="expression" dxfId="15" priority="12" stopIfTrue="1">
      <formula>IF($A9="",B9,)</formula>
    </cfRule>
  </conditionalFormatting>
  <conditionalFormatting sqref="E9:E11">
    <cfRule type="expression" dxfId="14" priority="13" stopIfTrue="1">
      <formula>IF($A9="",B9,"")</formula>
    </cfRule>
  </conditionalFormatting>
  <conditionalFormatting sqref="E12:E58">
    <cfRule type="expression" dxfId="13" priority="14" stopIfTrue="1">
      <formula>IF($A12&lt;&gt;1,B12,"")</formula>
    </cfRule>
  </conditionalFormatting>
  <conditionalFormatting sqref="D9:D58">
    <cfRule type="expression" dxfId="12" priority="15" stopIfTrue="1">
      <formula>IF($A9="",B9,)</formula>
    </cfRule>
  </conditionalFormatting>
  <conditionalFormatting sqref="G9:G54">
    <cfRule type="expression" dxfId="11" priority="16" stopIfTrue="1">
      <formula>#REF!="Freelancer"</formula>
    </cfRule>
    <cfRule type="expression" dxfId="10" priority="17" stopIfTrue="1">
      <formula>#REF!="DTC Int. Staff"</formula>
    </cfRule>
  </conditionalFormatting>
  <conditionalFormatting sqref="G54 G32:G40 G45:G51 G17 G20:G27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C59:C62">
    <cfRule type="expression" dxfId="7" priority="5" stopIfTrue="1">
      <formula>IF($A59=1,B59,)</formula>
    </cfRule>
    <cfRule type="expression" dxfId="6" priority="6" stopIfTrue="1">
      <formula>IF($A59="",B59,)</formula>
    </cfRule>
  </conditionalFormatting>
  <conditionalFormatting sqref="E59:E62">
    <cfRule type="expression" dxfId="5" priority="7" stopIfTrue="1">
      <formula>IF($A59&lt;&gt;1,B59,"")</formula>
    </cfRule>
  </conditionalFormatting>
  <conditionalFormatting sqref="D59:D62">
    <cfRule type="expression" dxfId="4" priority="8" stopIfTrue="1">
      <formula>IF($A59="",B59,)</formula>
    </cfRule>
  </conditionalFormatting>
  <conditionalFormatting sqref="E67:E77">
    <cfRule type="expression" dxfId="3" priority="1" stopIfTrue="1">
      <formula>$F$5="Freelancer"</formula>
    </cfRule>
    <cfRule type="expression" dxfId="2" priority="2" stopIfTrue="1">
      <formula>$F$5="DTC Int. Staff"</formula>
    </cfRule>
  </conditionalFormatting>
  <conditionalFormatting sqref="E67:E77">
    <cfRule type="expression" dxfId="1" priority="3" stopIfTrue="1">
      <formula>#REF!="Freelancer"</formula>
    </cfRule>
    <cfRule type="expression" dxfId="0" priority="4" stopIfTrue="1">
      <formula>#REF!="DTC Int. Staff"</formula>
    </cfRule>
  </conditionalFormatting>
  <dataValidations count="2">
    <dataValidation type="list" allowBlank="1" showInputMessage="1" showErrorMessage="1" sqref="G55:G62 F9:F62" xr:uid="{F3577A30-DE35-4DD9-ACA5-3AE74CA0D295}">
      <formula1>Project_Number</formula1>
    </dataValidation>
    <dataValidation type="list" allowBlank="1" showInputMessage="1" showErrorMessage="1" sqref="G9:G54 E67:E77" xr:uid="{FBDE4D11-F9E7-42CC-BB24-FACF556EDED8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07_July Timesheet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2021-01-18T11:57:52Z</dcterms:created>
  <dcterms:modified xsi:type="dcterms:W3CDTF">2021-01-18T11:58:16Z</dcterms:modified>
</cp:coreProperties>
</file>