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2020\"/>
    </mc:Choice>
  </mc:AlternateContent>
  <xr:revisionPtr revIDLastSave="0" documentId="13_ncr:1_{583AF505-B9E0-460A-920E-52B98408B7DB}" xr6:coauthVersionLast="46" xr6:coauthVersionMax="46"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3" i="34" l="1"/>
  <c r="D42" i="34"/>
  <c r="P13" i="34" l="1"/>
  <c r="P10" i="34"/>
  <c r="P12" i="34"/>
  <c r="F5" i="34" l="1"/>
  <c r="F4" i="34"/>
  <c r="F3" i="34"/>
  <c r="E9" i="34" l="1"/>
  <c r="E10" i="34" l="1"/>
  <c r="E12" i="34" s="1"/>
  <c r="E13" i="34" s="1"/>
  <c r="E14" i="34" s="1"/>
  <c r="E15" i="34" s="1"/>
  <c r="E16" i="34" s="1"/>
  <c r="E17" i="34" s="1"/>
  <c r="E18" i="34" s="1"/>
  <c r="E19" i="34" s="1"/>
  <c r="E20" i="34" s="1"/>
  <c r="E21" i="34" s="1"/>
  <c r="E22" i="34" s="1"/>
  <c r="E11" i="34"/>
  <c r="B7" i="34"/>
  <c r="B9" i="34"/>
  <c r="D9" i="34" s="1"/>
  <c r="M44" i="34"/>
  <c r="A9" i="34" l="1"/>
  <c r="B10" i="34"/>
  <c r="D10" i="34" l="1"/>
  <c r="A10" i="34"/>
  <c r="B12" i="34"/>
  <c r="E23" i="34"/>
  <c r="E24" i="34" s="1"/>
  <c r="E25" i="34" s="1"/>
  <c r="E26" i="34" s="1"/>
  <c r="E27" i="34" s="1"/>
  <c r="E28" i="34" s="1"/>
  <c r="E29" i="34" s="1"/>
  <c r="E30" i="34" s="1"/>
  <c r="E31" i="34" s="1"/>
  <c r="E32" i="34" s="1"/>
  <c r="E33" i="34" s="1"/>
  <c r="B13" i="34"/>
  <c r="E35" i="34" l="1"/>
  <c r="E36" i="34" s="1"/>
  <c r="E37" i="34" s="1"/>
  <c r="E38" i="34" s="1"/>
  <c r="E39" i="34" s="1"/>
  <c r="E34" i="34"/>
  <c r="D12" i="34"/>
  <c r="A12" i="34"/>
  <c r="D13" i="34"/>
  <c r="A13" i="34"/>
  <c r="B14" i="34"/>
  <c r="E40" i="34" l="1"/>
  <c r="B40" i="34"/>
  <c r="D40" i="34" s="1"/>
  <c r="B15" i="34"/>
  <c r="D14" i="34"/>
  <c r="A14" i="34"/>
  <c r="E42" i="34" l="1"/>
  <c r="E41" i="34"/>
  <c r="A40"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5" i="34" l="1"/>
  <c r="D33" i="34"/>
  <c r="A33"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<sst xmlns="http://schemas.openxmlformats.org/spreadsheetml/2006/main" count="332" uniqueCount="268">
  <si>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</si>
  <si>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</si>
  <si>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</si>
  <si>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</si>
  <si>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</si>
  <si>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</si>
  <si>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</si>
  <si>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</si>
  <si>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</si>
  <si>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</si>
  <si>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</si>
  <si>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</si>
  <si>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</si>
  <si>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</si>
  <si>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</si>
  <si>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</si>
  <si>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</si>
  <si>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</si>
  <si>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</si>
  <si>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</si>
  <si>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</si>
  <si>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</si>
  <si>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</si>
  <si>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</si>
  <si>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</si>
  <si>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</si>
  <si>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</si>
  <si>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</si>
  <si>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</si>
  <si>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</si>
  <si>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</si>
  <si>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</si>
  <si>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</si>
  <si>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</si>
  <si>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</si>
  <si>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</si>
  <si>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</si>
  <si>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</si>
  <si>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</si>
  <si>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</si>
  <si>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</si>
  <si>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</si>
  <si>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</si>
  <si>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</si>
  <si>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</si>
  <si>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</si>
  <si>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</si>
  <si>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</si>
  <si>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</si>
  <si>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</si>
  <si>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</si>
  <si>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</si>
  <si>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</si>
  <si>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</si>
  <si>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</si>
  <si>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</si>
  <si>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</si>
  <si>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</si>
  <si>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</si>
  <si>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</si>
  <si>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</si>
  <si>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</si>
  <si>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</si>
  <si>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</si>
  <si>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</si>
  <si>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</si>
  <si>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</si>
  <si>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</si>
  <si>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</si>
  <si>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</si>
  <si>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</si>
  <si>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</si>
  <si>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</si>
  <si>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</si>
  <si>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</si>
  <si>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</si>
  <si>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</si>
  <si>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</si>
  <si>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</si>
  <si>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</si>
  <si>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</si>
  <si>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</si>
  <si>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</si>
  <si>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</si>
  <si>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</si>
  <si>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</si>
  <si>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</si>
  <si>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</si>
  <si>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</si>
  <si>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</si>
  <si>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</si>
  <si>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</si>
  <si>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</si>
  <si>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</si>
  <si>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</si>
  <si>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</si>
  <si>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</si>
  <si>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</si>
  <si>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</si>
  <si>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</si>
  <si>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</si>
  <si>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</si>
  <si>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</si>
  <si>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</si>
  <si>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</si>
  <si>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</si>
  <si>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</si>
  <si>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</si>
  <si>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</si>
  <si>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</si>
  <si>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</si>
  <si>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</si>
  <si>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</si>
  <si>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</si>
  <si>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</si>
  <si>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</si>
  <si>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</si>
  <si>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</si>
  <si>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</si>
  <si>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</si>
  <si>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</si>
  <si>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</si>
  <si>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</si>
  <si>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</si>
  <si>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</si>
  <si>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</si>
  <si>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</si>
  <si>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</si>
  <si>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</si>
  <si>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</si>
  <si>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</si>
  <si>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</si>
  <si>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</si>
  <si>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</si>
  <si>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</si>
  <si>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</si>
  <si>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</si>
  <si>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</si>
  <si>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</si>
  <si>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</si>
  <si>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</si>
  <si>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</si>
  <si>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</si>
  <si>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</si>
  <si>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</si>
  <si>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</si>
  <si>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</si>
  <si>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</si>
  <si>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</si>
  <si>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</si>
  <si>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</si>
  <si>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</si>
  <si>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</si>
  <si>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</si>
  <si>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</si>
  <si>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</si>
  <si>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</si>
  <si>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</si>
  <si>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</si>
  <si>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</si>
  <si>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</si>
  <si>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</si>
  <si>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</si>
  <si>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</si>
  <si>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</si>
  <si>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</si>
  <si>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</si>
  <si>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</si>
  <si>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</si>
  <si>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</si>
  <si>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</si>
  <si>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</si>
  <si>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</si>
  <si>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</si>
  <si>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</si>
  <si>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</si>
  <si>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</si>
  <si>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</si>
  <si>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</si>
  <si>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</si>
  <si>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</si>
  <si>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</si>
  <si>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</si>
  <si>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</si>
  <si>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</si>
  <si>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</si>
  <si>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</si>
  <si>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</si>
  <si>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</si>
  <si>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</si>
  <si>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</si>
  <si>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</si>
  <si>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</si>
  <si>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</si>
  <si>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</si>
  <si>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</si>
  <si>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</si>
  <si>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</si>
  <si>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</si>
  <si>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</si>
  <si>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</si>
  <si>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</si>
  <si>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</si>
  <si>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</si>
  <si>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</si>
  <si>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</si>
  <si>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</si>
  <si>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</si>
  <si>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</si>
  <si>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</si>
  <si>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</si>
  <si>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</si>
  <si>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</si>
  <si>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</si>
  <si>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</si>
  <si>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</si>
  <si>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</si>
  <si>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</si>
  <si>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</si>
  <si>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</si>
  <si>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</si>
  <si>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</si>
  <si>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</si>
  <si>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</si>
  <si>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</si>
  <si>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</si>
  <si>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</si>
  <si>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</si>
  <si>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</si>
  <si>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</si>
  <si>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</si>
  <si>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</si>
  <si>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</si>
  <si>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</si>
  <si>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</si>
  <si>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</si>
  <si>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</si>
  <si>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</si>
  <si>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</si>
  <si>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</si>
  <si>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</si>
  <si>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</si>
  <si>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</si>
  <si>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</si>
  <si>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</si>
  <si>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Thunnaphus</t>
  </si>
  <si>
    <t>Pornwattanakrilert</t>
  </si>
  <si>
    <t>TIME108</t>
  </si>
  <si>
    <t>Data Collection at TedFund</t>
  </si>
  <si>
    <t>TedFund</t>
  </si>
  <si>
    <t>Write TedFund's Proposal</t>
  </si>
  <si>
    <t>NIA</t>
  </si>
  <si>
    <t>NIA On-site visit</t>
  </si>
  <si>
    <t>Mo</t>
  </si>
  <si>
    <t>Vacation Leave</t>
  </si>
  <si>
    <t>Data Preparation for TEDFund Valuation</t>
  </si>
  <si>
    <t>Edit IOP Final report follow by client's comment</t>
  </si>
  <si>
    <t>CPALL workshop session 1</t>
  </si>
  <si>
    <t>Call entrepernuer for project valuation + write project valuation report</t>
  </si>
  <si>
    <t>HOME</t>
  </si>
  <si>
    <t>CPALL workshop session 2</t>
  </si>
  <si>
    <t>CPALL workshop session 3</t>
  </si>
  <si>
    <t>Present Final IOP report</t>
  </si>
  <si>
    <t>Summarize project valuation data on excel</t>
  </si>
  <si>
    <t>Make project valuation presentation</t>
  </si>
  <si>
    <t>CPALL workshop session 4</t>
  </si>
  <si>
    <t>Present Final Valuation report</t>
  </si>
  <si>
    <t>Write Valuation result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</si>
</sst>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
      <left style="medium">
        <color indexed="64"/>
      </left>
      <right/>
      <top style="thin">
        <color theme="3"/>
      </top>
      <bottom style="thin">
        <color theme="3"/>
      </bottom>
      <diagonal/>
    </border>
    <border>
      <left/>
      <right style="medium">
        <color indexed="64"/>
      </right>
      <top style="thin">
        <color theme="3"/>
      </top>
      <bottom style="thin">
        <color theme="3"/>
      </bottom>
      <diagonal/>
    </border>
    <border>
      <left style="medium">
        <color indexed="64"/>
      </left>
      <right/>
      <top style="thin">
        <color indexed="64"/>
      </top>
      <bottom style="thin">
        <color theme="3"/>
      </bottom>
      <diagonal/>
    </border>
    <border>
      <left/>
      <right style="medium">
        <color indexed="64"/>
      </right>
      <top style="thin">
        <color indexed="64"/>
      </top>
      <bottom style="thin">
        <color theme="3"/>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7" fillId="0" borderId="44"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49" xfId="0" applyFont="1" applyBorder="1" applyAlignment="1" applyProtection="1">
      <alignment vertical="center" wrapText="1"/>
      <protection locked="0"/>
    </xf>
    <xf numFmtId="0" fontId="7" fillId="0" borderId="50" xfId="0" applyFont="1" applyBorder="1" applyAlignment="1" applyProtection="1">
      <alignment vertical="center" wrapText="1"/>
      <protection locked="0"/>
    </xf>
    <xf numFmtId="0" fontId="19" fillId="0" borderId="47" xfId="0" applyFont="1" applyBorder="1" applyAlignment="1" applyProtection="1">
      <alignment vertical="center" wrapText="1"/>
      <protection locked="0"/>
    </xf>
    <xf numFmtId="0" fontId="19" fillId="0" borderId="48"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51" xfId="0" applyFont="1" applyBorder="1" applyAlignment="1" applyProtection="1">
      <alignment vertical="center" wrapText="1"/>
      <protection locked="0"/>
    </xf>
    <xf numFmtId="0" fontId="19" fillId="0" borderId="52" xfId="0" applyFont="1" applyBorder="1" applyAlignment="1" applyProtection="1">
      <alignment vertical="center" wrapText="1"/>
      <protection locked="0"/>
    </xf>
    <xf numFmtId="0" fontId="7" fillId="0" borderId="53" xfId="0" applyFont="1" applyBorder="1" applyAlignment="1" applyProtection="1">
      <alignment vertical="center" wrapText="1"/>
      <protection locked="0"/>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3" sqref="J13"/>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5" t="s">
        <v>9</v>
      </c>
      <c r="C2" s="106"/>
      <c r="D2" s="106"/>
      <c r="E2" s="106"/>
      <c r="F2" s="106"/>
      <c r="G2" s="106"/>
      <c r="H2" s="107"/>
      <c r="I2" s="42"/>
      <c r="J2" s="42"/>
    </row>
    <row r="3" spans="2:10" ht="13" thickBot="1">
      <c r="B3" s="108"/>
      <c r="C3" s="109"/>
      <c r="D3" s="109"/>
      <c r="E3" s="109"/>
      <c r="F3" s="109"/>
      <c r="G3" s="109"/>
      <c r="H3" s="110"/>
      <c r="I3" s="43"/>
      <c r="J3" s="43"/>
    </row>
    <row r="4" spans="2:10">
      <c r="B4" s="111" t="s">
        <v>11</v>
      </c>
      <c r="C4" s="112"/>
      <c r="D4" s="111" t="s">
        <v>245</v>
      </c>
      <c r="E4" s="113"/>
      <c r="F4" s="113"/>
      <c r="G4" s="113"/>
      <c r="H4" s="112"/>
      <c r="I4" s="44"/>
      <c r="J4" s="44"/>
    </row>
    <row r="5" spans="2:10">
      <c r="B5" s="96" t="s">
        <v>65</v>
      </c>
      <c r="C5" s="98"/>
      <c r="D5" s="96" t="s">
        <v>246</v>
      </c>
      <c r="E5" s="97"/>
      <c r="F5" s="97"/>
      <c r="G5" s="97"/>
      <c r="H5" s="98"/>
      <c r="I5" s="44"/>
      <c r="J5" s="44"/>
    </row>
    <row r="6" spans="2:10">
      <c r="B6" s="96" t="s">
        <v>66</v>
      </c>
      <c r="C6" s="98"/>
      <c r="D6" s="96" t="s">
        <v>247</v>
      </c>
      <c r="E6" s="97"/>
      <c r="F6" s="97"/>
      <c r="G6" s="97"/>
      <c r="H6" s="98"/>
      <c r="I6" s="44"/>
      <c r="J6" s="44"/>
    </row>
    <row r="7" spans="2:10" ht="13" thickBot="1">
      <c r="I7" s="44"/>
      <c r="J7" s="44"/>
    </row>
    <row r="8" spans="2:10" ht="12.75" customHeight="1">
      <c r="B8" s="99"/>
      <c r="C8" s="100"/>
      <c r="D8" s="100"/>
      <c r="E8" s="100"/>
      <c r="F8" s="100"/>
      <c r="G8" s="100"/>
      <c r="H8" s="101"/>
      <c r="I8" s="44"/>
      <c r="J8" s="44"/>
    </row>
    <row r="9" spans="2:10" ht="13.5" customHeight="1" thickBot="1">
      <c r="B9" s="102"/>
      <c r="C9" s="103"/>
      <c r="D9" s="103"/>
      <c r="E9" s="103"/>
      <c r="F9" s="103"/>
      <c r="G9" s="103"/>
      <c r="H9" s="10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92" t="s">
        <v>173</v>
      </c>
      <c r="C31" s="93"/>
      <c r="D31" s="94"/>
      <c r="E31" s="94"/>
      <c r="F31" s="94"/>
      <c r="G31" s="94"/>
      <c r="H31" s="94"/>
      <c r="I31" s="57"/>
      <c r="J31" s="57"/>
    </row>
    <row r="32" spans="2:10" ht="13">
      <c r="B32" s="95" t="s">
        <v>174</v>
      </c>
      <c r="C32" s="94"/>
      <c r="D32" s="92" t="s">
        <v>175</v>
      </c>
      <c r="E32" s="93"/>
      <c r="F32" s="93"/>
      <c r="G32" s="93"/>
      <c r="H32" s="93"/>
      <c r="I32" s="57"/>
      <c r="J32" s="57"/>
    </row>
    <row r="33" spans="2:10" ht="13">
      <c r="B33" s="47">
        <v>9001</v>
      </c>
      <c r="C33" s="48"/>
      <c r="D33" s="72" t="s">
        <v>243</v>
      </c>
      <c r="E33" s="73"/>
      <c r="F33" s="73"/>
      <c r="G33" s="73"/>
      <c r="H33" s="74"/>
      <c r="I33" s="57"/>
      <c r="J33" s="57"/>
    </row>
    <row r="34" spans="2:10" ht="28.5" customHeight="1">
      <c r="B34" s="51" t="s">
        <v>239</v>
      </c>
      <c r="C34" s="50"/>
      <c r="D34" s="81"/>
      <c r="E34" s="91"/>
      <c r="F34" s="91"/>
      <c r="G34" s="91"/>
      <c r="H34" s="83"/>
      <c r="I34" s="58"/>
      <c r="J34" s="59"/>
    </row>
    <row r="35" spans="2:10" ht="0.75" customHeight="1">
      <c r="B35" s="89"/>
      <c r="C35" s="90"/>
      <c r="D35" s="84"/>
      <c r="E35" s="85"/>
      <c r="F35" s="85"/>
      <c r="G35" s="85"/>
      <c r="H35" s="86"/>
      <c r="I35" s="60"/>
      <c r="J35" s="57"/>
    </row>
    <row r="36" spans="2:10" ht="13">
      <c r="B36" s="49">
        <v>9002</v>
      </c>
      <c r="C36" s="50"/>
      <c r="D36" s="72" t="s">
        <v>236</v>
      </c>
      <c r="E36" s="73"/>
      <c r="F36" s="73"/>
      <c r="G36" s="73"/>
      <c r="H36" s="74"/>
      <c r="I36" s="57"/>
      <c r="J36" s="57"/>
    </row>
    <row r="37" spans="2:10" ht="70.5" customHeight="1">
      <c r="B37" s="61" t="s">
        <v>240</v>
      </c>
      <c r="C37" s="50"/>
      <c r="D37" s="84"/>
      <c r="E37" s="85"/>
      <c r="F37" s="85"/>
      <c r="G37" s="85"/>
      <c r="H37" s="86"/>
      <c r="I37" s="57"/>
      <c r="J37" s="57"/>
    </row>
    <row r="38" spans="2:10" ht="13">
      <c r="B38" s="47">
        <v>9003</v>
      </c>
      <c r="C38" s="48"/>
      <c r="D38" s="87" t="s">
        <v>244</v>
      </c>
      <c r="E38" s="88"/>
      <c r="F38" s="88"/>
      <c r="G38" s="88"/>
      <c r="H38" s="88"/>
      <c r="I38" s="57"/>
      <c r="J38" s="57"/>
    </row>
    <row r="39" spans="2:10">
      <c r="B39" s="52" t="s">
        <v>176</v>
      </c>
      <c r="D39" s="88"/>
      <c r="E39" s="88"/>
      <c r="F39" s="88"/>
      <c r="G39" s="88"/>
      <c r="H39" s="88"/>
      <c r="I39" s="58"/>
      <c r="J39" s="59"/>
    </row>
    <row r="40" spans="2:10" ht="22.5" customHeight="1">
      <c r="B40" s="89"/>
      <c r="C40" s="90"/>
      <c r="D40" s="88"/>
      <c r="E40" s="88"/>
      <c r="F40" s="88"/>
      <c r="G40" s="88"/>
      <c r="H40" s="88"/>
      <c r="I40" s="60"/>
      <c r="J40" s="57"/>
    </row>
    <row r="41" spans="2:10" ht="13">
      <c r="B41" s="49">
        <v>9004</v>
      </c>
      <c r="C41" s="53"/>
      <c r="D41" s="72" t="s">
        <v>237</v>
      </c>
      <c r="E41" s="73"/>
      <c r="F41" s="73"/>
      <c r="G41" s="73"/>
      <c r="H41" s="74"/>
      <c r="I41" s="57"/>
      <c r="J41" s="57"/>
    </row>
    <row r="42" spans="2:10">
      <c r="B42" s="51" t="s">
        <v>176</v>
      </c>
      <c r="C42" s="53"/>
      <c r="D42" s="81"/>
      <c r="E42" s="91"/>
      <c r="F42" s="91"/>
      <c r="G42" s="91"/>
      <c r="H42" s="83"/>
      <c r="I42" s="57"/>
      <c r="J42" s="57"/>
    </row>
    <row r="43" spans="2:10" ht="47.25" customHeight="1">
      <c r="B43" s="89"/>
      <c r="C43" s="90"/>
      <c r="D43" s="84"/>
      <c r="E43" s="85"/>
      <c r="F43" s="85"/>
      <c r="G43" s="85"/>
      <c r="H43" s="86"/>
      <c r="I43" s="57"/>
      <c r="J43" s="57"/>
    </row>
    <row r="44" spans="2:10" ht="13">
      <c r="B44" s="47">
        <v>9005</v>
      </c>
      <c r="C44" s="48"/>
      <c r="D44" s="72" t="s">
        <v>238</v>
      </c>
      <c r="E44" s="73"/>
      <c r="F44" s="73"/>
      <c r="G44" s="73"/>
      <c r="H44" s="74"/>
    </row>
    <row r="45" spans="2:10">
      <c r="B45" s="52" t="s">
        <v>177</v>
      </c>
      <c r="D45" s="81"/>
      <c r="E45" s="82"/>
      <c r="F45" s="82"/>
      <c r="G45" s="82"/>
      <c r="H45" s="83"/>
    </row>
    <row r="46" spans="2:10">
      <c r="B46" s="54" t="s">
        <v>178</v>
      </c>
      <c r="C46" s="55"/>
      <c r="D46" s="84"/>
      <c r="E46" s="85"/>
      <c r="F46" s="85"/>
      <c r="G46" s="85"/>
      <c r="H46" s="86"/>
    </row>
    <row r="47" spans="2:10" ht="13">
      <c r="B47" s="47">
        <v>9007</v>
      </c>
      <c r="C47" s="48"/>
      <c r="D47" s="72" t="s">
        <v>241</v>
      </c>
      <c r="E47" s="73"/>
      <c r="F47" s="73"/>
      <c r="G47" s="73"/>
      <c r="H47" s="74"/>
    </row>
    <row r="48" spans="2:10">
      <c r="B48" s="54" t="s">
        <v>73</v>
      </c>
      <c r="C48" s="55"/>
      <c r="D48" s="84"/>
      <c r="E48" s="85"/>
      <c r="F48" s="85"/>
      <c r="G48" s="85"/>
      <c r="H48" s="86"/>
    </row>
    <row r="49" spans="2:8" ht="13">
      <c r="B49" s="47">
        <v>9008</v>
      </c>
      <c r="C49" s="48"/>
      <c r="D49" s="72" t="s">
        <v>242</v>
      </c>
      <c r="E49" s="73"/>
      <c r="F49" s="73"/>
      <c r="G49" s="73"/>
      <c r="H49" s="74"/>
    </row>
    <row r="50" spans="2:8" ht="17.25" customHeight="1">
      <c r="B50" s="54" t="s">
        <v>74</v>
      </c>
      <c r="C50" s="55"/>
      <c r="D50" s="84"/>
      <c r="E50" s="85"/>
      <c r="F50" s="85"/>
      <c r="G50" s="85"/>
      <c r="H50" s="86"/>
    </row>
    <row r="51" spans="2:8" ht="13">
      <c r="B51" s="47">
        <v>9010</v>
      </c>
      <c r="C51" s="48"/>
      <c r="D51" s="72" t="s">
        <v>179</v>
      </c>
      <c r="E51" s="73"/>
      <c r="F51" s="73"/>
      <c r="G51" s="73"/>
      <c r="H51" s="74"/>
    </row>
    <row r="52" spans="2:8">
      <c r="B52" s="54" t="s">
        <v>75</v>
      </c>
      <c r="C52" s="55"/>
      <c r="D52" s="84"/>
      <c r="E52" s="85"/>
      <c r="F52" s="85"/>
      <c r="G52" s="85"/>
      <c r="H52" s="86"/>
    </row>
    <row r="53" spans="2:8" ht="13">
      <c r="B53" s="47">
        <v>9013</v>
      </c>
      <c r="C53" s="48"/>
      <c r="D53" s="72" t="s">
        <v>180</v>
      </c>
      <c r="E53" s="73"/>
      <c r="F53" s="73"/>
      <c r="G53" s="73"/>
      <c r="H53" s="74"/>
    </row>
    <row r="54" spans="2:8">
      <c r="B54" s="54" t="s">
        <v>76</v>
      </c>
      <c r="C54" s="55"/>
      <c r="D54" s="84"/>
      <c r="E54" s="85"/>
      <c r="F54" s="85"/>
      <c r="G54" s="85"/>
      <c r="H54" s="86"/>
    </row>
    <row r="55" spans="2:8" ht="13">
      <c r="B55" s="47">
        <v>9014</v>
      </c>
      <c r="C55" s="48"/>
      <c r="D55" s="72" t="s">
        <v>77</v>
      </c>
      <c r="E55" s="73"/>
      <c r="F55" s="73"/>
      <c r="G55" s="73"/>
      <c r="H55" s="74"/>
    </row>
    <row r="56" spans="2:8">
      <c r="B56" s="56" t="s">
        <v>77</v>
      </c>
      <c r="C56" s="55"/>
      <c r="D56" s="75"/>
      <c r="E56" s="76"/>
      <c r="F56" s="76"/>
      <c r="G56" s="76"/>
      <c r="H56" s="77"/>
    </row>
    <row r="57" spans="2:8" ht="13">
      <c r="B57" s="47">
        <v>9015</v>
      </c>
      <c r="C57" s="48"/>
      <c r="D57" s="72" t="s">
        <v>181</v>
      </c>
      <c r="E57" s="73"/>
      <c r="F57" s="73"/>
      <c r="G57" s="73"/>
      <c r="H57" s="74"/>
    </row>
    <row r="58" spans="2:8">
      <c r="B58" s="56" t="s">
        <v>78</v>
      </c>
      <c r="C58" s="55"/>
      <c r="D58" s="78"/>
      <c r="E58" s="79"/>
      <c r="F58" s="79"/>
      <c r="G58" s="79"/>
      <c r="H58" s="8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4"/>
  <sheetViews>
    <sheetView showGridLines="0" tabSelected="1" topLeftCell="D31" zoomScale="70" zoomScaleNormal="70" workbookViewId="0">
      <selection activeCell="D9" sqref="D9:M4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26" style="1" hidden="1" customWidth="1"/>
    <col min="11" max="11" width="11.54296875" style="1" customWidth="1"/>
    <col min="12" max="12" width="13" style="1" customWidth="1"/>
    <col min="13" max="16384" width="11.453125" style="1"/>
  </cols>
  <sheetData>
    <row r="1" spans="1:16" ht="51.75" customHeight="1" thickBot="1">
      <c r="D1" s="143" t="s">
        <v>14</v>
      </c>
      <c r="E1" s="144"/>
      <c r="F1" s="144"/>
      <c r="G1" s="144"/>
      <c r="H1" s="144"/>
      <c r="I1" s="144"/>
      <c r="J1" s="144"/>
      <c r="K1" s="144"/>
      <c r="L1" s="144"/>
      <c r="M1" s="145"/>
    </row>
    <row r="2" spans="1:16" ht="13.5" customHeight="1">
      <c r="D2" s="31"/>
      <c r="E2" s="31"/>
      <c r="F2" s="31"/>
      <c r="G2" s="31"/>
      <c r="H2" s="31"/>
      <c r="I2" s="31"/>
      <c r="J2" s="31"/>
      <c r="K2" s="31"/>
      <c r="L2" s="31"/>
      <c r="M2" s="2"/>
    </row>
    <row r="3" spans="1:16" ht="19.5" customHeight="1">
      <c r="D3" s="23" t="s">
        <v>0</v>
      </c>
      <c r="E3" s="24"/>
      <c r="F3" s="32" t="str">
        <f>'Information-General Settings'!D4</f>
        <v>Thunnaphus</v>
      </c>
      <c r="G3" s="29"/>
      <c r="I3" s="3"/>
      <c r="J3" s="3"/>
      <c r="K3" s="33"/>
      <c r="L3" s="33"/>
      <c r="M3" s="33"/>
    </row>
    <row r="4" spans="1:16" ht="19.5" customHeight="1">
      <c r="D4" s="3" t="s">
        <v>68</v>
      </c>
      <c r="E4" s="25"/>
      <c r="F4" s="32" t="str">
        <f>'Information-General Settings'!D5</f>
        <v>Pornwattanakrilert</v>
      </c>
      <c r="G4" s="29"/>
      <c r="I4" s="3"/>
      <c r="J4" s="3"/>
      <c r="K4" s="33"/>
      <c r="L4" s="33"/>
      <c r="M4" s="33"/>
    </row>
    <row r="5" spans="1:16" ht="19.5" customHeight="1">
      <c r="D5" s="147" t="s">
        <v>67</v>
      </c>
      <c r="E5" s="148"/>
      <c r="F5" s="32" t="str">
        <f>'Information-General Settings'!D6</f>
        <v>TIME108</v>
      </c>
      <c r="G5" s="29"/>
      <c r="I5" s="3"/>
      <c r="J5" s="3"/>
      <c r="K5" s="33"/>
      <c r="L5" s="33"/>
      <c r="M5" s="33"/>
    </row>
    <row r="6" spans="1:16" ht="19.5" customHeight="1" thickBot="1">
      <c r="E6" s="3"/>
      <c r="F6" s="3"/>
      <c r="G6" s="3"/>
      <c r="H6" s="4"/>
      <c r="K6" s="129"/>
      <c r="L6" s="129"/>
      <c r="M6" s="129"/>
    </row>
    <row r="7" spans="1:16" ht="12.75" customHeight="1">
      <c r="B7" s="1">
        <f>MONTH(E9)</f>
        <v>8</v>
      </c>
      <c r="C7" s="116"/>
      <c r="D7" s="118">
        <v>44044</v>
      </c>
      <c r="E7" s="119"/>
      <c r="F7" s="122" t="s">
        <v>6</v>
      </c>
      <c r="G7" s="122" t="s">
        <v>15</v>
      </c>
      <c r="H7" s="138" t="s">
        <v>5</v>
      </c>
      <c r="I7" s="139"/>
      <c r="J7" s="69"/>
      <c r="K7" s="134" t="s">
        <v>3</v>
      </c>
      <c r="L7" s="136" t="s">
        <v>10</v>
      </c>
      <c r="M7" s="134" t="s">
        <v>4</v>
      </c>
    </row>
    <row r="8" spans="1:16" ht="23.25" customHeight="1" thickBot="1">
      <c r="C8" s="117"/>
      <c r="D8" s="120"/>
      <c r="E8" s="121"/>
      <c r="F8" s="123"/>
      <c r="G8" s="124"/>
      <c r="H8" s="140"/>
      <c r="I8" s="141"/>
      <c r="J8" s="70"/>
      <c r="K8" s="135"/>
      <c r="L8" s="137"/>
      <c r="M8" s="135"/>
    </row>
    <row r="9" spans="1:16" ht="29.15" customHeight="1" thickBot="1">
      <c r="A9" s="5" t="str">
        <f t="shared" ref="A9:A39" si="0">IF(OR(C9="f",C9="u",C9="F",C9="U"),"",IF(OR(B9=1,B9=2,B9=3,B9=4,B9=5),1,""))</f>
        <v/>
      </c>
      <c r="B9" s="6">
        <f t="shared" ref="B9:B38" si="1">WEEKDAY(E9,2)</f>
        <v>6</v>
      </c>
      <c r="C9" s="7"/>
      <c r="D9" s="8" t="str">
        <f>IF(B9=1,"Mo",IF(B9=2,"Tue",IF(B9=3,"Wed",IF(B9=4,"Thu",IF(B9=5,"Fri",IF(B9=6,"Sat",IF(B9=7,"Sun","")))))))</f>
        <v>Sat</v>
      </c>
      <c r="E9" s="9">
        <f>+D7</f>
        <v>44044</v>
      </c>
      <c r="F9" s="10"/>
      <c r="G9" s="14"/>
      <c r="K9" s="10"/>
      <c r="L9" s="10"/>
      <c r="M9" s="11"/>
    </row>
    <row r="10" spans="1:16" ht="29.15" customHeight="1" thickBot="1">
      <c r="A10" s="5" t="str">
        <f t="shared" si="0"/>
        <v/>
      </c>
      <c r="B10" s="6">
        <f t="shared" si="1"/>
        <v>7</v>
      </c>
      <c r="C10" s="12"/>
      <c r="D10" s="8" t="str">
        <f>IF(B10=1,"Mo",IF(B10=2,"Tue",IF(B10=3,"Wed",IF(B10=4,"Thu",IF(B10=5,"Fri",IF(B10=6,"Sat",IF(B10=7,"Sun","")))))))</f>
        <v>Sun</v>
      </c>
      <c r="E10" s="13">
        <f>+E9+1</f>
        <v>44045</v>
      </c>
      <c r="F10" s="10"/>
      <c r="G10" s="14"/>
      <c r="H10" s="115"/>
      <c r="I10" s="115"/>
      <c r="J10" s="66"/>
      <c r="K10" s="14"/>
      <c r="L10" s="14"/>
      <c r="M10" s="15"/>
      <c r="O10" s="6" t="s">
        <v>70</v>
      </c>
      <c r="P10" s="2">
        <f>COUNTIF($G$9:$G$40, 9001)</f>
        <v>8</v>
      </c>
    </row>
    <row r="11" spans="1:16" ht="29.15" customHeight="1" thickBot="1">
      <c r="A11" s="5"/>
      <c r="B11" s="6"/>
      <c r="C11" s="12"/>
      <c r="D11" s="8" t="s">
        <v>253</v>
      </c>
      <c r="E11" s="13">
        <f>+E9+1</f>
        <v>44045</v>
      </c>
      <c r="F11" s="10" t="s">
        <v>91</v>
      </c>
      <c r="G11" s="14">
        <v>9001</v>
      </c>
      <c r="H11" s="62" t="s">
        <v>252</v>
      </c>
      <c r="I11" s="62"/>
      <c r="J11" s="66"/>
      <c r="K11" s="14" t="s">
        <v>251</v>
      </c>
      <c r="L11" s="14"/>
      <c r="M11" s="15">
        <v>3</v>
      </c>
      <c r="O11" s="6"/>
      <c r="P11" s="2"/>
    </row>
    <row r="12" spans="1:16" ht="29.15" customHeight="1" thickBot="1">
      <c r="A12" s="5">
        <f t="shared" si="0"/>
        <v>1</v>
      </c>
      <c r="B12" s="6">
        <f t="shared" si="1"/>
        <v>1</v>
      </c>
      <c r="C12" s="12"/>
      <c r="D12" s="8" t="str">
        <f>IF(B12=1,"Mo",IF(B12=2,"Tue",IF(B12=3,"Wed",IF(B12=4,"Thu",IF(B12=5,"Fri",IF(B12=6,"Sat",IF(B12=7,"Sun","")))))))</f>
        <v>Mo</v>
      </c>
      <c r="E12" s="13">
        <f>+E10+1</f>
        <v>44046</v>
      </c>
      <c r="F12" s="10" t="s">
        <v>209</v>
      </c>
      <c r="G12" s="14">
        <v>9003</v>
      </c>
      <c r="H12" s="142" t="s">
        <v>250</v>
      </c>
      <c r="I12" s="142"/>
      <c r="J12" s="68"/>
      <c r="K12" s="14" t="s">
        <v>69</v>
      </c>
      <c r="L12" s="14"/>
      <c r="M12" s="15">
        <v>6</v>
      </c>
      <c r="O12" s="6" t="s">
        <v>12</v>
      </c>
      <c r="P12" s="2">
        <f>COUNTIF($G$9:$G$40,9003)+COUNTIF($G$9:$G$40,9004)</f>
        <v>14</v>
      </c>
    </row>
    <row r="13" spans="1:16" ht="29.15" customHeight="1" thickBot="1">
      <c r="A13" s="5">
        <f t="shared" si="0"/>
        <v>1</v>
      </c>
      <c r="B13" s="6">
        <f t="shared" si="1"/>
        <v>2</v>
      </c>
      <c r="C13" s="12"/>
      <c r="D13" s="8" t="str">
        <f t="shared" ref="D13:D39" si="2">IF(B13=1,"Mo",IF(B13=2,"Tue",IF(B13=3,"Wed",IF(B13=4,"Thu",IF(B13=5,"Fri",IF(B13=6,"Sat",IF(B13=7,"Sun","")))))))</f>
        <v>Tue</v>
      </c>
      <c r="E13" s="13">
        <f t="shared" ref="E13:E38" si="3">+E12+1</f>
        <v>44047</v>
      </c>
      <c r="F13" s="10" t="s">
        <v>209</v>
      </c>
      <c r="G13" s="14">
        <v>9003</v>
      </c>
      <c r="H13" s="142" t="s">
        <v>250</v>
      </c>
      <c r="I13" s="142"/>
      <c r="J13" s="68"/>
      <c r="K13" s="14" t="s">
        <v>69</v>
      </c>
      <c r="L13" s="14"/>
      <c r="M13" s="15">
        <v>8</v>
      </c>
      <c r="O13" s="1" t="s">
        <v>13</v>
      </c>
      <c r="P13" s="2">
        <f>COUNTIF($G$9:$G$40, 9005)</f>
        <v>0</v>
      </c>
    </row>
    <row r="14" spans="1:16" ht="29.15" customHeight="1" thickBot="1">
      <c r="A14" s="5">
        <f t="shared" si="0"/>
        <v>1</v>
      </c>
      <c r="B14" s="6">
        <f t="shared" si="1"/>
        <v>3</v>
      </c>
      <c r="C14" s="12"/>
      <c r="D14" s="8" t="str">
        <f t="shared" si="2"/>
        <v>Wed</v>
      </c>
      <c r="E14" s="13">
        <f t="shared" si="3"/>
        <v>44048</v>
      </c>
      <c r="F14" s="10" t="s">
        <v>209</v>
      </c>
      <c r="G14" s="14">
        <v>9003</v>
      </c>
      <c r="H14" s="115" t="s">
        <v>248</v>
      </c>
      <c r="I14" s="115"/>
      <c r="J14" s="66"/>
      <c r="K14" s="14" t="s">
        <v>249</v>
      </c>
      <c r="L14" s="14"/>
      <c r="M14" s="15">
        <v>8</v>
      </c>
    </row>
    <row r="15" spans="1:16" ht="29.15" customHeight="1" thickBot="1">
      <c r="A15" s="5">
        <f t="shared" si="0"/>
        <v>1</v>
      </c>
      <c r="B15" s="6">
        <f t="shared" si="1"/>
        <v>4</v>
      </c>
      <c r="C15" s="12"/>
      <c r="D15" s="8" t="str">
        <f t="shared" si="2"/>
        <v>Thu</v>
      </c>
      <c r="E15" s="13">
        <f t="shared" si="3"/>
        <v>44049</v>
      </c>
      <c r="F15" s="10" t="s">
        <v>209</v>
      </c>
      <c r="G15" s="14">
        <v>9003</v>
      </c>
      <c r="H15" s="115" t="s">
        <v>248</v>
      </c>
      <c r="I15" s="115"/>
      <c r="J15" s="66"/>
      <c r="K15" s="14" t="s">
        <v>249</v>
      </c>
      <c r="L15" s="14"/>
      <c r="M15" s="15">
        <v>8</v>
      </c>
    </row>
    <row r="16" spans="1:16" ht="29.15" customHeight="1" thickBot="1">
      <c r="A16" s="5">
        <f t="shared" si="0"/>
        <v>1</v>
      </c>
      <c r="B16" s="6">
        <f t="shared" si="1"/>
        <v>5</v>
      </c>
      <c r="C16" s="12"/>
      <c r="D16" s="8" t="str">
        <f t="shared" si="2"/>
        <v>Fri</v>
      </c>
      <c r="E16" s="13">
        <f t="shared" si="3"/>
        <v>44050</v>
      </c>
      <c r="F16" s="10" t="s">
        <v>209</v>
      </c>
      <c r="G16" s="14">
        <v>9003</v>
      </c>
      <c r="H16" s="115" t="s">
        <v>248</v>
      </c>
      <c r="I16" s="115"/>
      <c r="J16" s="66"/>
      <c r="K16" s="14" t="s">
        <v>249</v>
      </c>
      <c r="L16" s="14"/>
      <c r="M16" s="15">
        <v>9</v>
      </c>
    </row>
    <row r="17" spans="1:13" ht="29.15" customHeight="1" thickBot="1">
      <c r="A17" s="5" t="str">
        <f t="shared" si="0"/>
        <v/>
      </c>
      <c r="B17" s="6">
        <f t="shared" si="1"/>
        <v>6</v>
      </c>
      <c r="C17" s="12"/>
      <c r="D17" s="8" t="str">
        <f>IF(B17=1,"Mo",IF(B17=2,"Tue",IF(B17=3,"Wed",IF(B17=4,"Thu",IF(B17=5,"Fri",IF(B17=6,"Sat",IF(B17=7,"Sun","")))))))</f>
        <v>Sat</v>
      </c>
      <c r="E17" s="13">
        <f t="shared" si="3"/>
        <v>44051</v>
      </c>
      <c r="F17" s="10"/>
      <c r="G17" s="14"/>
      <c r="H17" s="127"/>
      <c r="I17" s="128"/>
      <c r="J17" s="71"/>
      <c r="K17" s="14"/>
      <c r="L17" s="14"/>
      <c r="M17" s="15"/>
    </row>
    <row r="18" spans="1:13" ht="29.15" customHeight="1" thickBot="1">
      <c r="A18" s="5" t="str">
        <f t="shared" si="0"/>
        <v/>
      </c>
      <c r="B18" s="6">
        <f t="shared" si="1"/>
        <v>7</v>
      </c>
      <c r="C18" s="12"/>
      <c r="D18" s="8" t="str">
        <f>IF(B18=1,"Mo",IF(B18=2,"Tue",IF(B18=3,"Wed",IF(B18=4,"Thu",IF(B18=5,"Fri",IF(B18=6,"Sat",IF(B18=7,"Sun","")))))))</f>
        <v>Sun</v>
      </c>
      <c r="E18" s="13">
        <f t="shared" si="3"/>
        <v>44052</v>
      </c>
      <c r="F18" s="10"/>
      <c r="G18" s="14"/>
      <c r="H18" s="130"/>
      <c r="I18" s="131"/>
      <c r="J18" s="149"/>
      <c r="K18" s="14"/>
      <c r="L18" s="14"/>
      <c r="M18" s="15"/>
    </row>
    <row r="19" spans="1:13" ht="29.15" customHeight="1" thickBot="1">
      <c r="A19" s="5">
        <f t="shared" si="0"/>
        <v>1</v>
      </c>
      <c r="B19" s="6">
        <f t="shared" si="1"/>
        <v>1</v>
      </c>
      <c r="C19" s="12"/>
      <c r="D19" s="8" t="str">
        <f>IF(B19=1,"Mo",IF(B19=2,"Tue",IF(B19=3,"Wed",IF(B19=4,"Thu",IF(B19=5,"Fri",IF(B19=6,"Sat",IF(B19=7,"Sun","")))))))</f>
        <v>Mo</v>
      </c>
      <c r="E19" s="13">
        <f t="shared" si="3"/>
        <v>44053</v>
      </c>
      <c r="F19" s="10"/>
      <c r="G19" s="14">
        <v>9010</v>
      </c>
      <c r="H19" s="132" t="s">
        <v>254</v>
      </c>
      <c r="I19" s="133"/>
      <c r="J19" s="150"/>
      <c r="K19" s="14"/>
      <c r="L19" s="14"/>
      <c r="M19" s="15"/>
    </row>
    <row r="20" spans="1:13" ht="29.15" customHeight="1" thickBot="1">
      <c r="A20" s="5">
        <f t="shared" si="0"/>
        <v>1</v>
      </c>
      <c r="B20" s="6">
        <f t="shared" si="1"/>
        <v>2</v>
      </c>
      <c r="C20" s="12"/>
      <c r="D20" s="8" t="str">
        <f t="shared" si="2"/>
        <v>Tue</v>
      </c>
      <c r="E20" s="13">
        <f t="shared" si="3"/>
        <v>44054</v>
      </c>
      <c r="F20" s="10" t="s">
        <v>209</v>
      </c>
      <c r="G20" s="14">
        <v>9003</v>
      </c>
      <c r="H20" s="125" t="s">
        <v>255</v>
      </c>
      <c r="I20" s="126"/>
      <c r="J20" s="151"/>
      <c r="K20" s="14" t="s">
        <v>69</v>
      </c>
      <c r="L20" s="14"/>
      <c r="M20" s="15">
        <v>9</v>
      </c>
    </row>
    <row r="21" spans="1:13" ht="29.15" customHeight="1" thickBot="1">
      <c r="A21" s="5">
        <f t="shared" si="0"/>
        <v>1</v>
      </c>
      <c r="B21" s="6">
        <f t="shared" si="1"/>
        <v>3</v>
      </c>
      <c r="C21" s="12"/>
      <c r="D21" s="8" t="str">
        <f t="shared" si="2"/>
        <v>Wed</v>
      </c>
      <c r="E21" s="13">
        <f t="shared" si="3"/>
        <v>44055</v>
      </c>
      <c r="F21" s="10" t="s">
        <v>91</v>
      </c>
      <c r="G21" s="14">
        <v>9001</v>
      </c>
      <c r="H21" s="146" t="s">
        <v>262</v>
      </c>
      <c r="I21" s="146"/>
      <c r="J21" s="67"/>
      <c r="K21" s="14" t="s">
        <v>259</v>
      </c>
      <c r="L21" s="14"/>
      <c r="M21" s="15">
        <v>3</v>
      </c>
    </row>
    <row r="22" spans="1:13" ht="29.15" customHeight="1" thickBot="1">
      <c r="A22" s="5">
        <f t="shared" si="0"/>
        <v>1</v>
      </c>
      <c r="B22" s="6">
        <f t="shared" si="1"/>
        <v>4</v>
      </c>
      <c r="C22" s="12"/>
      <c r="D22" s="8" t="str">
        <f t="shared" si="2"/>
        <v>Thu</v>
      </c>
      <c r="E22" s="13">
        <f t="shared" si="3"/>
        <v>44056</v>
      </c>
      <c r="F22" s="10" t="s">
        <v>91</v>
      </c>
      <c r="G22" s="14">
        <v>9001</v>
      </c>
      <c r="H22" s="115" t="s">
        <v>256</v>
      </c>
      <c r="I22" s="115"/>
      <c r="J22" s="66"/>
      <c r="K22" s="14" t="s">
        <v>69</v>
      </c>
      <c r="L22" s="14"/>
      <c r="M22" s="15">
        <v>9</v>
      </c>
    </row>
    <row r="23" spans="1:13" ht="29.15" customHeight="1" thickBot="1">
      <c r="A23" s="5">
        <f t="shared" si="0"/>
        <v>1</v>
      </c>
      <c r="B23" s="6">
        <f t="shared" si="1"/>
        <v>5</v>
      </c>
      <c r="C23" s="12"/>
      <c r="D23" s="8" t="str">
        <f t="shared" si="2"/>
        <v>Fri</v>
      </c>
      <c r="E23" s="13">
        <f t="shared" si="3"/>
        <v>44057</v>
      </c>
      <c r="F23" s="10" t="s">
        <v>85</v>
      </c>
      <c r="G23" s="14">
        <v>9001</v>
      </c>
      <c r="H23" s="115" t="s">
        <v>257</v>
      </c>
      <c r="I23" s="115"/>
      <c r="J23" s="66"/>
      <c r="K23" s="14" t="s">
        <v>69</v>
      </c>
      <c r="L23" s="14"/>
      <c r="M23" s="15">
        <v>9</v>
      </c>
    </row>
    <row r="24" spans="1:13" ht="29.15" customHeight="1" thickBot="1">
      <c r="A24" s="5" t="str">
        <f t="shared" si="0"/>
        <v/>
      </c>
      <c r="B24" s="6">
        <f t="shared" si="1"/>
        <v>6</v>
      </c>
      <c r="C24" s="12"/>
      <c r="D24" s="8" t="str">
        <f t="shared" si="2"/>
        <v>Sat</v>
      </c>
      <c r="E24" s="13">
        <f t="shared" si="3"/>
        <v>44058</v>
      </c>
      <c r="F24" s="10"/>
      <c r="G24" s="14"/>
      <c r="H24" s="115"/>
      <c r="I24" s="115"/>
      <c r="J24" s="66"/>
      <c r="K24" s="14"/>
      <c r="L24" s="14"/>
      <c r="M24" s="15"/>
    </row>
    <row r="25" spans="1:13" ht="29.15" customHeight="1" thickBot="1">
      <c r="A25" s="5" t="str">
        <f t="shared" si="0"/>
        <v/>
      </c>
      <c r="B25" s="6">
        <f t="shared" si="1"/>
        <v>7</v>
      </c>
      <c r="C25" s="12"/>
      <c r="D25" s="8" t="str">
        <f t="shared" si="2"/>
        <v>Sun</v>
      </c>
      <c r="E25" s="13">
        <f t="shared" si="3"/>
        <v>44059</v>
      </c>
      <c r="F25" s="10"/>
      <c r="G25" s="14"/>
      <c r="H25" s="115"/>
      <c r="I25" s="115"/>
      <c r="J25" s="66"/>
      <c r="K25" s="14"/>
      <c r="L25" s="14"/>
      <c r="M25" s="15"/>
    </row>
    <row r="26" spans="1:13" ht="29.15" customHeight="1" thickBot="1">
      <c r="A26" s="5">
        <f t="shared" si="0"/>
        <v>1</v>
      </c>
      <c r="B26" s="6">
        <f t="shared" si="1"/>
        <v>1</v>
      </c>
      <c r="C26" s="12"/>
      <c r="D26" s="8" t="str">
        <f t="shared" si="2"/>
        <v>Mo</v>
      </c>
      <c r="E26" s="13">
        <f t="shared" si="3"/>
        <v>44060</v>
      </c>
      <c r="F26" s="10" t="s">
        <v>91</v>
      </c>
      <c r="G26" s="14">
        <v>9001</v>
      </c>
      <c r="H26" s="115" t="s">
        <v>256</v>
      </c>
      <c r="I26" s="115"/>
      <c r="J26" s="66"/>
      <c r="K26" s="14" t="s">
        <v>69</v>
      </c>
      <c r="L26" s="14"/>
      <c r="M26" s="15">
        <v>9</v>
      </c>
    </row>
    <row r="27" spans="1:13" ht="29.15" customHeight="1" thickBot="1">
      <c r="A27" s="5">
        <f t="shared" si="0"/>
        <v>1</v>
      </c>
      <c r="B27" s="6">
        <f t="shared" si="1"/>
        <v>2</v>
      </c>
      <c r="C27" s="12"/>
      <c r="D27" s="8" t="str">
        <f t="shared" si="2"/>
        <v>Tue</v>
      </c>
      <c r="E27" s="13">
        <f t="shared" si="3"/>
        <v>44061</v>
      </c>
      <c r="F27" s="10" t="s">
        <v>209</v>
      </c>
      <c r="G27" s="14">
        <v>9003</v>
      </c>
      <c r="H27" s="115" t="s">
        <v>258</v>
      </c>
      <c r="I27" s="115"/>
      <c r="J27" s="66"/>
      <c r="K27" s="14" t="s">
        <v>69</v>
      </c>
      <c r="L27" s="14"/>
      <c r="M27" s="15">
        <v>9</v>
      </c>
    </row>
    <row r="28" spans="1:13" ht="29.15" customHeight="1" thickBot="1">
      <c r="A28" s="5">
        <f t="shared" si="0"/>
        <v>1</v>
      </c>
      <c r="B28" s="6">
        <f t="shared" si="1"/>
        <v>3</v>
      </c>
      <c r="C28" s="12"/>
      <c r="D28" s="8" t="str">
        <f t="shared" si="2"/>
        <v>Wed</v>
      </c>
      <c r="E28" s="13">
        <f t="shared" si="3"/>
        <v>44062</v>
      </c>
      <c r="F28" s="10" t="s">
        <v>85</v>
      </c>
      <c r="G28" s="14">
        <v>9001</v>
      </c>
      <c r="H28" s="115" t="s">
        <v>260</v>
      </c>
      <c r="I28" s="115"/>
      <c r="J28" s="66"/>
      <c r="K28" s="14" t="s">
        <v>69</v>
      </c>
      <c r="L28" s="14"/>
      <c r="M28" s="15">
        <v>9</v>
      </c>
    </row>
    <row r="29" spans="1:13" ht="29.15" customHeight="1" thickBot="1">
      <c r="A29" s="5">
        <f t="shared" si="0"/>
        <v>1</v>
      </c>
      <c r="B29" s="6">
        <f t="shared" si="1"/>
        <v>4</v>
      </c>
      <c r="C29" s="12"/>
      <c r="D29" s="8" t="str">
        <f t="shared" si="2"/>
        <v>Thu</v>
      </c>
      <c r="E29" s="13">
        <f t="shared" si="3"/>
        <v>44063</v>
      </c>
      <c r="F29" s="10" t="s">
        <v>209</v>
      </c>
      <c r="G29" s="14">
        <v>9003</v>
      </c>
      <c r="H29" s="115" t="s">
        <v>258</v>
      </c>
      <c r="I29" s="115"/>
      <c r="J29" s="66"/>
      <c r="K29" s="14" t="s">
        <v>69</v>
      </c>
      <c r="L29" s="14"/>
      <c r="M29" s="15">
        <v>9</v>
      </c>
    </row>
    <row r="30" spans="1:13" ht="29.15" customHeight="1" thickBot="1">
      <c r="A30" s="5">
        <f t="shared" si="0"/>
        <v>1</v>
      </c>
      <c r="B30" s="6">
        <f t="shared" si="1"/>
        <v>5</v>
      </c>
      <c r="C30" s="12"/>
      <c r="D30" s="8" t="str">
        <f t="shared" si="2"/>
        <v>Fri</v>
      </c>
      <c r="E30" s="13">
        <f t="shared" si="3"/>
        <v>44064</v>
      </c>
      <c r="F30" s="10" t="s">
        <v>209</v>
      </c>
      <c r="G30" s="14">
        <v>9003</v>
      </c>
      <c r="H30" s="115" t="s">
        <v>258</v>
      </c>
      <c r="I30" s="115"/>
      <c r="J30" s="66"/>
      <c r="K30" s="14" t="s">
        <v>259</v>
      </c>
      <c r="L30" s="14"/>
      <c r="M30" s="15">
        <v>11</v>
      </c>
    </row>
    <row r="31" spans="1:13" ht="29.15" customHeight="1" thickBot="1">
      <c r="A31" s="5" t="str">
        <f t="shared" si="0"/>
        <v/>
      </c>
      <c r="B31" s="6">
        <f t="shared" si="1"/>
        <v>6</v>
      </c>
      <c r="C31" s="12"/>
      <c r="D31" s="8" t="str">
        <f t="shared" si="2"/>
        <v>Sat</v>
      </c>
      <c r="E31" s="13">
        <f t="shared" si="3"/>
        <v>44065</v>
      </c>
      <c r="F31" s="10"/>
      <c r="G31" s="14"/>
      <c r="H31" s="115"/>
      <c r="I31" s="115"/>
      <c r="J31" s="66"/>
      <c r="K31" s="14"/>
      <c r="L31" s="14"/>
      <c r="M31" s="15"/>
    </row>
    <row r="32" spans="1:13" ht="29.15" customHeight="1" thickBot="1">
      <c r="A32" s="5" t="str">
        <f t="shared" si="0"/>
        <v/>
      </c>
      <c r="B32" s="6">
        <f t="shared" si="1"/>
        <v>7</v>
      </c>
      <c r="C32" s="12"/>
      <c r="D32" s="8" t="str">
        <f t="shared" si="2"/>
        <v>Sun</v>
      </c>
      <c r="E32" s="13">
        <f t="shared" si="3"/>
        <v>44066</v>
      </c>
      <c r="F32" s="10"/>
      <c r="G32" s="14"/>
      <c r="H32" s="115"/>
      <c r="I32" s="115"/>
      <c r="J32" s="66"/>
      <c r="K32" s="14"/>
      <c r="L32" s="14"/>
      <c r="M32" s="15"/>
    </row>
    <row r="33" spans="1:13" ht="29.15" customHeight="1" thickBot="1">
      <c r="A33" s="5">
        <f t="shared" si="0"/>
        <v>1</v>
      </c>
      <c r="B33" s="6">
        <f t="shared" si="1"/>
        <v>1</v>
      </c>
      <c r="C33" s="12"/>
      <c r="D33" s="8" t="str">
        <f t="shared" si="2"/>
        <v>Mo</v>
      </c>
      <c r="E33" s="13">
        <f>+E32+1</f>
        <v>44067</v>
      </c>
      <c r="F33" s="10" t="s">
        <v>85</v>
      </c>
      <c r="G33" s="14">
        <v>9001</v>
      </c>
      <c r="H33" s="115" t="s">
        <v>261</v>
      </c>
      <c r="I33" s="115"/>
      <c r="J33" s="66"/>
      <c r="K33" s="14" t="s">
        <v>259</v>
      </c>
      <c r="L33" s="14"/>
      <c r="M33" s="15">
        <v>5</v>
      </c>
    </row>
    <row r="34" spans="1:13" ht="29.15" customHeight="1" thickBot="1">
      <c r="A34" s="5"/>
      <c r="B34" s="6"/>
      <c r="C34" s="12"/>
      <c r="D34" s="8" t="s">
        <v>253</v>
      </c>
      <c r="E34" s="13">
        <f>E33</f>
        <v>44067</v>
      </c>
      <c r="F34" s="10" t="s">
        <v>209</v>
      </c>
      <c r="G34" s="14">
        <v>9003</v>
      </c>
      <c r="H34" s="115" t="s">
        <v>258</v>
      </c>
      <c r="I34" s="115"/>
      <c r="J34" s="66"/>
      <c r="K34" s="14" t="s">
        <v>259</v>
      </c>
      <c r="L34" s="14"/>
      <c r="M34" s="15">
        <v>5</v>
      </c>
    </row>
    <row r="35" spans="1:13" ht="29.15" customHeight="1" thickBot="1">
      <c r="A35" s="5">
        <f t="shared" si="0"/>
        <v>1</v>
      </c>
      <c r="B35" s="6">
        <f t="shared" si="1"/>
        <v>2</v>
      </c>
      <c r="C35" s="12"/>
      <c r="D35" s="8" t="str">
        <f t="shared" si="2"/>
        <v>Tue</v>
      </c>
      <c r="E35" s="13">
        <f>+E33+1</f>
        <v>44068</v>
      </c>
      <c r="F35" s="10" t="s">
        <v>209</v>
      </c>
      <c r="G35" s="14">
        <v>9003</v>
      </c>
      <c r="H35" s="115" t="s">
        <v>263</v>
      </c>
      <c r="I35" s="115"/>
      <c r="J35" s="66"/>
      <c r="K35" s="14" t="s">
        <v>259</v>
      </c>
      <c r="L35" s="14"/>
      <c r="M35" s="15">
        <v>9</v>
      </c>
    </row>
    <row r="36" spans="1:13" ht="29.15" customHeight="1" thickBot="1">
      <c r="A36" s="5">
        <f t="shared" si="0"/>
        <v>1</v>
      </c>
      <c r="B36" s="6">
        <f t="shared" si="1"/>
        <v>3</v>
      </c>
      <c r="C36" s="12"/>
      <c r="D36" s="8" t="str">
        <f t="shared" si="2"/>
        <v>Wed</v>
      </c>
      <c r="E36" s="13">
        <f t="shared" si="3"/>
        <v>44069</v>
      </c>
      <c r="F36" s="10" t="s">
        <v>209</v>
      </c>
      <c r="G36" s="14">
        <v>9003</v>
      </c>
      <c r="H36" s="115" t="s">
        <v>264</v>
      </c>
      <c r="I36" s="115"/>
      <c r="J36" s="66"/>
      <c r="K36" s="14" t="s">
        <v>69</v>
      </c>
      <c r="L36" s="14"/>
      <c r="M36" s="15">
        <v>9</v>
      </c>
    </row>
    <row r="37" spans="1:13" ht="29.15" customHeight="1" thickBot="1">
      <c r="A37" s="5">
        <f t="shared" si="0"/>
        <v>1</v>
      </c>
      <c r="B37" s="6">
        <f t="shared" si="1"/>
        <v>4</v>
      </c>
      <c r="C37" s="12"/>
      <c r="D37" s="8" t="str">
        <f t="shared" si="2"/>
        <v>Thu</v>
      </c>
      <c r="E37" s="13">
        <f t="shared" si="3"/>
        <v>44070</v>
      </c>
      <c r="F37" s="10" t="s">
        <v>209</v>
      </c>
      <c r="G37" s="14">
        <v>9003</v>
      </c>
      <c r="H37" s="115" t="s">
        <v>264</v>
      </c>
      <c r="I37" s="115"/>
      <c r="J37" s="66"/>
      <c r="K37" s="14" t="s">
        <v>69</v>
      </c>
      <c r="L37" s="14"/>
      <c r="M37" s="15">
        <v>11</v>
      </c>
    </row>
    <row r="38" spans="1:13" ht="29.15" customHeight="1" thickBot="1">
      <c r="A38" s="5">
        <f t="shared" si="0"/>
        <v>1</v>
      </c>
      <c r="B38" s="6">
        <f t="shared" si="1"/>
        <v>5</v>
      </c>
      <c r="C38" s="12"/>
      <c r="D38" s="8" t="str">
        <f t="shared" si="2"/>
        <v>Fri</v>
      </c>
      <c r="E38" s="13">
        <f t="shared" si="3"/>
        <v>44071</v>
      </c>
      <c r="F38" s="10" t="s">
        <v>85</v>
      </c>
      <c r="G38" s="14">
        <v>9001</v>
      </c>
      <c r="H38" s="115" t="s">
        <v>265</v>
      </c>
      <c r="I38" s="115"/>
      <c r="J38" s="66"/>
      <c r="K38" s="14" t="s">
        <v>69</v>
      </c>
      <c r="L38" s="14"/>
      <c r="M38" s="15">
        <v>9</v>
      </c>
    </row>
    <row r="39" spans="1:13" ht="29.15" customHeight="1" thickBot="1">
      <c r="A39" s="5" t="str">
        <f t="shared" si="0"/>
        <v/>
      </c>
      <c r="B39" s="6">
        <f>WEEKDAY(E38+1,2)</f>
        <v>6</v>
      </c>
      <c r="C39" s="12"/>
      <c r="D39" s="8" t="str">
        <f t="shared" si="2"/>
        <v>Sat</v>
      </c>
      <c r="E39" s="16">
        <f>IF(MONTH(E38+1)&gt;MONTH(E38),"",E38+1)</f>
        <v>44072</v>
      </c>
      <c r="F39" s="10" t="s">
        <v>209</v>
      </c>
      <c r="G39" s="14">
        <v>9003</v>
      </c>
      <c r="H39" s="114" t="s">
        <v>267</v>
      </c>
      <c r="I39" s="115"/>
      <c r="J39" s="66"/>
      <c r="K39" s="14" t="s">
        <v>259</v>
      </c>
      <c r="L39" s="14"/>
      <c r="M39" s="15">
        <v>5</v>
      </c>
    </row>
    <row r="40" spans="1:13" ht="29.15" customHeight="1" thickBot="1">
      <c r="A40" s="5" t="str">
        <f t="shared" ref="A40" si="4">IF(OR(C40="f",C40="u",C40="F",C40="U"),"",IF(OR(B40=1,B40=2,B40=3,B40=4,B40=5),1,""))</f>
        <v/>
      </c>
      <c r="B40" s="6">
        <f>WEEKDAY(E39+1,2)</f>
        <v>7</v>
      </c>
      <c r="C40" s="12"/>
      <c r="D40" s="8" t="str">
        <f t="shared" ref="D40" si="5">IF(B40=1,"Mo",IF(B40=2,"Tue",IF(B40=3,"Wed",IF(B40=4,"Thu",IF(B40=5,"Fri",IF(B40=6,"Sat",IF(B40=7,"Sun","")))))))</f>
        <v>Sun</v>
      </c>
      <c r="E40" s="16">
        <f>IF(MONTH(E39+1)&gt;MONTH(E39),"",E39+1)</f>
        <v>44073</v>
      </c>
      <c r="F40" s="10"/>
      <c r="G40" s="38"/>
      <c r="H40" s="114"/>
      <c r="I40" s="115"/>
      <c r="J40" s="66"/>
      <c r="K40" s="14"/>
      <c r="L40" s="14"/>
      <c r="M40" s="15"/>
    </row>
    <row r="41" spans="1:13" ht="29.15" customHeight="1" thickBot="1">
      <c r="A41" s="5"/>
      <c r="B41" s="6"/>
      <c r="C41" s="65"/>
      <c r="D41" s="8"/>
      <c r="E41" s="16">
        <f>IF(MONTH(E40+1)&gt;MONTH(E40),"",E40+1)</f>
        <v>44074</v>
      </c>
      <c r="F41" s="10" t="s">
        <v>209</v>
      </c>
      <c r="G41" s="14">
        <v>9001</v>
      </c>
      <c r="H41" s="63" t="s">
        <v>267</v>
      </c>
      <c r="I41" s="64"/>
      <c r="J41" s="66"/>
      <c r="K41" s="14" t="s">
        <v>69</v>
      </c>
      <c r="L41" s="14"/>
      <c r="M41" s="15">
        <v>4</v>
      </c>
    </row>
    <row r="42" spans="1:13" ht="29.15" customHeight="1" thickBot="1">
      <c r="A42" s="5"/>
      <c r="B42" s="6"/>
      <c r="C42" s="65"/>
      <c r="D42" s="8" t="str">
        <f t="shared" ref="D42" si="6">IF(B42=1,"Mo",IF(B42=2,"Tue",IF(B42=3,"Wed",IF(B42=4,"Thu",IF(B42=5,"Fri",IF(B42=6,"Sat",IF(B42=7,"Sun","")))))))</f>
        <v/>
      </c>
      <c r="E42" s="16">
        <f>IF(MONTH(E40+1)&gt;MONTH(E40),"",E40+1)</f>
        <v>44074</v>
      </c>
      <c r="F42" s="10" t="s">
        <v>91</v>
      </c>
      <c r="G42" s="38">
        <v>9001</v>
      </c>
      <c r="H42" s="114" t="s">
        <v>266</v>
      </c>
      <c r="I42" s="115"/>
      <c r="J42" s="66"/>
      <c r="K42" s="14" t="s">
        <v>251</v>
      </c>
      <c r="L42" s="14"/>
      <c r="M42" s="15">
        <v>5</v>
      </c>
    </row>
    <row r="43" spans="1:13" ht="30" customHeight="1" thickBot="1">
      <c r="D43" s="17"/>
      <c r="E43" s="19"/>
      <c r="F43" s="39"/>
      <c r="G43" s="40"/>
      <c r="H43" s="41"/>
      <c r="I43" s="37" t="s">
        <v>1</v>
      </c>
      <c r="J43" s="37"/>
      <c r="K43" s="21"/>
      <c r="L43" s="18"/>
      <c r="M43" s="22">
        <f>SUM(M9:M42)</f>
        <v>181</v>
      </c>
    </row>
    <row r="44" spans="1:13" ht="30" customHeight="1" thickBot="1">
      <c r="D44" s="17"/>
      <c r="E44" s="18"/>
      <c r="F44" s="30"/>
      <c r="G44" s="30"/>
      <c r="H44" s="30"/>
      <c r="I44" s="20" t="s">
        <v>2</v>
      </c>
      <c r="J44" s="20"/>
      <c r="K44" s="21"/>
      <c r="L44" s="18"/>
      <c r="M44" s="22">
        <f>SUM(M43/8)</f>
        <v>22.625</v>
      </c>
    </row>
  </sheetData>
  <mergeCells count="42">
    <mergeCell ref="D1:M1"/>
    <mergeCell ref="H36:I36"/>
    <mergeCell ref="H37:I37"/>
    <mergeCell ref="H38:I38"/>
    <mergeCell ref="H39:I39"/>
    <mergeCell ref="H21:I21"/>
    <mergeCell ref="H13:I13"/>
    <mergeCell ref="H31:I31"/>
    <mergeCell ref="H32:I32"/>
    <mergeCell ref="H23:I23"/>
    <mergeCell ref="H24:I24"/>
    <mergeCell ref="H10:I10"/>
    <mergeCell ref="H35:I35"/>
    <mergeCell ref="H25:I25"/>
    <mergeCell ref="H26:I26"/>
    <mergeCell ref="D5:E5"/>
    <mergeCell ref="H34:I34"/>
    <mergeCell ref="K6:M6"/>
    <mergeCell ref="H18:I18"/>
    <mergeCell ref="H19:I19"/>
    <mergeCell ref="K7:K8"/>
    <mergeCell ref="L7:L8"/>
    <mergeCell ref="H7:I8"/>
    <mergeCell ref="H14:I14"/>
    <mergeCell ref="M7:M8"/>
    <mergeCell ref="H12:I12"/>
    <mergeCell ref="H42:I42"/>
    <mergeCell ref="H40:I40"/>
    <mergeCell ref="C7:C8"/>
    <mergeCell ref="D7:E8"/>
    <mergeCell ref="F7:F8"/>
    <mergeCell ref="G7:G8"/>
    <mergeCell ref="H22:I22"/>
    <mergeCell ref="H20:I20"/>
    <mergeCell ref="H15:I15"/>
    <mergeCell ref="H16:I16"/>
    <mergeCell ref="H17:I17"/>
    <mergeCell ref="H27:I27"/>
    <mergeCell ref="H33:I33"/>
    <mergeCell ref="H28:I28"/>
    <mergeCell ref="H30:I30"/>
    <mergeCell ref="H29:I29"/>
  </mergeCells>
  <phoneticPr fontId="0" type="noConversion"/>
  <conditionalFormatting sqref="C9:C39">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39">
    <cfRule type="expression" dxfId="49" priority="2102" stopIfTrue="1">
      <formula>IF($A10&lt;&gt;1,B10,"")</formula>
    </cfRule>
  </conditionalFormatting>
  <conditionalFormatting sqref="D9:D39">
    <cfRule type="expression" dxfId="48" priority="2103" stopIfTrue="1">
      <formula>IF($A9="",B9,)</formula>
    </cfRule>
  </conditionalFormatting>
  <conditionalFormatting sqref="G9:G11 G13:G25 G27:G38">
    <cfRule type="expression" dxfId="47" priority="2104" stopIfTrue="1">
      <formula>#REF!="Freelancer"</formula>
    </cfRule>
    <cfRule type="expression" dxfId="46" priority="2105" stopIfTrue="1">
      <formula>#REF!="DTC Int. Staff"</formula>
    </cfRule>
  </conditionalFormatting>
  <conditionalFormatting sqref="G38 G23:G25 G13 G16:G20 G27 G30:G35">
    <cfRule type="expression" dxfId="45" priority="2097" stopIfTrue="1">
      <formula>$F$5="Freelancer"</formula>
    </cfRule>
    <cfRule type="expression" dxfId="44" priority="2098" stopIfTrue="1">
      <formula>$F$5="DTC Int. Staff"</formula>
    </cfRule>
  </conditionalFormatting>
  <conditionalFormatting sqref="G10:G11">
    <cfRule type="expression" dxfId="43" priority="47" stopIfTrue="1">
      <formula>#REF!="Freelancer"</formula>
    </cfRule>
    <cfRule type="expression" dxfId="42" priority="48" stopIfTrue="1">
      <formula>#REF!="DTC Int. Staff"</formula>
    </cfRule>
  </conditionalFormatting>
  <conditionalFormatting sqref="G10:G11">
    <cfRule type="expression" dxfId="41" priority="45" stopIfTrue="1">
      <formula>$F$5="Freelancer"</formula>
    </cfRule>
    <cfRule type="expression" dxfId="40" priority="46" stopIfTrue="1">
      <formula>$F$5="DTC Int. Staff"</formula>
    </cfRule>
  </conditionalFormatting>
  <conditionalFormatting sqref="G12">
    <cfRule type="expression" dxfId="39" priority="43" stopIfTrue="1">
      <formula>#REF!="Freelancer"</formula>
    </cfRule>
    <cfRule type="expression" dxfId="38" priority="44" stopIfTrue="1">
      <formula>#REF!="DTC Int. Staff"</formula>
    </cfRule>
  </conditionalFormatting>
  <conditionalFormatting sqref="G12">
    <cfRule type="expression" dxfId="37" priority="41" stopIfTrue="1">
      <formula>$F$5="Freelancer"</formula>
    </cfRule>
    <cfRule type="expression" dxfId="36" priority="42" stopIfTrue="1">
      <formula>$F$5="DTC Int. Staff"</formula>
    </cfRule>
  </conditionalFormatting>
  <conditionalFormatting sqref="C40:C42">
    <cfRule type="expression" dxfId="35" priority="37" stopIfTrue="1">
      <formula>IF($A40=1,B40,)</formula>
    </cfRule>
    <cfRule type="expression" dxfId="34" priority="38" stopIfTrue="1">
      <formula>IF($A40="",B40,)</formula>
    </cfRule>
  </conditionalFormatting>
  <conditionalFormatting sqref="E40:E42">
    <cfRule type="expression" dxfId="33" priority="39" stopIfTrue="1">
      <formula>IF($A40&lt;&gt;1,B40,"")</formula>
    </cfRule>
  </conditionalFormatting>
  <conditionalFormatting sqref="D40:D42">
    <cfRule type="expression" dxfId="32" priority="40" stopIfTrue="1">
      <formula>IF($A40="",B40,)</formula>
    </cfRule>
  </conditionalFormatting>
  <conditionalFormatting sqref="G26">
    <cfRule type="expression" dxfId="31" priority="31" stopIfTrue="1">
      <formula>#REF!="Freelancer"</formula>
    </cfRule>
    <cfRule type="expression" dxfId="30" priority="32" stopIfTrue="1">
      <formula>#REF!="DTC Int. Staff"</formula>
    </cfRule>
  </conditionalFormatting>
  <conditionalFormatting sqref="G29">
    <cfRule type="expression" dxfId="29" priority="29" stopIfTrue="1">
      <formula>$F$5="Freelancer"</formula>
    </cfRule>
    <cfRule type="expression" dxfId="28" priority="30" stopIfTrue="1">
      <formula>$F$5="DTC Int. Staff"</formula>
    </cfRule>
  </conditionalFormatting>
  <conditionalFormatting sqref="G14">
    <cfRule type="expression" dxfId="27" priority="27" stopIfTrue="1">
      <formula>$F$5="Freelancer"</formula>
    </cfRule>
    <cfRule type="expression" dxfId="26" priority="28" stopIfTrue="1">
      <formula>$F$5="DTC Int. Staff"</formula>
    </cfRule>
  </conditionalFormatting>
  <conditionalFormatting sqref="G15">
    <cfRule type="expression" dxfId="25" priority="25" stopIfTrue="1">
      <formula>$F$5="Freelancer"</formula>
    </cfRule>
    <cfRule type="expression" dxfId="24" priority="26" stopIfTrue="1">
      <formula>$F$5="DTC Int. Staff"</formula>
    </cfRule>
  </conditionalFormatting>
  <conditionalFormatting sqref="G29">
    <cfRule type="expression" dxfId="23" priority="23" stopIfTrue="1">
      <formula>$F$5="Freelancer"</formula>
    </cfRule>
    <cfRule type="expression" dxfId="22" priority="24" stopIfTrue="1">
      <formula>$F$5="DTC Int. Staff"</formula>
    </cfRule>
  </conditionalFormatting>
  <conditionalFormatting sqref="G36">
    <cfRule type="expression" dxfId="21" priority="21" stopIfTrue="1">
      <formula>$F$5="Freelancer"</formula>
    </cfRule>
    <cfRule type="expression" dxfId="20" priority="22" stopIfTrue="1">
      <formula>$F$5="DTC Int. Staff"</formula>
    </cfRule>
  </conditionalFormatting>
  <conditionalFormatting sqref="G37">
    <cfRule type="expression" dxfId="19" priority="19" stopIfTrue="1">
      <formula>$F$5="Freelancer"</formula>
    </cfRule>
    <cfRule type="expression" dxfId="18" priority="20" stopIfTrue="1">
      <formula>$F$5="DTC Int. Staff"</formula>
    </cfRule>
  </conditionalFormatting>
  <conditionalFormatting sqref="G14">
    <cfRule type="expression" dxfId="17" priority="17" stopIfTrue="1">
      <formula>$F$5="Freelancer"</formula>
    </cfRule>
    <cfRule type="expression" dxfId="16" priority="18" stopIfTrue="1">
      <formula>$F$5="DTC Int. Staff"</formula>
    </cfRule>
  </conditionalFormatting>
  <conditionalFormatting sqref="G15">
    <cfRule type="expression" dxfId="15" priority="15" stopIfTrue="1">
      <formula>$F$5="Freelancer"</formula>
    </cfRule>
    <cfRule type="expression" dxfId="14" priority="16" stopIfTrue="1">
      <formula>$F$5="DTC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$F$5="Freelancer"</formula>
    </cfRule>
    <cfRule type="expression" dxfId="10" priority="12" stopIfTrue="1">
      <formula>$F$5="DTC Int. Staff"</formula>
    </cfRule>
  </conditionalFormatting>
  <conditionalFormatting sqref="G37">
    <cfRule type="expression" dxfId="9" priority="9" stopIfTrue="1">
      <formula>$F$5="Freelancer"</formula>
    </cfRule>
    <cfRule type="expression" dxfId="8" priority="10" stopIfTrue="1">
      <formula>$F$5="DTC Int. Staff"</formula>
    </cfRule>
  </conditionalFormatting>
  <conditionalFormatting sqref="G39">
    <cfRule type="expression" dxfId="7" priority="7" stopIfTrue="1">
      <formula>#REF!="Freelancer"</formula>
    </cfRule>
    <cfRule type="expression" dxfId="6" priority="8" stopIfTrue="1">
      <formula>#REF!="DTC Int. Staff"</formula>
    </cfRule>
  </conditionalFormatting>
  <conditionalFormatting sqref="G39">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 G42" xr:uid="{00000000-0002-0000-0100-000000000000}">
      <formula1>Project_Number</formula1>
    </dataValidation>
    <dataValidation type="list" allowBlank="1" showInputMessage="1" showErrorMessage="1" sqref="G9:G39 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49" workbookViewId="0">
      <selection activeCell="A64" sqref="A6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220</v>
      </c>
      <c r="B2" s="26" t="s">
        <v>234</v>
      </c>
      <c r="D2" s="27">
        <v>9001</v>
      </c>
      <c r="E2" s="26" t="s">
        <v>71</v>
      </c>
    </row>
    <row r="3" spans="1:14">
      <c r="A3" s="46" t="s">
        <v>219</v>
      </c>
      <c r="B3" s="26" t="s">
        <v>233</v>
      </c>
      <c r="D3" s="27">
        <v>9002</v>
      </c>
      <c r="E3" s="26" t="s">
        <v>134</v>
      </c>
    </row>
    <row r="4" spans="1:14">
      <c r="A4" s="46" t="s">
        <v>218</v>
      </c>
      <c r="B4" s="26" t="s">
        <v>232</v>
      </c>
      <c r="D4" s="27">
        <v>9003</v>
      </c>
      <c r="E4" s="26" t="s">
        <v>135</v>
      </c>
    </row>
    <row r="5" spans="1:14">
      <c r="A5" s="46" t="s">
        <v>217</v>
      </c>
      <c r="B5" s="26" t="s">
        <v>231</v>
      </c>
      <c r="D5" s="27">
        <v>9004</v>
      </c>
      <c r="E5" s="26" t="s">
        <v>136</v>
      </c>
    </row>
    <row r="6" spans="1:14">
      <c r="A6" s="46" t="s">
        <v>216</v>
      </c>
      <c r="B6" s="26" t="s">
        <v>230</v>
      </c>
      <c r="D6" s="27">
        <v>9005</v>
      </c>
      <c r="E6" s="26" t="s">
        <v>72</v>
      </c>
    </row>
    <row r="7" spans="1:14">
      <c r="A7" s="46" t="s">
        <v>215</v>
      </c>
      <c r="B7" s="26" t="s">
        <v>229</v>
      </c>
      <c r="D7" s="27">
        <v>9007</v>
      </c>
      <c r="E7" s="26" t="s">
        <v>73</v>
      </c>
    </row>
    <row r="8" spans="1:14">
      <c r="A8" s="46" t="s">
        <v>214</v>
      </c>
      <c r="B8" s="26" t="s">
        <v>227</v>
      </c>
      <c r="D8" s="27">
        <v>9008</v>
      </c>
      <c r="E8" s="26" t="s">
        <v>74</v>
      </c>
    </row>
    <row r="9" spans="1:14">
      <c r="A9" s="46" t="s">
        <v>213</v>
      </c>
      <c r="B9" s="26" t="s">
        <v>226</v>
      </c>
      <c r="D9" s="27">
        <v>9010</v>
      </c>
      <c r="E9" s="26" t="s">
        <v>75</v>
      </c>
    </row>
    <row r="10" spans="1:14">
      <c r="A10" s="46" t="s">
        <v>212</v>
      </c>
      <c r="B10" s="26" t="s">
        <v>225</v>
      </c>
      <c r="D10" s="27">
        <v>9013</v>
      </c>
      <c r="E10" s="26" t="s">
        <v>76</v>
      </c>
    </row>
    <row r="11" spans="1:14">
      <c r="A11" s="46" t="s">
        <v>211</v>
      </c>
      <c r="B11" s="26" t="s">
        <v>224</v>
      </c>
      <c r="D11" s="27">
        <v>9014</v>
      </c>
      <c r="E11" s="26" t="s">
        <v>77</v>
      </c>
    </row>
    <row r="12" spans="1:14">
      <c r="A12" s="46" t="s">
        <v>210</v>
      </c>
      <c r="B12" s="26" t="s">
        <v>235</v>
      </c>
      <c r="D12" s="27">
        <v>9015</v>
      </c>
      <c r="E12" s="26" t="s">
        <v>78</v>
      </c>
    </row>
    <row r="13" spans="1:14">
      <c r="A13" s="46" t="s">
        <v>209</v>
      </c>
      <c r="B13" s="26" t="s">
        <v>228</v>
      </c>
    </row>
    <row r="14" spans="1:14">
      <c r="A14" s="46" t="s">
        <v>208</v>
      </c>
      <c r="B14" s="26" t="s">
        <v>223</v>
      </c>
      <c r="N14" s="34"/>
    </row>
    <row r="15" spans="1:14">
      <c r="A15" s="46" t="s">
        <v>207</v>
      </c>
      <c r="B15" s="26" t="s">
        <v>222</v>
      </c>
    </row>
    <row r="16" spans="1:14">
      <c r="A16" s="46" t="s">
        <v>206</v>
      </c>
      <c r="B16" s="26" t="s">
        <v>221</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2021-01-16T15:52:17Z</dcterms:modified>
</cp:coreProperties>
</file>