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E9DCC18D-1A81-4526-B795-99ED05C7D67B}"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9" i="34"/>
  <c r="A9" i="34" l="1"/>
  <c r="B10" i="34"/>
  <c r="D10" i="34" l="1"/>
  <c r="A10" i="34"/>
  <c r="B11" i="34"/>
  <c r="E22" i="34"/>
  <c r="E23" i="34" s="1"/>
  <c r="E24" i="34" s="1"/>
  <c r="E25" i="34" s="1"/>
  <c r="E27" i="34" s="1"/>
  <c r="E29" i="34" s="1"/>
  <c r="E31" i="34" s="1"/>
  <c r="E33" i="34" s="1"/>
  <c r="E35" i="34" s="1"/>
  <c r="E36" i="34" s="1"/>
  <c r="E38" i="34" s="1"/>
  <c r="E39" i="34" s="1"/>
  <c r="E41" i="34" s="1"/>
  <c r="E42" i="34" s="1"/>
  <c r="E43" i="34" s="1"/>
  <c r="B12" i="34"/>
  <c r="E44" i="34" l="1"/>
  <c r="D11" i="34"/>
  <c r="A11" i="34"/>
  <c r="D12" i="34"/>
  <c r="A12" i="34"/>
  <c r="B13" i="34"/>
  <c r="E45" i="34" l="1"/>
  <c r="E47" i="34" s="1"/>
  <c r="B45" i="34"/>
  <c r="B14" i="34"/>
  <c r="D13" i="34"/>
  <c r="A13" i="34"/>
  <c r="D45" i="34" l="1"/>
  <c r="A45"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7" i="34"/>
  <c r="B29" i="34" l="1"/>
  <c r="D27" i="34"/>
  <c r="A27" i="34"/>
  <c r="D29" i="34" l="1"/>
  <c r="A29" i="34"/>
  <c r="B31" i="34"/>
  <c r="D31" i="34" l="1"/>
  <c r="A31" i="34"/>
  <c r="B33" i="34"/>
  <c r="D33" i="34" l="1"/>
  <c r="A33" i="34"/>
  <c r="B35" i="34"/>
  <c r="D35" i="34" l="1"/>
  <c r="A35" i="34"/>
  <c r="B36" i="34"/>
  <c r="D36" i="34" l="1"/>
  <c r="A36" i="34"/>
  <c r="B38" i="34"/>
  <c r="B39" i="34" l="1"/>
  <c r="D38" i="34"/>
  <c r="A38" i="34"/>
  <c r="D39" i="34" l="1"/>
  <c r="A39" i="34"/>
  <c r="B41" i="34"/>
  <c r="D41" i="34" l="1"/>
  <c r="A41" i="34"/>
  <c r="B42" i="34"/>
  <c r="B43" i="34" l="1"/>
  <c r="B44" i="34"/>
  <c r="D42" i="34"/>
  <c r="A42" i="34"/>
  <c r="D43" i="34" l="1"/>
  <c r="A43" i="34"/>
  <c r="D44" i="34"/>
  <c r="A44" i="34"/>
</calcChain>
</file>

<file path=xl/sharedStrings.xml><?xml version="1.0" encoding="utf-8"?>
<sst xmlns="http://schemas.openxmlformats.org/spreadsheetml/2006/main" count="368" uniqueCount="295">
  <si>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</si>
  <si>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</si>
  <si>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</si>
  <si>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</si>
  <si>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</si>
  <si>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</si>
  <si>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</si>
  <si>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</si>
  <si>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</si>
  <si>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</si>
  <si>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</si>
  <si>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</si>
  <si>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</si>
  <si>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</si>
  <si>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</si>
  <si>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</si>
  <si>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</si>
  <si>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</si>
  <si>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</si>
  <si>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</si>
  <si>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</si>
  <si>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</si>
  <si>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</si>
  <si>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</si>
  <si>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</si>
  <si>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</si>
  <si>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</si>
  <si>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</si>
  <si>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</si>
  <si>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</si>
  <si>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</si>
  <si>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</si>
  <si>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</si>
  <si>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</si>
  <si>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</si>
  <si>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</si>
  <si>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</si>
  <si>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</si>
  <si>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</si>
  <si>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</si>
  <si>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</si>
  <si>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</si>
  <si>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</si>
  <si>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</si>
  <si>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</si>
  <si>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</si>
  <si>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</si>
  <si>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</si>
  <si>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</si>
  <si>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</si>
  <si>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</si>
  <si>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</si>
  <si>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</si>
  <si>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</si>
  <si>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</si>
  <si>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</si>
  <si>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</si>
  <si>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</si>
  <si>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</si>
  <si>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</si>
  <si>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</si>
  <si>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</si>
  <si>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</si>
  <si>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</si>
  <si>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</si>
  <si>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</si>
  <si>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</si>
  <si>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</si>
  <si>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</si>
  <si>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</si>
  <si>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</si>
  <si>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</si>
  <si>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</si>
  <si>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</si>
  <si>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</si>
  <si>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</si>
  <si>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</si>
  <si>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</si>
  <si>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</si>
  <si>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</si>
  <si>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</si>
  <si>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</si>
  <si>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</si>
  <si>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</si>
  <si>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</si>
  <si>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</si>
  <si>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</si>
  <si>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</si>
  <si>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</si>
  <si>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</si>
  <si>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</si>
  <si>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</si>
  <si>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</si>
  <si>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</si>
  <si>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</si>
  <si>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</si>
  <si>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</si>
  <si>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</si>
  <si>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</si>
  <si>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</si>
  <si>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</si>
  <si>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</si>
  <si>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</si>
  <si>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</si>
  <si>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</si>
  <si>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</si>
  <si>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</si>
  <si>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</si>
  <si>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</si>
  <si>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</si>
  <si>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</si>
  <si>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</si>
  <si>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</si>
  <si>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</si>
  <si>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</si>
  <si>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</si>
  <si>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</si>
  <si>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</si>
  <si>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</si>
  <si>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</si>
  <si>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</si>
  <si>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</si>
  <si>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</si>
  <si>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</si>
  <si>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</si>
  <si>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</si>
  <si>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</si>
  <si>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</si>
  <si>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</si>
  <si>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</si>
  <si>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</si>
  <si>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</si>
  <si>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</si>
  <si>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</si>
  <si>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</si>
  <si>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</si>
  <si>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</si>
  <si>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</si>
  <si>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</si>
  <si>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</si>
  <si>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</si>
  <si>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</si>
  <si>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</si>
  <si>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</si>
  <si>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</si>
  <si>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</si>
  <si>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</si>
  <si>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</si>
  <si>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</si>
  <si>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</si>
  <si>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</si>
  <si>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</si>
  <si>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</si>
  <si>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</si>
  <si>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</si>
  <si>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</si>
  <si>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</si>
  <si>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</si>
  <si>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</si>
  <si>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</si>
  <si>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</si>
  <si>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</si>
  <si>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</si>
  <si>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</si>
  <si>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</si>
  <si>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</si>
  <si>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</si>
  <si>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</si>
  <si>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</si>
  <si>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</si>
  <si>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</si>
  <si>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</si>
  <si>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</si>
  <si>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</si>
  <si>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</si>
  <si>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</si>
  <si>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</si>
  <si>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</si>
  <si>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</si>
  <si>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</si>
  <si>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</si>
  <si>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</si>
  <si>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</si>
  <si>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</si>
  <si>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</si>
  <si>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</si>
  <si>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</si>
  <si>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</si>
  <si>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</si>
  <si>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</si>
  <si>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</si>
  <si>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</si>
  <si>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</si>
  <si>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</si>
  <si>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</si>
  <si>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</si>
  <si>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</si>
  <si>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</si>
  <si>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</si>
  <si>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</si>
  <si>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</si>
  <si>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</si>
  <si>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</si>
  <si>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</si>
  <si>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</si>
  <si>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</si>
  <si>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</si>
  <si>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</si>
  <si>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</si>
  <si>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</si>
  <si>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</si>
  <si>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</si>
  <si>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</si>
  <si>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</si>
  <si>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</si>
  <si>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</si>
  <si>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</si>
  <si>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</si>
  <si>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</si>
  <si>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</si>
  <si>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</si>
  <si>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</si>
  <si>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</si>
  <si>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</si>
  <si>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</si>
  <si>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</si>
  <si>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</si>
  <si>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</si>
  <si>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</si>
  <si>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</si>
  <si>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</si>
  <si>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</si>
  <si>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</si>
  <si>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</si>
  <si>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</si>
  <si>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</si>
  <si>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</si>
  <si>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</si>
  <si>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</si>
  <si>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</si>
  <si>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</si>
  <si>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</si>
  <si>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</si>
  <si>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</si>
  <si>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</si>
  <si>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</si>
  <si>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</si>
  <si>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</si>
  <si>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</si>
  <si>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</si>
  <si>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</si>
  <si>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</si>
  <si>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</si>
  <si>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</si>
  <si>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</si>
  <si>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</si>
  <si>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</si>
  <si>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</si>
  <si>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</si>
  <si>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</si>
  <si>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</si>
  <si>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</si>
  <si>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</si>
  <si>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Mo</t>
  </si>
  <si>
    <t>Theenida</t>
  </si>
  <si>
    <t>Mahathanapat</t>
  </si>
  <si>
    <t>049</t>
  </si>
  <si>
    <t>TIME, SAM</t>
  </si>
  <si>
    <t>SAM LRS proposal</t>
  </si>
  <si>
    <t>Market Intelligence TOR revision</t>
  </si>
  <si>
    <t>Pure LRIC workshop support</t>
  </si>
  <si>
    <t>Pattaya</t>
  </si>
  <si>
    <t>SAM LRS pitching deck</t>
  </si>
  <si>
    <t>SAM LRS proposal and pitching deck</t>
  </si>
  <si>
    <t>DGA proposal presenation</t>
  </si>
  <si>
    <t>SAM proposal review and proposal presentation</t>
  </si>
  <si>
    <t>TIME, DGA</t>
  </si>
  <si>
    <t>Preparation and final presentation</t>
  </si>
  <si>
    <t>TIME, Huawei</t>
  </si>
  <si>
    <t>Thu</t>
  </si>
  <si>
    <t>Presentation slide revision</t>
  </si>
  <si>
    <t>Team evaluation</t>
  </si>
  <si>
    <t>Wed</t>
  </si>
  <si>
    <t>Presenation discussion and revision</t>
  </si>
  <si>
    <t>Team leader training</t>
  </si>
  <si>
    <t>Interview candidate</t>
  </si>
  <si>
    <t>EA tool discussion with Orbus and data requirement</t>
  </si>
  <si>
    <t>Tue</t>
  </si>
  <si>
    <t>Fri</t>
  </si>
  <si>
    <t>Kick off slide preparation</t>
  </si>
  <si>
    <t>EA Tool Assessment question and kick off slide preparation</t>
  </si>
  <si>
    <t>EA Tools Discussion with sale and internal team, project plan and project scope discussion with project expert</t>
  </si>
  <si>
    <t>Kick off meeting and discussion with client, project planning and scope discussion with project expert</t>
  </si>
  <si>
    <t>SAM project proceeding and EA tool</t>
  </si>
  <si>
    <t>Additional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</si>
</sst>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1" fillId="0" borderId="18" xfId="0" quotePrefix="1"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5" t="s">
        <v>9</v>
      </c>
      <c r="C2" s="76"/>
      <c r="D2" s="76"/>
      <c r="E2" s="76"/>
      <c r="F2" s="76"/>
      <c r="G2" s="76"/>
      <c r="H2" s="77"/>
      <c r="I2" s="42"/>
      <c r="J2" s="42"/>
    </row>
    <row r="3" spans="2:10" ht="13.5" thickBot="1">
      <c r="B3" s="78"/>
      <c r="C3" s="79"/>
      <c r="D3" s="79"/>
      <c r="E3" s="79"/>
      <c r="F3" s="79"/>
      <c r="G3" s="79"/>
      <c r="H3" s="80"/>
      <c r="I3" s="43"/>
      <c r="J3" s="43"/>
    </row>
    <row r="4" spans="2:10">
      <c r="B4" s="81" t="s">
        <v>11</v>
      </c>
      <c r="C4" s="82"/>
      <c r="D4" s="81" t="s">
        <v>264</v>
      </c>
      <c r="E4" s="84"/>
      <c r="F4" s="84"/>
      <c r="G4" s="84"/>
      <c r="H4" s="82"/>
      <c r="I4" s="44"/>
      <c r="J4" s="44"/>
    </row>
    <row r="5" spans="2:10">
      <c r="B5" s="83" t="s">
        <v>65</v>
      </c>
      <c r="C5" s="68"/>
      <c r="D5" s="83" t="s">
        <v>265</v>
      </c>
      <c r="E5" s="67"/>
      <c r="F5" s="67"/>
      <c r="G5" s="67"/>
      <c r="H5" s="68"/>
      <c r="I5" s="44"/>
      <c r="J5" s="44"/>
    </row>
    <row r="6" spans="2:10">
      <c r="B6" s="83" t="s">
        <v>66</v>
      </c>
      <c r="C6" s="68"/>
      <c r="D6" s="66" t="s">
        <v>266</v>
      </c>
      <c r="E6" s="67"/>
      <c r="F6" s="67"/>
      <c r="G6" s="67"/>
      <c r="H6" s="68"/>
      <c r="I6" s="44"/>
      <c r="J6" s="44"/>
    </row>
    <row r="7" spans="2:10" ht="13.5" thickBot="1">
      <c r="I7" s="44"/>
      <c r="J7" s="44"/>
    </row>
    <row r="8" spans="2:10" ht="12.75" customHeight="1">
      <c r="B8" s="69"/>
      <c r="C8" s="70"/>
      <c r="D8" s="70"/>
      <c r="E8" s="70"/>
      <c r="F8" s="70"/>
      <c r="G8" s="70"/>
      <c r="H8" s="71"/>
      <c r="I8" s="44"/>
      <c r="J8" s="44"/>
    </row>
    <row r="9" spans="2:10" ht="13.5" customHeight="1" thickBot="1">
      <c r="B9" s="72"/>
      <c r="C9" s="73"/>
      <c r="D9" s="73"/>
      <c r="E9" s="73"/>
      <c r="F9" s="73"/>
      <c r="G9" s="73"/>
      <c r="H9" s="7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5" t="s">
        <v>173</v>
      </c>
      <c r="C31" s="86"/>
      <c r="D31" s="87"/>
      <c r="E31" s="87"/>
      <c r="F31" s="87"/>
      <c r="G31" s="87"/>
      <c r="H31" s="87"/>
      <c r="I31" s="57"/>
      <c r="J31" s="57"/>
    </row>
    <row r="32" spans="2:10">
      <c r="B32" s="88" t="s">
        <v>174</v>
      </c>
      <c r="C32" s="87"/>
      <c r="D32" s="85" t="s">
        <v>175</v>
      </c>
      <c r="E32" s="86"/>
      <c r="F32" s="86"/>
      <c r="G32" s="86"/>
      <c r="H32" s="86"/>
      <c r="I32" s="57"/>
      <c r="J32" s="57"/>
    </row>
    <row r="33" spans="2:10">
      <c r="B33" s="47">
        <v>9001</v>
      </c>
      <c r="C33" s="48"/>
      <c r="D33" s="89" t="s">
        <v>237</v>
      </c>
      <c r="E33" s="90"/>
      <c r="F33" s="90"/>
      <c r="G33" s="90"/>
      <c r="H33" s="91"/>
      <c r="I33" s="57"/>
      <c r="J33" s="57"/>
    </row>
    <row r="34" spans="2:10" ht="21">
      <c r="B34" s="51" t="s">
        <v>242</v>
      </c>
      <c r="C34" s="50"/>
      <c r="D34" s="92"/>
      <c r="E34" s="93"/>
      <c r="F34" s="93"/>
      <c r="G34" s="93"/>
      <c r="H34" s="94"/>
      <c r="I34" s="58"/>
      <c r="J34" s="59"/>
    </row>
    <row r="35" spans="2:10" ht="0.75" customHeight="1">
      <c r="B35" s="98"/>
      <c r="C35" s="99"/>
      <c r="D35" s="95"/>
      <c r="E35" s="96"/>
      <c r="F35" s="96"/>
      <c r="G35" s="96"/>
      <c r="H35" s="97"/>
      <c r="I35" s="60"/>
      <c r="J35" s="57"/>
    </row>
    <row r="36" spans="2:10">
      <c r="B36" s="49">
        <v>9002</v>
      </c>
      <c r="C36" s="50"/>
      <c r="D36" s="89" t="s">
        <v>238</v>
      </c>
      <c r="E36" s="90"/>
      <c r="F36" s="90"/>
      <c r="G36" s="90"/>
      <c r="H36" s="91"/>
      <c r="I36" s="57"/>
      <c r="J36" s="57"/>
    </row>
    <row r="37" spans="2:10" ht="70.5" customHeight="1">
      <c r="B37" s="61" t="s">
        <v>243</v>
      </c>
      <c r="C37" s="50"/>
      <c r="D37" s="95"/>
      <c r="E37" s="96"/>
      <c r="F37" s="96"/>
      <c r="G37" s="96"/>
      <c r="H37" s="97"/>
      <c r="I37" s="57"/>
      <c r="J37" s="57"/>
    </row>
    <row r="38" spans="2:10">
      <c r="B38" s="47">
        <v>9003</v>
      </c>
      <c r="C38" s="48"/>
      <c r="D38" s="100" t="s">
        <v>239</v>
      </c>
      <c r="E38" s="101"/>
      <c r="F38" s="101"/>
      <c r="G38" s="101"/>
      <c r="H38" s="101"/>
      <c r="I38" s="57"/>
      <c r="J38" s="57"/>
    </row>
    <row r="39" spans="2:10">
      <c r="B39" s="52" t="s">
        <v>176</v>
      </c>
      <c r="D39" s="101"/>
      <c r="E39" s="101"/>
      <c r="F39" s="101"/>
      <c r="G39" s="101"/>
      <c r="H39" s="101"/>
      <c r="I39" s="58"/>
      <c r="J39" s="59"/>
    </row>
    <row r="40" spans="2:10" ht="18.75" customHeight="1">
      <c r="B40" s="98"/>
      <c r="C40" s="99"/>
      <c r="D40" s="101"/>
      <c r="E40" s="101"/>
      <c r="F40" s="101"/>
      <c r="G40" s="101"/>
      <c r="H40" s="101"/>
      <c r="I40" s="60"/>
      <c r="J40" s="57"/>
    </row>
    <row r="41" spans="2:10">
      <c r="B41" s="49">
        <v>9004</v>
      </c>
      <c r="C41" s="53"/>
      <c r="D41" s="89" t="s">
        <v>240</v>
      </c>
      <c r="E41" s="90"/>
      <c r="F41" s="90"/>
      <c r="G41" s="90"/>
      <c r="H41" s="91"/>
      <c r="I41" s="57"/>
      <c r="J41" s="57"/>
    </row>
    <row r="42" spans="2:10">
      <c r="B42" s="51" t="s">
        <v>176</v>
      </c>
      <c r="C42" s="53"/>
      <c r="D42" s="92"/>
      <c r="E42" s="93"/>
      <c r="F42" s="93"/>
      <c r="G42" s="93"/>
      <c r="H42" s="94"/>
      <c r="I42" s="57"/>
      <c r="J42" s="57"/>
    </row>
    <row r="43" spans="2:10" ht="47.25" customHeight="1">
      <c r="B43" s="98"/>
      <c r="C43" s="99"/>
      <c r="D43" s="95"/>
      <c r="E43" s="96"/>
      <c r="F43" s="96"/>
      <c r="G43" s="96"/>
      <c r="H43" s="97"/>
      <c r="I43" s="57"/>
      <c r="J43" s="57"/>
    </row>
    <row r="44" spans="2:10">
      <c r="B44" s="47">
        <v>9005</v>
      </c>
      <c r="C44" s="48"/>
      <c r="D44" s="89" t="s">
        <v>241</v>
      </c>
      <c r="E44" s="90"/>
      <c r="F44" s="90"/>
      <c r="G44" s="90"/>
      <c r="H44" s="91"/>
    </row>
    <row r="45" spans="2:10">
      <c r="B45" s="52" t="s">
        <v>177</v>
      </c>
      <c r="D45" s="92"/>
      <c r="E45" s="108"/>
      <c r="F45" s="108"/>
      <c r="G45" s="108"/>
      <c r="H45" s="94"/>
    </row>
    <row r="46" spans="2:10">
      <c r="B46" s="54" t="s">
        <v>178</v>
      </c>
      <c r="C46" s="55"/>
      <c r="D46" s="95"/>
      <c r="E46" s="96"/>
      <c r="F46" s="96"/>
      <c r="G46" s="96"/>
      <c r="H46" s="97"/>
    </row>
    <row r="47" spans="2:10">
      <c r="B47" s="47">
        <v>9007</v>
      </c>
      <c r="C47" s="48"/>
      <c r="D47" s="89" t="s">
        <v>244</v>
      </c>
      <c r="E47" s="90"/>
      <c r="F47" s="90"/>
      <c r="G47" s="90"/>
      <c r="H47" s="91"/>
    </row>
    <row r="48" spans="2:10">
      <c r="B48" s="54" t="s">
        <v>73</v>
      </c>
      <c r="C48" s="55"/>
      <c r="D48" s="95"/>
      <c r="E48" s="96"/>
      <c r="F48" s="96"/>
      <c r="G48" s="96"/>
      <c r="H48" s="97"/>
    </row>
    <row r="49" spans="2:8">
      <c r="B49" s="47">
        <v>9008</v>
      </c>
      <c r="C49" s="48"/>
      <c r="D49" s="89" t="s">
        <v>245</v>
      </c>
      <c r="E49" s="90"/>
      <c r="F49" s="90"/>
      <c r="G49" s="90"/>
      <c r="H49" s="91"/>
    </row>
    <row r="50" spans="2:8" ht="17.25" customHeight="1">
      <c r="B50" s="54" t="s">
        <v>74</v>
      </c>
      <c r="C50" s="55"/>
      <c r="D50" s="95"/>
      <c r="E50" s="96"/>
      <c r="F50" s="96"/>
      <c r="G50" s="96"/>
      <c r="H50" s="97"/>
    </row>
    <row r="51" spans="2:8">
      <c r="B51" s="47">
        <v>9010</v>
      </c>
      <c r="C51" s="48"/>
      <c r="D51" s="89" t="s">
        <v>179</v>
      </c>
      <c r="E51" s="90"/>
      <c r="F51" s="90"/>
      <c r="G51" s="90"/>
      <c r="H51" s="91"/>
    </row>
    <row r="52" spans="2:8">
      <c r="B52" s="54" t="s">
        <v>75</v>
      </c>
      <c r="C52" s="55"/>
      <c r="D52" s="95"/>
      <c r="E52" s="96"/>
      <c r="F52" s="96"/>
      <c r="G52" s="96"/>
      <c r="H52" s="97"/>
    </row>
    <row r="53" spans="2:8">
      <c r="B53" s="47">
        <v>9013</v>
      </c>
      <c r="C53" s="48"/>
      <c r="D53" s="89" t="s">
        <v>180</v>
      </c>
      <c r="E53" s="90"/>
      <c r="F53" s="90"/>
      <c r="G53" s="90"/>
      <c r="H53" s="91"/>
    </row>
    <row r="54" spans="2:8">
      <c r="B54" s="54" t="s">
        <v>76</v>
      </c>
      <c r="C54" s="55"/>
      <c r="D54" s="95"/>
      <c r="E54" s="96"/>
      <c r="F54" s="96"/>
      <c r="G54" s="96"/>
      <c r="H54" s="97"/>
    </row>
    <row r="55" spans="2:8">
      <c r="B55" s="47">
        <v>9014</v>
      </c>
      <c r="C55" s="48"/>
      <c r="D55" s="89" t="s">
        <v>77</v>
      </c>
      <c r="E55" s="90"/>
      <c r="F55" s="90"/>
      <c r="G55" s="90"/>
      <c r="H55" s="91"/>
    </row>
    <row r="56" spans="2:8">
      <c r="B56" s="56" t="s">
        <v>77</v>
      </c>
      <c r="C56" s="55"/>
      <c r="D56" s="102"/>
      <c r="E56" s="103"/>
      <c r="F56" s="103"/>
      <c r="G56" s="103"/>
      <c r="H56" s="104"/>
    </row>
    <row r="57" spans="2:8">
      <c r="B57" s="47">
        <v>9015</v>
      </c>
      <c r="C57" s="48"/>
      <c r="D57" s="89" t="s">
        <v>181</v>
      </c>
      <c r="E57" s="90"/>
      <c r="F57" s="90"/>
      <c r="G57" s="90"/>
      <c r="H57" s="91"/>
    </row>
    <row r="58" spans="2:8">
      <c r="B58" s="56" t="s">
        <v>78</v>
      </c>
      <c r="C58" s="55"/>
      <c r="D58" s="105"/>
      <c r="E58" s="106"/>
      <c r="F58" s="106"/>
      <c r="G58" s="106"/>
      <c r="H58" s="107"/>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tabSelected="1" topLeftCell="D1" zoomScale="70" zoomScaleNormal="70" workbookViewId="0">
      <selection activeCell="E9" sqref="E9:L4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5.5703125" style="1" bestFit="1" customWidth="1"/>
    <col min="11" max="11" width="13" style="1" customWidth="1"/>
    <col min="12" max="16384" width="11.42578125" style="1"/>
  </cols>
  <sheetData>
    <row r="1" spans="1:15" ht="51.75" customHeight="1" thickBot="1">
      <c r="D1" s="109" t="s">
        <v>14</v>
      </c>
      <c r="E1" s="110"/>
      <c r="F1" s="110"/>
      <c r="G1" s="110"/>
      <c r="H1" s="110"/>
      <c r="I1" s="110"/>
      <c r="J1" s="110"/>
      <c r="K1" s="110"/>
      <c r="L1" s="111"/>
    </row>
    <row r="2" spans="1:15" ht="13.5" customHeight="1">
      <c r="D2" s="31"/>
      <c r="E2" s="31"/>
      <c r="F2" s="31"/>
      <c r="G2" s="31"/>
      <c r="H2" s="31"/>
      <c r="I2" s="31"/>
      <c r="J2" s="31"/>
      <c r="K2" s="31"/>
      <c r="L2" s="2"/>
    </row>
    <row r="3" spans="1:15" ht="19.5" customHeight="1">
      <c r="D3" s="23" t="s">
        <v>0</v>
      </c>
      <c r="E3" s="24"/>
      <c r="F3" s="32" t="str">
        <f>'Information-General Settings'!D4</f>
        <v>Theenida</v>
      </c>
      <c r="G3" s="29"/>
      <c r="I3" s="3"/>
      <c r="J3" s="33"/>
      <c r="K3" s="33"/>
      <c r="L3" s="33"/>
    </row>
    <row r="4" spans="1:15" ht="19.5" customHeight="1">
      <c r="D4" s="3" t="s">
        <v>68</v>
      </c>
      <c r="E4" s="25"/>
      <c r="F4" s="32" t="str">
        <f>'Information-General Settings'!D5</f>
        <v>Mahathanapat</v>
      </c>
      <c r="G4" s="29"/>
      <c r="I4" s="3"/>
      <c r="J4" s="33"/>
      <c r="K4" s="33"/>
      <c r="L4" s="33"/>
    </row>
    <row r="5" spans="1:15" ht="19.5" customHeight="1">
      <c r="D5" s="117" t="s">
        <v>67</v>
      </c>
      <c r="E5" s="118"/>
      <c r="F5" s="32" t="str">
        <f>'Information-General Settings'!D6</f>
        <v>049</v>
      </c>
      <c r="G5" s="29"/>
      <c r="I5" s="3"/>
      <c r="J5" s="33"/>
      <c r="K5" s="33"/>
      <c r="L5" s="33"/>
    </row>
    <row r="6" spans="1:15" ht="19.5" customHeight="1" thickBot="1">
      <c r="E6" s="3"/>
      <c r="F6" s="3"/>
      <c r="G6" s="3"/>
      <c r="H6" s="4"/>
      <c r="J6" s="119"/>
      <c r="K6" s="119"/>
      <c r="L6" s="119"/>
    </row>
    <row r="7" spans="1:15" ht="12.75" customHeight="1">
      <c r="B7" s="1">
        <f>MONTH(E9)</f>
        <v>8</v>
      </c>
      <c r="C7" s="130"/>
      <c r="D7" s="132">
        <v>44044</v>
      </c>
      <c r="E7" s="133"/>
      <c r="F7" s="136" t="s">
        <v>6</v>
      </c>
      <c r="G7" s="136" t="s">
        <v>15</v>
      </c>
      <c r="H7" s="126" t="s">
        <v>5</v>
      </c>
      <c r="I7" s="127"/>
      <c r="J7" s="122" t="s">
        <v>3</v>
      </c>
      <c r="K7" s="124" t="s">
        <v>10</v>
      </c>
      <c r="L7" s="122" t="s">
        <v>4</v>
      </c>
    </row>
    <row r="8" spans="1:15" ht="23.25" customHeight="1" thickBot="1">
      <c r="C8" s="131"/>
      <c r="D8" s="134"/>
      <c r="E8" s="135"/>
      <c r="F8" s="137"/>
      <c r="G8" s="138"/>
      <c r="H8" s="128"/>
      <c r="I8" s="129"/>
      <c r="J8" s="123"/>
      <c r="K8" s="125"/>
      <c r="L8" s="123"/>
    </row>
    <row r="9" spans="1:15" ht="29.1" customHeight="1" thickBot="1">
      <c r="A9" s="5" t="str">
        <f t="shared" ref="A9:A44" si="0">IF(OR(C9="f",C9="u",C9="F",C9="U"),"",IF(OR(B9=1,B9=2,B9=3,B9=4,B9=5),1,""))</f>
        <v/>
      </c>
      <c r="B9" s="6">
        <f t="shared" ref="B9:B43"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12"/>
      <c r="I10" s="112"/>
      <c r="J10" s="14"/>
      <c r="K10" s="14"/>
      <c r="L10" s="15"/>
      <c r="N10" s="6" t="s">
        <v>70</v>
      </c>
      <c r="O10" s="2">
        <f>COUNTIF($G$9:$G$45, 9001)</f>
        <v>13</v>
      </c>
    </row>
    <row r="11" spans="1:15" ht="29.1" customHeight="1" thickBot="1">
      <c r="A11" s="5">
        <f t="shared" si="0"/>
        <v>1</v>
      </c>
      <c r="B11" s="6">
        <f t="shared" si="1"/>
        <v>1</v>
      </c>
      <c r="C11" s="12"/>
      <c r="D11" s="8" t="str">
        <f>IF(B11=1,"Mo",IF(B11=2,"Tue",IF(B11=3,"Wed",IF(B11=4,"Thu",IF(B11=5,"Fri",IF(B11=6,"Sat",IF(B11=7,"Sun","")))))))</f>
        <v>Mo</v>
      </c>
      <c r="E11" s="13">
        <f t="shared" ref="E11:E42" si="2">+E10+1</f>
        <v>44046</v>
      </c>
      <c r="F11" s="10" t="s">
        <v>216</v>
      </c>
      <c r="G11" s="14">
        <v>9003</v>
      </c>
      <c r="H11" s="116" t="s">
        <v>268</v>
      </c>
      <c r="I11" s="116"/>
      <c r="J11" s="14" t="s">
        <v>69</v>
      </c>
      <c r="K11" s="14"/>
      <c r="L11" s="15">
        <v>8</v>
      </c>
      <c r="N11" s="6" t="s">
        <v>12</v>
      </c>
      <c r="O11" s="2">
        <f>COUNTIF($G$9:$G$45,9003)+COUNTIF($G$9:$G$45,9004)</f>
        <v>11</v>
      </c>
    </row>
    <row r="12" spans="1:15" ht="29.1" customHeight="1" thickBot="1">
      <c r="A12" s="5">
        <f t="shared" si="0"/>
        <v>1</v>
      </c>
      <c r="B12" s="6">
        <f t="shared" si="1"/>
        <v>2</v>
      </c>
      <c r="C12" s="12"/>
      <c r="D12" s="8" t="str">
        <f t="shared" ref="D12:D44" si="3">IF(B12=1,"Mo",IF(B12=2,"Tue",IF(B12=3,"Wed",IF(B12=4,"Thu",IF(B12=5,"Fri",IF(B12=6,"Sat",IF(B12=7,"Sun","")))))))</f>
        <v>Tue</v>
      </c>
      <c r="E12" s="13">
        <f t="shared" si="2"/>
        <v>44047</v>
      </c>
      <c r="F12" s="10" t="s">
        <v>216</v>
      </c>
      <c r="G12" s="14">
        <v>9003</v>
      </c>
      <c r="H12" s="116" t="s">
        <v>268</v>
      </c>
      <c r="I12" s="116"/>
      <c r="J12" s="14" t="s">
        <v>69</v>
      </c>
      <c r="K12" s="14"/>
      <c r="L12" s="15">
        <v>8</v>
      </c>
      <c r="N12" s="1" t="s">
        <v>13</v>
      </c>
      <c r="O12" s="2">
        <f>COUNTIF($G$9:$G$45, 9005)</f>
        <v>2</v>
      </c>
    </row>
    <row r="13" spans="1:15" ht="29.1" customHeight="1" thickBot="1">
      <c r="A13" s="5">
        <f t="shared" si="0"/>
        <v>1</v>
      </c>
      <c r="B13" s="6">
        <f t="shared" si="1"/>
        <v>3</v>
      </c>
      <c r="C13" s="12"/>
      <c r="D13" s="8" t="str">
        <f t="shared" si="3"/>
        <v>Wed</v>
      </c>
      <c r="E13" s="13">
        <f t="shared" si="2"/>
        <v>44048</v>
      </c>
      <c r="F13" s="10" t="s">
        <v>216</v>
      </c>
      <c r="G13" s="14">
        <v>9003</v>
      </c>
      <c r="H13" s="116" t="s">
        <v>268</v>
      </c>
      <c r="I13" s="116"/>
      <c r="J13" s="14" t="s">
        <v>69</v>
      </c>
      <c r="K13" s="14"/>
      <c r="L13" s="15">
        <v>8</v>
      </c>
    </row>
    <row r="14" spans="1:15" ht="29.1" customHeight="1" thickBot="1">
      <c r="A14" s="5">
        <f t="shared" si="0"/>
        <v>1</v>
      </c>
      <c r="B14" s="6">
        <f t="shared" si="1"/>
        <v>4</v>
      </c>
      <c r="C14" s="12"/>
      <c r="D14" s="8" t="str">
        <f t="shared" si="3"/>
        <v>Thu</v>
      </c>
      <c r="E14" s="13">
        <f t="shared" si="2"/>
        <v>44049</v>
      </c>
      <c r="F14" s="10" t="s">
        <v>216</v>
      </c>
      <c r="G14" s="14">
        <v>9003</v>
      </c>
      <c r="H14" s="116" t="s">
        <v>268</v>
      </c>
      <c r="I14" s="116"/>
      <c r="J14" s="14" t="s">
        <v>69</v>
      </c>
      <c r="K14" s="14"/>
      <c r="L14" s="15">
        <v>8</v>
      </c>
    </row>
    <row r="15" spans="1:15" ht="29.1" customHeight="1" thickBot="1">
      <c r="A15" s="5">
        <f t="shared" si="0"/>
        <v>1</v>
      </c>
      <c r="B15" s="6">
        <f t="shared" si="1"/>
        <v>5</v>
      </c>
      <c r="C15" s="12"/>
      <c r="D15" s="8" t="str">
        <f t="shared" si="3"/>
        <v>Fri</v>
      </c>
      <c r="E15" s="13">
        <f t="shared" si="2"/>
        <v>44050</v>
      </c>
      <c r="F15" s="10" t="s">
        <v>216</v>
      </c>
      <c r="G15" s="14">
        <v>9003</v>
      </c>
      <c r="H15" s="116" t="s">
        <v>268</v>
      </c>
      <c r="I15" s="116"/>
      <c r="J15" s="14" t="s">
        <v>69</v>
      </c>
      <c r="K15" s="14"/>
      <c r="L15" s="15">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12"/>
      <c r="I16" s="112"/>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14"/>
      <c r="I17" s="114"/>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216</v>
      </c>
      <c r="G18" s="14">
        <v>9003</v>
      </c>
      <c r="H18" s="120" t="s">
        <v>273</v>
      </c>
      <c r="I18" s="121"/>
      <c r="J18" s="14" t="s">
        <v>69</v>
      </c>
      <c r="K18" s="14"/>
      <c r="L18" s="15">
        <v>8</v>
      </c>
    </row>
    <row r="19" spans="1:12" ht="29.1" customHeight="1" thickBot="1">
      <c r="A19" s="5">
        <f t="shared" si="0"/>
        <v>1</v>
      </c>
      <c r="B19" s="6">
        <f t="shared" si="1"/>
        <v>2</v>
      </c>
      <c r="C19" s="12"/>
      <c r="D19" s="8" t="str">
        <f t="shared" si="3"/>
        <v>Tue</v>
      </c>
      <c r="E19" s="13">
        <f t="shared" si="2"/>
        <v>44054</v>
      </c>
      <c r="F19" s="10" t="s">
        <v>216</v>
      </c>
      <c r="G19" s="14">
        <v>9003</v>
      </c>
      <c r="H19" s="139" t="s">
        <v>272</v>
      </c>
      <c r="I19" s="139"/>
      <c r="J19" s="14" t="s">
        <v>69</v>
      </c>
      <c r="K19" s="14"/>
      <c r="L19" s="15">
        <v>8</v>
      </c>
    </row>
    <row r="20" spans="1:12" ht="29.1" customHeight="1" thickBot="1">
      <c r="A20" s="5">
        <f t="shared" si="0"/>
        <v>1</v>
      </c>
      <c r="B20" s="6">
        <f t="shared" si="1"/>
        <v>3</v>
      </c>
      <c r="C20" s="12"/>
      <c r="D20" s="8" t="str">
        <f t="shared" si="3"/>
        <v>Wed</v>
      </c>
      <c r="E20" s="13">
        <f t="shared" si="2"/>
        <v>44055</v>
      </c>
      <c r="F20" s="10"/>
      <c r="G20" s="14"/>
      <c r="H20" s="115" t="s">
        <v>206</v>
      </c>
      <c r="I20" s="115"/>
      <c r="J20" s="14"/>
      <c r="K20" s="14"/>
      <c r="L20" s="15"/>
    </row>
    <row r="21" spans="1:12" ht="29.1" customHeight="1" thickBot="1">
      <c r="A21" s="5">
        <f t="shared" si="0"/>
        <v>1</v>
      </c>
      <c r="B21" s="6">
        <f t="shared" si="1"/>
        <v>4</v>
      </c>
      <c r="C21" s="12"/>
      <c r="D21" s="8" t="str">
        <f t="shared" si="3"/>
        <v>Thu</v>
      </c>
      <c r="E21" s="13">
        <f t="shared" si="2"/>
        <v>44056</v>
      </c>
      <c r="F21" s="10" t="s">
        <v>216</v>
      </c>
      <c r="G21" s="14">
        <v>9003</v>
      </c>
      <c r="H21" s="112" t="s">
        <v>272</v>
      </c>
      <c r="I21" s="112"/>
      <c r="J21" s="14" t="s">
        <v>69</v>
      </c>
      <c r="K21" s="14"/>
      <c r="L21" s="15">
        <v>8</v>
      </c>
    </row>
    <row r="22" spans="1:12" ht="29.1" customHeight="1" thickBot="1">
      <c r="A22" s="5">
        <f t="shared" si="0"/>
        <v>1</v>
      </c>
      <c r="B22" s="6">
        <f t="shared" si="1"/>
        <v>5</v>
      </c>
      <c r="C22" s="12"/>
      <c r="D22" s="8" t="str">
        <f t="shared" si="3"/>
        <v>Fri</v>
      </c>
      <c r="E22" s="13">
        <f t="shared" si="2"/>
        <v>44057</v>
      </c>
      <c r="F22" s="10" t="s">
        <v>216</v>
      </c>
      <c r="G22" s="14">
        <v>9003</v>
      </c>
      <c r="H22" s="112" t="s">
        <v>275</v>
      </c>
      <c r="I22" s="112"/>
      <c r="J22" s="14" t="s">
        <v>267</v>
      </c>
      <c r="K22" s="14"/>
      <c r="L22" s="15">
        <v>8</v>
      </c>
    </row>
    <row r="23" spans="1:12" ht="29.1" customHeight="1" thickBot="1">
      <c r="A23" s="5" t="str">
        <f t="shared" si="0"/>
        <v/>
      </c>
      <c r="B23" s="6">
        <f t="shared" si="1"/>
        <v>6</v>
      </c>
      <c r="C23" s="12"/>
      <c r="D23" s="8" t="str">
        <f t="shared" si="3"/>
        <v>Sat</v>
      </c>
      <c r="E23" s="13">
        <f t="shared" si="2"/>
        <v>44058</v>
      </c>
      <c r="F23" s="10"/>
      <c r="G23" s="14"/>
      <c r="H23" s="112"/>
      <c r="I23" s="112"/>
      <c r="J23" s="14"/>
      <c r="K23" s="14"/>
      <c r="L23" s="15"/>
    </row>
    <row r="24" spans="1:12" ht="29.1" customHeight="1" thickBot="1">
      <c r="A24" s="5" t="str">
        <f t="shared" si="0"/>
        <v/>
      </c>
      <c r="B24" s="6">
        <f t="shared" si="1"/>
        <v>7</v>
      </c>
      <c r="C24" s="12"/>
      <c r="D24" s="8" t="str">
        <f t="shared" si="3"/>
        <v>Sun</v>
      </c>
      <c r="E24" s="13">
        <f t="shared" si="2"/>
        <v>44059</v>
      </c>
      <c r="F24" s="10"/>
      <c r="G24" s="14"/>
      <c r="H24" s="112"/>
      <c r="I24" s="112"/>
      <c r="J24" s="14"/>
      <c r="K24" s="14"/>
      <c r="L24" s="15"/>
    </row>
    <row r="25" spans="1:12" ht="29.1" customHeight="1" thickBot="1">
      <c r="A25" s="5">
        <f t="shared" si="0"/>
        <v>1</v>
      </c>
      <c r="B25" s="6">
        <f t="shared" si="1"/>
        <v>1</v>
      </c>
      <c r="C25" s="12"/>
      <c r="D25" s="8" t="str">
        <f t="shared" si="3"/>
        <v>Mo</v>
      </c>
      <c r="E25" s="13">
        <f t="shared" si="2"/>
        <v>44060</v>
      </c>
      <c r="F25" s="10" t="s">
        <v>121</v>
      </c>
      <c r="G25" s="14">
        <v>9003</v>
      </c>
      <c r="H25" s="112" t="s">
        <v>274</v>
      </c>
      <c r="I25" s="112"/>
      <c r="J25" s="14" t="s">
        <v>276</v>
      </c>
      <c r="K25" s="14"/>
      <c r="L25" s="15">
        <v>4</v>
      </c>
    </row>
    <row r="26" spans="1:12" ht="29.1" customHeight="1" thickBot="1">
      <c r="A26" s="5"/>
      <c r="B26" s="6"/>
      <c r="C26" s="12"/>
      <c r="D26" s="8" t="s">
        <v>263</v>
      </c>
      <c r="E26" s="13">
        <v>44060</v>
      </c>
      <c r="F26" s="10" t="s">
        <v>141</v>
      </c>
      <c r="G26" s="14">
        <v>9001</v>
      </c>
      <c r="H26" s="64" t="s">
        <v>294</v>
      </c>
      <c r="I26" s="64"/>
      <c r="J26" s="14" t="s">
        <v>69</v>
      </c>
      <c r="K26" s="14"/>
      <c r="L26" s="15">
        <v>4</v>
      </c>
    </row>
    <row r="27" spans="1:12" ht="29.1" customHeight="1" thickBot="1">
      <c r="A27" s="5">
        <f t="shared" si="0"/>
        <v>1</v>
      </c>
      <c r="B27" s="6">
        <f t="shared" si="1"/>
        <v>2</v>
      </c>
      <c r="C27" s="12"/>
      <c r="D27" s="8" t="str">
        <f t="shared" si="3"/>
        <v>Tue</v>
      </c>
      <c r="E27" s="13">
        <f>+E25+1</f>
        <v>44061</v>
      </c>
      <c r="F27" s="10" t="s">
        <v>137</v>
      </c>
      <c r="G27" s="14">
        <v>9003</v>
      </c>
      <c r="H27" s="112" t="s">
        <v>269</v>
      </c>
      <c r="I27" s="112"/>
      <c r="J27" s="14" t="s">
        <v>69</v>
      </c>
      <c r="K27" s="14"/>
      <c r="L27" s="15">
        <v>3</v>
      </c>
    </row>
    <row r="28" spans="1:12" ht="29.1" customHeight="1" thickBot="1">
      <c r="A28" s="5"/>
      <c r="B28" s="6"/>
      <c r="C28" s="12"/>
      <c r="D28" s="8" t="s">
        <v>287</v>
      </c>
      <c r="E28" s="13">
        <v>44061</v>
      </c>
      <c r="F28" s="10" t="s">
        <v>216</v>
      </c>
      <c r="G28" s="14">
        <v>9001</v>
      </c>
      <c r="H28" s="63" t="s">
        <v>293</v>
      </c>
      <c r="I28" s="63"/>
      <c r="J28" s="14" t="s">
        <v>69</v>
      </c>
      <c r="K28" s="14"/>
      <c r="L28" s="15">
        <v>5</v>
      </c>
    </row>
    <row r="29" spans="1:12" ht="29.1" customHeight="1" thickBot="1">
      <c r="A29" s="5">
        <f t="shared" si="0"/>
        <v>1</v>
      </c>
      <c r="B29" s="6">
        <f t="shared" si="1"/>
        <v>3</v>
      </c>
      <c r="C29" s="12"/>
      <c r="D29" s="8" t="str">
        <f t="shared" si="3"/>
        <v>Wed</v>
      </c>
      <c r="E29" s="13">
        <f>+E27+1</f>
        <v>44062</v>
      </c>
      <c r="F29" s="10"/>
      <c r="G29" s="14">
        <v>9005</v>
      </c>
      <c r="H29" s="112" t="s">
        <v>281</v>
      </c>
      <c r="I29" s="112"/>
      <c r="J29" s="14" t="s">
        <v>69</v>
      </c>
      <c r="K29" s="14"/>
      <c r="L29" s="15">
        <v>2</v>
      </c>
    </row>
    <row r="30" spans="1:12" ht="29.1" customHeight="1" thickBot="1">
      <c r="A30" s="5"/>
      <c r="B30" s="6"/>
      <c r="C30" s="12"/>
      <c r="D30" s="8" t="s">
        <v>282</v>
      </c>
      <c r="E30" s="13">
        <v>44062</v>
      </c>
      <c r="F30" s="10" t="s">
        <v>141</v>
      </c>
      <c r="G30" s="14">
        <v>9001</v>
      </c>
      <c r="H30" s="63" t="s">
        <v>283</v>
      </c>
      <c r="I30" s="63"/>
      <c r="J30" s="14" t="s">
        <v>69</v>
      </c>
      <c r="K30" s="14"/>
      <c r="L30" s="15">
        <v>6</v>
      </c>
    </row>
    <row r="31" spans="1:12" ht="29.1" customHeight="1" thickBot="1">
      <c r="A31" s="5">
        <f t="shared" si="0"/>
        <v>1</v>
      </c>
      <c r="B31" s="6">
        <f t="shared" si="1"/>
        <v>4</v>
      </c>
      <c r="C31" s="12"/>
      <c r="D31" s="8" t="str">
        <f t="shared" si="3"/>
        <v>Thu</v>
      </c>
      <c r="E31" s="13">
        <f>+E29+1</f>
        <v>44063</v>
      </c>
      <c r="F31" s="10" t="s">
        <v>216</v>
      </c>
      <c r="G31" s="14">
        <v>9001</v>
      </c>
      <c r="H31" s="112" t="s">
        <v>286</v>
      </c>
      <c r="I31" s="112"/>
      <c r="J31" s="14" t="s">
        <v>69</v>
      </c>
      <c r="K31" s="14"/>
      <c r="L31" s="15">
        <v>6</v>
      </c>
    </row>
    <row r="32" spans="1:12" ht="29.1" customHeight="1" thickBot="1">
      <c r="A32" s="5"/>
      <c r="B32" s="6"/>
      <c r="C32" s="12"/>
      <c r="D32" s="8" t="s">
        <v>279</v>
      </c>
      <c r="E32" s="13">
        <v>44063</v>
      </c>
      <c r="F32" s="10" t="s">
        <v>141</v>
      </c>
      <c r="G32" s="14">
        <v>9001</v>
      </c>
      <c r="H32" s="63" t="s">
        <v>280</v>
      </c>
      <c r="I32" s="63"/>
      <c r="J32" s="14" t="s">
        <v>69</v>
      </c>
      <c r="K32" s="14"/>
      <c r="L32" s="15">
        <v>2</v>
      </c>
    </row>
    <row r="33" spans="1:12" ht="29.1" customHeight="1" thickBot="1">
      <c r="A33" s="5">
        <f t="shared" si="0"/>
        <v>1</v>
      </c>
      <c r="B33" s="6">
        <f t="shared" si="1"/>
        <v>5</v>
      </c>
      <c r="C33" s="12"/>
      <c r="D33" s="8" t="str">
        <f t="shared" si="3"/>
        <v>Fri</v>
      </c>
      <c r="E33" s="13">
        <f>+E31+1</f>
        <v>44064</v>
      </c>
      <c r="F33" s="10" t="s">
        <v>141</v>
      </c>
      <c r="G33" s="14">
        <v>9001</v>
      </c>
      <c r="H33" s="112" t="s">
        <v>277</v>
      </c>
      <c r="I33" s="112"/>
      <c r="J33" s="14" t="s">
        <v>278</v>
      </c>
      <c r="K33" s="14"/>
      <c r="L33" s="15">
        <v>6.5</v>
      </c>
    </row>
    <row r="34" spans="1:12" ht="29.1" customHeight="1" thickBot="1">
      <c r="A34" s="5"/>
      <c r="B34" s="6"/>
      <c r="C34" s="12"/>
      <c r="D34" s="8" t="s">
        <v>288</v>
      </c>
      <c r="E34" s="13">
        <v>44064</v>
      </c>
      <c r="F34" s="10" t="s">
        <v>216</v>
      </c>
      <c r="G34" s="14">
        <v>9001</v>
      </c>
      <c r="H34" s="63" t="s">
        <v>289</v>
      </c>
      <c r="I34" s="63"/>
      <c r="J34" s="14" t="s">
        <v>69</v>
      </c>
      <c r="K34" s="14"/>
      <c r="L34" s="15">
        <v>1.5</v>
      </c>
    </row>
    <row r="35" spans="1:12" ht="29.1" customHeight="1" thickBot="1">
      <c r="A35" s="5" t="str">
        <f t="shared" si="0"/>
        <v/>
      </c>
      <c r="B35" s="6">
        <f t="shared" si="1"/>
        <v>6</v>
      </c>
      <c r="C35" s="12"/>
      <c r="D35" s="8" t="str">
        <f t="shared" si="3"/>
        <v>Sat</v>
      </c>
      <c r="E35" s="13">
        <f>+E33+1</f>
        <v>44065</v>
      </c>
      <c r="F35" s="10"/>
      <c r="G35" s="14"/>
      <c r="H35" s="112"/>
      <c r="I35" s="112"/>
      <c r="J35" s="14"/>
      <c r="K35" s="14"/>
      <c r="L35" s="15"/>
    </row>
    <row r="36" spans="1:12" ht="29.1" customHeight="1" thickBot="1">
      <c r="A36" s="5" t="str">
        <f t="shared" si="0"/>
        <v/>
      </c>
      <c r="B36" s="6">
        <f t="shared" si="1"/>
        <v>7</v>
      </c>
      <c r="C36" s="12"/>
      <c r="D36" s="8" t="str">
        <f t="shared" si="3"/>
        <v>Sun</v>
      </c>
      <c r="E36" s="13">
        <f t="shared" si="2"/>
        <v>44066</v>
      </c>
      <c r="F36" s="10"/>
      <c r="G36" s="14"/>
      <c r="H36" s="112"/>
      <c r="I36" s="112"/>
      <c r="J36" s="14"/>
      <c r="K36" s="14"/>
      <c r="L36" s="15"/>
    </row>
    <row r="37" spans="1:12" ht="29.1" customHeight="1" thickBot="1">
      <c r="A37" s="5"/>
      <c r="B37" s="6"/>
      <c r="C37" s="12"/>
      <c r="D37" s="8" t="s">
        <v>263</v>
      </c>
      <c r="E37" s="13">
        <v>44067</v>
      </c>
      <c r="F37" s="10" t="s">
        <v>216</v>
      </c>
      <c r="G37" s="14">
        <v>9001</v>
      </c>
      <c r="H37" s="63" t="s">
        <v>290</v>
      </c>
      <c r="I37" s="63"/>
      <c r="J37" s="14" t="s">
        <v>69</v>
      </c>
      <c r="K37" s="14"/>
      <c r="L37" s="15">
        <v>6</v>
      </c>
    </row>
    <row r="38" spans="1:12" ht="29.1" customHeight="1" thickBot="1">
      <c r="A38" s="5">
        <f t="shared" si="0"/>
        <v>1</v>
      </c>
      <c r="B38" s="6">
        <f t="shared" si="1"/>
        <v>1</v>
      </c>
      <c r="C38" s="12"/>
      <c r="D38" s="8" t="str">
        <f t="shared" si="3"/>
        <v>Mo</v>
      </c>
      <c r="E38" s="13">
        <f>+E36+1</f>
        <v>44067</v>
      </c>
      <c r="F38" s="10"/>
      <c r="G38" s="14">
        <v>9007</v>
      </c>
      <c r="H38" s="112" t="s">
        <v>284</v>
      </c>
      <c r="I38" s="112"/>
      <c r="J38" s="14" t="s">
        <v>69</v>
      </c>
      <c r="K38" s="14"/>
      <c r="L38" s="15">
        <v>2</v>
      </c>
    </row>
    <row r="39" spans="1:12" ht="29.1" customHeight="1" thickBot="1">
      <c r="A39" s="5">
        <f t="shared" si="0"/>
        <v>1</v>
      </c>
      <c r="B39" s="6">
        <f t="shared" si="1"/>
        <v>2</v>
      </c>
      <c r="C39" s="12"/>
      <c r="D39" s="8" t="str">
        <f t="shared" si="3"/>
        <v>Tue</v>
      </c>
      <c r="E39" s="13">
        <f>+E38+1</f>
        <v>44068</v>
      </c>
      <c r="F39" s="10" t="s">
        <v>216</v>
      </c>
      <c r="G39" s="14">
        <v>9001</v>
      </c>
      <c r="H39" s="112" t="s">
        <v>289</v>
      </c>
      <c r="I39" s="112"/>
      <c r="J39" s="14" t="s">
        <v>69</v>
      </c>
      <c r="K39" s="14"/>
      <c r="L39" s="15">
        <v>8</v>
      </c>
    </row>
    <row r="40" spans="1:12" ht="29.1" customHeight="1" thickBot="1">
      <c r="A40" s="5"/>
      <c r="B40" s="6"/>
      <c r="C40" s="12"/>
      <c r="D40" s="8" t="s">
        <v>282</v>
      </c>
      <c r="E40" s="13">
        <v>44069</v>
      </c>
      <c r="F40" s="10" t="s">
        <v>216</v>
      </c>
      <c r="G40" s="14">
        <v>9001</v>
      </c>
      <c r="H40" s="112" t="s">
        <v>289</v>
      </c>
      <c r="I40" s="112"/>
      <c r="J40" s="14" t="s">
        <v>69</v>
      </c>
      <c r="K40" s="14"/>
      <c r="L40" s="15">
        <v>5.5</v>
      </c>
    </row>
    <row r="41" spans="1:12" ht="29.1" customHeight="1" thickBot="1">
      <c r="A41" s="5">
        <f t="shared" si="0"/>
        <v>1</v>
      </c>
      <c r="B41" s="6">
        <f t="shared" si="1"/>
        <v>3</v>
      </c>
      <c r="C41" s="12"/>
      <c r="D41" s="8" t="str">
        <f t="shared" si="3"/>
        <v>Wed</v>
      </c>
      <c r="E41" s="13">
        <f>+E39+1</f>
        <v>44069</v>
      </c>
      <c r="F41" s="10"/>
      <c r="G41" s="14">
        <v>9005</v>
      </c>
      <c r="H41" s="112" t="s">
        <v>285</v>
      </c>
      <c r="I41" s="112"/>
      <c r="J41" s="14" t="s">
        <v>69</v>
      </c>
      <c r="K41" s="14"/>
      <c r="L41" s="15">
        <v>2.5</v>
      </c>
    </row>
    <row r="42" spans="1:12" ht="28.5" customHeight="1" thickBot="1">
      <c r="A42" s="5">
        <f t="shared" si="0"/>
        <v>1</v>
      </c>
      <c r="B42" s="6">
        <f t="shared" si="1"/>
        <v>4</v>
      </c>
      <c r="C42" s="12"/>
      <c r="D42" s="8" t="str">
        <f t="shared" si="3"/>
        <v>Thu</v>
      </c>
      <c r="E42" s="13">
        <f t="shared" si="2"/>
        <v>44070</v>
      </c>
      <c r="F42" s="10" t="s">
        <v>216</v>
      </c>
      <c r="G42" s="14">
        <v>9001</v>
      </c>
      <c r="H42" s="112" t="s">
        <v>292</v>
      </c>
      <c r="I42" s="112"/>
      <c r="J42" s="14" t="s">
        <v>69</v>
      </c>
      <c r="K42" s="14"/>
      <c r="L42" s="15">
        <v>8</v>
      </c>
    </row>
    <row r="43" spans="1:12" ht="29.1" customHeight="1" thickBot="1">
      <c r="A43" s="5">
        <f t="shared" si="0"/>
        <v>1</v>
      </c>
      <c r="B43" s="6">
        <f t="shared" si="1"/>
        <v>5</v>
      </c>
      <c r="C43" s="12"/>
      <c r="D43" s="8" t="str">
        <f t="shared" si="3"/>
        <v>Fri</v>
      </c>
      <c r="E43" s="13">
        <f>+E42+1</f>
        <v>44071</v>
      </c>
      <c r="F43" s="10" t="s">
        <v>17</v>
      </c>
      <c r="G43" s="14">
        <v>9001</v>
      </c>
      <c r="H43" s="113" t="s">
        <v>270</v>
      </c>
      <c r="I43" s="113"/>
      <c r="J43" s="14" t="s">
        <v>271</v>
      </c>
      <c r="K43" s="14"/>
      <c r="L43" s="15">
        <v>8</v>
      </c>
    </row>
    <row r="44" spans="1:12" ht="29.1" customHeight="1" thickBot="1">
      <c r="A44" s="5" t="str">
        <f t="shared" si="0"/>
        <v/>
      </c>
      <c r="B44" s="6">
        <f>WEEKDAY(E43+1,2)</f>
        <v>6</v>
      </c>
      <c r="C44" s="12"/>
      <c r="D44" s="8" t="str">
        <f t="shared" si="3"/>
        <v>Sat</v>
      </c>
      <c r="E44" s="16">
        <f>IF(MONTH(E43+1)&gt;MONTH(E43),"",E43+1)</f>
        <v>44072</v>
      </c>
      <c r="F44" s="10" t="s">
        <v>17</v>
      </c>
      <c r="G44" s="38">
        <v>9001</v>
      </c>
      <c r="H44" s="114" t="s">
        <v>270</v>
      </c>
      <c r="I44" s="112"/>
      <c r="J44" s="14" t="s">
        <v>271</v>
      </c>
      <c r="K44" s="14"/>
      <c r="L44" s="15">
        <v>8</v>
      </c>
    </row>
    <row r="45" spans="1:12" ht="29.1" customHeight="1" thickBot="1">
      <c r="A45" s="5" t="str">
        <f t="shared" ref="A45" si="4">IF(OR(C45="f",C45="u",C45="F",C45="U"),"",IF(OR(B45=1,B45=2,B45=3,B45=4,B45=5),1,""))</f>
        <v/>
      </c>
      <c r="B45" s="6">
        <f>WEEKDAY(E44+1,2)</f>
        <v>7</v>
      </c>
      <c r="C45" s="12"/>
      <c r="D45" s="8" t="str">
        <f t="shared" ref="D45" si="5">IF(B45=1,"Mo",IF(B45=2,"Tue",IF(B45=3,"Wed",IF(B45=4,"Thu",IF(B45=5,"Fri",IF(B45=6,"Sat",IF(B45=7,"Sun","")))))))</f>
        <v>Sun</v>
      </c>
      <c r="E45" s="16">
        <f>IF(MONTH(E44+1)&gt;MONTH(E44),"",E44+1)</f>
        <v>44073</v>
      </c>
      <c r="F45" s="10"/>
      <c r="G45" s="38"/>
      <c r="H45" s="114"/>
      <c r="I45" s="112"/>
      <c r="J45" s="14"/>
      <c r="K45" s="14"/>
      <c r="L45" s="15"/>
    </row>
    <row r="46" spans="1:12" ht="32.25" thickBot="1">
      <c r="A46" s="5"/>
      <c r="B46" s="6"/>
      <c r="C46" s="65"/>
      <c r="D46" s="8" t="s">
        <v>263</v>
      </c>
      <c r="E46" s="16">
        <v>44074</v>
      </c>
      <c r="F46" s="10" t="s">
        <v>216</v>
      </c>
      <c r="G46" s="38">
        <v>9001</v>
      </c>
      <c r="H46" s="62" t="s">
        <v>291</v>
      </c>
      <c r="I46" s="63"/>
      <c r="J46" s="14" t="s">
        <v>69</v>
      </c>
      <c r="K46" s="14"/>
      <c r="L46" s="15">
        <v>6</v>
      </c>
    </row>
    <row r="47" spans="1:12" ht="29.1" customHeight="1" thickBot="1">
      <c r="A47" s="5"/>
      <c r="B47" s="6"/>
      <c r="C47" s="65"/>
      <c r="D47" s="8" t="s">
        <v>263</v>
      </c>
      <c r="E47" s="13">
        <f t="shared" ref="E47" si="6">+E45+1</f>
        <v>44074</v>
      </c>
      <c r="F47" s="10"/>
      <c r="G47" s="14">
        <v>9005</v>
      </c>
      <c r="H47" s="112" t="s">
        <v>285</v>
      </c>
      <c r="I47" s="112"/>
      <c r="J47" s="14" t="s">
        <v>69</v>
      </c>
      <c r="K47" s="14"/>
      <c r="L47" s="15">
        <v>2</v>
      </c>
    </row>
    <row r="48" spans="1:12" ht="30" customHeight="1" thickBot="1">
      <c r="D48" s="17"/>
      <c r="E48" s="19"/>
      <c r="F48" s="39"/>
      <c r="G48" s="40"/>
      <c r="H48" s="41"/>
      <c r="I48" s="37" t="s">
        <v>1</v>
      </c>
      <c r="J48" s="21"/>
      <c r="K48" s="18"/>
      <c r="L48" s="22">
        <f>SUM(L9:L47)</f>
        <v>168</v>
      </c>
    </row>
    <row r="49" spans="4:12" ht="30" customHeight="1" thickBot="1">
      <c r="D49" s="17"/>
      <c r="E49" s="18"/>
      <c r="F49" s="30"/>
      <c r="G49" s="30"/>
      <c r="H49" s="30"/>
      <c r="I49" s="20" t="s">
        <v>2</v>
      </c>
      <c r="J49" s="21"/>
      <c r="K49" s="18"/>
      <c r="L49" s="22">
        <f>SUM(L48/8)</f>
        <v>21</v>
      </c>
    </row>
  </sheetData>
  <mergeCells count="42">
    <mergeCell ref="H47:I47"/>
    <mergeCell ref="H40:I40"/>
    <mergeCell ref="H45:I45"/>
    <mergeCell ref="C7:C8"/>
    <mergeCell ref="D7:E8"/>
    <mergeCell ref="F7:F8"/>
    <mergeCell ref="G7:G8"/>
    <mergeCell ref="H21:I21"/>
    <mergeCell ref="H19:I19"/>
    <mergeCell ref="H14:I14"/>
    <mergeCell ref="H15:I15"/>
    <mergeCell ref="H16:I16"/>
    <mergeCell ref="H27:I27"/>
    <mergeCell ref="H38:I38"/>
    <mergeCell ref="H29:I29"/>
    <mergeCell ref="H33:I33"/>
    <mergeCell ref="H31:I31"/>
    <mergeCell ref="J6:L6"/>
    <mergeCell ref="H17:I17"/>
    <mergeCell ref="H18:I18"/>
    <mergeCell ref="J7:J8"/>
    <mergeCell ref="K7:K8"/>
    <mergeCell ref="H7:I8"/>
    <mergeCell ref="H13:I13"/>
    <mergeCell ref="L7:L8"/>
    <mergeCell ref="H11:I11"/>
    <mergeCell ref="D1:L1"/>
    <mergeCell ref="H41:I41"/>
    <mergeCell ref="H42:I42"/>
    <mergeCell ref="H43:I43"/>
    <mergeCell ref="H44:I44"/>
    <mergeCell ref="H20:I20"/>
    <mergeCell ref="H12:I12"/>
    <mergeCell ref="H35:I35"/>
    <mergeCell ref="H36:I36"/>
    <mergeCell ref="H22:I22"/>
    <mergeCell ref="H23:I23"/>
    <mergeCell ref="H10:I10"/>
    <mergeCell ref="H39:I39"/>
    <mergeCell ref="H24:I24"/>
    <mergeCell ref="H25:I25"/>
    <mergeCell ref="D5:E5"/>
  </mergeCells>
  <phoneticPr fontId="0" type="noConversion"/>
  <conditionalFormatting sqref="C9:C44">
    <cfRule type="expression" dxfId="42" priority="2090" stopIfTrue="1">
      <formula>IF($A9=1,B9,)</formula>
    </cfRule>
    <cfRule type="expression" dxfId="41" priority="2091" stopIfTrue="1">
      <formula>IF($A9="",B9,)</formula>
    </cfRule>
  </conditionalFormatting>
  <conditionalFormatting sqref="E9">
    <cfRule type="expression" dxfId="40" priority="2092" stopIfTrue="1">
      <formula>IF($A9="",B9,"")</formula>
    </cfRule>
  </conditionalFormatting>
  <conditionalFormatting sqref="E10:E44">
    <cfRule type="expression" dxfId="39" priority="2093" stopIfTrue="1">
      <formula>IF($A10&lt;&gt;1,B10,"")</formula>
    </cfRule>
  </conditionalFormatting>
  <conditionalFormatting sqref="D9:D44">
    <cfRule type="expression" dxfId="38" priority="2094" stopIfTrue="1">
      <formula>IF($A9="",B9,)</formula>
    </cfRule>
  </conditionalFormatting>
  <conditionalFormatting sqref="G9:G10 G16:G21 G23:G39 G41:G43">
    <cfRule type="expression" dxfId="37" priority="2095" stopIfTrue="1">
      <formula>#REF!="Freelancer"</formula>
    </cfRule>
    <cfRule type="expression" dxfId="36" priority="2096" stopIfTrue="1">
      <formula>#REF!="DTC Int. Staff"</formula>
    </cfRule>
  </conditionalFormatting>
  <conditionalFormatting sqref="G43 G23:G28 G16:G19 G33:G39">
    <cfRule type="expression" dxfId="35" priority="2088" stopIfTrue="1">
      <formula>$F$5="Freelancer"</formula>
    </cfRule>
    <cfRule type="expression" dxfId="34" priority="2089" stopIfTrue="1">
      <formula>$F$5="DTC Int. Staff"</formula>
    </cfRule>
  </conditionalFormatting>
  <conditionalFormatting sqref="G10">
    <cfRule type="expression" dxfId="33" priority="38" stopIfTrue="1">
      <formula>#REF!="Freelancer"</formula>
    </cfRule>
    <cfRule type="expression" dxfId="32" priority="39" stopIfTrue="1">
      <formula>#REF!="DTC Int. Staff"</formula>
    </cfRule>
  </conditionalFormatting>
  <conditionalFormatting sqref="G10">
    <cfRule type="expression" dxfId="31" priority="36" stopIfTrue="1">
      <formula>$F$5="Freelancer"</formula>
    </cfRule>
    <cfRule type="expression" dxfId="30" priority="37" stopIfTrue="1">
      <formula>$F$5="DTC Int. Staff"</formula>
    </cfRule>
  </conditionalFormatting>
  <conditionalFormatting sqref="G11">
    <cfRule type="expression" dxfId="29" priority="34" stopIfTrue="1">
      <formula>#REF!="Freelancer"</formula>
    </cfRule>
    <cfRule type="expression" dxfId="28" priority="35" stopIfTrue="1">
      <formula>#REF!="DTC Int. Staff"</formula>
    </cfRule>
  </conditionalFormatting>
  <conditionalFormatting sqref="G11">
    <cfRule type="expression" dxfId="27" priority="32" stopIfTrue="1">
      <formula>$F$5="Freelancer"</formula>
    </cfRule>
    <cfRule type="expression" dxfId="26" priority="33" stopIfTrue="1">
      <formula>$F$5="DTC Int. Staff"</formula>
    </cfRule>
  </conditionalFormatting>
  <conditionalFormatting sqref="C45:C47">
    <cfRule type="expression" dxfId="25" priority="28" stopIfTrue="1">
      <formula>IF($A45=1,B45,)</formula>
    </cfRule>
    <cfRule type="expression" dxfId="24" priority="29" stopIfTrue="1">
      <formula>IF($A45="",B45,)</formula>
    </cfRule>
  </conditionalFormatting>
  <conditionalFormatting sqref="E45:E46">
    <cfRule type="expression" dxfId="23" priority="30" stopIfTrue="1">
      <formula>IF($A45&lt;&gt;1,B45,"")</formula>
    </cfRule>
  </conditionalFormatting>
  <conditionalFormatting sqref="D45:D46">
    <cfRule type="expression" dxfId="22" priority="31" stopIfTrue="1">
      <formula>IF($A45="",B45,)</formula>
    </cfRule>
  </conditionalFormatting>
  <conditionalFormatting sqref="E47">
    <cfRule type="expression" dxfId="21" priority="20" stopIfTrue="1">
      <formula>IF($A47&lt;&gt;1,B47,"")</formula>
    </cfRule>
  </conditionalFormatting>
  <conditionalFormatting sqref="G47">
    <cfRule type="expression" dxfId="20" priority="22" stopIfTrue="1">
      <formula>#REF!="Freelancer"</formula>
    </cfRule>
    <cfRule type="expression" dxfId="19" priority="23" stopIfTrue="1">
      <formula>#REF!="DTC Int. Staff"</formula>
    </cfRule>
  </conditionalFormatting>
  <conditionalFormatting sqref="G47">
    <cfRule type="expression" dxfId="18" priority="18" stopIfTrue="1">
      <formula>$F$5="Freelancer"</formula>
    </cfRule>
    <cfRule type="expression" dxfId="17" priority="19" stopIfTrue="1">
      <formula>$F$5="DTC Int. Staff"</formula>
    </cfRule>
  </conditionalFormatting>
  <conditionalFormatting sqref="D47">
    <cfRule type="expression" dxfId="16" priority="17" stopIfTrue="1">
      <formula>IF($A47="",B47,)</formula>
    </cfRule>
  </conditionalFormatting>
  <conditionalFormatting sqref="G12">
    <cfRule type="expression" dxfId="15" priority="15" stopIfTrue="1">
      <formula>#REF!="Freelancer"</formula>
    </cfRule>
    <cfRule type="expression" dxfId="14" priority="16" stopIfTrue="1">
      <formula>#REF!="DTC Int. Staff"</formula>
    </cfRule>
  </conditionalFormatting>
  <conditionalFormatting sqref="G12">
    <cfRule type="expression" dxfId="13" priority="13" stopIfTrue="1">
      <formula>$F$5="Freelancer"</formula>
    </cfRule>
    <cfRule type="expression" dxfId="12" priority="14" stopIfTrue="1">
      <formula>$F$5="DTC Int. Staff"</formula>
    </cfRule>
  </conditionalFormatting>
  <conditionalFormatting sqref="G13:G15">
    <cfRule type="expression" dxfId="11" priority="11" stopIfTrue="1">
      <formula>#REF!="Freelancer"</formula>
    </cfRule>
    <cfRule type="expression" dxfId="10" priority="12" stopIfTrue="1">
      <formula>#REF!="DTC Int. Staff"</formula>
    </cfRule>
  </conditionalFormatting>
  <conditionalFormatting sqref="G13:G15">
    <cfRule type="expression" dxfId="9" priority="9" stopIfTrue="1">
      <formula>$F$5="Freelancer"</formula>
    </cfRule>
    <cfRule type="expression" dxfId="8" priority="10" stopIfTrue="1">
      <formula>$F$5="DTC Int. Staff"</formula>
    </cfRule>
  </conditionalFormatting>
  <conditionalFormatting sqref="G22">
    <cfRule type="expression" dxfId="7" priority="7" stopIfTrue="1">
      <formula>#REF!="Freelancer"</formula>
    </cfRule>
    <cfRule type="expression" dxfId="6" priority="8" stopIfTrue="1">
      <formula>#REF!="DTC Int. Staff"</formula>
    </cfRule>
  </conditionalFormatting>
  <conditionalFormatting sqref="G22">
    <cfRule type="expression" dxfId="5" priority="5" stopIfTrue="1">
      <formula>$F$5="Freelancer"</formula>
    </cfRule>
    <cfRule type="expression" dxfId="4" priority="6" stopIfTrue="1">
      <formula>$F$5="DTC Int. Staff"</formula>
    </cfRule>
  </conditionalFormatting>
  <conditionalFormatting sqref="G40">
    <cfRule type="expression" dxfId="3" priority="3" stopIfTrue="1">
      <formula>#REF!="Freelancer"</formula>
    </cfRule>
    <cfRule type="expression" dxfId="2" priority="4" stopIfTrue="1">
      <formula>#REF!="DTC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4:G46" xr:uid="{00000000-0002-0000-0100-000000000000}">
      <formula1>Project_Number</formula1>
    </dataValidation>
    <dataValidation type="list" allowBlank="1" showInputMessage="1" showErrorMessage="1" sqref="G47 G9:G4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27" workbookViewId="0">
      <selection activeCell="A40" sqref="A40"/>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2020-09-15T05:58:00Z</dcterms:modified>
</cp:coreProperties>
</file>