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79858CC0-6F74-4904-9E14-C412F46BF039}" xr6:coauthVersionLast="46" xr6:coauthVersionMax="46" xr10:uidLastSave="{00000000-0000-0000-0000-000000000000}"/>
  <bookViews>
    <workbookView xWindow="20370" yWindow="-45" windowWidth="29040" windowHeight="15840" xr2:uid="{AF0B7844-11AB-4308-924E-2F8CFFB6E31F}"/>
  </bookViews>
  <sheets>
    <sheet name="09_Sep Timesheet" sheetId="1" r:id="rId1"/>
  </sheets>
  <externalReferences>
    <externalReference r:id="rId2"/>
    <externalReference r:id="rId3"/>
  </externalReferences>
  <definedNames>
    <definedName name="consultant_level" localSheetId="0">[1]DropDownLists!#REF!</definedName>
    <definedName name="consultant_level">[2]DropDownLists!#REF!</definedName>
    <definedName name="jk">#REF!</definedName>
    <definedName name="Project_Number">[2]DropDownLists!$A$3:$A$195</definedName>
    <definedName name="SAP_Booking_Number" localSheetId="0">[1]DropDownLists!$D$3:$D$80</definedName>
    <definedName name="Staff_Type" localSheetId="0">[1]DropDownLists!#REF!</definedName>
    <definedName name="Staff_Type">[2]DropDownLists!#REF!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3" i="1" l="1"/>
  <c r="J62" i="1"/>
  <c r="J61" i="1"/>
  <c r="J60" i="1"/>
  <c r="J59" i="1"/>
  <c r="J58" i="1"/>
  <c r="J57" i="1"/>
  <c r="J56" i="1"/>
  <c r="J55" i="1"/>
  <c r="J64" i="1" s="1"/>
  <c r="L51" i="1"/>
  <c r="L52" i="1" s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E9" i="1"/>
  <c r="E11" i="1" s="1"/>
  <c r="F5" i="1"/>
  <c r="F4" i="1"/>
  <c r="F3" i="1"/>
  <c r="E13" i="1" l="1"/>
  <c r="B11" i="1"/>
  <c r="B7" i="1"/>
  <c r="B9" i="1"/>
  <c r="A11" i="1" l="1"/>
  <c r="D11" i="1"/>
  <c r="B13" i="1"/>
  <c r="E16" i="1"/>
  <c r="A9" i="1"/>
  <c r="D9" i="1"/>
  <c r="E17" i="1" l="1"/>
  <c r="B16" i="1"/>
  <c r="A13" i="1"/>
  <c r="D13" i="1"/>
  <c r="B17" i="1" l="1"/>
  <c r="E18" i="1"/>
  <c r="A16" i="1"/>
  <c r="D16" i="1"/>
  <c r="A17" i="1" l="1"/>
  <c r="D17" i="1"/>
  <c r="E19" i="1"/>
  <c r="B18" i="1"/>
  <c r="B19" i="1" l="1"/>
  <c r="E20" i="1"/>
  <c r="D18" i="1"/>
  <c r="A18" i="1"/>
  <c r="E21" i="1" l="1"/>
  <c r="B20" i="1"/>
  <c r="A19" i="1"/>
  <c r="D19" i="1"/>
  <c r="D20" i="1" l="1"/>
  <c r="A20" i="1"/>
  <c r="B21" i="1"/>
  <c r="E22" i="1"/>
  <c r="E23" i="1" l="1"/>
  <c r="B22" i="1"/>
  <c r="A21" i="1"/>
  <c r="D21" i="1"/>
  <c r="D22" i="1" l="1"/>
  <c r="A22" i="1"/>
  <c r="B23" i="1"/>
  <c r="E24" i="1"/>
  <c r="D23" i="1" l="1"/>
  <c r="A23" i="1"/>
  <c r="E25" i="1"/>
  <c r="B24" i="1"/>
  <c r="D24" i="1" l="1"/>
  <c r="A24" i="1"/>
  <c r="B25" i="1"/>
  <c r="E26" i="1"/>
  <c r="E28" i="1" l="1"/>
  <c r="B26" i="1"/>
  <c r="A25" i="1"/>
  <c r="D25" i="1"/>
  <c r="D26" i="1" l="1"/>
  <c r="A26" i="1"/>
  <c r="B28" i="1"/>
  <c r="E29" i="1"/>
  <c r="E32" i="1" l="1"/>
  <c r="B29" i="1"/>
  <c r="A28" i="1"/>
  <c r="D28" i="1"/>
  <c r="B32" i="1" l="1"/>
  <c r="E33" i="1"/>
  <c r="D29" i="1"/>
  <c r="A29" i="1"/>
  <c r="A32" i="1" l="1"/>
  <c r="D32" i="1"/>
  <c r="E34" i="1"/>
  <c r="B33" i="1"/>
  <c r="D33" i="1" l="1"/>
  <c r="A33" i="1"/>
  <c r="B34" i="1"/>
  <c r="E35" i="1"/>
  <c r="E36" i="1" l="1"/>
  <c r="B35" i="1"/>
  <c r="A34" i="1"/>
  <c r="D34" i="1"/>
  <c r="D35" i="1" l="1"/>
  <c r="A35" i="1"/>
  <c r="B36" i="1"/>
  <c r="E37" i="1"/>
  <c r="E39" i="1" l="1"/>
  <c r="B37" i="1"/>
  <c r="A36" i="1"/>
  <c r="D36" i="1"/>
  <c r="B39" i="1" l="1"/>
  <c r="E41" i="1"/>
  <c r="D37" i="1"/>
  <c r="A37" i="1"/>
  <c r="E43" i="1" l="1"/>
  <c r="B41" i="1"/>
  <c r="A39" i="1"/>
  <c r="D39" i="1"/>
  <c r="D41" i="1" l="1"/>
  <c r="A41" i="1"/>
  <c r="B43" i="1"/>
  <c r="E44" i="1"/>
  <c r="E45" i="1" l="1"/>
  <c r="B44" i="1"/>
  <c r="D43" i="1"/>
  <c r="A43" i="1"/>
  <c r="D44" i="1" l="1"/>
  <c r="A44" i="1"/>
  <c r="B45" i="1"/>
  <c r="E46" i="1"/>
  <c r="E48" i="1" l="1"/>
  <c r="B48" i="1"/>
  <c r="B46" i="1"/>
  <c r="A45" i="1"/>
  <c r="D45" i="1"/>
  <c r="E49" i="1" l="1"/>
  <c r="B49" i="1"/>
  <c r="D46" i="1"/>
  <c r="A46" i="1"/>
  <c r="A48" i="1"/>
  <c r="D48" i="1"/>
  <c r="D49" i="1" l="1"/>
  <c r="A49" i="1"/>
</calcChain>
</file>

<file path=xl/sharedStrings.xml><?xml version="1.0" encoding="utf-8"?>
<sst xmlns="http://schemas.openxmlformats.org/spreadsheetml/2006/main" count="130" uniqueCount="55">
  <si>
    <t>Timesheet TIME Consulting</t>
  </si>
  <si>
    <t>Name:</t>
  </si>
  <si>
    <t>Lastname:</t>
  </si>
  <si>
    <t>Employee ID:</t>
  </si>
  <si>
    <t>Project Number</t>
  </si>
  <si>
    <t>Account Number</t>
  </si>
  <si>
    <t>Task Description</t>
  </si>
  <si>
    <t>Location</t>
  </si>
  <si>
    <t>Remarks</t>
  </si>
  <si>
    <t>Hours</t>
  </si>
  <si>
    <t>TIME-202013</t>
  </si>
  <si>
    <t>MOI Cyber - Kick off meeting with client</t>
  </si>
  <si>
    <t>TIME</t>
  </si>
  <si>
    <t>จำนวนงาน</t>
  </si>
  <si>
    <t xml:space="preserve"> Total Hours</t>
  </si>
  <si>
    <t>TIME-202059</t>
  </si>
  <si>
    <t>SAM LRS EA Tool</t>
  </si>
  <si>
    <r>
      <rPr>
        <b/>
        <sz val="14"/>
        <rFont val="Arial"/>
        <family val="2"/>
      </rPr>
      <t xml:space="preserve">9001 </t>
    </r>
    <r>
      <rPr>
        <sz val="14"/>
        <rFont val="Arial"/>
        <family val="2"/>
      </rPr>
      <t>Project Work</t>
    </r>
  </si>
  <si>
    <t>MOI Cyber - Coordinate Kick off meeting with client</t>
  </si>
  <si>
    <r>
      <rPr>
        <b/>
        <sz val="14"/>
        <rFont val="Arial"/>
        <family val="2"/>
      </rPr>
      <t xml:space="preserve">9002 </t>
    </r>
    <r>
      <rPr>
        <sz val="14"/>
        <rFont val="Arial"/>
        <family val="2"/>
      </rPr>
      <t>Project Support</t>
    </r>
  </si>
  <si>
    <r>
      <rPr>
        <b/>
        <sz val="14"/>
        <rFont val="Arial"/>
        <family val="2"/>
      </rPr>
      <t>9003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sz val="14"/>
        <rFont val="Arial"/>
        <family val="2"/>
      </rPr>
      <t>Business Development</t>
    </r>
  </si>
  <si>
    <r>
      <rPr>
        <b/>
        <sz val="14"/>
        <rFont val="Arial"/>
        <family val="2"/>
      </rPr>
      <t xml:space="preserve">9004 </t>
    </r>
    <r>
      <rPr>
        <sz val="14"/>
        <rFont val="Arial"/>
        <family val="2"/>
      </rPr>
      <t>BD (No Project Number)</t>
    </r>
  </si>
  <si>
    <t>Consultant Agreement</t>
  </si>
  <si>
    <r>
      <rPr>
        <b/>
        <sz val="14"/>
        <rFont val="Arial"/>
        <family val="2"/>
      </rPr>
      <t>9005</t>
    </r>
    <r>
      <rPr>
        <sz val="11"/>
        <color theme="1"/>
        <rFont val="Calibri"/>
        <family val="2"/>
        <charset val="222"/>
        <scheme val="minor"/>
      </rPr>
      <t xml:space="preserve">  </t>
    </r>
    <r>
      <rPr>
        <sz val="14"/>
        <rFont val="Arial"/>
        <family val="2"/>
      </rPr>
      <t>BO Support</t>
    </r>
  </si>
  <si>
    <t>ตารางค่าใช้จ่ายที่ปรึกษา</t>
  </si>
  <si>
    <r>
      <rPr>
        <b/>
        <sz val="14"/>
        <rFont val="Arial"/>
        <family val="2"/>
      </rPr>
      <t>9007</t>
    </r>
    <r>
      <rPr>
        <sz val="11"/>
        <color theme="1"/>
        <rFont val="Calibri"/>
        <family val="2"/>
        <charset val="222"/>
        <scheme val="minor"/>
      </rPr>
      <t xml:space="preserve">  </t>
    </r>
    <r>
      <rPr>
        <sz val="14"/>
        <rFont val="Arial"/>
        <family val="2"/>
      </rPr>
      <t xml:space="preserve"> Training</t>
    </r>
  </si>
  <si>
    <t>Songkran Replacment Holiday</t>
  </si>
  <si>
    <r>
      <rPr>
        <b/>
        <sz val="14"/>
        <rFont val="Arial"/>
        <family val="2"/>
      </rPr>
      <t>9008</t>
    </r>
    <r>
      <rPr>
        <sz val="11"/>
        <color theme="1"/>
        <rFont val="Calibri"/>
        <family val="2"/>
        <charset val="222"/>
        <scheme val="minor"/>
      </rPr>
      <t xml:space="preserve">  </t>
    </r>
    <r>
      <rPr>
        <sz val="14"/>
        <rFont val="Arial"/>
        <family val="2"/>
      </rPr>
      <t xml:space="preserve"> Project Development</t>
    </r>
  </si>
  <si>
    <t>TIME-202031</t>
  </si>
  <si>
    <t>NIEC Audit Must Carry</t>
  </si>
  <si>
    <t>TIME-202028</t>
  </si>
  <si>
    <t>NIEC Telecom Master Plan Evaluation - Proposal</t>
  </si>
  <si>
    <t>TIME-202076</t>
  </si>
  <si>
    <t>ERC Post COD Audit Proposal</t>
  </si>
  <si>
    <t>NIEC Must Carry - บุคลากร</t>
  </si>
  <si>
    <t>NIEC Audit Must Carry - บุคลากร</t>
  </si>
  <si>
    <t>SAM LRS บุคลากร</t>
  </si>
  <si>
    <t>HOME</t>
  </si>
  <si>
    <t>TIME-202041</t>
  </si>
  <si>
    <t xml:space="preserve">Thai Consult Registration </t>
  </si>
  <si>
    <t>NIEC Must Carry - Proposal</t>
  </si>
  <si>
    <t>TIME-202058</t>
  </si>
  <si>
    <t>NBTC Event Proposal</t>
  </si>
  <si>
    <t>TIME-202029</t>
  </si>
  <si>
    <t>NIEC Duct - Proposal</t>
  </si>
  <si>
    <t>Sum:</t>
  </si>
  <si>
    <t>Days:</t>
  </si>
  <si>
    <t>สรุปจำนวนชั่วโมงแยกตามโครงการ</t>
  </si>
  <si>
    <t>NIEC Must Carry</t>
  </si>
  <si>
    <t>MoI Cyber Security</t>
  </si>
  <si>
    <t>SAM LRS</t>
  </si>
  <si>
    <t>NBTC OTT Event</t>
  </si>
  <si>
    <t>NIEC Duct Evalution</t>
  </si>
  <si>
    <t>NIEC Telecom Master Plan Evaluation</t>
  </si>
  <si>
    <t>ERC Post COD Audit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</si>
</sst>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name val="Arial"/>
    </font>
    <font>
      <b/>
      <sz val="18"/>
      <name val="Arial"/>
      <family val="2"/>
    </font>
    <font>
      <b/>
      <sz val="11"/>
      <name val="MS Sans Serif"/>
      <family val="2"/>
    </font>
    <font>
      <sz val="12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b/>
      <sz val="14"/>
      <name val="MS Sans Serif"/>
      <family val="2"/>
    </font>
    <font>
      <sz val="10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2"/>
      <name val="MS Sans Serif"/>
      <charset val="222"/>
    </font>
    <font>
      <b/>
      <sz val="12"/>
      <color theme="1"/>
      <name val="MS Sans Serif"/>
    </font>
    <font>
      <sz val="12"/>
      <name val="MS Sans Serif"/>
    </font>
    <font>
      <sz val="12"/>
      <color theme="1"/>
      <name val="MS Sans Serif"/>
    </font>
    <font>
      <b/>
      <sz val="16"/>
      <color theme="0"/>
      <name val="TH SarabunPSK"/>
      <family val="2"/>
    </font>
    <font>
      <sz val="10"/>
      <name val="TH SarabunPSK"/>
      <family val="2"/>
    </font>
    <font>
      <sz val="16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9" xfId="0" applyBorder="1" applyAlignment="1" applyProtection="1">
      <alignment horizontal="center" vertical="center" textRotation="90" wrapText="1"/>
      <protection locked="0"/>
    </xf>
    <xf numFmtId="17" fontId="5" fillId="2" borderId="1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17" fontId="6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0" fillId="0" borderId="14" xfId="0" applyBorder="1" applyAlignment="1" applyProtection="1">
      <alignment horizontal="center" vertical="center" textRotation="90" wrapText="1"/>
      <protection locked="0"/>
    </xf>
    <xf numFmtId="17" fontId="5" fillId="2" borderId="15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6" xfId="0" applyNumberFormat="1" applyFont="1" applyFill="1" applyBorder="1" applyAlignment="1" applyProtection="1">
      <alignment horizontal="center" vertical="center" wrapText="1"/>
      <protection locked="0"/>
    </xf>
    <xf numFmtId="17" fontId="6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vertical="center"/>
      <protection locked="0"/>
    </xf>
    <xf numFmtId="20" fontId="0" fillId="3" borderId="18" xfId="0" applyNumberFormat="1" applyFill="1" applyBorder="1" applyAlignment="1" applyProtection="1">
      <alignment horizontal="center" vertical="center"/>
      <protection locked="0"/>
    </xf>
    <xf numFmtId="20" fontId="8" fillId="0" borderId="6" xfId="0" applyNumberFormat="1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2" fontId="3" fillId="0" borderId="6" xfId="0" applyNumberFormat="1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vertical="center"/>
      <protection locked="0"/>
    </xf>
    <xf numFmtId="20" fontId="0" fillId="3" borderId="19" xfId="0" applyNumberFormat="1" applyFill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left" vertical="center"/>
      <protection locked="0"/>
    </xf>
    <xf numFmtId="0" fontId="10" fillId="0" borderId="6" xfId="0" applyFont="1" applyBorder="1" applyAlignment="1" applyProtection="1">
      <alignment horizontal="left" vertical="top"/>
      <protection locked="0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 applyProtection="1">
      <alignment vertical="center"/>
      <protection locked="0"/>
    </xf>
    <xf numFmtId="20" fontId="0" fillId="3" borderId="20" xfId="0" applyNumberForma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13" fillId="0" borderId="6" xfId="0" applyFont="1" applyBorder="1" applyAlignment="1" applyProtection="1">
      <alignment vertical="center" wrapText="1"/>
      <protection locked="0"/>
    </xf>
    <xf numFmtId="0" fontId="14" fillId="0" borderId="6" xfId="0" applyFont="1" applyBorder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vertical="center"/>
      <protection locked="0"/>
    </xf>
    <xf numFmtId="0" fontId="15" fillId="0" borderId="6" xfId="0" applyFont="1" applyBorder="1" applyAlignment="1" applyProtection="1">
      <alignment vertical="center" wrapText="1"/>
      <protection locked="0"/>
    </xf>
    <xf numFmtId="0" fontId="16" fillId="0" borderId="6" xfId="0" applyFont="1" applyBorder="1" applyAlignment="1" applyProtection="1">
      <alignment horizontal="left" vertical="center" wrapText="1"/>
      <protection locked="0"/>
    </xf>
    <xf numFmtId="0" fontId="16" fillId="0" borderId="4" xfId="0" applyFont="1" applyBorder="1" applyAlignment="1" applyProtection="1">
      <alignment horizontal="left" vertical="center" wrapText="1"/>
      <protection locked="0"/>
    </xf>
    <xf numFmtId="0" fontId="16" fillId="0" borderId="8" xfId="0" applyFont="1" applyBorder="1" applyAlignment="1" applyProtection="1">
      <alignment horizontal="left" vertical="center" wrapText="1"/>
      <protection locked="0"/>
    </xf>
    <xf numFmtId="20" fontId="0" fillId="3" borderId="0" xfId="0" applyNumberFormat="1" applyFill="1" applyAlignment="1" applyProtection="1">
      <alignment horizontal="center" vertical="center"/>
      <protection locked="0"/>
    </xf>
    <xf numFmtId="0" fontId="16" fillId="0" borderId="6" xfId="0" applyFont="1" applyBorder="1" applyAlignment="1" applyProtection="1">
      <alignment horizontal="left" vertical="center" wrapText="1"/>
      <protection locked="0"/>
    </xf>
    <xf numFmtId="0" fontId="14" fillId="0" borderId="6" xfId="0" applyFont="1" applyBorder="1" applyAlignment="1" applyProtection="1">
      <alignment horizontal="left" vertical="center" wrapText="1"/>
      <protection locked="0"/>
    </xf>
    <xf numFmtId="0" fontId="8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2" fontId="4" fillId="0" borderId="6" xfId="0" applyNumberFormat="1" applyFont="1" applyBorder="1" applyAlignment="1">
      <alignment horizontal="center" vertical="center"/>
    </xf>
    <xf numFmtId="0" fontId="17" fillId="4" borderId="6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vertical="center"/>
      <protection locked="0"/>
    </xf>
    <xf numFmtId="0" fontId="19" fillId="0" borderId="6" xfId="0" applyFont="1" applyBorder="1" applyAlignment="1" applyProtection="1">
      <alignment horizontal="center" vertical="center" wrapText="1"/>
      <protection locked="0"/>
    </xf>
    <xf numFmtId="0" fontId="19" fillId="0" borderId="6" xfId="0" applyFont="1" applyBorder="1" applyAlignment="1" applyProtection="1">
      <alignment horizontal="left" vertical="center" wrapText="1"/>
      <protection locked="0"/>
    </xf>
    <xf numFmtId="0" fontId="19" fillId="0" borderId="6" xfId="0" applyFont="1" applyBorder="1" applyAlignment="1" applyProtection="1">
      <alignment horizontal="left" vertical="center" wrapText="1"/>
      <protection locked="0"/>
    </xf>
    <xf numFmtId="0" fontId="19" fillId="0" borderId="6" xfId="0" applyFont="1" applyBorder="1" applyAlignment="1" applyProtection="1">
      <alignment horizontal="left" vertical="center"/>
      <protection locked="0"/>
    </xf>
    <xf numFmtId="0" fontId="19" fillId="0" borderId="6" xfId="0" applyFont="1" applyBorder="1" applyAlignment="1" applyProtection="1">
      <alignment horizontal="left" vertical="center"/>
      <protection locked="0"/>
    </xf>
    <xf numFmtId="0" fontId="19" fillId="0" borderId="6" xfId="0" applyFont="1" applyBorder="1" applyAlignment="1" applyProtection="1">
      <alignment vertical="center"/>
      <protection locked="0"/>
    </xf>
    <xf numFmtId="0" fontId="19" fillId="0" borderId="4" xfId="0" applyFont="1" applyBorder="1" applyAlignment="1" applyProtection="1">
      <alignment horizontal="left" vertical="center"/>
      <protection locked="0"/>
    </xf>
    <xf numFmtId="0" fontId="19" fillId="0" borderId="5" xfId="0" applyFont="1" applyBorder="1" applyAlignment="1" applyProtection="1">
      <alignment horizontal="left" vertical="center"/>
      <protection locked="0"/>
    </xf>
    <xf numFmtId="0" fontId="19" fillId="0" borderId="8" xfId="0" applyFont="1" applyBorder="1" applyAlignment="1" applyProtection="1">
      <alignment horizontal="left" vertical="center"/>
      <protection locked="0"/>
    </xf>
    <xf numFmtId="0" fontId="19" fillId="0" borderId="6" xfId="0" applyFont="1" applyBorder="1" applyAlignment="1" applyProtection="1">
      <alignment horizontal="center" vertical="center"/>
      <protection locked="0"/>
    </xf>
    <xf numFmtId="0" fontId="19" fillId="0" borderId="4" xfId="0" applyFont="1" applyBorder="1" applyAlignment="1" applyProtection="1">
      <alignment horizontal="center" vertical="center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8" xfId="0" applyFon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locked="0"/>
    </xf>
  </cellXfs>
  <cellStyles count="1">
    <cellStyle name="Normal" xfId="0" builtinId="0"/>
  </cellStyles>
  <dxfs count="23"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784225</xdr:colOff>
      <xdr:row>0</xdr:row>
      <xdr:rowOff>177800</xdr:rowOff>
    </xdr:from>
    <xdr:ext cx="874033" cy="463048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DC0B2CA-9FD8-4736-B87D-16585974F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04725" y="177800"/>
          <a:ext cx="874033" cy="463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2020-09-24-6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TIME093-Mai-Summary%20Timesheet%20H2-2563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DropDownLists"/>
    </sheetNames>
    <sheetDataSet>
      <sheetData sheetId="0">
        <row r="4">
          <cell r="D4" t="str">
            <v>Shinnapapa</v>
          </cell>
        </row>
        <row r="5">
          <cell r="D5" t="str">
            <v>Khoonrak</v>
          </cell>
        </row>
        <row r="6">
          <cell r="D6" t="str">
            <v>TIME-093</v>
          </cell>
        </row>
      </sheetData>
      <sheetData sheetId="1">
        <row r="3">
          <cell r="D3">
            <v>9001</v>
          </cell>
        </row>
        <row r="5">
          <cell r="D5">
            <v>9002</v>
          </cell>
        </row>
        <row r="6">
          <cell r="D6">
            <v>9003</v>
          </cell>
        </row>
        <row r="7">
          <cell r="D7">
            <v>9004</v>
          </cell>
        </row>
        <row r="8">
          <cell r="D8">
            <v>9005</v>
          </cell>
        </row>
        <row r="9">
          <cell r="D9">
            <v>9007</v>
          </cell>
        </row>
        <row r="10">
          <cell r="D10">
            <v>9008</v>
          </cell>
        </row>
        <row r="11">
          <cell r="D11">
            <v>9010</v>
          </cell>
        </row>
        <row r="12">
          <cell r="D12">
            <v>9013</v>
          </cell>
        </row>
        <row r="13">
          <cell r="D13">
            <v>9014</v>
          </cell>
        </row>
        <row r="14">
          <cell r="D14">
            <v>9015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7_July Timesheet "/>
      <sheetName val="08_Aug Timesheet"/>
      <sheetName val="09_Sep Timesheet"/>
      <sheetName val="10_Oct Timesheet"/>
      <sheetName val="11_Nov Timesheet"/>
      <sheetName val="12_Dec Timesheet"/>
      <sheetName val="DropDown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A3" t="str">
            <v>TIME-202037</v>
          </cell>
        </row>
        <row r="4">
          <cell r="A4" t="str">
            <v>TIME-202036</v>
          </cell>
        </row>
        <row r="5">
          <cell r="A5" t="str">
            <v>TIME-202035</v>
          </cell>
        </row>
        <row r="6">
          <cell r="A6" t="str">
            <v>TIME-202034</v>
          </cell>
        </row>
        <row r="7">
          <cell r="A7" t="str">
            <v>TIME-202033</v>
          </cell>
        </row>
        <row r="8">
          <cell r="A8" t="str">
            <v>TIME-202032</v>
          </cell>
        </row>
        <row r="9">
          <cell r="A9" t="str">
            <v>TIME-202031</v>
          </cell>
        </row>
        <row r="10">
          <cell r="A10" t="str">
            <v>TIME-202030</v>
          </cell>
        </row>
        <row r="11">
          <cell r="A11" t="str">
            <v>TIME-202029</v>
          </cell>
        </row>
        <row r="12">
          <cell r="A12" t="str">
            <v>TIME-202028</v>
          </cell>
        </row>
        <row r="13">
          <cell r="A13" t="str">
            <v>TIME-202027</v>
          </cell>
        </row>
        <row r="14">
          <cell r="A14" t="str">
            <v>TIME-202026</v>
          </cell>
        </row>
        <row r="15">
          <cell r="A15" t="str">
            <v>TIME-202025</v>
          </cell>
        </row>
        <row r="16">
          <cell r="A16" t="str">
            <v>TIME-202024</v>
          </cell>
        </row>
        <row r="17">
          <cell r="A17" t="str">
            <v>TIME-202023</v>
          </cell>
        </row>
        <row r="18">
          <cell r="A18" t="str">
            <v>TIME-202022</v>
          </cell>
        </row>
        <row r="19">
          <cell r="A19" t="str">
            <v>TIME-202021</v>
          </cell>
        </row>
        <row r="20">
          <cell r="A20" t="str">
            <v>TIME-202020</v>
          </cell>
        </row>
        <row r="21">
          <cell r="A21" t="str">
            <v>TIME-202018</v>
          </cell>
        </row>
        <row r="22">
          <cell r="A22" t="str">
            <v>TIME-202017</v>
          </cell>
        </row>
        <row r="23">
          <cell r="A23" t="str">
            <v>TIME-202016</v>
          </cell>
        </row>
        <row r="24">
          <cell r="A24" t="str">
            <v>TIME-202015</v>
          </cell>
        </row>
        <row r="25">
          <cell r="A25" t="str">
            <v>TIME-202014</v>
          </cell>
        </row>
        <row r="26">
          <cell r="A26" t="str">
            <v>TIME-202013</v>
          </cell>
        </row>
        <row r="27">
          <cell r="A27" t="str">
            <v>TIME-202012</v>
          </cell>
        </row>
        <row r="28">
          <cell r="A28" t="str">
            <v>TIME-202011</v>
          </cell>
        </row>
        <row r="29">
          <cell r="A29" t="str">
            <v>TIME-202010</v>
          </cell>
        </row>
        <row r="30">
          <cell r="A30" t="str">
            <v>TIME-202009</v>
          </cell>
        </row>
        <row r="31">
          <cell r="A31" t="str">
            <v>TIME-202008</v>
          </cell>
        </row>
        <row r="32">
          <cell r="A32" t="str">
            <v>TIME-202007</v>
          </cell>
        </row>
        <row r="33">
          <cell r="A33" t="str">
            <v>TIME-202006</v>
          </cell>
        </row>
        <row r="34">
          <cell r="A34" t="str">
            <v>TIME-202005</v>
          </cell>
        </row>
        <row r="35">
          <cell r="A35" t="str">
            <v>TIME-202004</v>
          </cell>
        </row>
        <row r="36">
          <cell r="A36" t="str">
            <v>TIME-202003</v>
          </cell>
        </row>
        <row r="37">
          <cell r="A37" t="str">
            <v>TIME-202002</v>
          </cell>
        </row>
        <row r="38">
          <cell r="A38" t="str">
            <v>TIME-202001</v>
          </cell>
        </row>
        <row r="39">
          <cell r="A39" t="str">
            <v>TIME-201968</v>
          </cell>
        </row>
        <row r="40">
          <cell r="A40" t="str">
            <v>TIME-201961</v>
          </cell>
        </row>
        <row r="41">
          <cell r="A41" t="str">
            <v>TIME-201960</v>
          </cell>
        </row>
        <row r="42">
          <cell r="A42" t="str">
            <v>TIME-201959</v>
          </cell>
        </row>
        <row r="43">
          <cell r="A43" t="str">
            <v>TIME-201957</v>
          </cell>
        </row>
        <row r="44">
          <cell r="A44" t="str">
            <v>TIME-201954</v>
          </cell>
        </row>
        <row r="45">
          <cell r="A45" t="str">
            <v>TIME-201953</v>
          </cell>
        </row>
        <row r="46">
          <cell r="A46" t="str">
            <v>TIME-201951</v>
          </cell>
        </row>
        <row r="47">
          <cell r="A47" t="str">
            <v>TIME-201950</v>
          </cell>
        </row>
        <row r="48">
          <cell r="A48" t="str">
            <v>TIME-201949</v>
          </cell>
        </row>
        <row r="49">
          <cell r="A49" t="str">
            <v>TIME-201948</v>
          </cell>
        </row>
        <row r="50">
          <cell r="A50" t="str">
            <v>TIME-201946</v>
          </cell>
        </row>
        <row r="51">
          <cell r="A51" t="str">
            <v>TIME-201942</v>
          </cell>
        </row>
        <row r="52">
          <cell r="A52" t="str">
            <v>TIME-201940</v>
          </cell>
        </row>
        <row r="53">
          <cell r="A53" t="str">
            <v>TIME-201936</v>
          </cell>
        </row>
        <row r="54">
          <cell r="A54" t="str">
            <v>TIME-201930</v>
          </cell>
        </row>
        <row r="55">
          <cell r="A55" t="str">
            <v>TIME-201929</v>
          </cell>
        </row>
        <row r="56">
          <cell r="A56" t="str">
            <v>TIME-201928</v>
          </cell>
        </row>
        <row r="57">
          <cell r="A57" t="str">
            <v>TIME-201924</v>
          </cell>
        </row>
        <row r="58">
          <cell r="A58" t="str">
            <v>TIME-201924</v>
          </cell>
        </row>
        <row r="59">
          <cell r="A59" t="str">
            <v>TIME-201916</v>
          </cell>
        </row>
        <row r="60">
          <cell r="A60" t="str">
            <v>TIME-201907</v>
          </cell>
        </row>
        <row r="61">
          <cell r="A61" t="str">
            <v>TIME-201901</v>
          </cell>
        </row>
        <row r="62">
          <cell r="A62" t="str">
            <v xml:space="preserve">TIME-201886 </v>
          </cell>
        </row>
        <row r="63">
          <cell r="A63" t="str">
            <v>TIME-201884</v>
          </cell>
        </row>
        <row r="64">
          <cell r="A64" t="str">
            <v>TIME-201882</v>
          </cell>
        </row>
        <row r="65">
          <cell r="A65" t="str">
            <v>TIME-201881</v>
          </cell>
        </row>
        <row r="66">
          <cell r="A66" t="str">
            <v>TIME-201875</v>
          </cell>
        </row>
        <row r="67">
          <cell r="A67" t="str">
            <v>TIME-201865</v>
          </cell>
        </row>
        <row r="68">
          <cell r="A68" t="str">
            <v>TIME-201855</v>
          </cell>
        </row>
        <row r="69">
          <cell r="A69" t="str">
            <v>TIME-201854</v>
          </cell>
        </row>
        <row r="70">
          <cell r="A70" t="str">
            <v>TIME-201837</v>
          </cell>
        </row>
        <row r="71">
          <cell r="A71" t="str">
            <v xml:space="preserve">TIME-201831 </v>
          </cell>
        </row>
        <row r="72">
          <cell r="A72" t="str">
            <v xml:space="preserve">TIME-201819 </v>
          </cell>
        </row>
        <row r="73">
          <cell r="A73" t="str">
            <v xml:space="preserve">TIME-201801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3914-AD7A-4335-9125-ECAE1A150081}">
  <sheetPr>
    <pageSetUpPr fitToPage="1"/>
  </sheetPr>
  <dimension ref="A1:P65"/>
  <sheetViews>
    <sheetView showGridLines="0" tabSelected="1" topLeftCell="D1" zoomScale="70" zoomScaleNormal="70" workbookViewId="0">
      <selection activeCell="E9" sqref="E9:L50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6" style="1" customWidth="1"/>
    <col min="10" max="10" width="11.5703125" style="1" customWidth="1"/>
    <col min="11" max="11" width="13" style="1" customWidth="1"/>
    <col min="12" max="13" width="11.42578125" style="1"/>
    <col min="14" max="14" width="38.5703125" style="1" bestFit="1" customWidth="1"/>
    <col min="15" max="15" width="14.42578125" style="1" bestFit="1" customWidth="1"/>
    <col min="16" max="17" width="17.7109375" style="1" bestFit="1" customWidth="1"/>
    <col min="18" max="16384" width="11.42578125" style="1"/>
  </cols>
  <sheetData>
    <row r="1" spans="1:16" ht="51.75" customHeight="1" thickBot="1">
      <c r="D1" s="2" t="s">
        <v>0</v>
      </c>
      <c r="E1" s="3"/>
      <c r="F1" s="3"/>
      <c r="G1" s="3"/>
      <c r="H1" s="3"/>
      <c r="I1" s="3"/>
      <c r="J1" s="3"/>
      <c r="K1" s="3"/>
      <c r="L1" s="4"/>
    </row>
    <row r="2" spans="1:16" ht="13.5" customHeight="1">
      <c r="D2" s="5"/>
      <c r="E2" s="5"/>
      <c r="F2" s="5"/>
      <c r="G2" s="5"/>
      <c r="H2" s="5"/>
      <c r="I2" s="5"/>
      <c r="J2" s="5"/>
      <c r="K2" s="5"/>
      <c r="L2" s="6"/>
    </row>
    <row r="3" spans="1:16" ht="19.5" customHeight="1">
      <c r="D3" s="7" t="s">
        <v>1</v>
      </c>
      <c r="E3" s="8"/>
      <c r="F3" s="9" t="str">
        <f>'[1]Information-General Settings'!D4</f>
        <v>Shinnapapa</v>
      </c>
      <c r="G3" s="10"/>
      <c r="I3" s="11"/>
      <c r="J3" s="12"/>
      <c r="K3" s="12"/>
      <c r="L3" s="12"/>
    </row>
    <row r="4" spans="1:16" ht="19.5" customHeight="1">
      <c r="D4" s="11" t="s">
        <v>2</v>
      </c>
      <c r="E4" s="13"/>
      <c r="F4" s="9" t="str">
        <f>'[1]Information-General Settings'!D5</f>
        <v>Khoonrak</v>
      </c>
      <c r="G4" s="10"/>
      <c r="I4" s="11"/>
      <c r="J4" s="12"/>
      <c r="K4" s="12"/>
      <c r="L4" s="12"/>
    </row>
    <row r="5" spans="1:16" ht="19.5" customHeight="1">
      <c r="D5" s="14" t="s">
        <v>3</v>
      </c>
      <c r="E5" s="15"/>
      <c r="F5" s="9" t="str">
        <f>'[1]Information-General Settings'!D6</f>
        <v>TIME-093</v>
      </c>
      <c r="G5" s="10"/>
      <c r="I5" s="11"/>
      <c r="J5" s="12"/>
      <c r="K5" s="12"/>
      <c r="L5" s="12"/>
    </row>
    <row r="6" spans="1:16" ht="19.5" customHeight="1" thickBot="1">
      <c r="E6" s="11"/>
      <c r="F6" s="11"/>
      <c r="G6" s="11"/>
      <c r="H6" s="16"/>
      <c r="J6" s="17"/>
      <c r="K6" s="17"/>
      <c r="L6" s="17"/>
    </row>
    <row r="7" spans="1:16" ht="12.75" customHeight="1">
      <c r="B7" s="1">
        <f>MONTH(E9)</f>
        <v>9</v>
      </c>
      <c r="C7" s="18"/>
      <c r="D7" s="19">
        <v>44075</v>
      </c>
      <c r="E7" s="20"/>
      <c r="F7" s="21" t="s">
        <v>4</v>
      </c>
      <c r="G7" s="21" t="s">
        <v>5</v>
      </c>
      <c r="H7" s="22" t="s">
        <v>6</v>
      </c>
      <c r="I7" s="23"/>
      <c r="J7" s="24" t="s">
        <v>7</v>
      </c>
      <c r="K7" s="25" t="s">
        <v>8</v>
      </c>
      <c r="L7" s="24" t="s">
        <v>9</v>
      </c>
    </row>
    <row r="8" spans="1:16" ht="23.25" customHeight="1" thickBot="1">
      <c r="C8" s="26"/>
      <c r="D8" s="27"/>
      <c r="E8" s="28"/>
      <c r="F8" s="29"/>
      <c r="G8" s="29"/>
      <c r="H8" s="30"/>
      <c r="I8" s="31"/>
      <c r="J8" s="32"/>
      <c r="K8" s="33"/>
      <c r="L8" s="32"/>
    </row>
    <row r="9" spans="1:16" ht="29.1" customHeight="1">
      <c r="A9" s="1">
        <f>IF(OR(C9="f",C9="u",C9="F",C9="U"),"",IF(OR(B9=1,B9=2,B9=3,B9=4,B9=5),1,""))</f>
        <v>1</v>
      </c>
      <c r="B9" s="34">
        <f>WEEKDAY(E9,2)</f>
        <v>2</v>
      </c>
      <c r="C9" s="35"/>
      <c r="D9" s="36" t="str">
        <f>IF(B9=1,"Mo",IF(B9=2,"Tue",IF(B9=3,"Wed",IF(B9=4,"Thu",IF(B9=5,"Fri",IF(B9=6,"Sat",IF(B9=7,"Sun","")))))))</f>
        <v>Tue</v>
      </c>
      <c r="E9" s="37">
        <f>+D7</f>
        <v>44075</v>
      </c>
      <c r="F9" s="38" t="s">
        <v>10</v>
      </c>
      <c r="G9" s="38">
        <v>9003</v>
      </c>
      <c r="H9" s="39" t="s">
        <v>11</v>
      </c>
      <c r="I9" s="39"/>
      <c r="J9" s="38" t="s">
        <v>12</v>
      </c>
      <c r="K9" s="38"/>
      <c r="L9" s="40">
        <v>3</v>
      </c>
      <c r="N9" s="41"/>
      <c r="O9" s="42" t="s">
        <v>13</v>
      </c>
      <c r="P9" s="43" t="s">
        <v>14</v>
      </c>
    </row>
    <row r="10" spans="1:16" ht="29.1" customHeight="1">
      <c r="B10" s="34"/>
      <c r="C10" s="44"/>
      <c r="D10" s="36"/>
      <c r="E10" s="37"/>
      <c r="F10" s="38" t="s">
        <v>15</v>
      </c>
      <c r="G10" s="38">
        <v>9003</v>
      </c>
      <c r="H10" s="45" t="s">
        <v>16</v>
      </c>
      <c r="I10" s="45"/>
      <c r="J10" s="38" t="s">
        <v>12</v>
      </c>
      <c r="K10" s="38"/>
      <c r="L10" s="40">
        <v>5</v>
      </c>
      <c r="N10" s="46" t="s">
        <v>17</v>
      </c>
      <c r="O10" s="47">
        <f>COUNTIF($G$9:$G$39, 9001)</f>
        <v>0</v>
      </c>
      <c r="P10" s="48">
        <f>SUMIF($G$9:$G$39,"9001",$L$9:$L$39)</f>
        <v>0</v>
      </c>
    </row>
    <row r="11" spans="1:16" ht="29.1" customHeight="1">
      <c r="A11" s="1">
        <f>IF(OR(C11="f",C11="u",C11="F",C11="U"),"",IF(OR(B11=1,B11=2,B11=3,B11=4,B11=5),1,""))</f>
        <v>1</v>
      </c>
      <c r="B11" s="34">
        <f>WEEKDAY(E11,2)</f>
        <v>3</v>
      </c>
      <c r="C11" s="49"/>
      <c r="D11" s="36" t="str">
        <f>IF(B11=1,"Mo",IF(B11=2,"Tue",IF(B11=3,"Wed",IF(B11=4,"Thu",IF(B11=5,"Fri",IF(B11=6,"Sat",IF(B11=7,"Sun","")))))))</f>
        <v>Wed</v>
      </c>
      <c r="E11" s="37">
        <f>+E9+1</f>
        <v>44076</v>
      </c>
      <c r="F11" s="38" t="s">
        <v>10</v>
      </c>
      <c r="G11" s="38">
        <v>9003</v>
      </c>
      <c r="H11" s="50" t="s">
        <v>18</v>
      </c>
      <c r="I11" s="50"/>
      <c r="J11" s="38" t="s">
        <v>12</v>
      </c>
      <c r="K11" s="38"/>
      <c r="L11" s="40">
        <v>2</v>
      </c>
      <c r="N11" s="46" t="s">
        <v>19</v>
      </c>
      <c r="O11" s="47">
        <f>COUNTIF($G$9:$G$39,9002)</f>
        <v>0</v>
      </c>
      <c r="P11" s="48">
        <f>SUMIF($G$9:$G$39,"9002",$L$9:$L$39)</f>
        <v>0</v>
      </c>
    </row>
    <row r="12" spans="1:16" ht="29.1" customHeight="1">
      <c r="B12" s="34"/>
      <c r="C12" s="49"/>
      <c r="D12" s="36"/>
      <c r="E12" s="37"/>
      <c r="F12" s="38" t="s">
        <v>15</v>
      </c>
      <c r="G12" s="38">
        <v>9003</v>
      </c>
      <c r="H12" s="51" t="s">
        <v>16</v>
      </c>
      <c r="I12" s="52"/>
      <c r="J12" s="38"/>
      <c r="K12" s="38"/>
      <c r="L12" s="40">
        <v>6</v>
      </c>
      <c r="N12" s="46" t="s">
        <v>20</v>
      </c>
      <c r="O12" s="41">
        <f>COUNTIF($G$9:$G$50,9003)</f>
        <v>27</v>
      </c>
      <c r="P12" s="48">
        <f>SUMIF($G$9:$G$50,"9003",$L$9:$L$50)</f>
        <v>135</v>
      </c>
    </row>
    <row r="13" spans="1:16" ht="29.1" customHeight="1">
      <c r="A13" s="1">
        <f>IF(OR(C13="f",C13="u",C13="F",C13="U"),"",IF(OR(B13=1,B13=2,B13=3,B13=4,B13=5),1,""))</f>
        <v>1</v>
      </c>
      <c r="B13" s="34">
        <f>WEEKDAY(E13,2)</f>
        <v>4</v>
      </c>
      <c r="C13" s="49"/>
      <c r="D13" s="36" t="str">
        <f>IF(B13=1,"Mo",IF(B13=2,"Tue",IF(B13=3,"Wed",IF(B13=4,"Thu",IF(B13=5,"Fri",IF(B13=6,"Sat",IF(B13=7,"Sun","")))))))</f>
        <v>Thu</v>
      </c>
      <c r="E13" s="37">
        <f>+E11+1</f>
        <v>44077</v>
      </c>
      <c r="F13" s="38" t="s">
        <v>10</v>
      </c>
      <c r="G13" s="38">
        <v>9003</v>
      </c>
      <c r="H13" s="50" t="s">
        <v>18</v>
      </c>
      <c r="I13" s="50"/>
      <c r="J13" s="38" t="s">
        <v>12</v>
      </c>
      <c r="K13" s="38"/>
      <c r="L13" s="40">
        <v>3</v>
      </c>
      <c r="N13" s="46" t="s">
        <v>21</v>
      </c>
      <c r="O13" s="41">
        <f>COUNTIF($G$9:$G$50,9004)</f>
        <v>5</v>
      </c>
      <c r="P13" s="48">
        <f>SUMIF($G$9:$G$50,"9004",$L$9:$L$50)</f>
        <v>16</v>
      </c>
    </row>
    <row r="14" spans="1:16" ht="29.1" customHeight="1">
      <c r="B14" s="34"/>
      <c r="C14" s="49"/>
      <c r="D14" s="36"/>
      <c r="E14" s="37"/>
      <c r="F14" s="38"/>
      <c r="G14" s="38">
        <v>9004</v>
      </c>
      <c r="H14" s="51" t="s">
        <v>22</v>
      </c>
      <c r="I14" s="52"/>
      <c r="J14" s="38" t="s">
        <v>12</v>
      </c>
      <c r="K14" s="38"/>
      <c r="L14" s="40">
        <v>4</v>
      </c>
      <c r="N14" s="46" t="s">
        <v>23</v>
      </c>
      <c r="O14" s="41">
        <f>COUNTIF($G$9:$G$39,9005)</f>
        <v>0</v>
      </c>
      <c r="P14" s="48">
        <f>SUMIF($G$9:$G$39,"9005",$L$9:$L$39)</f>
        <v>0</v>
      </c>
    </row>
    <row r="15" spans="1:16" ht="29.1" customHeight="1">
      <c r="B15" s="34"/>
      <c r="C15" s="49"/>
      <c r="D15" s="36"/>
      <c r="E15" s="37"/>
      <c r="F15" s="38"/>
      <c r="G15" s="38">
        <v>9004</v>
      </c>
      <c r="H15" s="51" t="s">
        <v>24</v>
      </c>
      <c r="I15" s="52"/>
      <c r="J15" s="38" t="s">
        <v>12</v>
      </c>
      <c r="K15" s="38"/>
      <c r="L15" s="40">
        <v>2</v>
      </c>
      <c r="N15" s="46" t="s">
        <v>25</v>
      </c>
      <c r="O15" s="41">
        <f>COUNTIF($G$9:$G$39,9007)</f>
        <v>0</v>
      </c>
      <c r="P15" s="48">
        <f>SUMIF($G$9:$G$39,"9007",$L$9:$L$39)</f>
        <v>0</v>
      </c>
    </row>
    <row r="16" spans="1:16" ht="29.1" customHeight="1">
      <c r="A16" s="1">
        <f t="shared" ref="A16:A26" si="0">IF(OR(C16="f",C16="u",C16="F",C16="U"),"",IF(OR(B16=1,B16=2,B16=3,B16=4,B16=5),1,""))</f>
        <v>1</v>
      </c>
      <c r="B16" s="34">
        <f t="shared" ref="B16:B26" si="1">WEEKDAY(E16,2)</f>
        <v>5</v>
      </c>
      <c r="C16" s="49"/>
      <c r="D16" s="36" t="str">
        <f t="shared" ref="D16:D26" si="2">IF(B16=1,"Mo",IF(B16=2,"Tue",IF(B16=3,"Wed",IF(B16=4,"Thu",IF(B16=5,"Fri",IF(B16=6,"Sat",IF(B16=7,"Sun","")))))))</f>
        <v>Fri</v>
      </c>
      <c r="E16" s="37">
        <f>+E13+1</f>
        <v>44078</v>
      </c>
      <c r="F16" s="38"/>
      <c r="G16" s="38"/>
      <c r="H16" s="53" t="s">
        <v>26</v>
      </c>
      <c r="I16" s="53"/>
      <c r="J16" s="38"/>
      <c r="K16" s="38"/>
      <c r="L16" s="40"/>
      <c r="N16" s="46" t="s">
        <v>27</v>
      </c>
      <c r="O16" s="41">
        <f>COUNTIF($G$9:$G$39,9008)</f>
        <v>0</v>
      </c>
      <c r="P16" s="48">
        <f>SUMIF($G$9:$G$39,"9008",$L$9:$L$39)</f>
        <v>0</v>
      </c>
    </row>
    <row r="17" spans="1:13" ht="29.1" customHeight="1">
      <c r="A17" s="1" t="str">
        <f t="shared" si="0"/>
        <v/>
      </c>
      <c r="B17" s="34">
        <f t="shared" si="1"/>
        <v>6</v>
      </c>
      <c r="C17" s="49"/>
      <c r="D17" s="36" t="str">
        <f t="shared" si="2"/>
        <v>Sat</v>
      </c>
      <c r="E17" s="37">
        <f t="shared" ref="E17:E26" si="3">+E16+1</f>
        <v>44079</v>
      </c>
      <c r="F17" s="38"/>
      <c r="G17" s="38"/>
      <c r="H17" s="50"/>
      <c r="I17" s="50"/>
      <c r="J17" s="38"/>
      <c r="K17" s="38"/>
      <c r="L17" s="40"/>
    </row>
    <row r="18" spans="1:13" ht="29.1" customHeight="1">
      <c r="A18" s="1" t="str">
        <f t="shared" si="0"/>
        <v/>
      </c>
      <c r="B18" s="34">
        <f t="shared" si="1"/>
        <v>7</v>
      </c>
      <c r="C18" s="49"/>
      <c r="D18" s="36" t="str">
        <f t="shared" si="2"/>
        <v>Sun</v>
      </c>
      <c r="E18" s="37">
        <f t="shared" si="3"/>
        <v>44080</v>
      </c>
      <c r="F18" s="38"/>
      <c r="G18" s="38"/>
      <c r="H18" s="54"/>
      <c r="I18" s="54"/>
      <c r="J18" s="38"/>
      <c r="K18" s="38"/>
      <c r="L18" s="40"/>
    </row>
    <row r="19" spans="1:13" ht="29.1" customHeight="1">
      <c r="A19" s="1">
        <f t="shared" si="0"/>
        <v>1</v>
      </c>
      <c r="B19" s="34">
        <f t="shared" si="1"/>
        <v>1</v>
      </c>
      <c r="C19" s="49"/>
      <c r="D19" s="36" t="str">
        <f t="shared" si="2"/>
        <v>Mo</v>
      </c>
      <c r="E19" s="37">
        <f t="shared" si="3"/>
        <v>44081</v>
      </c>
      <c r="F19" s="38"/>
      <c r="G19" s="38"/>
      <c r="H19" s="53" t="s">
        <v>26</v>
      </c>
      <c r="I19" s="53"/>
      <c r="J19" s="38"/>
      <c r="K19" s="38"/>
      <c r="L19" s="40"/>
      <c r="M19" s="55"/>
    </row>
    <row r="20" spans="1:13" ht="29.1" customHeight="1">
      <c r="A20" s="1">
        <f t="shared" si="0"/>
        <v>1</v>
      </c>
      <c r="B20" s="34">
        <f t="shared" si="1"/>
        <v>2</v>
      </c>
      <c r="C20" s="49"/>
      <c r="D20" s="36" t="str">
        <f t="shared" si="2"/>
        <v>Tue</v>
      </c>
      <c r="E20" s="37">
        <f t="shared" si="3"/>
        <v>44082</v>
      </c>
      <c r="F20" s="38" t="s">
        <v>28</v>
      </c>
      <c r="G20" s="38">
        <v>9003</v>
      </c>
      <c r="H20" s="50" t="s">
        <v>29</v>
      </c>
      <c r="I20" s="50"/>
      <c r="J20" s="38" t="s">
        <v>12</v>
      </c>
      <c r="K20" s="38"/>
      <c r="L20" s="40">
        <v>3</v>
      </c>
    </row>
    <row r="21" spans="1:13" ht="29.1" customHeight="1">
      <c r="A21" s="1">
        <f t="shared" si="0"/>
        <v>1</v>
      </c>
      <c r="B21" s="34">
        <f t="shared" si="1"/>
        <v>3</v>
      </c>
      <c r="C21" s="49"/>
      <c r="D21" s="36" t="str">
        <f t="shared" si="2"/>
        <v>Wed</v>
      </c>
      <c r="E21" s="37">
        <f t="shared" si="3"/>
        <v>44083</v>
      </c>
      <c r="F21" s="38" t="s">
        <v>30</v>
      </c>
      <c r="G21" s="38">
        <v>9003</v>
      </c>
      <c r="H21" s="50" t="s">
        <v>31</v>
      </c>
      <c r="I21" s="50"/>
      <c r="J21" s="38" t="s">
        <v>12</v>
      </c>
      <c r="K21" s="38"/>
      <c r="L21" s="40">
        <v>5</v>
      </c>
    </row>
    <row r="22" spans="1:13" ht="29.1" customHeight="1">
      <c r="A22" s="1">
        <f t="shared" si="0"/>
        <v>1</v>
      </c>
      <c r="B22" s="34">
        <f t="shared" si="1"/>
        <v>4</v>
      </c>
      <c r="C22" s="49"/>
      <c r="D22" s="36" t="str">
        <f t="shared" si="2"/>
        <v>Thu</v>
      </c>
      <c r="E22" s="37">
        <f t="shared" si="3"/>
        <v>44084</v>
      </c>
      <c r="F22" s="38" t="s">
        <v>32</v>
      </c>
      <c r="G22" s="38">
        <v>9003</v>
      </c>
      <c r="H22" s="56" t="s">
        <v>33</v>
      </c>
      <c r="I22" s="56"/>
      <c r="J22" s="38" t="s">
        <v>12</v>
      </c>
      <c r="K22" s="38"/>
      <c r="L22" s="40">
        <v>8</v>
      </c>
    </row>
    <row r="23" spans="1:13" ht="29.1" customHeight="1">
      <c r="A23" s="1">
        <f t="shared" si="0"/>
        <v>1</v>
      </c>
      <c r="B23" s="34">
        <f t="shared" si="1"/>
        <v>5</v>
      </c>
      <c r="C23" s="49"/>
      <c r="D23" s="36" t="str">
        <f t="shared" si="2"/>
        <v>Fri</v>
      </c>
      <c r="E23" s="37">
        <f t="shared" si="3"/>
        <v>44085</v>
      </c>
      <c r="F23" s="38" t="s">
        <v>28</v>
      </c>
      <c r="G23" s="38">
        <v>9003</v>
      </c>
      <c r="H23" s="50" t="s">
        <v>34</v>
      </c>
      <c r="I23" s="50"/>
      <c r="J23" s="38" t="s">
        <v>12</v>
      </c>
      <c r="K23" s="38"/>
      <c r="L23" s="40">
        <v>8</v>
      </c>
    </row>
    <row r="24" spans="1:13" ht="29.1" customHeight="1">
      <c r="A24" s="1" t="str">
        <f t="shared" si="0"/>
        <v/>
      </c>
      <c r="B24" s="34">
        <f t="shared" si="1"/>
        <v>6</v>
      </c>
      <c r="C24" s="49"/>
      <c r="D24" s="36" t="str">
        <f t="shared" si="2"/>
        <v>Sat</v>
      </c>
      <c r="E24" s="37">
        <f t="shared" si="3"/>
        <v>44086</v>
      </c>
      <c r="F24" s="38"/>
      <c r="G24" s="38"/>
      <c r="H24" s="54"/>
      <c r="I24" s="54"/>
      <c r="J24" s="38"/>
      <c r="K24" s="38"/>
      <c r="L24" s="40"/>
    </row>
    <row r="25" spans="1:13" ht="29.1" customHeight="1">
      <c r="A25" s="1" t="str">
        <f t="shared" si="0"/>
        <v/>
      </c>
      <c r="B25" s="34">
        <f t="shared" si="1"/>
        <v>7</v>
      </c>
      <c r="C25" s="49"/>
      <c r="D25" s="36" t="str">
        <f t="shared" si="2"/>
        <v>Sun</v>
      </c>
      <c r="E25" s="37">
        <f t="shared" si="3"/>
        <v>44087</v>
      </c>
      <c r="F25" s="38"/>
      <c r="G25" s="38"/>
      <c r="H25" s="50"/>
      <c r="I25" s="50"/>
      <c r="J25" s="38"/>
      <c r="K25" s="38"/>
      <c r="L25" s="40"/>
    </row>
    <row r="26" spans="1:13" ht="29.1" customHeight="1">
      <c r="A26" s="1">
        <f t="shared" si="0"/>
        <v>1</v>
      </c>
      <c r="B26" s="34">
        <f t="shared" si="1"/>
        <v>1</v>
      </c>
      <c r="C26" s="49"/>
      <c r="D26" s="36" t="str">
        <f t="shared" si="2"/>
        <v>Mo</v>
      </c>
      <c r="E26" s="37">
        <f t="shared" si="3"/>
        <v>44088</v>
      </c>
      <c r="F26" s="38"/>
      <c r="G26" s="38">
        <v>9004</v>
      </c>
      <c r="H26" s="50" t="s">
        <v>24</v>
      </c>
      <c r="I26" s="50"/>
      <c r="J26" s="38" t="s">
        <v>12</v>
      </c>
      <c r="K26" s="38"/>
      <c r="L26" s="40">
        <v>5</v>
      </c>
    </row>
    <row r="27" spans="1:13" ht="29.1" customHeight="1">
      <c r="B27" s="34"/>
      <c r="C27" s="49"/>
      <c r="D27" s="36"/>
      <c r="E27" s="37"/>
      <c r="F27" s="38" t="s">
        <v>15</v>
      </c>
      <c r="G27" s="38">
        <v>9003</v>
      </c>
      <c r="H27" s="51" t="s">
        <v>16</v>
      </c>
      <c r="I27" s="52"/>
      <c r="J27" s="38" t="s">
        <v>12</v>
      </c>
      <c r="K27" s="38"/>
      <c r="L27" s="40">
        <v>4</v>
      </c>
    </row>
    <row r="28" spans="1:13" ht="29.1" customHeight="1">
      <c r="A28" s="1">
        <f>IF(OR(C28="f",C28="u",C28="F",C28="U"),"",IF(OR(B28=1,B28=2,B28=3,B28=4,B28=5),1,""))</f>
        <v>1</v>
      </c>
      <c r="B28" s="34">
        <f>WEEKDAY(E28,2)</f>
        <v>2</v>
      </c>
      <c r="C28" s="49"/>
      <c r="D28" s="36" t="str">
        <f>IF(B28=1,"Mo",IF(B28=2,"Tue",IF(B28=3,"Wed",IF(B28=4,"Thu",IF(B28=5,"Fri",IF(B28=6,"Sat",IF(B28=7,"Sun","")))))))</f>
        <v>Tue</v>
      </c>
      <c r="E28" s="37">
        <f>+E26+1</f>
        <v>44089</v>
      </c>
      <c r="F28" s="38" t="s">
        <v>28</v>
      </c>
      <c r="G28" s="38">
        <v>9003</v>
      </c>
      <c r="H28" s="50" t="s">
        <v>35</v>
      </c>
      <c r="I28" s="50"/>
      <c r="J28" s="38" t="s">
        <v>12</v>
      </c>
      <c r="K28" s="38"/>
      <c r="L28" s="40">
        <v>8</v>
      </c>
    </row>
    <row r="29" spans="1:13" ht="29.1" customHeight="1">
      <c r="A29" s="1">
        <f>IF(OR(C29="f",C29="u",C29="F",C29="U"),"",IF(OR(B29=1,B29=2,B29=3,B29=4,B29=5),1,""))</f>
        <v>1</v>
      </c>
      <c r="B29" s="34">
        <f>WEEKDAY(E29,2)</f>
        <v>3</v>
      </c>
      <c r="C29" s="49"/>
      <c r="D29" s="36" t="str">
        <f>IF(B29=1,"Mo",IF(B29=2,"Tue",IF(B29=3,"Wed",IF(B29=4,"Thu",IF(B29=5,"Fri",IF(B29=6,"Sat",IF(B29=7,"Sun","")))))))</f>
        <v>Wed</v>
      </c>
      <c r="E29" s="37">
        <f>+E28+1</f>
        <v>44090</v>
      </c>
      <c r="F29" s="38" t="s">
        <v>15</v>
      </c>
      <c r="G29" s="38">
        <v>9003</v>
      </c>
      <c r="H29" s="50" t="s">
        <v>36</v>
      </c>
      <c r="I29" s="50"/>
      <c r="J29" s="38" t="s">
        <v>12</v>
      </c>
      <c r="K29" s="38"/>
      <c r="L29" s="40">
        <v>3</v>
      </c>
    </row>
    <row r="30" spans="1:13" ht="29.1" customHeight="1">
      <c r="B30" s="34"/>
      <c r="C30" s="49"/>
      <c r="D30" s="36"/>
      <c r="E30" s="37"/>
      <c r="F30" s="38"/>
      <c r="G30" s="38">
        <v>9004</v>
      </c>
      <c r="H30" s="51" t="s">
        <v>24</v>
      </c>
      <c r="I30" s="52"/>
      <c r="J30" s="38" t="s">
        <v>12</v>
      </c>
      <c r="K30" s="38"/>
      <c r="L30" s="40">
        <v>3</v>
      </c>
    </row>
    <row r="31" spans="1:13" ht="29.1" customHeight="1">
      <c r="B31" s="34"/>
      <c r="C31" s="49"/>
      <c r="D31" s="36"/>
      <c r="E31" s="37"/>
      <c r="F31" s="38"/>
      <c r="G31" s="38">
        <v>9004</v>
      </c>
      <c r="H31" s="51" t="s">
        <v>22</v>
      </c>
      <c r="I31" s="52"/>
      <c r="J31" s="38" t="s">
        <v>12</v>
      </c>
      <c r="K31" s="38"/>
      <c r="L31" s="40">
        <v>2</v>
      </c>
    </row>
    <row r="32" spans="1:13" ht="29.1" customHeight="1">
      <c r="A32" s="1">
        <f t="shared" ref="A32:A37" si="4">IF(OR(C32="f",C32="u",C32="F",C32="U"),"",IF(OR(B32=1,B32=2,B32=3,B32=4,B32=5),1,""))</f>
        <v>1</v>
      </c>
      <c r="B32" s="34">
        <f t="shared" ref="B32:B37" si="5">WEEKDAY(E32,2)</f>
        <v>4</v>
      </c>
      <c r="C32" s="49"/>
      <c r="D32" s="36" t="str">
        <f t="shared" ref="D32:D37" si="6">IF(B32=1,"Mo",IF(B32=2,"Tue",IF(B32=3,"Wed",IF(B32=4,"Thu",IF(B32=5,"Fri",IF(B32=6,"Sat",IF(B32=7,"Sun","")))))))</f>
        <v>Thu</v>
      </c>
      <c r="E32" s="37">
        <f>+E29+1</f>
        <v>44091</v>
      </c>
      <c r="F32" s="38" t="s">
        <v>32</v>
      </c>
      <c r="G32" s="38">
        <v>9003</v>
      </c>
      <c r="H32" s="50" t="s">
        <v>33</v>
      </c>
      <c r="I32" s="50"/>
      <c r="J32" s="38" t="s">
        <v>12</v>
      </c>
      <c r="K32" s="38"/>
      <c r="L32" s="40">
        <v>8</v>
      </c>
    </row>
    <row r="33" spans="1:12" ht="29.1" customHeight="1">
      <c r="A33" s="1">
        <f t="shared" si="4"/>
        <v>1</v>
      </c>
      <c r="B33" s="34">
        <f t="shared" si="5"/>
        <v>5</v>
      </c>
      <c r="C33" s="49"/>
      <c r="D33" s="36" t="str">
        <f t="shared" si="6"/>
        <v>Fri</v>
      </c>
      <c r="E33" s="37">
        <f>+E32+1</f>
        <v>44092</v>
      </c>
      <c r="F33" s="38" t="s">
        <v>32</v>
      </c>
      <c r="G33" s="38">
        <v>9003</v>
      </c>
      <c r="H33" s="50" t="s">
        <v>33</v>
      </c>
      <c r="I33" s="50"/>
      <c r="J33" s="38" t="s">
        <v>37</v>
      </c>
      <c r="K33" s="38"/>
      <c r="L33" s="40">
        <v>4</v>
      </c>
    </row>
    <row r="34" spans="1:12" ht="29.1" customHeight="1">
      <c r="A34" s="1" t="str">
        <f t="shared" si="4"/>
        <v/>
      </c>
      <c r="B34" s="34">
        <f t="shared" si="5"/>
        <v>6</v>
      </c>
      <c r="C34" s="49"/>
      <c r="D34" s="36" t="str">
        <f t="shared" si="6"/>
        <v>Sat</v>
      </c>
      <c r="E34" s="37">
        <f>+E33+1</f>
        <v>44093</v>
      </c>
      <c r="F34" s="38"/>
      <c r="G34" s="38"/>
      <c r="H34" s="50"/>
      <c r="I34" s="50"/>
      <c r="J34" s="38"/>
      <c r="K34" s="38"/>
      <c r="L34" s="40"/>
    </row>
    <row r="35" spans="1:12" ht="29.1" customHeight="1">
      <c r="A35" s="1" t="str">
        <f t="shared" si="4"/>
        <v/>
      </c>
      <c r="B35" s="34">
        <f t="shared" si="5"/>
        <v>7</v>
      </c>
      <c r="C35" s="49"/>
      <c r="D35" s="36" t="str">
        <f t="shared" si="6"/>
        <v>Sun</v>
      </c>
      <c r="E35" s="37">
        <f>+E34+1</f>
        <v>44094</v>
      </c>
      <c r="F35" s="38"/>
      <c r="G35" s="38"/>
      <c r="H35" s="50"/>
      <c r="I35" s="50"/>
      <c r="J35" s="38"/>
      <c r="K35" s="38"/>
      <c r="L35" s="40"/>
    </row>
    <row r="36" spans="1:12" ht="29.1" customHeight="1">
      <c r="A36" s="1">
        <f t="shared" si="4"/>
        <v>1</v>
      </c>
      <c r="B36" s="34">
        <f t="shared" si="5"/>
        <v>1</v>
      </c>
      <c r="C36" s="49"/>
      <c r="D36" s="36" t="str">
        <f t="shared" si="6"/>
        <v>Mo</v>
      </c>
      <c r="E36" s="37">
        <f>+E35+1</f>
        <v>44095</v>
      </c>
      <c r="F36" s="38" t="s">
        <v>32</v>
      </c>
      <c r="G36" s="38">
        <v>9003</v>
      </c>
      <c r="H36" s="50" t="s">
        <v>33</v>
      </c>
      <c r="I36" s="50"/>
      <c r="J36" s="38" t="s">
        <v>12</v>
      </c>
      <c r="K36" s="38"/>
      <c r="L36" s="40">
        <v>8</v>
      </c>
    </row>
    <row r="37" spans="1:12" ht="29.1" customHeight="1">
      <c r="A37" s="1">
        <f t="shared" si="4"/>
        <v>1</v>
      </c>
      <c r="B37" s="34">
        <f t="shared" si="5"/>
        <v>2</v>
      </c>
      <c r="C37" s="49"/>
      <c r="D37" s="36" t="str">
        <f t="shared" si="6"/>
        <v>Tue</v>
      </c>
      <c r="E37" s="37">
        <f>+E36+1</f>
        <v>44096</v>
      </c>
      <c r="F37" s="38" t="s">
        <v>38</v>
      </c>
      <c r="G37" s="38">
        <v>9003</v>
      </c>
      <c r="H37" s="50" t="s">
        <v>39</v>
      </c>
      <c r="I37" s="50"/>
      <c r="J37" s="38" t="s">
        <v>12</v>
      </c>
      <c r="K37" s="38"/>
      <c r="L37" s="40">
        <v>4</v>
      </c>
    </row>
    <row r="38" spans="1:12" ht="29.1" customHeight="1">
      <c r="B38" s="34"/>
      <c r="C38" s="49"/>
      <c r="D38" s="36"/>
      <c r="E38" s="37"/>
      <c r="F38" s="38" t="s">
        <v>28</v>
      </c>
      <c r="G38" s="38">
        <v>9003</v>
      </c>
      <c r="H38" s="51" t="s">
        <v>40</v>
      </c>
      <c r="I38" s="52"/>
      <c r="J38" s="38" t="s">
        <v>12</v>
      </c>
      <c r="K38" s="38"/>
      <c r="L38" s="40">
        <v>4</v>
      </c>
    </row>
    <row r="39" spans="1:12" ht="29.1" customHeight="1">
      <c r="A39" s="1">
        <f>IF(OR(C39="f",C39="u",C39="F",C39="U"),"",IF(OR(B39=1,B39=2,B39=3,B39=4,B39=5),1,""))</f>
        <v>1</v>
      </c>
      <c r="B39" s="34">
        <f>WEEKDAY(E39,2)</f>
        <v>3</v>
      </c>
      <c r="C39" s="49"/>
      <c r="D39" s="36" t="str">
        <f>IF(B39=1,"Mo",IF(B39=2,"Tue",IF(B39=3,"Wed",IF(B39=4,"Thu",IF(B39=5,"Fri",IF(B39=6,"Sat",IF(B39=7,"Sun","")))))))</f>
        <v>Wed</v>
      </c>
      <c r="E39" s="37">
        <f>+E37+1</f>
        <v>44097</v>
      </c>
      <c r="F39" s="38" t="s">
        <v>41</v>
      </c>
      <c r="G39" s="38">
        <v>9003</v>
      </c>
      <c r="H39" s="50" t="s">
        <v>42</v>
      </c>
      <c r="I39" s="50"/>
      <c r="J39" s="38" t="s">
        <v>12</v>
      </c>
      <c r="K39" s="38"/>
      <c r="L39" s="40">
        <v>5</v>
      </c>
    </row>
    <row r="40" spans="1:12" ht="29.1" customHeight="1">
      <c r="B40" s="34"/>
      <c r="C40" s="49"/>
      <c r="D40" s="36"/>
      <c r="E40" s="37"/>
      <c r="F40" s="38" t="s">
        <v>30</v>
      </c>
      <c r="G40" s="38">
        <v>9003</v>
      </c>
      <c r="H40" s="51" t="s">
        <v>31</v>
      </c>
      <c r="I40" s="52"/>
      <c r="J40" s="38" t="s">
        <v>12</v>
      </c>
      <c r="K40" s="38"/>
      <c r="L40" s="40">
        <v>4</v>
      </c>
    </row>
    <row r="41" spans="1:12" ht="29.1" customHeight="1">
      <c r="A41" s="1">
        <f>IF(OR(C41="f",C41="u",C41="F",C41="U"),"",IF(OR(B41=1,B41=2,B41=3,B41=4,B41=5),1,""))</f>
        <v>1</v>
      </c>
      <c r="B41" s="34">
        <f>WEEKDAY(E41,2)</f>
        <v>4</v>
      </c>
      <c r="C41" s="49"/>
      <c r="D41" s="36" t="str">
        <f>IF(B41=1,"Mo",IF(B41=2,"Tue",IF(B41=3,"Wed",IF(B41=4,"Thu",IF(B41=5,"Fri",IF(B41=6,"Sat",IF(B41=7,"Sun","")))))))</f>
        <v>Thu</v>
      </c>
      <c r="E41" s="37">
        <f>+E39+1</f>
        <v>44098</v>
      </c>
      <c r="F41" s="38" t="s">
        <v>41</v>
      </c>
      <c r="G41" s="38">
        <v>9003</v>
      </c>
      <c r="H41" s="50" t="s">
        <v>42</v>
      </c>
      <c r="I41" s="50"/>
      <c r="J41" s="38" t="s">
        <v>12</v>
      </c>
      <c r="K41" s="38"/>
      <c r="L41" s="40">
        <v>4</v>
      </c>
    </row>
    <row r="42" spans="1:12" ht="29.1" customHeight="1">
      <c r="B42" s="34"/>
      <c r="C42" s="49"/>
      <c r="D42" s="36"/>
      <c r="E42" s="37"/>
      <c r="F42" s="38" t="s">
        <v>30</v>
      </c>
      <c r="G42" s="38">
        <v>9003</v>
      </c>
      <c r="H42" s="51" t="s">
        <v>31</v>
      </c>
      <c r="I42" s="52"/>
      <c r="J42" s="38" t="s">
        <v>12</v>
      </c>
      <c r="K42" s="38"/>
      <c r="L42" s="40">
        <v>4</v>
      </c>
    </row>
    <row r="43" spans="1:12" ht="29.1" customHeight="1">
      <c r="A43" s="1">
        <f>IF(OR(C43="f",C43="u",C43="F",C43="U"),"",IF(OR(B43=1,B43=2,B43=3,B43=4,B43=5),1,""))</f>
        <v>1</v>
      </c>
      <c r="B43" s="34">
        <f>WEEKDAY(E43,2)</f>
        <v>5</v>
      </c>
      <c r="C43" s="49"/>
      <c r="D43" s="36" t="str">
        <f>IF(B43=1,"Mo",IF(B43=2,"Tue",IF(B43=3,"Wed",IF(B43=4,"Thu",IF(B43=5,"Fri",IF(B43=6,"Sat",IF(B43=7,"Sun","")))))))</f>
        <v>Fri</v>
      </c>
      <c r="E43" s="37">
        <f>+E41+1</f>
        <v>44099</v>
      </c>
      <c r="F43" s="38" t="s">
        <v>43</v>
      </c>
      <c r="G43" s="38">
        <v>9003</v>
      </c>
      <c r="H43" s="50" t="s">
        <v>44</v>
      </c>
      <c r="I43" s="50"/>
      <c r="J43" s="38" t="s">
        <v>12</v>
      </c>
      <c r="K43" s="38"/>
      <c r="L43" s="40">
        <v>8</v>
      </c>
    </row>
    <row r="44" spans="1:12" ht="29.1" customHeight="1">
      <c r="A44" s="1" t="str">
        <f>IF(OR(C44="f",C44="u",C44="F",C44="U"),"",IF(OR(B44=1,B44=2,B44=3,B44=4,B44=5),1,""))</f>
        <v/>
      </c>
      <c r="B44" s="34">
        <f>WEEKDAY(E44,2)</f>
        <v>6</v>
      </c>
      <c r="C44" s="49"/>
      <c r="D44" s="36" t="str">
        <f>IF(B44=1,"Mo",IF(B44=2,"Tue",IF(B44=3,"Wed",IF(B44=4,"Thu",IF(B44=5,"Fri",IF(B44=6,"Sat",IF(B44=7,"Sun","")))))))</f>
        <v>Sat</v>
      </c>
      <c r="E44" s="37">
        <f>+E43+1</f>
        <v>44100</v>
      </c>
      <c r="F44" s="38"/>
      <c r="G44" s="38"/>
      <c r="H44" s="50"/>
      <c r="I44" s="50"/>
      <c r="J44" s="38"/>
      <c r="K44" s="38"/>
      <c r="L44" s="40"/>
    </row>
    <row r="45" spans="1:12" ht="29.1" customHeight="1">
      <c r="A45" s="1" t="str">
        <f>IF(OR(C45="f",C45="u",C45="F",C45="U"),"",IF(OR(B45=1,B45=2,B45=3,B45=4,B45=5),1,""))</f>
        <v/>
      </c>
      <c r="B45" s="34">
        <f>WEEKDAY(E45,2)</f>
        <v>7</v>
      </c>
      <c r="C45" s="49"/>
      <c r="D45" s="36" t="str">
        <f>IF(B45=1,"Mo",IF(B45=2,"Tue",IF(B45=3,"Wed",IF(B45=4,"Thu",IF(B45=5,"Fri",IF(B45=6,"Sat",IF(B45=7,"Sun","")))))))</f>
        <v>Sun</v>
      </c>
      <c r="E45" s="37">
        <f>+E44+1</f>
        <v>44101</v>
      </c>
      <c r="F45" s="38"/>
      <c r="G45" s="38"/>
      <c r="H45" s="50"/>
      <c r="I45" s="50"/>
      <c r="J45" s="38"/>
      <c r="K45" s="38"/>
      <c r="L45" s="40"/>
    </row>
    <row r="46" spans="1:12" ht="29.1" customHeight="1">
      <c r="A46" s="1">
        <f>IF(OR(C46="f",C46="u",C46="F",C46="U"),"",IF(OR(B46=1,B46=2,B46=3,B46=4,B46=5),1,""))</f>
        <v>1</v>
      </c>
      <c r="B46" s="34">
        <f>WEEKDAY(E46,2)</f>
        <v>1</v>
      </c>
      <c r="C46" s="49"/>
      <c r="D46" s="36" t="str">
        <f>IF(B46=1,"Mo",IF(B46=2,"Tue",IF(B46=3,"Wed",IF(B46=4,"Thu",IF(B46=5,"Fri",IF(B46=6,"Sat",IF(B46=7,"Sun","")))))))</f>
        <v>Mo</v>
      </c>
      <c r="E46" s="37">
        <f>+E45+1</f>
        <v>44102</v>
      </c>
      <c r="F46" s="38" t="s">
        <v>43</v>
      </c>
      <c r="G46" s="38">
        <v>9003</v>
      </c>
      <c r="H46" s="57" t="s">
        <v>44</v>
      </c>
      <c r="I46" s="54"/>
      <c r="J46" s="38" t="s">
        <v>12</v>
      </c>
      <c r="K46" s="38"/>
      <c r="L46" s="40">
        <v>4</v>
      </c>
    </row>
    <row r="47" spans="1:12" ht="29.1" customHeight="1">
      <c r="B47" s="34"/>
      <c r="C47" s="49"/>
      <c r="D47" s="36"/>
      <c r="E47" s="37"/>
      <c r="F47" s="38" t="s">
        <v>30</v>
      </c>
      <c r="G47" s="38">
        <v>9003</v>
      </c>
      <c r="H47" s="58" t="s">
        <v>31</v>
      </c>
      <c r="I47" s="59"/>
      <c r="J47" s="38" t="s">
        <v>12</v>
      </c>
      <c r="K47" s="38"/>
      <c r="L47" s="40">
        <v>4</v>
      </c>
    </row>
    <row r="48" spans="1:12" ht="29.1" customHeight="1">
      <c r="A48" s="1">
        <f>IF(OR(C48="f",C48="u",C48="F",C48="U"),"",IF(OR(B48=1,B48=2,B48=3,B48=4,B48=5),1,""))</f>
        <v>1</v>
      </c>
      <c r="B48" s="34">
        <f>WEEKDAY(E46+1,2)</f>
        <v>2</v>
      </c>
      <c r="C48" s="49"/>
      <c r="D48" s="36" t="str">
        <f>IF(B48=1,"Mo",IF(B48=2,"Tue",IF(B48=3,"Wed",IF(B48=4,"Thu",IF(B48=5,"Fri",IF(B48=6,"Sat",IF(B48=7,"Sun","")))))))</f>
        <v>Tue</v>
      </c>
      <c r="E48" s="37">
        <f>IF(MONTH(E46+1)&gt;MONTH(E46),"",E46+1)</f>
        <v>44103</v>
      </c>
      <c r="F48" s="38" t="s">
        <v>43</v>
      </c>
      <c r="G48" s="38">
        <v>9003</v>
      </c>
      <c r="H48" s="57" t="s">
        <v>44</v>
      </c>
      <c r="I48" s="54"/>
      <c r="J48" s="38" t="s">
        <v>12</v>
      </c>
      <c r="K48" s="38"/>
      <c r="L48" s="40">
        <v>8</v>
      </c>
    </row>
    <row r="49" spans="1:12" ht="29.1" customHeight="1">
      <c r="A49" s="1">
        <f>IF(OR(C49="f",C49="u",C49="F",C49="U"),"",IF(OR(B49=1,B49=2,B49=3,B49=4,B49=5),1,""))</f>
        <v>1</v>
      </c>
      <c r="B49" s="34">
        <f>WEEKDAY(E48+1,2)</f>
        <v>3</v>
      </c>
      <c r="C49" s="49"/>
      <c r="D49" s="36" t="str">
        <f>IF(B49=1,"Mo",IF(B49=2,"Tue",IF(B49=3,"Wed",IF(B49=4,"Thu",IF(B49=5,"Fri",IF(B49=6,"Sat",IF(B49=7,"Sun","")))))))</f>
        <v>Wed</v>
      </c>
      <c r="E49" s="37">
        <f>IF(MONTH(E48+1)&gt;MONTH(E48),"",E48+1)</f>
        <v>44104</v>
      </c>
      <c r="F49" s="38" t="s">
        <v>43</v>
      </c>
      <c r="G49" s="38">
        <v>9003</v>
      </c>
      <c r="H49" s="57" t="s">
        <v>44</v>
      </c>
      <c r="I49" s="54"/>
      <c r="J49" s="38" t="s">
        <v>12</v>
      </c>
      <c r="K49" s="38"/>
      <c r="L49" s="40">
        <v>3</v>
      </c>
    </row>
    <row r="50" spans="1:12" ht="29.1" customHeight="1">
      <c r="B50" s="34"/>
      <c r="C50" s="60"/>
      <c r="D50" s="36"/>
      <c r="E50" s="37"/>
      <c r="F50" s="38" t="s">
        <v>32</v>
      </c>
      <c r="G50" s="38">
        <v>9003</v>
      </c>
      <c r="H50" s="61" t="s">
        <v>33</v>
      </c>
      <c r="I50" s="62"/>
      <c r="J50" s="38" t="s">
        <v>12</v>
      </c>
      <c r="K50" s="38"/>
      <c r="L50" s="40">
        <v>5</v>
      </c>
    </row>
    <row r="51" spans="1:12" ht="30" customHeight="1">
      <c r="D51" s="63"/>
      <c r="E51" s="63"/>
      <c r="F51" s="63"/>
      <c r="G51" s="63"/>
      <c r="H51" s="63"/>
      <c r="I51" s="64" t="s">
        <v>45</v>
      </c>
      <c r="J51" s="63"/>
      <c r="K51" s="63"/>
      <c r="L51" s="65">
        <f>SUM(L9:L50)</f>
        <v>151</v>
      </c>
    </row>
    <row r="52" spans="1:12" ht="30" customHeight="1">
      <c r="D52" s="63"/>
      <c r="E52" s="63"/>
      <c r="F52" s="63"/>
      <c r="G52" s="63"/>
      <c r="H52" s="63"/>
      <c r="I52" s="64" t="s">
        <v>46</v>
      </c>
      <c r="J52" s="63"/>
      <c r="K52" s="63"/>
      <c r="L52" s="65">
        <f>SUM(L51/8)</f>
        <v>18.875</v>
      </c>
    </row>
    <row r="54" spans="1:12" ht="21">
      <c r="E54" s="66" t="s">
        <v>47</v>
      </c>
      <c r="F54" s="66"/>
      <c r="G54" s="66"/>
      <c r="H54" s="66"/>
      <c r="I54" s="66"/>
      <c r="J54" s="66"/>
    </row>
    <row r="55" spans="1:12" ht="21">
      <c r="A55" s="67"/>
      <c r="B55" s="67"/>
      <c r="C55" s="67"/>
      <c r="D55" s="67"/>
      <c r="E55" s="68">
        <v>9003</v>
      </c>
      <c r="F55" s="69" t="s">
        <v>28</v>
      </c>
      <c r="G55" s="70" t="s">
        <v>48</v>
      </c>
      <c r="H55" s="70"/>
      <c r="I55" s="70"/>
      <c r="J55" s="68">
        <f>SUMIFS($L$9:$L$50,$F$9:$F$50,"TIME-202031",$G$9:$G$50,"9003")</f>
        <v>23</v>
      </c>
    </row>
    <row r="56" spans="1:12" ht="21">
      <c r="A56" s="67"/>
      <c r="B56" s="67"/>
      <c r="C56" s="67"/>
      <c r="D56" s="67"/>
      <c r="E56" s="68">
        <v>9003</v>
      </c>
      <c r="F56" s="71" t="s">
        <v>10</v>
      </c>
      <c r="G56" s="72" t="s">
        <v>49</v>
      </c>
      <c r="H56" s="72"/>
      <c r="I56" s="72"/>
      <c r="J56" s="68">
        <f>SUMIFS($L$9:$L$60,$F$9:$F$60,"TIME-202013",$G$9:$G$60,"9003")</f>
        <v>8</v>
      </c>
    </row>
    <row r="57" spans="1:12" ht="21">
      <c r="A57" s="67"/>
      <c r="B57" s="67"/>
      <c r="C57" s="67"/>
      <c r="D57" s="67"/>
      <c r="E57" s="68">
        <v>9003</v>
      </c>
      <c r="F57" s="71" t="s">
        <v>38</v>
      </c>
      <c r="G57" s="72" t="s">
        <v>39</v>
      </c>
      <c r="H57" s="72"/>
      <c r="I57" s="72"/>
      <c r="J57" s="68">
        <f>SUMIFS($L$9:$L$60,$F$9:$F$60,"TIME-202041",$G$9:$G$60,"9003")</f>
        <v>4</v>
      </c>
    </row>
    <row r="58" spans="1:12" ht="21">
      <c r="A58" s="67"/>
      <c r="B58" s="67"/>
      <c r="C58" s="67"/>
      <c r="D58" s="67"/>
      <c r="E58" s="68">
        <v>9003</v>
      </c>
      <c r="F58" s="71" t="s">
        <v>15</v>
      </c>
      <c r="G58" s="72" t="s">
        <v>50</v>
      </c>
      <c r="H58" s="72"/>
      <c r="I58" s="72"/>
      <c r="J58" s="68">
        <f>SUMIFS($L$9:$L$60,$F$9:$F$60,"TIME-202059",$G$9:$G$60,"9003")</f>
        <v>18</v>
      </c>
    </row>
    <row r="59" spans="1:12" ht="21">
      <c r="A59" s="67"/>
      <c r="B59" s="67"/>
      <c r="C59" s="67"/>
      <c r="D59" s="67"/>
      <c r="E59" s="68">
        <v>9003</v>
      </c>
      <c r="F59" s="71" t="s">
        <v>41</v>
      </c>
      <c r="G59" s="72" t="s">
        <v>51</v>
      </c>
      <c r="H59" s="72"/>
      <c r="I59" s="72"/>
      <c r="J59" s="68">
        <f>SUMIFS($L$9:$L$60,$F$9:$F$60,"TIME-202058",$G$9:$G$60,"9003")</f>
        <v>9</v>
      </c>
    </row>
    <row r="60" spans="1:12" ht="21">
      <c r="A60" s="67"/>
      <c r="B60" s="67"/>
      <c r="C60" s="67"/>
      <c r="D60" s="67"/>
      <c r="E60" s="68">
        <v>9003</v>
      </c>
      <c r="F60" s="71" t="s">
        <v>43</v>
      </c>
      <c r="G60" s="72" t="s">
        <v>52</v>
      </c>
      <c r="H60" s="72"/>
      <c r="I60" s="72"/>
      <c r="J60" s="68">
        <f>SUMIFS($L$9:$L$60,$F$9:$F$60,"TIME-202029",$G$9:$G$60,"9003")</f>
        <v>23</v>
      </c>
    </row>
    <row r="61" spans="1:12" ht="21">
      <c r="A61" s="67"/>
      <c r="B61" s="67"/>
      <c r="C61" s="67"/>
      <c r="D61" s="67"/>
      <c r="E61" s="68">
        <v>9003</v>
      </c>
      <c r="F61" s="73" t="s">
        <v>30</v>
      </c>
      <c r="G61" s="74" t="s">
        <v>53</v>
      </c>
      <c r="H61" s="75"/>
      <c r="I61" s="76"/>
      <c r="J61" s="68">
        <f>SUMIFS($L$9:$L$60,$F$9:$F$60,"TIME-202028",$G$9:$G$60,"9003")</f>
        <v>17</v>
      </c>
    </row>
    <row r="62" spans="1:12" ht="21">
      <c r="A62" s="67"/>
      <c r="B62" s="67"/>
      <c r="C62" s="67"/>
      <c r="D62" s="67"/>
      <c r="E62" s="68">
        <v>9003</v>
      </c>
      <c r="F62" s="73" t="s">
        <v>32</v>
      </c>
      <c r="G62" s="74" t="s">
        <v>54</v>
      </c>
      <c r="H62" s="75"/>
      <c r="I62" s="76"/>
      <c r="J62" s="68">
        <f>SUMIFS($L$9:$L$60,$F$9:$F$60,"TIME-202076",$G$9:$G$60,"9003")</f>
        <v>33</v>
      </c>
    </row>
    <row r="63" spans="1:12" ht="21">
      <c r="A63" s="67"/>
      <c r="B63" s="67"/>
      <c r="C63" s="67"/>
      <c r="D63" s="67"/>
      <c r="E63" s="77">
        <v>9004</v>
      </c>
      <c r="F63" s="73"/>
      <c r="G63" s="78"/>
      <c r="H63" s="79"/>
      <c r="I63" s="80"/>
      <c r="J63" s="77">
        <f>SUMIFS($L$9:$L$50,$F$9:$F$50,"",$G$9:$G$50,"9004")</f>
        <v>16</v>
      </c>
    </row>
    <row r="64" spans="1:12" ht="21">
      <c r="A64" s="67"/>
      <c r="B64" s="67"/>
      <c r="C64" s="67"/>
      <c r="D64" s="67"/>
      <c r="E64" s="81"/>
      <c r="F64" s="81"/>
      <c r="G64" s="81"/>
      <c r="H64" s="81"/>
      <c r="I64" s="81"/>
      <c r="J64" s="73">
        <f>SUM(J55:J63)</f>
        <v>151</v>
      </c>
    </row>
    <row r="65" spans="1:10" ht="21">
      <c r="A65" s="67"/>
      <c r="B65" s="67"/>
      <c r="C65" s="67"/>
      <c r="D65" s="67"/>
      <c r="E65" s="81"/>
      <c r="F65" s="81"/>
      <c r="G65" s="81"/>
      <c r="H65" s="81"/>
      <c r="I65" s="81"/>
      <c r="J65" s="81"/>
    </row>
  </sheetData>
  <mergeCells count="62">
    <mergeCell ref="G60:I60"/>
    <mergeCell ref="G61:I61"/>
    <mergeCell ref="G62:I62"/>
    <mergeCell ref="G63:I63"/>
    <mergeCell ref="E54:J54"/>
    <mergeCell ref="G55:I55"/>
    <mergeCell ref="G56:I56"/>
    <mergeCell ref="G57:I57"/>
    <mergeCell ref="G58:I58"/>
    <mergeCell ref="G59:I59"/>
    <mergeCell ref="H44:I44"/>
    <mergeCell ref="H45:I45"/>
    <mergeCell ref="H46:I46"/>
    <mergeCell ref="H47:I47"/>
    <mergeCell ref="H48:I48"/>
    <mergeCell ref="H49:I49"/>
    <mergeCell ref="H38:I38"/>
    <mergeCell ref="H39:I39"/>
    <mergeCell ref="H40:I40"/>
    <mergeCell ref="H41:I41"/>
    <mergeCell ref="H42:I42"/>
    <mergeCell ref="H43:I43"/>
    <mergeCell ref="H32:I32"/>
    <mergeCell ref="H33:I33"/>
    <mergeCell ref="H34:I34"/>
    <mergeCell ref="H35:I35"/>
    <mergeCell ref="H36:I36"/>
    <mergeCell ref="H37:I37"/>
    <mergeCell ref="H26:I26"/>
    <mergeCell ref="H27:I27"/>
    <mergeCell ref="H28:I28"/>
    <mergeCell ref="H29:I29"/>
    <mergeCell ref="H30:I30"/>
    <mergeCell ref="H31:I31"/>
    <mergeCell ref="H20:I20"/>
    <mergeCell ref="H21:I21"/>
    <mergeCell ref="H22:I22"/>
    <mergeCell ref="H23:I23"/>
    <mergeCell ref="H24:I24"/>
    <mergeCell ref="H25:I25"/>
    <mergeCell ref="H14:I14"/>
    <mergeCell ref="H15:I15"/>
    <mergeCell ref="H16:I16"/>
    <mergeCell ref="H17:I17"/>
    <mergeCell ref="H18:I18"/>
    <mergeCell ref="H19:I19"/>
    <mergeCell ref="L7:L8"/>
    <mergeCell ref="H9:I9"/>
    <mergeCell ref="H10:I10"/>
    <mergeCell ref="H11:I11"/>
    <mergeCell ref="H12:I12"/>
    <mergeCell ref="H13:I13"/>
    <mergeCell ref="D1:L1"/>
    <mergeCell ref="D5:E5"/>
    <mergeCell ref="J6:L6"/>
    <mergeCell ref="C7:C8"/>
    <mergeCell ref="D7:E8"/>
    <mergeCell ref="F7:F8"/>
    <mergeCell ref="G7:G8"/>
    <mergeCell ref="H7:I8"/>
    <mergeCell ref="J7:J8"/>
    <mergeCell ref="K7:K8"/>
  </mergeCells>
  <conditionalFormatting sqref="C9:C48">
    <cfRule type="expression" dxfId="22" priority="17" stopIfTrue="1">
      <formula>IF($A9=1,B9,)</formula>
    </cfRule>
    <cfRule type="expression" dxfId="21" priority="18" stopIfTrue="1">
      <formula>IF($A9="",B9,)</formula>
    </cfRule>
  </conditionalFormatting>
  <conditionalFormatting sqref="E9:E10">
    <cfRule type="expression" dxfId="20" priority="19" stopIfTrue="1">
      <formula>IF($A9="",B9,"")</formula>
    </cfRule>
  </conditionalFormatting>
  <conditionalFormatting sqref="E11:E48">
    <cfRule type="expression" dxfId="19" priority="20" stopIfTrue="1">
      <formula>IF($A11&lt;&gt;1,B11,"")</formula>
    </cfRule>
  </conditionalFormatting>
  <conditionalFormatting sqref="D9:D48">
    <cfRule type="expression" dxfId="18" priority="21" stopIfTrue="1">
      <formula>IF($A9="",B9,)</formula>
    </cfRule>
  </conditionalFormatting>
  <conditionalFormatting sqref="G9:G12 G16:G50">
    <cfRule type="expression" dxfId="17" priority="22" stopIfTrue="1">
      <formula>#REF!="Freelancer"</formula>
    </cfRule>
    <cfRule type="expression" dxfId="16" priority="23" stopIfTrue="1">
      <formula>#REF!="DTC Int. Staff"</formula>
    </cfRule>
  </conditionalFormatting>
  <conditionalFormatting sqref="G16 G19:G23 G46:G50 G36:G43 G26:G33 E55:E62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11:G12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1:G12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13:G15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3:G15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C49:C50">
    <cfRule type="expression" dxfId="5" priority="3" stopIfTrue="1">
      <formula>IF($A49=1,B49,)</formula>
    </cfRule>
    <cfRule type="expression" dxfId="4" priority="4" stopIfTrue="1">
      <formula>IF($A49="",B49,)</formula>
    </cfRule>
  </conditionalFormatting>
  <conditionalFormatting sqref="E49:E50">
    <cfRule type="expression" dxfId="3" priority="5" stopIfTrue="1">
      <formula>IF($A49&lt;&gt;1,B49,"")</formula>
    </cfRule>
  </conditionalFormatting>
  <conditionalFormatting sqref="D49:D50">
    <cfRule type="expression" dxfId="2" priority="6" stopIfTrue="1">
      <formula>IF($A49="",B49,)</formula>
    </cfRule>
  </conditionalFormatting>
  <conditionalFormatting sqref="E55:E62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dataValidations count="1">
    <dataValidation type="list" allowBlank="1" showInputMessage="1" showErrorMessage="1" sqref="G9:G50 E55:E62" xr:uid="{43FEF8E9-5E7F-4C5D-B975-E4FA32AC88A1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09_Sep 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2021-01-18T12:01:28Z</dcterms:created>
  <dcterms:modified xsi:type="dcterms:W3CDTF">2021-01-18T12:01:54Z</dcterms:modified>
</cp:coreProperties>
</file>