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A39B31B5-070A-4DA6-BC4D-F27F76D65222}"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4" l="1"/>
  <c r="O12" i="34" l="1"/>
  <c r="O10" i="34"/>
  <c r="O11" i="34"/>
  <c r="L54" i="34" l="1"/>
  <c r="E9" i="34" l="1"/>
  <c r="E10" i="34" s="1"/>
  <c r="E11" i="34" s="1"/>
  <c r="E12" i="34" s="1"/>
  <c r="E13" i="34" s="1"/>
  <c r="E14" i="34" s="1"/>
  <c r="E15" i="34" s="1"/>
  <c r="E16" i="34" s="1"/>
  <c r="E17" i="34" s="1"/>
  <c r="E18" i="34" s="1"/>
  <c r="E19" i="34" s="1"/>
  <c r="E21" i="34" s="1"/>
  <c r="E22" i="34" s="1"/>
  <c r="B7" i="34" l="1"/>
  <c r="B9" i="34"/>
  <c r="D9" i="34" s="1"/>
  <c r="L55" i="34"/>
  <c r="A9" i="34" l="1"/>
  <c r="B10" i="34"/>
  <c r="D10" i="34" l="1"/>
  <c r="A10" i="34"/>
  <c r="B11" i="34"/>
  <c r="E23" i="34"/>
  <c r="E25" i="34" s="1"/>
  <c r="E28" i="34" s="1"/>
  <c r="E29" i="34" s="1"/>
  <c r="E31" i="34" s="1"/>
  <c r="E32" i="34" s="1"/>
  <c r="E33" i="34" s="1"/>
  <c r="E34" i="34" s="1"/>
  <c r="E36" i="34" s="1"/>
  <c r="E38" i="34" s="1"/>
  <c r="E40" i="34" s="1"/>
  <c r="E42" i="34" s="1"/>
  <c r="E46" i="34" s="1"/>
  <c r="E47" i="34" s="1"/>
  <c r="E48" i="34" s="1"/>
  <c r="B12" i="34"/>
  <c r="E50" i="34" l="1"/>
  <c r="D11" i="34"/>
  <c r="A11" i="34"/>
  <c r="D12" i="34"/>
  <c r="A12" i="34"/>
  <c r="B13" i="34"/>
  <c r="E52" i="34" l="1"/>
  <c r="B52" i="34"/>
  <c r="B14" i="34"/>
  <c r="D13" i="34"/>
  <c r="A13" i="34"/>
  <c r="D52" i="34" l="1"/>
  <c r="A52"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8" i="34"/>
  <c r="D28" i="34" l="1"/>
  <c r="A28" i="34"/>
  <c r="B29" i="34"/>
  <c r="D29" i="34" l="1"/>
  <c r="A29" i="34"/>
  <c r="B31" i="34"/>
  <c r="B32" i="34" l="1"/>
  <c r="D31" i="34"/>
  <c r="A31" i="34"/>
  <c r="D32" i="34" l="1"/>
  <c r="A32" i="34"/>
  <c r="B33" i="34"/>
  <c r="D33" i="34" l="1"/>
  <c r="A33" i="34"/>
  <c r="B34" i="34"/>
  <c r="D34" i="34" l="1"/>
  <c r="A34" i="34"/>
  <c r="B36" i="34"/>
  <c r="D36" i="34" l="1"/>
  <c r="A36" i="34"/>
  <c r="B38" i="34"/>
  <c r="D38" i="34" l="1"/>
  <c r="A38" i="34"/>
  <c r="B40" i="34"/>
  <c r="B42" i="34" l="1"/>
  <c r="D40" i="34"/>
  <c r="A40" i="34"/>
  <c r="D42" i="34" l="1"/>
  <c r="A42" i="34"/>
  <c r="B46" i="34"/>
  <c r="D46" i="34" l="1"/>
  <c r="A46" i="34"/>
  <c r="B47" i="34"/>
  <c r="B48" i="34" l="1"/>
  <c r="B50" i="34"/>
  <c r="D47" i="34"/>
  <c r="A47" i="34"/>
  <c r="D48" i="34" l="1"/>
  <c r="A48" i="34"/>
  <c r="D50" i="34"/>
  <c r="A50" i="34"/>
</calcChain>
</file>

<file path=xl/sharedStrings.xml><?xml version="1.0" encoding="utf-8"?>
<sst xmlns="http://schemas.openxmlformats.org/spreadsheetml/2006/main" count="386" uniqueCount="304">
  <si>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</si>
  <si>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</si>
  <si>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</si>
  <si>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</si>
  <si>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</si>
  <si>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</si>
  <si>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</si>
  <si>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</si>
  <si>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</si>
  <si>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</si>
  <si>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</si>
  <si>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</si>
  <si>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</si>
  <si>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</si>
  <si>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</si>
  <si>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</si>
  <si>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</si>
  <si>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</si>
  <si>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</si>
  <si>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</si>
  <si>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</si>
  <si>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</si>
  <si>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</si>
  <si>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</si>
  <si>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</si>
  <si>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</si>
  <si>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</si>
  <si>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</si>
  <si>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</si>
  <si>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</si>
  <si>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</si>
  <si>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</si>
  <si>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</si>
  <si>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</si>
  <si>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</si>
  <si>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</si>
  <si>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</si>
  <si>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</si>
  <si>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</si>
  <si>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</si>
  <si>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</si>
  <si>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</si>
  <si>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</si>
  <si>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</si>
  <si>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</si>
  <si>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</si>
  <si>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</si>
  <si>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</si>
  <si>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</si>
  <si>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</si>
  <si>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</si>
  <si>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</si>
  <si>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</si>
  <si>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</si>
  <si>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</si>
  <si>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</si>
  <si>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</si>
  <si>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</si>
  <si>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</si>
  <si>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</si>
  <si>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</si>
  <si>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</si>
  <si>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</si>
  <si>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</si>
  <si>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</si>
  <si>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</si>
  <si>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</si>
  <si>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</si>
  <si>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</si>
  <si>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</si>
  <si>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</si>
  <si>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</si>
  <si>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</si>
  <si>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</si>
  <si>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</si>
  <si>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</si>
  <si>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</si>
  <si>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</si>
  <si>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</si>
  <si>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</si>
  <si>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</si>
  <si>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</si>
  <si>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</si>
  <si>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</si>
  <si>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</si>
  <si>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</si>
  <si>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</si>
  <si>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</si>
  <si>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</si>
  <si>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</si>
  <si>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</si>
  <si>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</si>
  <si>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</si>
  <si>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</si>
  <si>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</si>
  <si>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</si>
  <si>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</si>
  <si>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</si>
  <si>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</si>
  <si>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</si>
  <si>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</si>
  <si>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</si>
  <si>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</si>
  <si>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</si>
  <si>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</si>
  <si>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</si>
  <si>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</si>
  <si>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</si>
  <si>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</si>
  <si>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</si>
  <si>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</si>
  <si>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</si>
  <si>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</si>
  <si>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</si>
  <si>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</si>
  <si>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</si>
  <si>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</si>
  <si>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</si>
  <si>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</si>
  <si>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</si>
  <si>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</si>
  <si>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</si>
  <si>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</si>
  <si>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</si>
  <si>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</si>
  <si>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</si>
  <si>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</si>
  <si>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</si>
  <si>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</si>
  <si>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</si>
  <si>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</si>
  <si>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</si>
  <si>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</si>
  <si>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</si>
  <si>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</si>
  <si>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</si>
  <si>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</si>
  <si>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</si>
  <si>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</si>
  <si>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</si>
  <si>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</si>
  <si>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</si>
  <si>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</si>
  <si>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</si>
  <si>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</si>
  <si>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</si>
  <si>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</si>
  <si>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</si>
  <si>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</si>
  <si>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</si>
  <si>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</si>
  <si>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</si>
  <si>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</si>
  <si>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</si>
  <si>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</si>
  <si>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</si>
  <si>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</si>
  <si>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</si>
  <si>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</si>
  <si>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</si>
  <si>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</si>
  <si>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</si>
  <si>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</si>
  <si>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</si>
  <si>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</si>
  <si>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</si>
  <si>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</si>
  <si>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</si>
  <si>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</si>
  <si>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</si>
  <si>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</si>
  <si>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</si>
  <si>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</si>
  <si>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</si>
  <si>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</si>
  <si>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</si>
  <si>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</si>
  <si>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</si>
  <si>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</si>
  <si>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</si>
  <si>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</si>
  <si>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</si>
  <si>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</si>
  <si>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</si>
  <si>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</si>
  <si>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</si>
  <si>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</si>
  <si>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</si>
  <si>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</si>
  <si>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</si>
  <si>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</si>
  <si>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</si>
  <si>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</si>
  <si>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</si>
  <si>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</si>
  <si>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</si>
  <si>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</si>
  <si>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</si>
  <si>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</si>
  <si>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</si>
  <si>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</si>
  <si>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</si>
  <si>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</si>
  <si>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</si>
  <si>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</si>
  <si>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</si>
  <si>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</si>
  <si>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</si>
  <si>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</si>
  <si>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</si>
  <si>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</si>
  <si>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</si>
  <si>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</si>
  <si>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</si>
  <si>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</si>
  <si>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</si>
  <si>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</si>
  <si>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</si>
  <si>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</si>
  <si>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</si>
  <si>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</si>
  <si>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</si>
  <si>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</si>
  <si>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</si>
  <si>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</si>
  <si>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</si>
  <si>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</si>
  <si>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</si>
  <si>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</si>
  <si>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</si>
  <si>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</si>
  <si>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</si>
  <si>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</si>
  <si>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</si>
  <si>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</si>
  <si>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</si>
  <si>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</si>
  <si>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</si>
  <si>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</si>
  <si>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</si>
  <si>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</si>
  <si>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</si>
  <si>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</si>
  <si>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</si>
  <si>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</si>
  <si>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</si>
  <si>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</si>
  <si>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</si>
  <si>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</si>
  <si>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</si>
  <si>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</si>
  <si>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</si>
  <si>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</si>
  <si>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</si>
  <si>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</si>
  <si>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</si>
  <si>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</si>
  <si>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</si>
  <si>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</si>
  <si>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</si>
  <si>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</si>
  <si>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</si>
  <si>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</si>
  <si>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</si>
  <si>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</si>
  <si>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</si>
  <si>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</si>
  <si>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</si>
  <si>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</si>
  <si>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</si>
  <si>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</si>
  <si>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</si>
  <si>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</si>
  <si>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</si>
  <si>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</si>
  <si>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TIME &amp; Home</t>
  </si>
  <si>
    <t>ร่างสัญญาที่ปรึกษาโครงการ MoI Cyber Security</t>
  </si>
  <si>
    <t>1. ประชุมกับบริษัท GenEmpathy (คุณหนุ่ย) เรื่องโครงการ CAAT Big Data กับตัว 30 ล้าน
2. ศึกษามาตรฐาน ISO
3. การบ้าน Identify Opportunity ของพี่โดม</t>
  </si>
  <si>
    <t>TIME-202019</t>
  </si>
  <si>
    <t>1. หาข้อมูลเชิงลึกเกี่ยวกับ ISO และวิธีการวางระบบหรือที่ปรึกษาที่สามารถทำได้
2. Job Overview กับพี่ใหม่</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</si>
  <si>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</si>
  <si>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</si>
  <si>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</si>
  <si>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</si>
  <si>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</si>
  <si>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</si>
  <si>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</si>
  <si>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</si>
  <si>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</si>
  <si>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</si>
  <si>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</si>
  <si>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</si>
  <si>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PDPA Courde Discussion (Meeting) with P'May and K.Nui (10:00-12:00)</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</si>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</sst>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14" fontId="20" fillId="0" borderId="48"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14" fontId="20" fillId="0" borderId="31" xfId="0" applyNumberFormat="1" applyFont="1" applyFill="1" applyBorder="1" applyAlignment="1" applyProtection="1">
      <alignment horizontal="center" vertical="center"/>
    </xf>
    <xf numFmtId="14" fontId="20" fillId="0" borderId="22"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6">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8" t="s">
        <v>9</v>
      </c>
      <c r="C2" s="139"/>
      <c r="D2" s="139"/>
      <c r="E2" s="139"/>
      <c r="F2" s="139"/>
      <c r="G2" s="139"/>
      <c r="H2" s="140"/>
      <c r="I2" s="20"/>
      <c r="J2" s="20"/>
    </row>
    <row r="3" spans="2:10" ht="13" thickBot="1">
      <c r="B3" s="141"/>
      <c r="C3" s="142"/>
      <c r="D3" s="142"/>
      <c r="E3" s="142"/>
      <c r="F3" s="142"/>
      <c r="G3" s="142"/>
      <c r="H3" s="143"/>
      <c r="I3" s="21"/>
      <c r="J3" s="21"/>
    </row>
    <row r="4" spans="2:10">
      <c r="B4" s="144" t="s">
        <v>11</v>
      </c>
      <c r="C4" s="145"/>
      <c r="D4" s="144" t="s">
        <v>244</v>
      </c>
      <c r="E4" s="146"/>
      <c r="F4" s="146"/>
      <c r="G4" s="146"/>
      <c r="H4" s="145"/>
      <c r="I4" s="22"/>
      <c r="J4" s="22"/>
    </row>
    <row r="5" spans="2:10">
      <c r="B5" s="129" t="s">
        <v>65</v>
      </c>
      <c r="C5" s="131"/>
      <c r="D5" s="129" t="s">
        <v>245</v>
      </c>
      <c r="E5" s="130"/>
      <c r="F5" s="130"/>
      <c r="G5" s="130"/>
      <c r="H5" s="131"/>
      <c r="I5" s="22"/>
      <c r="J5" s="22"/>
    </row>
    <row r="6" spans="2:10">
      <c r="B6" s="129" t="s">
        <v>66</v>
      </c>
      <c r="C6" s="131"/>
      <c r="D6" s="129"/>
      <c r="E6" s="130"/>
      <c r="F6" s="130"/>
      <c r="G6" s="130"/>
      <c r="H6" s="131"/>
      <c r="I6" s="22"/>
      <c r="J6" s="22"/>
    </row>
    <row r="7" spans="2:10" ht="13" thickBot="1">
      <c r="I7" s="22"/>
      <c r="J7" s="22"/>
    </row>
    <row r="8" spans="2:10" ht="12.75" customHeight="1">
      <c r="B8" s="132"/>
      <c r="C8" s="133"/>
      <c r="D8" s="133"/>
      <c r="E8" s="133"/>
      <c r="F8" s="133"/>
      <c r="G8" s="133"/>
      <c r="H8" s="134"/>
      <c r="I8" s="22"/>
      <c r="J8" s="22"/>
    </row>
    <row r="9" spans="2:10" ht="13.5" customHeight="1" thickBot="1">
      <c r="B9" s="135"/>
      <c r="C9" s="136"/>
      <c r="D9" s="136"/>
      <c r="E9" s="136"/>
      <c r="F9" s="136"/>
      <c r="G9" s="136"/>
      <c r="H9" s="137"/>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5" t="s">
        <v>173</v>
      </c>
      <c r="C31" s="126"/>
      <c r="D31" s="127"/>
      <c r="E31" s="127"/>
      <c r="F31" s="127"/>
      <c r="G31" s="127"/>
      <c r="H31" s="127"/>
      <c r="I31" s="35"/>
      <c r="J31" s="35"/>
    </row>
    <row r="32" spans="2:10" ht="13">
      <c r="B32" s="128" t="s">
        <v>174</v>
      </c>
      <c r="C32" s="127"/>
      <c r="D32" s="125" t="s">
        <v>175</v>
      </c>
      <c r="E32" s="126"/>
      <c r="F32" s="126"/>
      <c r="G32" s="126"/>
      <c r="H32" s="126"/>
      <c r="I32" s="35"/>
      <c r="J32" s="35"/>
    </row>
    <row r="33" spans="2:10" ht="13">
      <c r="B33" s="25">
        <v>9001</v>
      </c>
      <c r="C33" s="26"/>
      <c r="D33" s="105" t="s">
        <v>236</v>
      </c>
      <c r="E33" s="106"/>
      <c r="F33" s="106"/>
      <c r="G33" s="106"/>
      <c r="H33" s="107"/>
      <c r="I33" s="35"/>
      <c r="J33" s="35"/>
    </row>
    <row r="34" spans="2:10" ht="20.5">
      <c r="B34" s="29" t="s">
        <v>240</v>
      </c>
      <c r="C34" s="28"/>
      <c r="D34" s="114"/>
      <c r="E34" s="124"/>
      <c r="F34" s="124"/>
      <c r="G34" s="124"/>
      <c r="H34" s="116"/>
      <c r="I34" s="36"/>
      <c r="J34" s="37"/>
    </row>
    <row r="35" spans="2:10" ht="0.75" customHeight="1">
      <c r="B35" s="122"/>
      <c r="C35" s="123"/>
      <c r="D35" s="117"/>
      <c r="E35" s="118"/>
      <c r="F35" s="118"/>
      <c r="G35" s="118"/>
      <c r="H35" s="119"/>
      <c r="I35" s="38"/>
      <c r="J35" s="35"/>
    </row>
    <row r="36" spans="2:10" ht="13">
      <c r="B36" s="27">
        <v>9002</v>
      </c>
      <c r="C36" s="28"/>
      <c r="D36" s="105" t="s">
        <v>237</v>
      </c>
      <c r="E36" s="106"/>
      <c r="F36" s="106"/>
      <c r="G36" s="106"/>
      <c r="H36" s="107"/>
      <c r="I36" s="35"/>
      <c r="J36" s="35"/>
    </row>
    <row r="37" spans="2:10" ht="70.5" customHeight="1">
      <c r="B37" s="39" t="s">
        <v>241</v>
      </c>
      <c r="C37" s="28"/>
      <c r="D37" s="117"/>
      <c r="E37" s="118"/>
      <c r="F37" s="118"/>
      <c r="G37" s="118"/>
      <c r="H37" s="119"/>
      <c r="I37" s="35"/>
      <c r="J37" s="35"/>
    </row>
    <row r="38" spans="2:10" ht="13">
      <c r="B38" s="25">
        <v>9003</v>
      </c>
      <c r="C38" s="26"/>
      <c r="D38" s="120" t="s">
        <v>238</v>
      </c>
      <c r="E38" s="121"/>
      <c r="F38" s="121"/>
      <c r="G38" s="121"/>
      <c r="H38" s="121"/>
      <c r="I38" s="35"/>
      <c r="J38" s="35"/>
    </row>
    <row r="39" spans="2:10">
      <c r="B39" s="30" t="s">
        <v>176</v>
      </c>
      <c r="D39" s="121"/>
      <c r="E39" s="121"/>
      <c r="F39" s="121"/>
      <c r="G39" s="121"/>
      <c r="H39" s="121"/>
      <c r="I39" s="36"/>
      <c r="J39" s="37"/>
    </row>
    <row r="40" spans="2:10" ht="18.75" customHeight="1">
      <c r="B40" s="122"/>
      <c r="C40" s="123"/>
      <c r="D40" s="121"/>
      <c r="E40" s="121"/>
      <c r="F40" s="121"/>
      <c r="G40" s="121"/>
      <c r="H40" s="121"/>
      <c r="I40" s="38"/>
      <c r="J40" s="35"/>
    </row>
    <row r="41" spans="2:10" ht="13">
      <c r="B41" s="27">
        <v>9004</v>
      </c>
      <c r="C41" s="31"/>
      <c r="D41" s="105" t="s">
        <v>239</v>
      </c>
      <c r="E41" s="106"/>
      <c r="F41" s="106"/>
      <c r="G41" s="106"/>
      <c r="H41" s="107"/>
      <c r="I41" s="35"/>
      <c r="J41" s="35"/>
    </row>
    <row r="42" spans="2:10">
      <c r="B42" s="29" t="s">
        <v>176</v>
      </c>
      <c r="C42" s="31"/>
      <c r="D42" s="114"/>
      <c r="E42" s="124"/>
      <c r="F42" s="124"/>
      <c r="G42" s="124"/>
      <c r="H42" s="116"/>
      <c r="I42" s="35"/>
      <c r="J42" s="35"/>
    </row>
    <row r="43" spans="2:10" ht="47.25" customHeight="1">
      <c r="B43" s="122"/>
      <c r="C43" s="123"/>
      <c r="D43" s="117"/>
      <c r="E43" s="118"/>
      <c r="F43" s="118"/>
      <c r="G43" s="118"/>
      <c r="H43" s="119"/>
      <c r="I43" s="35"/>
      <c r="J43" s="35"/>
    </row>
    <row r="44" spans="2:10" ht="13">
      <c r="B44" s="25">
        <v>9005</v>
      </c>
      <c r="C44" s="26"/>
      <c r="D44" s="105" t="s">
        <v>263</v>
      </c>
      <c r="E44" s="106"/>
      <c r="F44" s="106"/>
      <c r="G44" s="106"/>
      <c r="H44" s="107"/>
    </row>
    <row r="45" spans="2:10">
      <c r="B45" s="30" t="s">
        <v>177</v>
      </c>
      <c r="D45" s="114"/>
      <c r="E45" s="115"/>
      <c r="F45" s="115"/>
      <c r="G45" s="115"/>
      <c r="H45" s="116"/>
    </row>
    <row r="46" spans="2:10">
      <c r="B46" s="32" t="s">
        <v>178</v>
      </c>
      <c r="C46" s="33"/>
      <c r="D46" s="117"/>
      <c r="E46" s="118"/>
      <c r="F46" s="118"/>
      <c r="G46" s="118"/>
      <c r="H46" s="119"/>
    </row>
    <row r="47" spans="2:10" ht="13">
      <c r="B47" s="25">
        <v>9007</v>
      </c>
      <c r="C47" s="26"/>
      <c r="D47" s="105" t="s">
        <v>242</v>
      </c>
      <c r="E47" s="106"/>
      <c r="F47" s="106"/>
      <c r="G47" s="106"/>
      <c r="H47" s="107"/>
    </row>
    <row r="48" spans="2:10">
      <c r="B48" s="32" t="s">
        <v>73</v>
      </c>
      <c r="C48" s="33"/>
      <c r="D48" s="117"/>
      <c r="E48" s="118"/>
      <c r="F48" s="118"/>
      <c r="G48" s="118"/>
      <c r="H48" s="119"/>
    </row>
    <row r="49" spans="2:8" ht="13">
      <c r="B49" s="25">
        <v>9008</v>
      </c>
      <c r="C49" s="26"/>
      <c r="D49" s="105" t="s">
        <v>243</v>
      </c>
      <c r="E49" s="106"/>
      <c r="F49" s="106"/>
      <c r="G49" s="106"/>
      <c r="H49" s="107"/>
    </row>
    <row r="50" spans="2:8" ht="17.25" customHeight="1">
      <c r="B50" s="32" t="s">
        <v>74</v>
      </c>
      <c r="C50" s="33"/>
      <c r="D50" s="117"/>
      <c r="E50" s="118"/>
      <c r="F50" s="118"/>
      <c r="G50" s="118"/>
      <c r="H50" s="119"/>
    </row>
    <row r="51" spans="2:8" ht="13">
      <c r="B51" s="25">
        <v>9010</v>
      </c>
      <c r="C51" s="26"/>
      <c r="D51" s="105" t="s">
        <v>179</v>
      </c>
      <c r="E51" s="106"/>
      <c r="F51" s="106"/>
      <c r="G51" s="106"/>
      <c r="H51" s="107"/>
    </row>
    <row r="52" spans="2:8">
      <c r="B52" s="32" t="s">
        <v>75</v>
      </c>
      <c r="C52" s="33"/>
      <c r="D52" s="117"/>
      <c r="E52" s="118"/>
      <c r="F52" s="118"/>
      <c r="G52" s="118"/>
      <c r="H52" s="119"/>
    </row>
    <row r="53" spans="2:8" ht="13">
      <c r="B53" s="25">
        <v>9013</v>
      </c>
      <c r="C53" s="26"/>
      <c r="D53" s="105" t="s">
        <v>180</v>
      </c>
      <c r="E53" s="106"/>
      <c r="F53" s="106"/>
      <c r="G53" s="106"/>
      <c r="H53" s="107"/>
    </row>
    <row r="54" spans="2:8">
      <c r="B54" s="32" t="s">
        <v>76</v>
      </c>
      <c r="C54" s="33"/>
      <c r="D54" s="117"/>
      <c r="E54" s="118"/>
      <c r="F54" s="118"/>
      <c r="G54" s="118"/>
      <c r="H54" s="119"/>
    </row>
    <row r="55" spans="2:8" ht="13">
      <c r="B55" s="25">
        <v>9014</v>
      </c>
      <c r="C55" s="26"/>
      <c r="D55" s="105" t="s">
        <v>77</v>
      </c>
      <c r="E55" s="106"/>
      <c r="F55" s="106"/>
      <c r="G55" s="106"/>
      <c r="H55" s="107"/>
    </row>
    <row r="56" spans="2:8">
      <c r="B56" s="34" t="s">
        <v>77</v>
      </c>
      <c r="C56" s="33"/>
      <c r="D56" s="108"/>
      <c r="E56" s="109"/>
      <c r="F56" s="109"/>
      <c r="G56" s="109"/>
      <c r="H56" s="110"/>
    </row>
    <row r="57" spans="2:8" ht="13">
      <c r="B57" s="25">
        <v>9015</v>
      </c>
      <c r="C57" s="26"/>
      <c r="D57" s="105" t="s">
        <v>181</v>
      </c>
      <c r="E57" s="106"/>
      <c r="F57" s="106"/>
      <c r="G57" s="106"/>
      <c r="H57" s="107"/>
    </row>
    <row r="58" spans="2:8">
      <c r="B58" s="34" t="s">
        <v>78</v>
      </c>
      <c r="C58" s="33"/>
      <c r="D58" s="111"/>
      <c r="E58" s="112"/>
      <c r="F58" s="112"/>
      <c r="G58" s="112"/>
      <c r="H58" s="11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5"/>
  <sheetViews>
    <sheetView showGridLines="0" tabSelected="1" topLeftCell="D1" zoomScale="70" zoomScaleNormal="70" workbookViewId="0">
      <selection activeCell="H10" sqref="H10:I10"/>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1.54296875" style="1" customWidth="1"/>
    <col min="11" max="11" width="13" style="1" customWidth="1"/>
    <col min="12" max="16384" width="11.453125" style="1"/>
  </cols>
  <sheetData>
    <row r="1" spans="1:15" ht="51.75" customHeight="1" thickBot="1">
      <c r="D1" s="183" t="s">
        <v>14</v>
      </c>
      <c r="E1" s="184"/>
      <c r="F1" s="184"/>
      <c r="G1" s="184"/>
      <c r="H1" s="184"/>
      <c r="I1" s="184"/>
      <c r="J1" s="184"/>
      <c r="K1" s="184"/>
      <c r="L1" s="185"/>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6" t="s">
        <v>67</v>
      </c>
      <c r="E5" s="187"/>
      <c r="F5" s="71">
        <v>124</v>
      </c>
      <c r="G5" s="62"/>
      <c r="I5" s="3"/>
      <c r="J5" s="16"/>
      <c r="K5" s="16"/>
      <c r="L5" s="16"/>
    </row>
    <row r="6" spans="1:15" ht="19.5" customHeight="1" thickBot="1">
      <c r="E6" s="3"/>
      <c r="F6" s="72"/>
      <c r="G6" s="64"/>
      <c r="H6" s="4"/>
      <c r="J6" s="171"/>
      <c r="K6" s="171"/>
      <c r="L6" s="171"/>
    </row>
    <row r="7" spans="1:15" ht="12.75" customHeight="1">
      <c r="B7" s="1">
        <f>MONTH(E9)</f>
        <v>9</v>
      </c>
      <c r="C7" s="154"/>
      <c r="D7" s="156">
        <v>44075</v>
      </c>
      <c r="E7" s="157"/>
      <c r="F7" s="160" t="s">
        <v>6</v>
      </c>
      <c r="G7" s="162" t="s">
        <v>15</v>
      </c>
      <c r="H7" s="179" t="s">
        <v>5</v>
      </c>
      <c r="I7" s="180"/>
      <c r="J7" s="175" t="s">
        <v>3</v>
      </c>
      <c r="K7" s="177" t="s">
        <v>10</v>
      </c>
      <c r="L7" s="175" t="s">
        <v>4</v>
      </c>
    </row>
    <row r="8" spans="1:15" ht="23.25" customHeight="1" thickBot="1">
      <c r="C8" s="155"/>
      <c r="D8" s="158"/>
      <c r="E8" s="159"/>
      <c r="F8" s="161"/>
      <c r="G8" s="163"/>
      <c r="H8" s="181"/>
      <c r="I8" s="182"/>
      <c r="J8" s="176"/>
      <c r="K8" s="178"/>
      <c r="L8" s="176"/>
    </row>
    <row r="9" spans="1:15" ht="43.5" customHeight="1" thickBot="1">
      <c r="A9" s="5">
        <f t="shared" ref="A9:A50" si="0">IF(OR(C9="f",C9="u",C9="F",C9="U"),"",IF(OR(B9=1,B9=2,B9=3,B9=4,B9=5),1,""))</f>
        <v>1</v>
      </c>
      <c r="B9" s="6">
        <f t="shared" ref="B9:B48" si="1">WEEKDAY(E9,2)</f>
        <v>2</v>
      </c>
      <c r="C9" s="7"/>
      <c r="D9" s="43" t="str">
        <f>IF(B9=1,"Mo",IF(B9=2,"Tue",IF(B9=3,"Wed",IF(B9=4,"Thu",IF(B9=5,"Fri",IF(B9=6,"Sat",IF(B9=7,"Sun","")))))))</f>
        <v>Tue</v>
      </c>
      <c r="E9" s="44">
        <f>+D7</f>
        <v>44075</v>
      </c>
      <c r="F9" s="74" t="s">
        <v>136</v>
      </c>
      <c r="G9" s="45">
        <v>9004</v>
      </c>
      <c r="H9" s="168" t="s">
        <v>303</v>
      </c>
      <c r="I9" s="168"/>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7" t="s">
        <v>273</v>
      </c>
      <c r="I10" s="147"/>
      <c r="J10" s="45" t="s">
        <v>69</v>
      </c>
      <c r="K10" s="45"/>
      <c r="L10" s="49">
        <v>8</v>
      </c>
      <c r="N10" s="6" t="s">
        <v>70</v>
      </c>
      <c r="O10" s="2">
        <f>COUNTIF($G$9:$G$52, 9001)</f>
        <v>0</v>
      </c>
    </row>
    <row r="11" spans="1:15" ht="29.15" customHeight="1" thickBot="1">
      <c r="A11" s="5">
        <f t="shared" si="0"/>
        <v>1</v>
      </c>
      <c r="B11" s="6">
        <f t="shared" si="1"/>
        <v>4</v>
      </c>
      <c r="C11" s="8"/>
      <c r="D11" s="43" t="str">
        <f>IF(B11=1,"Mo",IF(B11=2,"Tue",IF(B11=3,"Wed",IF(B11=4,"Thu",IF(B11=5,"Fri",IF(B11=6,"Sat",IF(B11=7,"Sun","")))))))</f>
        <v>Thu</v>
      </c>
      <c r="E11" s="48">
        <f t="shared" ref="E11:E48" si="2">+E10+1</f>
        <v>44077</v>
      </c>
      <c r="F11" s="46" t="s">
        <v>269</v>
      </c>
      <c r="G11" s="45">
        <v>9003</v>
      </c>
      <c r="H11" s="147" t="s">
        <v>273</v>
      </c>
      <c r="I11" s="147"/>
      <c r="J11" s="45" t="s">
        <v>69</v>
      </c>
      <c r="K11" s="45"/>
      <c r="L11" s="49">
        <v>8</v>
      </c>
      <c r="N11" s="6" t="s">
        <v>12</v>
      </c>
      <c r="O11" s="2">
        <f>COUNTIF($G$9:$G$52,9003)+COUNTIF($G$9:$G$52,9004)</f>
        <v>33</v>
      </c>
    </row>
    <row r="12" spans="1:15" ht="29.15" customHeight="1" thickBot="1">
      <c r="A12" s="5">
        <f t="shared" si="0"/>
        <v>1</v>
      </c>
      <c r="B12" s="6">
        <f t="shared" si="1"/>
        <v>5</v>
      </c>
      <c r="C12" s="8"/>
      <c r="D12" s="43" t="str">
        <f t="shared" ref="D12:D50" si="3">IF(B12=1,"Mo",IF(B12=2,"Tue",IF(B12=3,"Wed",IF(B12=4,"Thu",IF(B12=5,"Fri",IF(B12=6,"Sat",IF(B12=7,"Sun","")))))))</f>
        <v>Fri</v>
      </c>
      <c r="E12" s="48">
        <f t="shared" si="2"/>
        <v>44078</v>
      </c>
      <c r="F12" s="46"/>
      <c r="G12" s="45"/>
      <c r="H12" s="167" t="s">
        <v>302</v>
      </c>
      <c r="I12" s="167"/>
      <c r="J12" s="45"/>
      <c r="K12" s="45"/>
      <c r="L12" s="49"/>
      <c r="N12" s="1" t="s">
        <v>13</v>
      </c>
      <c r="O12" s="2">
        <f>COUNTIF($G$9:$G$52, 9005)</f>
        <v>0</v>
      </c>
    </row>
    <row r="13" spans="1:15" ht="29.15" customHeight="1" thickBot="1">
      <c r="A13" s="5" t="str">
        <f t="shared" si="0"/>
        <v/>
      </c>
      <c r="B13" s="6">
        <f t="shared" si="1"/>
        <v>6</v>
      </c>
      <c r="C13" s="8"/>
      <c r="D13" s="43" t="str">
        <f t="shared" si="3"/>
        <v>Sat</v>
      </c>
      <c r="E13" s="48">
        <f t="shared" si="2"/>
        <v>44079</v>
      </c>
      <c r="F13" s="90"/>
      <c r="G13" s="91"/>
      <c r="H13" s="164"/>
      <c r="I13" s="164"/>
      <c r="J13" s="91"/>
      <c r="K13" s="91"/>
      <c r="L13" s="92"/>
    </row>
    <row r="14" spans="1:15" ht="29.15" customHeight="1" thickBot="1">
      <c r="A14" s="5" t="str">
        <f t="shared" si="0"/>
        <v/>
      </c>
      <c r="B14" s="6">
        <f t="shared" si="1"/>
        <v>7</v>
      </c>
      <c r="C14" s="8"/>
      <c r="D14" s="43" t="str">
        <f t="shared" si="3"/>
        <v>Sun</v>
      </c>
      <c r="E14" s="48">
        <f t="shared" si="2"/>
        <v>44080</v>
      </c>
      <c r="F14" s="90"/>
      <c r="G14" s="91"/>
      <c r="H14" s="166"/>
      <c r="I14" s="166"/>
      <c r="J14" s="91"/>
      <c r="K14" s="91"/>
      <c r="L14" s="92"/>
    </row>
    <row r="15" spans="1:15" ht="29.15" customHeight="1" thickBot="1">
      <c r="A15" s="5">
        <f t="shared" si="0"/>
        <v>1</v>
      </c>
      <c r="B15" s="6">
        <f t="shared" si="1"/>
        <v>1</v>
      </c>
      <c r="C15" s="8"/>
      <c r="D15" s="43" t="str">
        <f t="shared" si="3"/>
        <v>Mo</v>
      </c>
      <c r="E15" s="48">
        <f t="shared" si="2"/>
        <v>44081</v>
      </c>
      <c r="F15" s="46"/>
      <c r="G15" s="45"/>
      <c r="H15" s="167" t="s">
        <v>302</v>
      </c>
      <c r="I15" s="167"/>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102" t="s">
        <v>76</v>
      </c>
      <c r="G16" s="45">
        <v>9013</v>
      </c>
      <c r="H16" s="152" t="s">
        <v>76</v>
      </c>
      <c r="I16" s="152"/>
      <c r="J16" s="104"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4" t="s">
        <v>19</v>
      </c>
      <c r="G17" s="93">
        <v>9003</v>
      </c>
      <c r="H17" s="172" t="s">
        <v>287</v>
      </c>
      <c r="I17" s="172"/>
      <c r="J17" s="93" t="s">
        <v>69</v>
      </c>
      <c r="K17" s="93"/>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3">
        <v>9003</v>
      </c>
      <c r="H18" s="173" t="s">
        <v>286</v>
      </c>
      <c r="I18" s="174"/>
      <c r="J18" s="93" t="s">
        <v>69</v>
      </c>
      <c r="K18" s="93"/>
      <c r="L18" s="78">
        <v>8</v>
      </c>
    </row>
    <row r="19" spans="1:12" ht="29.15" customHeight="1" thickBot="1">
      <c r="A19" s="5">
        <f t="shared" si="0"/>
        <v>1</v>
      </c>
      <c r="B19" s="6">
        <f t="shared" si="1"/>
        <v>5</v>
      </c>
      <c r="C19" s="8"/>
      <c r="D19" s="96" t="str">
        <f t="shared" si="3"/>
        <v>Fri</v>
      </c>
      <c r="E19" s="84">
        <f t="shared" si="2"/>
        <v>44085</v>
      </c>
      <c r="F19" s="95" t="s">
        <v>194</v>
      </c>
      <c r="G19" s="93">
        <v>9003</v>
      </c>
      <c r="H19" s="165" t="s">
        <v>288</v>
      </c>
      <c r="I19" s="165"/>
      <c r="J19" s="93" t="s">
        <v>69</v>
      </c>
      <c r="K19" s="93"/>
      <c r="L19" s="78">
        <v>3</v>
      </c>
    </row>
    <row r="20" spans="1:12" ht="29.15" customHeight="1" thickBot="1">
      <c r="A20" s="5"/>
      <c r="B20" s="6"/>
      <c r="C20" s="8"/>
      <c r="D20" s="96"/>
      <c r="E20" s="99"/>
      <c r="F20" s="97" t="s">
        <v>136</v>
      </c>
      <c r="G20" s="93">
        <v>9004</v>
      </c>
      <c r="H20" s="150" t="s">
        <v>283</v>
      </c>
      <c r="I20" s="151"/>
      <c r="J20" s="93" t="s">
        <v>69</v>
      </c>
      <c r="K20" s="93"/>
      <c r="L20" s="78">
        <v>5</v>
      </c>
    </row>
    <row r="21" spans="1:12" ht="29.15" customHeight="1" thickBot="1">
      <c r="A21" s="5" t="str">
        <f t="shared" si="0"/>
        <v/>
      </c>
      <c r="B21" s="6">
        <f t="shared" si="1"/>
        <v>6</v>
      </c>
      <c r="C21" s="8"/>
      <c r="D21" s="43" t="str">
        <f t="shared" si="3"/>
        <v>Sat</v>
      </c>
      <c r="E21" s="89">
        <f>+E19+1</f>
        <v>44086</v>
      </c>
      <c r="F21" s="90"/>
      <c r="G21" s="91"/>
      <c r="H21" s="166"/>
      <c r="I21" s="166"/>
      <c r="J21" s="91"/>
      <c r="K21" s="91"/>
      <c r="L21" s="92"/>
    </row>
    <row r="22" spans="1:12" ht="29.15" customHeight="1" thickBot="1">
      <c r="A22" s="5" t="str">
        <f t="shared" si="0"/>
        <v/>
      </c>
      <c r="B22" s="6">
        <f t="shared" si="1"/>
        <v>7</v>
      </c>
      <c r="C22" s="8"/>
      <c r="D22" s="43" t="str">
        <f t="shared" si="3"/>
        <v>Sun</v>
      </c>
      <c r="E22" s="79">
        <f t="shared" si="2"/>
        <v>44087</v>
      </c>
      <c r="F22" s="90"/>
      <c r="G22" s="91"/>
      <c r="H22" s="164"/>
      <c r="I22" s="164"/>
      <c r="J22" s="91"/>
      <c r="K22" s="91"/>
      <c r="L22" s="92"/>
    </row>
    <row r="23" spans="1:12" ht="29.15" customHeight="1" thickBot="1">
      <c r="A23" s="5">
        <f t="shared" si="0"/>
        <v>1</v>
      </c>
      <c r="B23" s="6">
        <f t="shared" si="1"/>
        <v>1</v>
      </c>
      <c r="C23" s="8"/>
      <c r="D23" s="43" t="str">
        <f t="shared" si="3"/>
        <v>Mo</v>
      </c>
      <c r="E23" s="48">
        <f>+E22+1</f>
        <v>44088</v>
      </c>
      <c r="F23" s="94" t="s">
        <v>109</v>
      </c>
      <c r="G23" s="45">
        <v>9003</v>
      </c>
      <c r="H23" s="147" t="s">
        <v>289</v>
      </c>
      <c r="I23" s="147"/>
      <c r="J23" s="45" t="s">
        <v>69</v>
      </c>
      <c r="K23" s="45"/>
      <c r="L23" s="49">
        <v>4</v>
      </c>
    </row>
    <row r="24" spans="1:12" ht="29.15" customHeight="1" thickBot="1">
      <c r="A24" s="5"/>
      <c r="B24" s="6"/>
      <c r="C24" s="8"/>
      <c r="D24" s="43"/>
      <c r="E24" s="51"/>
      <c r="F24" s="94" t="s">
        <v>215</v>
      </c>
      <c r="G24" s="45">
        <v>9003</v>
      </c>
      <c r="H24" s="41" t="s">
        <v>284</v>
      </c>
      <c r="I24" s="41"/>
      <c r="J24" s="45" t="s">
        <v>69</v>
      </c>
      <c r="K24" s="45"/>
      <c r="L24" s="49">
        <v>4</v>
      </c>
    </row>
    <row r="25" spans="1:12" ht="29.15" customHeight="1" thickBot="1">
      <c r="A25" s="5">
        <f t="shared" si="0"/>
        <v>1</v>
      </c>
      <c r="B25" s="6">
        <f t="shared" si="1"/>
        <v>2</v>
      </c>
      <c r="C25" s="8"/>
      <c r="D25" s="43" t="str">
        <f t="shared" si="3"/>
        <v>Tue</v>
      </c>
      <c r="E25" s="51">
        <f>+E23+1</f>
        <v>44089</v>
      </c>
      <c r="F25" s="94" t="s">
        <v>109</v>
      </c>
      <c r="G25" s="45">
        <v>9003</v>
      </c>
      <c r="H25" s="147" t="s">
        <v>276</v>
      </c>
      <c r="I25" s="147"/>
      <c r="J25" s="45" t="s">
        <v>69</v>
      </c>
      <c r="K25" s="45"/>
      <c r="L25" s="78">
        <v>1</v>
      </c>
    </row>
    <row r="26" spans="1:12" ht="29.15" customHeight="1" thickBot="1">
      <c r="A26" s="5"/>
      <c r="B26" s="6"/>
      <c r="C26" s="8"/>
      <c r="D26" s="43" t="str">
        <f t="shared" si="3"/>
        <v/>
      </c>
      <c r="E26" s="77"/>
      <c r="F26" s="69" t="s">
        <v>269</v>
      </c>
      <c r="G26" s="75">
        <v>9003</v>
      </c>
      <c r="H26" s="148" t="s">
        <v>272</v>
      </c>
      <c r="I26" s="149"/>
      <c r="J26" s="45" t="s">
        <v>69</v>
      </c>
      <c r="K26" s="45"/>
      <c r="L26" s="49">
        <v>4</v>
      </c>
    </row>
    <row r="27" spans="1:12" ht="48" customHeight="1" thickBot="1">
      <c r="A27" s="5"/>
      <c r="B27" s="6"/>
      <c r="C27" s="8"/>
      <c r="D27" s="43"/>
      <c r="E27" s="79"/>
      <c r="F27" s="74" t="s">
        <v>136</v>
      </c>
      <c r="G27" s="75">
        <v>9004</v>
      </c>
      <c r="H27" s="148" t="s">
        <v>277</v>
      </c>
      <c r="I27" s="149"/>
      <c r="J27" s="50" t="s">
        <v>274</v>
      </c>
      <c r="K27" s="45"/>
      <c r="L27" s="49">
        <v>4</v>
      </c>
    </row>
    <row r="28" spans="1:12" ht="29.15" customHeight="1" thickBot="1">
      <c r="A28" s="5">
        <f t="shared" si="0"/>
        <v>1</v>
      </c>
      <c r="B28" s="6">
        <f t="shared" si="1"/>
        <v>3</v>
      </c>
      <c r="C28" s="8"/>
      <c r="D28" s="43" t="str">
        <f t="shared" si="3"/>
        <v>Wed</v>
      </c>
      <c r="E28" s="48">
        <f>+E25+1</f>
        <v>44090</v>
      </c>
      <c r="F28" s="69" t="s">
        <v>269</v>
      </c>
      <c r="G28" s="75">
        <v>9003</v>
      </c>
      <c r="H28" s="147" t="s">
        <v>272</v>
      </c>
      <c r="I28" s="147"/>
      <c r="J28" s="45" t="s">
        <v>69</v>
      </c>
      <c r="K28" s="45"/>
      <c r="L28" s="49">
        <v>8</v>
      </c>
    </row>
    <row r="29" spans="1:12" ht="29.15" customHeight="1" thickBot="1">
      <c r="A29" s="5">
        <f t="shared" si="0"/>
        <v>1</v>
      </c>
      <c r="B29" s="6">
        <f t="shared" si="1"/>
        <v>4</v>
      </c>
      <c r="C29" s="8"/>
      <c r="D29" s="43" t="str">
        <f t="shared" si="3"/>
        <v>Thu</v>
      </c>
      <c r="E29" s="169">
        <f>+E28+1</f>
        <v>44091</v>
      </c>
      <c r="F29" s="103" t="s">
        <v>76</v>
      </c>
      <c r="G29" s="69">
        <v>9013</v>
      </c>
      <c r="H29" s="152" t="s">
        <v>76</v>
      </c>
      <c r="I29" s="152"/>
      <c r="J29" s="104" t="s">
        <v>76</v>
      </c>
      <c r="K29" s="45"/>
      <c r="L29" s="49"/>
    </row>
    <row r="30" spans="1:12" ht="29.15" customHeight="1" thickBot="1">
      <c r="A30" s="5"/>
      <c r="B30" s="6"/>
      <c r="C30" s="8"/>
      <c r="D30" s="43"/>
      <c r="E30" s="170"/>
      <c r="F30" s="68" t="s">
        <v>267</v>
      </c>
      <c r="G30" s="68">
        <v>9003</v>
      </c>
      <c r="H30" s="147" t="s">
        <v>272</v>
      </c>
      <c r="I30" s="147"/>
      <c r="J30" s="45" t="s">
        <v>266</v>
      </c>
      <c r="K30" s="45"/>
      <c r="L30" s="49">
        <v>5</v>
      </c>
    </row>
    <row r="31" spans="1:12" ht="32" customHeight="1" thickBot="1">
      <c r="A31" s="5">
        <f t="shared" si="0"/>
        <v>1</v>
      </c>
      <c r="B31" s="6">
        <f t="shared" si="1"/>
        <v>5</v>
      </c>
      <c r="C31" s="8"/>
      <c r="D31" s="43" t="str">
        <f t="shared" si="3"/>
        <v>Fri</v>
      </c>
      <c r="E31" s="48">
        <f>+E29+1</f>
        <v>44092</v>
      </c>
      <c r="F31" s="46" t="s">
        <v>269</v>
      </c>
      <c r="G31" s="45">
        <v>9003</v>
      </c>
      <c r="H31" s="147" t="s">
        <v>268</v>
      </c>
      <c r="I31" s="147"/>
      <c r="J31" s="50" t="s">
        <v>274</v>
      </c>
      <c r="K31" s="45"/>
      <c r="L31" s="49">
        <v>8</v>
      </c>
    </row>
    <row r="32" spans="1:12" ht="29.15" customHeight="1" thickBot="1">
      <c r="A32" s="5" t="str">
        <f t="shared" si="0"/>
        <v/>
      </c>
      <c r="B32" s="6">
        <f t="shared" si="1"/>
        <v>6</v>
      </c>
      <c r="C32" s="8"/>
      <c r="D32" s="43" t="str">
        <f t="shared" si="3"/>
        <v>Sat</v>
      </c>
      <c r="E32" s="48">
        <f t="shared" si="2"/>
        <v>44093</v>
      </c>
      <c r="F32" s="90"/>
      <c r="G32" s="91"/>
      <c r="H32" s="164"/>
      <c r="I32" s="164"/>
      <c r="J32" s="91"/>
      <c r="K32" s="91"/>
      <c r="L32" s="92"/>
    </row>
    <row r="33" spans="1:12" ht="29.15" customHeight="1" thickBot="1">
      <c r="A33" s="5" t="str">
        <f t="shared" si="0"/>
        <v/>
      </c>
      <c r="B33" s="6">
        <f t="shared" si="1"/>
        <v>7</v>
      </c>
      <c r="C33" s="8"/>
      <c r="D33" s="43" t="str">
        <f t="shared" si="3"/>
        <v>Sun</v>
      </c>
      <c r="E33" s="48">
        <f t="shared" si="2"/>
        <v>44094</v>
      </c>
      <c r="F33" s="90" t="s">
        <v>269</v>
      </c>
      <c r="G33" s="91">
        <v>9003</v>
      </c>
      <c r="H33" s="164" t="s">
        <v>270</v>
      </c>
      <c r="I33" s="164"/>
      <c r="J33" s="91" t="s">
        <v>266</v>
      </c>
      <c r="K33" s="91"/>
      <c r="L33" s="92">
        <v>1</v>
      </c>
    </row>
    <row r="34" spans="1:12" ht="44" customHeight="1" thickBot="1">
      <c r="A34" s="5">
        <f t="shared" si="0"/>
        <v>1</v>
      </c>
      <c r="B34" s="6">
        <f t="shared" si="1"/>
        <v>1</v>
      </c>
      <c r="C34" s="8"/>
      <c r="D34" s="43" t="str">
        <f t="shared" si="3"/>
        <v>Mo</v>
      </c>
      <c r="E34" s="48">
        <f t="shared" si="2"/>
        <v>44095</v>
      </c>
      <c r="F34" s="46" t="s">
        <v>269</v>
      </c>
      <c r="G34" s="45">
        <v>9003</v>
      </c>
      <c r="H34" s="147" t="s">
        <v>291</v>
      </c>
      <c r="I34" s="147"/>
      <c r="J34" s="45" t="s">
        <v>69</v>
      </c>
      <c r="K34" s="45"/>
      <c r="L34" s="49">
        <v>4</v>
      </c>
    </row>
    <row r="35" spans="1:12" ht="44" customHeight="1" thickBot="1">
      <c r="A35" s="5"/>
      <c r="B35" s="6"/>
      <c r="C35" s="8"/>
      <c r="D35" s="43"/>
      <c r="E35" s="51"/>
      <c r="F35" s="74" t="s">
        <v>136</v>
      </c>
      <c r="G35" s="45">
        <v>9004</v>
      </c>
      <c r="H35" s="148" t="s">
        <v>290</v>
      </c>
      <c r="I35" s="149"/>
      <c r="J35" s="45" t="s">
        <v>69</v>
      </c>
      <c r="K35" s="45"/>
      <c r="L35" s="49">
        <v>4</v>
      </c>
    </row>
    <row r="36" spans="1:12" ht="29.15" customHeight="1" thickBot="1">
      <c r="A36" s="5">
        <f t="shared" si="0"/>
        <v>1</v>
      </c>
      <c r="B36" s="6">
        <f t="shared" si="1"/>
        <v>2</v>
      </c>
      <c r="C36" s="8"/>
      <c r="D36" s="43" t="str">
        <f t="shared" si="3"/>
        <v>Tue</v>
      </c>
      <c r="E36" s="51">
        <f>+E34+1</f>
        <v>44096</v>
      </c>
      <c r="F36" s="76" t="s">
        <v>271</v>
      </c>
      <c r="G36" s="45">
        <v>9003</v>
      </c>
      <c r="H36" s="147" t="s">
        <v>280</v>
      </c>
      <c r="I36" s="147"/>
      <c r="J36" s="45" t="s">
        <v>69</v>
      </c>
      <c r="K36" s="45"/>
      <c r="L36" s="49">
        <v>3</v>
      </c>
    </row>
    <row r="37" spans="1:12" ht="34.5" customHeight="1" thickBot="1">
      <c r="A37" s="5"/>
      <c r="B37" s="6"/>
      <c r="C37" s="8"/>
      <c r="D37" s="43"/>
      <c r="E37" s="80"/>
      <c r="F37" s="98" t="s">
        <v>136</v>
      </c>
      <c r="G37" s="45">
        <v>9004</v>
      </c>
      <c r="H37" s="41" t="s">
        <v>279</v>
      </c>
      <c r="I37" s="41"/>
      <c r="J37" s="50" t="s">
        <v>275</v>
      </c>
      <c r="K37" s="45"/>
      <c r="L37" s="49">
        <v>6</v>
      </c>
    </row>
    <row r="38" spans="1:12" ht="58" customHeight="1" thickBot="1">
      <c r="A38" s="5">
        <f t="shared" si="0"/>
        <v>1</v>
      </c>
      <c r="B38" s="6">
        <f t="shared" si="1"/>
        <v>3</v>
      </c>
      <c r="C38" s="8"/>
      <c r="D38" s="43" t="str">
        <f t="shared" si="3"/>
        <v>Wed</v>
      </c>
      <c r="E38" s="48">
        <f>+E36+1</f>
        <v>44097</v>
      </c>
      <c r="F38" s="98" t="s">
        <v>136</v>
      </c>
      <c r="G38" s="93">
        <v>9004</v>
      </c>
      <c r="H38" s="147" t="s">
        <v>292</v>
      </c>
      <c r="I38" s="147"/>
      <c r="J38" s="45" t="s">
        <v>69</v>
      </c>
      <c r="K38" s="45"/>
      <c r="L38" s="49">
        <v>2</v>
      </c>
    </row>
    <row r="39" spans="1:12" ht="58" customHeight="1" thickBot="1">
      <c r="A39" s="5"/>
      <c r="B39" s="6"/>
      <c r="C39" s="8"/>
      <c r="D39" s="43"/>
      <c r="E39" s="48"/>
      <c r="F39" s="74" t="s">
        <v>136</v>
      </c>
      <c r="G39" s="45">
        <v>9004</v>
      </c>
      <c r="H39" s="148" t="s">
        <v>285</v>
      </c>
      <c r="I39" s="149"/>
      <c r="J39" s="45" t="s">
        <v>69</v>
      </c>
      <c r="K39" s="45"/>
      <c r="L39" s="49">
        <v>6</v>
      </c>
    </row>
    <row r="40" spans="1:12" ht="29" customHeight="1" thickBot="1">
      <c r="A40" s="5">
        <f t="shared" si="0"/>
        <v>1</v>
      </c>
      <c r="B40" s="6">
        <f t="shared" si="1"/>
        <v>4</v>
      </c>
      <c r="C40" s="8"/>
      <c r="D40" s="43" t="str">
        <f t="shared" si="3"/>
        <v>Thu</v>
      </c>
      <c r="E40" s="48">
        <f>+E38+1</f>
        <v>44098</v>
      </c>
      <c r="F40" s="46" t="s">
        <v>278</v>
      </c>
      <c r="G40" s="45">
        <v>9003</v>
      </c>
      <c r="H40" s="168" t="s">
        <v>293</v>
      </c>
      <c r="I40" s="168"/>
      <c r="J40" s="45" t="s">
        <v>69</v>
      </c>
      <c r="K40" s="45"/>
      <c r="L40" s="49">
        <v>4</v>
      </c>
    </row>
    <row r="41" spans="1:12" ht="33.5" customHeight="1" thickBot="1">
      <c r="A41" s="5"/>
      <c r="B41" s="6"/>
      <c r="C41" s="8"/>
      <c r="D41" s="43"/>
      <c r="E41" s="48"/>
      <c r="F41" s="74" t="s">
        <v>136</v>
      </c>
      <c r="G41" s="45">
        <v>9004</v>
      </c>
      <c r="H41" s="150" t="s">
        <v>294</v>
      </c>
      <c r="I41" s="151"/>
      <c r="J41" s="45" t="s">
        <v>69</v>
      </c>
      <c r="K41" s="45"/>
      <c r="L41" s="49">
        <v>4</v>
      </c>
    </row>
    <row r="42" spans="1:12" ht="29.15" customHeight="1" thickBot="1">
      <c r="A42" s="5">
        <f t="shared" si="0"/>
        <v>1</v>
      </c>
      <c r="B42" s="6">
        <f t="shared" si="1"/>
        <v>5</v>
      </c>
      <c r="C42" s="8"/>
      <c r="D42" s="43" t="str">
        <f t="shared" si="3"/>
        <v>Fri</v>
      </c>
      <c r="E42" s="48">
        <f>+E40+1</f>
        <v>44099</v>
      </c>
      <c r="F42" s="94" t="s">
        <v>109</v>
      </c>
      <c r="G42" s="93">
        <v>9003</v>
      </c>
      <c r="H42" s="147" t="s">
        <v>296</v>
      </c>
      <c r="I42" s="147"/>
      <c r="J42" s="45" t="s">
        <v>69</v>
      </c>
      <c r="K42" s="45"/>
      <c r="L42" s="49">
        <v>2</v>
      </c>
    </row>
    <row r="43" spans="1:12" ht="29.15" customHeight="1" thickBot="1">
      <c r="A43" s="5"/>
      <c r="B43" s="6"/>
      <c r="C43" s="8"/>
      <c r="D43" s="43"/>
      <c r="E43" s="48"/>
      <c r="F43" s="94" t="s">
        <v>215</v>
      </c>
      <c r="G43" s="93">
        <v>9003</v>
      </c>
      <c r="H43" s="147" t="s">
        <v>295</v>
      </c>
      <c r="I43" s="147"/>
      <c r="J43" s="45" t="s">
        <v>69</v>
      </c>
      <c r="K43" s="45"/>
      <c r="L43" s="49">
        <v>2</v>
      </c>
    </row>
    <row r="44" spans="1:12" ht="29.15" customHeight="1" thickBot="1">
      <c r="A44" s="5"/>
      <c r="B44" s="6"/>
      <c r="C44" s="8"/>
      <c r="D44" s="43"/>
      <c r="E44" s="48"/>
      <c r="F44" s="46" t="s">
        <v>278</v>
      </c>
      <c r="G44" s="93">
        <v>9003</v>
      </c>
      <c r="H44" s="147" t="s">
        <v>297</v>
      </c>
      <c r="I44" s="147"/>
      <c r="J44" s="45" t="s">
        <v>69</v>
      </c>
      <c r="K44" s="45"/>
      <c r="L44" s="49">
        <v>2</v>
      </c>
    </row>
    <row r="45" spans="1:12" ht="29.15" customHeight="1" thickBot="1">
      <c r="A45" s="5"/>
      <c r="B45" s="6"/>
      <c r="C45" s="8"/>
      <c r="D45" s="43"/>
      <c r="E45" s="48"/>
      <c r="F45" s="94" t="s">
        <v>19</v>
      </c>
      <c r="G45" s="93">
        <v>9003</v>
      </c>
      <c r="H45" s="147" t="s">
        <v>298</v>
      </c>
      <c r="I45" s="147"/>
      <c r="J45" s="45" t="s">
        <v>69</v>
      </c>
      <c r="K45" s="45"/>
      <c r="L45" s="49">
        <v>2</v>
      </c>
    </row>
    <row r="46" spans="1:12" ht="29.15" customHeight="1" thickBot="1">
      <c r="A46" s="5" t="str">
        <f t="shared" si="0"/>
        <v/>
      </c>
      <c r="B46" s="6">
        <f t="shared" si="1"/>
        <v>6</v>
      </c>
      <c r="C46" s="8"/>
      <c r="D46" s="43" t="str">
        <f t="shared" si="3"/>
        <v>Sat</v>
      </c>
      <c r="E46" s="48">
        <f>+E42+1</f>
        <v>44100</v>
      </c>
      <c r="F46" s="90"/>
      <c r="G46" s="91"/>
      <c r="H46" s="164"/>
      <c r="I46" s="164"/>
      <c r="J46" s="91"/>
      <c r="K46" s="91"/>
      <c r="L46" s="92"/>
    </row>
    <row r="47" spans="1:12" ht="29.15" customHeight="1" thickBot="1">
      <c r="A47" s="5" t="str">
        <f t="shared" si="0"/>
        <v/>
      </c>
      <c r="B47" s="6">
        <f t="shared" si="1"/>
        <v>7</v>
      </c>
      <c r="C47" s="8"/>
      <c r="D47" s="43" t="str">
        <f t="shared" si="3"/>
        <v>Sun</v>
      </c>
      <c r="E47" s="51">
        <f t="shared" si="2"/>
        <v>44101</v>
      </c>
      <c r="F47" s="90"/>
      <c r="G47" s="91"/>
      <c r="H47" s="164"/>
      <c r="I47" s="164"/>
      <c r="J47" s="91"/>
      <c r="K47" s="91"/>
      <c r="L47" s="92"/>
    </row>
    <row r="48" spans="1:12" ht="51.5" customHeight="1">
      <c r="A48" s="5">
        <f t="shared" si="0"/>
        <v>1</v>
      </c>
      <c r="B48" s="6">
        <f t="shared" si="1"/>
        <v>1</v>
      </c>
      <c r="C48" s="8"/>
      <c r="D48" s="88" t="str">
        <f t="shared" si="3"/>
        <v>Mo</v>
      </c>
      <c r="E48" s="86">
        <f t="shared" si="2"/>
        <v>44102</v>
      </c>
      <c r="F48" s="83" t="s">
        <v>155</v>
      </c>
      <c r="G48" s="45">
        <v>9003</v>
      </c>
      <c r="H48" s="153" t="s">
        <v>281</v>
      </c>
      <c r="I48" s="147"/>
      <c r="J48" s="50" t="s">
        <v>275</v>
      </c>
      <c r="K48" s="45"/>
      <c r="L48" s="49">
        <v>6</v>
      </c>
    </row>
    <row r="49" spans="1:12" ht="28.5" customHeight="1" thickBot="1">
      <c r="A49" s="5"/>
      <c r="B49" s="6"/>
      <c r="C49" s="8"/>
      <c r="D49" s="87"/>
      <c r="E49" s="85"/>
      <c r="F49" s="74" t="s">
        <v>136</v>
      </c>
      <c r="G49" s="45">
        <v>9004</v>
      </c>
      <c r="H49" s="82" t="s">
        <v>282</v>
      </c>
      <c r="I49" s="40"/>
      <c r="J49" s="50" t="s">
        <v>69</v>
      </c>
      <c r="K49" s="45"/>
      <c r="L49" s="49">
        <v>4</v>
      </c>
    </row>
    <row r="50" spans="1:12" ht="29.15" customHeight="1" thickBot="1">
      <c r="A50" s="5">
        <f t="shared" si="0"/>
        <v>1</v>
      </c>
      <c r="B50" s="6">
        <f>WEEKDAY(E48+1,2)</f>
        <v>2</v>
      </c>
      <c r="C50" s="8"/>
      <c r="D50" s="43" t="str">
        <f t="shared" si="3"/>
        <v>Tue</v>
      </c>
      <c r="E50" s="77">
        <f>IF(MONTH(E48+1)&gt;MONTH(E48),"",E48+1)</f>
        <v>44103</v>
      </c>
      <c r="F50" s="76" t="s">
        <v>155</v>
      </c>
      <c r="G50" s="45">
        <v>9003</v>
      </c>
      <c r="H50" s="153" t="s">
        <v>281</v>
      </c>
      <c r="I50" s="147"/>
      <c r="J50" s="45" t="s">
        <v>69</v>
      </c>
      <c r="K50" s="45"/>
      <c r="L50" s="49">
        <v>6</v>
      </c>
    </row>
    <row r="51" spans="1:12" ht="29.15" customHeight="1" thickBot="1">
      <c r="A51" s="5"/>
      <c r="B51" s="6"/>
      <c r="C51" s="8"/>
      <c r="D51" s="43"/>
      <c r="E51" s="81"/>
      <c r="F51" s="98" t="s">
        <v>136</v>
      </c>
      <c r="G51" s="45">
        <v>9004</v>
      </c>
      <c r="H51" s="148" t="s">
        <v>299</v>
      </c>
      <c r="I51" s="149"/>
      <c r="J51" s="45" t="s">
        <v>69</v>
      </c>
      <c r="K51" s="45"/>
      <c r="L51" s="49">
        <v>3</v>
      </c>
    </row>
    <row r="52" spans="1:12" ht="29.15" customHeight="1" thickBot="1">
      <c r="A52" s="5">
        <f t="shared" ref="A52" si="4">IF(OR(C52="f",C52="u",C52="F",C52="U"),"",IF(OR(B52=1,B52=2,B52=3,B52=4,B52=5),1,""))</f>
        <v>1</v>
      </c>
      <c r="B52" s="6">
        <f>WEEKDAY(E50+1,2)</f>
        <v>3</v>
      </c>
      <c r="C52" s="8"/>
      <c r="D52" s="43" t="str">
        <f t="shared" ref="D52" si="5">IF(B52=1,"Mo",IF(B52=2,"Tue",IF(B52=3,"Wed",IF(B52=4,"Thu",IF(B52=5,"Fri",IF(B52=6,"Sat",IF(B52=7,"Sun","")))))))</f>
        <v>Wed</v>
      </c>
      <c r="E52" s="89">
        <f>IF(MONTH(E50+1)&gt;MONTH(E50),"",E50+1)</f>
        <v>44104</v>
      </c>
      <c r="F52" s="98" t="s">
        <v>136</v>
      </c>
      <c r="G52" s="45">
        <v>9004</v>
      </c>
      <c r="H52" s="153" t="s">
        <v>301</v>
      </c>
      <c r="I52" s="147"/>
      <c r="J52" s="45" t="s">
        <v>69</v>
      </c>
      <c r="K52" s="45"/>
      <c r="L52" s="49">
        <v>6</v>
      </c>
    </row>
    <row r="53" spans="1:12" ht="29.15" customHeight="1" thickBot="1">
      <c r="A53" s="5"/>
      <c r="B53" s="6"/>
      <c r="C53" s="8"/>
      <c r="D53" s="100"/>
      <c r="E53" s="101"/>
      <c r="F53" s="46" t="s">
        <v>269</v>
      </c>
      <c r="G53" s="45">
        <v>9003</v>
      </c>
      <c r="H53" s="42" t="s">
        <v>300</v>
      </c>
      <c r="I53" s="41"/>
      <c r="J53" s="45" t="s">
        <v>69</v>
      </c>
      <c r="K53" s="45"/>
      <c r="L53" s="49">
        <v>3</v>
      </c>
    </row>
    <row r="54" spans="1:12" ht="30" customHeight="1" thickBot="1">
      <c r="D54" s="52"/>
      <c r="E54" s="53"/>
      <c r="F54" s="54"/>
      <c r="G54" s="66"/>
      <c r="H54" s="55"/>
      <c r="I54" s="56" t="s">
        <v>1</v>
      </c>
      <c r="J54" s="57"/>
      <c r="K54" s="58"/>
      <c r="L54" s="59">
        <f>SUM(L9:L52)</f>
        <v>153</v>
      </c>
    </row>
    <row r="55" spans="1:12" ht="30" customHeight="1" thickBot="1">
      <c r="D55" s="52"/>
      <c r="E55" s="58"/>
      <c r="F55" s="60"/>
      <c r="G55" s="67"/>
      <c r="H55" s="60"/>
      <c r="I55" s="61" t="s">
        <v>2</v>
      </c>
      <c r="J55" s="57"/>
      <c r="K55" s="58"/>
      <c r="L55" s="59">
        <f>SUM(L54/8)</f>
        <v>19.125</v>
      </c>
    </row>
  </sheetData>
  <mergeCells count="53">
    <mergeCell ref="D1:L1"/>
    <mergeCell ref="H46:I46"/>
    <mergeCell ref="H47:I47"/>
    <mergeCell ref="H48:I48"/>
    <mergeCell ref="H50:I50"/>
    <mergeCell ref="H21:I21"/>
    <mergeCell ref="H12:I12"/>
    <mergeCell ref="H36:I36"/>
    <mergeCell ref="H38:I38"/>
    <mergeCell ref="H23:I23"/>
    <mergeCell ref="H25:I25"/>
    <mergeCell ref="H10:I10"/>
    <mergeCell ref="H42:I42"/>
    <mergeCell ref="H28:I28"/>
    <mergeCell ref="H30:I30"/>
    <mergeCell ref="D5:E5"/>
    <mergeCell ref="J6:L6"/>
    <mergeCell ref="H17:I17"/>
    <mergeCell ref="H18:I18"/>
    <mergeCell ref="J7:J8"/>
    <mergeCell ref="K7:K8"/>
    <mergeCell ref="H7:I8"/>
    <mergeCell ref="H13:I13"/>
    <mergeCell ref="L7:L8"/>
    <mergeCell ref="H11:I11"/>
    <mergeCell ref="H9:I9"/>
    <mergeCell ref="H52:I52"/>
    <mergeCell ref="C7:C8"/>
    <mergeCell ref="D7:E8"/>
    <mergeCell ref="F7:F8"/>
    <mergeCell ref="G7:G8"/>
    <mergeCell ref="H22:I22"/>
    <mergeCell ref="H19:I19"/>
    <mergeCell ref="H14:I14"/>
    <mergeCell ref="H15:I15"/>
    <mergeCell ref="H16:I16"/>
    <mergeCell ref="H31:I31"/>
    <mergeCell ref="H40:I40"/>
    <mergeCell ref="H32:I32"/>
    <mergeCell ref="H34:I34"/>
    <mergeCell ref="H33:I33"/>
    <mergeCell ref="E29:E30"/>
    <mergeCell ref="H45:I45"/>
    <mergeCell ref="H51:I51"/>
    <mergeCell ref="H41:I41"/>
    <mergeCell ref="H20:I20"/>
    <mergeCell ref="H39:I39"/>
    <mergeCell ref="H35:I35"/>
    <mergeCell ref="H43:I43"/>
    <mergeCell ref="H44:I44"/>
    <mergeCell ref="H29:I29"/>
    <mergeCell ref="H26:I26"/>
    <mergeCell ref="H27:I27"/>
  </mergeCells>
  <phoneticPr fontId="0" type="noConversion"/>
  <conditionalFormatting sqref="C9:C51">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1:E36 E38:E50 E28:E29">
    <cfRule type="expression" dxfId="22" priority="2079" stopIfTrue="1">
      <formula>IF($A10&lt;&gt;1,B10,"")</formula>
    </cfRule>
  </conditionalFormatting>
  <conditionalFormatting sqref="D9:D51">
    <cfRule type="expression" dxfId="21" priority="2080" stopIfTrue="1">
      <formula>IF($A9="",B9,)</formula>
    </cfRule>
  </conditionalFormatting>
  <conditionalFormatting sqref="G30:G52 G9:G28">
    <cfRule type="expression" dxfId="20" priority="2081" stopIfTrue="1">
      <formula>#REF!="Freelancer"</formula>
    </cfRule>
    <cfRule type="expression" dxfId="19" priority="2082" stopIfTrue="1">
      <formula>#REF!="DTC Int. Staff"</formula>
    </cfRule>
  </conditionalFormatting>
  <conditionalFormatting sqref="G12 G15:G20 G34:G45 G48:G52 G23:G28 G30:G31">
    <cfRule type="expression" dxfId="18" priority="2074" stopIfTrue="1">
      <formula>$F$5="Freelancer"</formula>
    </cfRule>
    <cfRule type="expression" dxfId="17" priority="2075" stopIfTrue="1">
      <formula>$F$5="DTC Int. Staff"</formula>
    </cfRule>
  </conditionalFormatting>
  <conditionalFormatting sqref="G10:G11">
    <cfRule type="expression" dxfId="16" priority="24" stopIfTrue="1">
      <formula>#REF!="Freelancer"</formula>
    </cfRule>
    <cfRule type="expression" dxfId="15" priority="25" stopIfTrue="1">
      <formula>#REF!="DTC Int. Staff"</formula>
    </cfRule>
  </conditionalFormatting>
  <conditionalFormatting sqref="G10:G11">
    <cfRule type="expression" dxfId="14" priority="22" stopIfTrue="1">
      <formula>$F$5="Freelancer"</formula>
    </cfRule>
    <cfRule type="expression" dxfId="13" priority="23" stopIfTrue="1">
      <formula>$F$5="DTC Int. Staff"</formula>
    </cfRule>
  </conditionalFormatting>
  <conditionalFormatting sqref="C52">
    <cfRule type="expression" dxfId="12" priority="14" stopIfTrue="1">
      <formula>IF($A52=1,B52,)</formula>
    </cfRule>
    <cfRule type="expression" dxfId="11" priority="15" stopIfTrue="1">
      <formula>IF($A52="",B52,)</formula>
    </cfRule>
  </conditionalFormatting>
  <conditionalFormatting sqref="E52">
    <cfRule type="expression" dxfId="10" priority="16" stopIfTrue="1">
      <formula>IF($A52&lt;&gt;1,B52,"")</formula>
    </cfRule>
  </conditionalFormatting>
  <conditionalFormatting sqref="D52">
    <cfRule type="expression" dxfId="9" priority="17" stopIfTrue="1">
      <formula>IF($A52="",B52,)</formula>
    </cfRule>
  </conditionalFormatting>
  <conditionalFormatting sqref="G33">
    <cfRule type="expression" dxfId="8" priority="8" stopIfTrue="1">
      <formula>$F$5="Freelancer"</formula>
    </cfRule>
    <cfRule type="expression" dxfId="7" priority="9" stopIfTrue="1">
      <formula>$F$5="DTC Int. Staff"</formula>
    </cfRule>
  </conditionalFormatting>
  <conditionalFormatting sqref="C53">
    <cfRule type="expression" dxfId="6" priority="3" stopIfTrue="1">
      <formula>IF($A53=1,B53,)</formula>
    </cfRule>
    <cfRule type="expression" dxfId="5" priority="4" stopIfTrue="1">
      <formula>IF($A53="",B53,)</formula>
    </cfRule>
  </conditionalFormatting>
  <conditionalFormatting sqref="D53">
    <cfRule type="expression" dxfId="4" priority="5" stopIfTrue="1">
      <formula>IF($A53="",B53,)</formula>
    </cfRule>
  </conditionalFormatting>
  <conditionalFormatting sqref="G53">
    <cfRule type="expression" dxfId="3" priority="6" stopIfTrue="1">
      <formula>#REF!="Freelancer"</formula>
    </cfRule>
    <cfRule type="expression" dxfId="2" priority="7" stopIfTrue="1">
      <formula>#REF!="DTC Int. Staff"</formula>
    </cfRule>
  </conditionalFormatting>
  <conditionalFormatting sqref="G5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8 G30:G5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2020-10-09T11:09:50Z</dcterms:modified>
</cp:coreProperties>
</file>