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E30DD3B6-0379-4254-8644-53215ECD1A96}" xr6:coauthVersionLast="45" xr6:coauthVersionMax="45" xr10:uidLastSave="{00000000-0000-0000-0000-000000000000}"/>
  <bookViews>
    <workbookView xWindow="-1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<sst xmlns="http://schemas.openxmlformats.org/spreadsheetml/2006/main" count="332" uniqueCount="302">
  <si>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</si>
  <si>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</si>
  <si>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</si>
  <si>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</si>
  <si>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</si>
  <si>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</si>
  <si>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</si>
  <si>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</si>
  <si>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</si>
  <si>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</si>
  <si>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</si>
  <si>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</si>
  <si>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</si>
  <si>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</si>
  <si>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</si>
  <si>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</si>
  <si>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</si>
  <si>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</si>
  <si>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</si>
  <si>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</si>
  <si>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</si>
  <si>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</si>
  <si>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</si>
  <si>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</si>
  <si>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</si>
  <si>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</si>
  <si>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</si>
  <si>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</si>
  <si>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</si>
  <si>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</si>
  <si>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</si>
  <si>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</si>
  <si>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</si>
  <si>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</si>
  <si>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</si>
  <si>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</si>
  <si>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</si>
  <si>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</si>
  <si>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</si>
  <si>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</si>
  <si>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</si>
  <si>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</si>
  <si>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</si>
  <si>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</si>
  <si>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</si>
  <si>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</si>
  <si>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</si>
  <si>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</si>
  <si>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</si>
  <si>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</si>
  <si>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</si>
  <si>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</si>
  <si>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</si>
  <si>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</si>
  <si>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</si>
  <si>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</si>
  <si>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</si>
  <si>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</si>
  <si>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</si>
  <si>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</si>
  <si>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</si>
  <si>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</si>
  <si>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</si>
  <si>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</si>
  <si>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</si>
  <si>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</si>
  <si>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</si>
  <si>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</si>
  <si>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</si>
  <si>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</si>
  <si>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</si>
  <si>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</si>
  <si>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</si>
  <si>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</si>
  <si>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</si>
  <si>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</si>
  <si>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</si>
  <si>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</si>
  <si>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</si>
  <si>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</si>
  <si>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</si>
  <si>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</si>
  <si>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</si>
  <si>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</si>
  <si>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</si>
  <si>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</si>
  <si>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</si>
  <si>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</si>
  <si>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</si>
  <si>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</si>
  <si>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</si>
  <si>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</si>
  <si>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</si>
  <si>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</si>
  <si>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</si>
  <si>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</si>
  <si>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</si>
  <si>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</si>
  <si>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</si>
  <si>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</si>
  <si>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</si>
  <si>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</si>
  <si>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</si>
  <si>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</si>
  <si>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</si>
  <si>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</si>
  <si>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</si>
  <si>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</si>
  <si>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</si>
  <si>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</si>
  <si>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</si>
  <si>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</si>
  <si>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</si>
  <si>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</si>
  <si>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</si>
  <si>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</si>
  <si>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</si>
  <si>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</si>
  <si>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</si>
  <si>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</si>
  <si>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</si>
  <si>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</si>
  <si>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</si>
  <si>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</si>
  <si>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</si>
  <si>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</si>
  <si>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</si>
  <si>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</si>
  <si>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</si>
  <si>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</si>
  <si>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</si>
  <si>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</si>
  <si>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</si>
  <si>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</si>
  <si>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</si>
  <si>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</si>
  <si>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</si>
  <si>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</si>
  <si>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</si>
  <si>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</si>
  <si>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</si>
  <si>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</si>
  <si>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</si>
  <si>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</si>
  <si>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</si>
  <si>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</si>
  <si>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</si>
  <si>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</si>
  <si>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</si>
  <si>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</si>
  <si>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</si>
  <si>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</si>
  <si>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</si>
  <si>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</si>
  <si>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</si>
  <si>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</si>
  <si>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</si>
  <si>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</si>
  <si>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</si>
  <si>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</si>
  <si>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</si>
  <si>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</si>
  <si>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</si>
  <si>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</si>
  <si>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</si>
  <si>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</si>
  <si>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</si>
  <si>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</si>
  <si>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</si>
  <si>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</si>
  <si>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</si>
  <si>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</si>
  <si>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</si>
  <si>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</si>
  <si>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</si>
  <si>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</si>
  <si>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</si>
  <si>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</si>
  <si>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</si>
  <si>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</si>
  <si>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</si>
  <si>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</si>
  <si>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</si>
  <si>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</si>
  <si>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</si>
  <si>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</si>
  <si>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</si>
  <si>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</si>
  <si>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</si>
  <si>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</si>
  <si>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</si>
  <si>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</si>
  <si>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</si>
  <si>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</si>
  <si>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</si>
  <si>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</si>
  <si>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</si>
  <si>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</si>
  <si>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</si>
  <si>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</si>
  <si>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</si>
  <si>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</si>
  <si>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</si>
  <si>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</si>
  <si>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</si>
  <si>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</si>
  <si>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</si>
  <si>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</si>
  <si>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</si>
  <si>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</si>
  <si>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</si>
  <si>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</si>
  <si>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</si>
  <si>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</si>
  <si>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</si>
  <si>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</si>
  <si>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</si>
  <si>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</si>
  <si>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</si>
  <si>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</si>
  <si>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</si>
  <si>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</si>
  <si>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</si>
  <si>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</si>
  <si>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</si>
  <si>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</si>
  <si>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</si>
  <si>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</si>
  <si>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</si>
  <si>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</si>
  <si>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</si>
  <si>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</si>
  <si>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</si>
  <si>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</si>
  <si>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</si>
  <si>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</si>
  <si>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</si>
  <si>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</si>
  <si>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</si>
  <si>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</si>
  <si>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</si>
  <si>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</si>
  <si>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</si>
  <si>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</si>
  <si>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</si>
  <si>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</si>
  <si>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</si>
  <si>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</si>
  <si>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</si>
  <si>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</si>
  <si>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</si>
  <si>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</si>
  <si>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</si>
  <si>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</si>
  <si>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</si>
  <si>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</si>
  <si>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</si>
  <si>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</si>
  <si>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</si>
  <si>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</si>
  <si>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</si>
  <si>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</si>
  <si>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</si>
  <si>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</si>
  <si>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</si>
  <si>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</si>
  <si>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</si>
  <si>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</si>
  <si>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</si>
  <si>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</si>
  <si>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</si>
  <si>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</si>
  <si>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</si>
  <si>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</si>
  <si>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</si>
  <si>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</si>
  <si>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</si>
  <si>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</si>
  <si>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</si>
  <si>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</si>
  <si>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Borirak</t>
  </si>
  <si>
    <t>Mongkolget</t>
  </si>
  <si>
    <t>TIME0070</t>
  </si>
  <si>
    <t>ไปปิล็อก</t>
  </si>
  <si>
    <t>Pilok</t>
  </si>
  <si>
    <t>หน้าปกสไลด์วิทยากร CMG and CRG Omnichannel,Infographic สำหรับโพสปิดกิจกรรมสำรวจ ONDE Digital Outlook</t>
  </si>
  <si>
    <t>ถ่ายรูปพนักงานใหม่ ,ออกแบบ Wallpaper ชั้น 9, แก้ไขหน้าปกเล่มรายงาน 5G</t>
  </si>
  <si>
    <t>ประชุมการเตรียมพร้อมงาน กตป.ออกแบบหน้าปก กพร.ออกแบบ Wallpaper ชั้น 9</t>
  </si>
  <si>
    <t>ประสานหาคนเข้าอบรม วางแผนค่าใช้จ่ายการเดินทางไปปิล็อก, ประชุม OTT Event ,ออกแบบ Wallpaper ชั้น 9</t>
  </si>
  <si>
    <t>จองที่พักสำหรับไปปิล็อก,ออกแบบหน้าปก NIEC Telecom Master Plan Evaluation</t>
  </si>
  <si>
    <t>พักร้อน</t>
  </si>
  <si>
    <t>ออกแบบหน้าปก กพร.ตรวจความถูกต้อง TIME Sheet,mock up หน้าปกรายงาน NIA 2 ปก</t>
  </si>
  <si>
    <t xml:space="preserve">ออกแบบปกสำหรับส่ง Proposal โครงการจ้างจัดทำโครงการบูรณาการข้อมูลสารสนเทศภาครัฐ,จ้างจัดทำโครงการสำรวจราคาสลากกินแบ่งรัฐบาล </t>
  </si>
  <si>
    <t>ทำหน้าปก CD และ write ไฟล์ Inception Telecom 63,หน้าปก Inception Report NIEC Audit Model</t>
  </si>
  <si>
    <t>ประชุมกับทีม Production OTT Event</t>
  </si>
  <si>
    <t>ออกแบบสื่อกราฟิกงาน OTT Event, ออกแบบ cover page ppt NIEC TELECOM 63</t>
  </si>
  <si>
    <t>ติดฟิล์มกระจกชั้น9</t>
  </si>
  <si>
    <t>เตรียมสื่อการสอนปิล็อก, ออกแบบหน้าปก TAT DIGITAL ASSESSMENT, ออกแบบ Profile slide TPBS</t>
  </si>
  <si>
    <t>ทำและสันปกของ TEDFund, NIA</t>
  </si>
  <si>
    <t>ออกแบบ Wallpaper ชั้น 9</t>
  </si>
  <si>
    <t>ลงสำรวจพื้นที่ รร จัดงาน OTT Event, ออกแบบ inforgraphic ONDE Outlook</t>
  </si>
  <si>
    <t>0rientation ,ออกแบบ inforgraphic ONDE Outlook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</si>
</sst>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cellXfs>
  <cellStyles count="1">
    <cellStyle name="Normal" xfId="0" builtinId="0"/>
  </cellStyles>
  <dxfs count="25">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J14" sqref="J14"/>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0" t="s">
        <v>9</v>
      </c>
      <c r="C2" s="71"/>
      <c r="D2" s="71"/>
      <c r="E2" s="71"/>
      <c r="F2" s="71"/>
      <c r="G2" s="71"/>
      <c r="H2" s="72"/>
      <c r="I2" s="41"/>
      <c r="J2" s="41"/>
    </row>
    <row r="3" spans="2:10" ht="13.5" thickBot="1">
      <c r="B3" s="73"/>
      <c r="C3" s="74"/>
      <c r="D3" s="74"/>
      <c r="E3" s="74"/>
      <c r="F3" s="74"/>
      <c r="G3" s="74"/>
      <c r="H3" s="75"/>
      <c r="I3" s="42"/>
      <c r="J3" s="42"/>
    </row>
    <row r="4" spans="2:10">
      <c r="B4" s="76" t="s">
        <v>11</v>
      </c>
      <c r="C4" s="77"/>
      <c r="D4" s="76" t="s">
        <v>280</v>
      </c>
      <c r="E4" s="78"/>
      <c r="F4" s="78"/>
      <c r="G4" s="78"/>
      <c r="H4" s="77"/>
      <c r="I4" s="43"/>
      <c r="J4" s="43"/>
    </row>
    <row r="5" spans="2:10">
      <c r="B5" s="61" t="s">
        <v>65</v>
      </c>
      <c r="C5" s="63"/>
      <c r="D5" s="61" t="s">
        <v>281</v>
      </c>
      <c r="E5" s="62"/>
      <c r="F5" s="62"/>
      <c r="G5" s="62"/>
      <c r="H5" s="63"/>
      <c r="I5" s="43"/>
      <c r="J5" s="43"/>
    </row>
    <row r="6" spans="2:10">
      <c r="B6" s="61" t="s">
        <v>66</v>
      </c>
      <c r="C6" s="63"/>
      <c r="D6" s="61" t="s">
        <v>282</v>
      </c>
      <c r="E6" s="62"/>
      <c r="F6" s="62"/>
      <c r="G6" s="62"/>
      <c r="H6" s="63"/>
      <c r="I6" s="43"/>
      <c r="J6" s="43"/>
    </row>
    <row r="7" spans="2:10" ht="13.5" thickBot="1">
      <c r="I7" s="43"/>
      <c r="J7" s="43"/>
    </row>
    <row r="8" spans="2:10" ht="12.75" customHeight="1">
      <c r="B8" s="64"/>
      <c r="C8" s="65"/>
      <c r="D8" s="65"/>
      <c r="E8" s="65"/>
      <c r="F8" s="65"/>
      <c r="G8" s="65"/>
      <c r="H8" s="66"/>
      <c r="I8" s="43"/>
      <c r="J8" s="43"/>
    </row>
    <row r="9" spans="2:10" ht="13.5" customHeight="1" thickBot="1">
      <c r="B9" s="67"/>
      <c r="C9" s="68"/>
      <c r="D9" s="68"/>
      <c r="E9" s="68"/>
      <c r="F9" s="68"/>
      <c r="G9" s="68"/>
      <c r="H9" s="6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79" t="s">
        <v>173</v>
      </c>
      <c r="C31" s="80"/>
      <c r="D31" s="81"/>
      <c r="E31" s="81"/>
      <c r="F31" s="81"/>
      <c r="G31" s="81"/>
      <c r="H31" s="81"/>
      <c r="I31" s="56"/>
      <c r="J31" s="56"/>
    </row>
    <row r="32" spans="2:10">
      <c r="B32" s="82" t="s">
        <v>174</v>
      </c>
      <c r="C32" s="81"/>
      <c r="D32" s="79" t="s">
        <v>175</v>
      </c>
      <c r="E32" s="80"/>
      <c r="F32" s="80"/>
      <c r="G32" s="80"/>
      <c r="H32" s="80"/>
      <c r="I32" s="56"/>
      <c r="J32" s="56"/>
    </row>
    <row r="33" spans="2:10">
      <c r="B33" s="46">
        <v>9001</v>
      </c>
      <c r="C33" s="47"/>
      <c r="D33" s="83" t="s">
        <v>236</v>
      </c>
      <c r="E33" s="84"/>
      <c r="F33" s="84"/>
      <c r="G33" s="84"/>
      <c r="H33" s="85"/>
      <c r="I33" s="56"/>
      <c r="J33" s="56"/>
    </row>
    <row r="34" spans="2:10" ht="21">
      <c r="B34" s="50" t="s">
        <v>240</v>
      </c>
      <c r="C34" s="49"/>
      <c r="D34" s="86"/>
      <c r="E34" s="87"/>
      <c r="F34" s="87"/>
      <c r="G34" s="87"/>
      <c r="H34" s="88"/>
      <c r="I34" s="57"/>
      <c r="J34" s="58"/>
    </row>
    <row r="35" spans="2:10" ht="0.75" customHeight="1">
      <c r="B35" s="92"/>
      <c r="C35" s="93"/>
      <c r="D35" s="89"/>
      <c r="E35" s="90"/>
      <c r="F35" s="90"/>
      <c r="G35" s="90"/>
      <c r="H35" s="91"/>
      <c r="I35" s="59"/>
      <c r="J35" s="56"/>
    </row>
    <row r="36" spans="2:10">
      <c r="B36" s="48">
        <v>9002</v>
      </c>
      <c r="C36" s="49"/>
      <c r="D36" s="83" t="s">
        <v>237</v>
      </c>
      <c r="E36" s="84"/>
      <c r="F36" s="84"/>
      <c r="G36" s="84"/>
      <c r="H36" s="85"/>
      <c r="I36" s="56"/>
      <c r="J36" s="56"/>
    </row>
    <row r="37" spans="2:10" ht="70.5" customHeight="1">
      <c r="B37" s="60" t="s">
        <v>241</v>
      </c>
      <c r="C37" s="49"/>
      <c r="D37" s="89"/>
      <c r="E37" s="90"/>
      <c r="F37" s="90"/>
      <c r="G37" s="90"/>
      <c r="H37" s="91"/>
      <c r="I37" s="56"/>
      <c r="J37" s="56"/>
    </row>
    <row r="38" spans="2:10">
      <c r="B38" s="46">
        <v>9003</v>
      </c>
      <c r="C38" s="47"/>
      <c r="D38" s="94" t="s">
        <v>238</v>
      </c>
      <c r="E38" s="95"/>
      <c r="F38" s="95"/>
      <c r="G38" s="95"/>
      <c r="H38" s="95"/>
      <c r="I38" s="56"/>
      <c r="J38" s="56"/>
    </row>
    <row r="39" spans="2:10">
      <c r="B39" s="51" t="s">
        <v>176</v>
      </c>
      <c r="D39" s="95"/>
      <c r="E39" s="95"/>
      <c r="F39" s="95"/>
      <c r="G39" s="95"/>
      <c r="H39" s="95"/>
      <c r="I39" s="57"/>
      <c r="J39" s="58"/>
    </row>
    <row r="40" spans="2:10" ht="18.75" customHeight="1">
      <c r="B40" s="92"/>
      <c r="C40" s="93"/>
      <c r="D40" s="95"/>
      <c r="E40" s="95"/>
      <c r="F40" s="95"/>
      <c r="G40" s="95"/>
      <c r="H40" s="95"/>
      <c r="I40" s="59"/>
      <c r="J40" s="56"/>
    </row>
    <row r="41" spans="2:10">
      <c r="B41" s="48">
        <v>9004</v>
      </c>
      <c r="C41" s="52"/>
      <c r="D41" s="83" t="s">
        <v>239</v>
      </c>
      <c r="E41" s="84"/>
      <c r="F41" s="84"/>
      <c r="G41" s="84"/>
      <c r="H41" s="85"/>
      <c r="I41" s="56"/>
      <c r="J41" s="56"/>
    </row>
    <row r="42" spans="2:10">
      <c r="B42" s="50" t="s">
        <v>176</v>
      </c>
      <c r="C42" s="52"/>
      <c r="D42" s="86"/>
      <c r="E42" s="87"/>
      <c r="F42" s="87"/>
      <c r="G42" s="87"/>
      <c r="H42" s="88"/>
      <c r="I42" s="56"/>
      <c r="J42" s="56"/>
    </row>
    <row r="43" spans="2:10" ht="47.25" customHeight="1">
      <c r="B43" s="92"/>
      <c r="C43" s="93"/>
      <c r="D43" s="89"/>
      <c r="E43" s="90"/>
      <c r="F43" s="90"/>
      <c r="G43" s="90"/>
      <c r="H43" s="91"/>
      <c r="I43" s="56"/>
      <c r="J43" s="56"/>
    </row>
    <row r="44" spans="2:10">
      <c r="B44" s="46">
        <v>9005</v>
      </c>
      <c r="C44" s="47"/>
      <c r="D44" s="83" t="s">
        <v>261</v>
      </c>
      <c r="E44" s="84"/>
      <c r="F44" s="84"/>
      <c r="G44" s="84"/>
      <c r="H44" s="85"/>
    </row>
    <row r="45" spans="2:10">
      <c r="B45" s="51" t="s">
        <v>177</v>
      </c>
      <c r="D45" s="86"/>
      <c r="E45" s="102"/>
      <c r="F45" s="102"/>
      <c r="G45" s="102"/>
      <c r="H45" s="88"/>
    </row>
    <row r="46" spans="2:10">
      <c r="B46" s="53" t="s">
        <v>178</v>
      </c>
      <c r="C46" s="54"/>
      <c r="D46" s="89"/>
      <c r="E46" s="90"/>
      <c r="F46" s="90"/>
      <c r="G46" s="90"/>
      <c r="H46" s="91"/>
    </row>
    <row r="47" spans="2:10">
      <c r="B47" s="46">
        <v>9007</v>
      </c>
      <c r="C47" s="47"/>
      <c r="D47" s="83" t="s">
        <v>242</v>
      </c>
      <c r="E47" s="84"/>
      <c r="F47" s="84"/>
      <c r="G47" s="84"/>
      <c r="H47" s="85"/>
    </row>
    <row r="48" spans="2:10">
      <c r="B48" s="53" t="s">
        <v>73</v>
      </c>
      <c r="C48" s="54"/>
      <c r="D48" s="89"/>
      <c r="E48" s="90"/>
      <c r="F48" s="90"/>
      <c r="G48" s="90"/>
      <c r="H48" s="91"/>
    </row>
    <row r="49" spans="2:8">
      <c r="B49" s="46">
        <v>9008</v>
      </c>
      <c r="C49" s="47"/>
      <c r="D49" s="83" t="s">
        <v>243</v>
      </c>
      <c r="E49" s="84"/>
      <c r="F49" s="84"/>
      <c r="G49" s="84"/>
      <c r="H49" s="85"/>
    </row>
    <row r="50" spans="2:8" ht="17.25" customHeight="1">
      <c r="B50" s="53" t="s">
        <v>74</v>
      </c>
      <c r="C50" s="54"/>
      <c r="D50" s="89"/>
      <c r="E50" s="90"/>
      <c r="F50" s="90"/>
      <c r="G50" s="90"/>
      <c r="H50" s="91"/>
    </row>
    <row r="51" spans="2:8">
      <c r="B51" s="46">
        <v>9010</v>
      </c>
      <c r="C51" s="47"/>
      <c r="D51" s="83" t="s">
        <v>179</v>
      </c>
      <c r="E51" s="84"/>
      <c r="F51" s="84"/>
      <c r="G51" s="84"/>
      <c r="H51" s="85"/>
    </row>
    <row r="52" spans="2:8">
      <c r="B52" s="53" t="s">
        <v>75</v>
      </c>
      <c r="C52" s="54"/>
      <c r="D52" s="89"/>
      <c r="E52" s="90"/>
      <c r="F52" s="90"/>
      <c r="G52" s="90"/>
      <c r="H52" s="91"/>
    </row>
    <row r="53" spans="2:8">
      <c r="B53" s="46">
        <v>9013</v>
      </c>
      <c r="C53" s="47"/>
      <c r="D53" s="83" t="s">
        <v>180</v>
      </c>
      <c r="E53" s="84"/>
      <c r="F53" s="84"/>
      <c r="G53" s="84"/>
      <c r="H53" s="85"/>
    </row>
    <row r="54" spans="2:8">
      <c r="B54" s="53" t="s">
        <v>76</v>
      </c>
      <c r="C54" s="54"/>
      <c r="D54" s="89"/>
      <c r="E54" s="90"/>
      <c r="F54" s="90"/>
      <c r="G54" s="90"/>
      <c r="H54" s="91"/>
    </row>
    <row r="55" spans="2:8">
      <c r="B55" s="46">
        <v>9014</v>
      </c>
      <c r="C55" s="47"/>
      <c r="D55" s="83" t="s">
        <v>77</v>
      </c>
      <c r="E55" s="84"/>
      <c r="F55" s="84"/>
      <c r="G55" s="84"/>
      <c r="H55" s="85"/>
    </row>
    <row r="56" spans="2:8">
      <c r="B56" s="55" t="s">
        <v>77</v>
      </c>
      <c r="C56" s="54"/>
      <c r="D56" s="96"/>
      <c r="E56" s="97"/>
      <c r="F56" s="97"/>
      <c r="G56" s="97"/>
      <c r="H56" s="98"/>
    </row>
    <row r="57" spans="2:8">
      <c r="B57" s="46">
        <v>9015</v>
      </c>
      <c r="C57" s="47"/>
      <c r="D57" s="83" t="s">
        <v>181</v>
      </c>
      <c r="E57" s="84"/>
      <c r="F57" s="84"/>
      <c r="G57" s="84"/>
      <c r="H57" s="85"/>
    </row>
    <row r="58" spans="2:8">
      <c r="B58" s="55" t="s">
        <v>78</v>
      </c>
      <c r="C58" s="54"/>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4" zoomScale="70" zoomScaleNormal="70" workbookViewId="0">
      <selection activeCell="H34" sqref="H34:I3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3" t="s">
        <v>14</v>
      </c>
      <c r="E1" s="104"/>
      <c r="F1" s="104"/>
      <c r="G1" s="104"/>
      <c r="H1" s="104"/>
      <c r="I1" s="104"/>
      <c r="J1" s="104"/>
      <c r="K1" s="104"/>
      <c r="L1" s="105"/>
    </row>
    <row r="2" spans="1:15" ht="13.5" customHeight="1">
      <c r="D2" s="31"/>
      <c r="E2" s="31"/>
      <c r="F2" s="31"/>
      <c r="G2" s="31"/>
      <c r="H2" s="31"/>
      <c r="I2" s="31"/>
      <c r="J2" s="31"/>
      <c r="K2" s="31"/>
      <c r="L2" s="2"/>
    </row>
    <row r="3" spans="1:15" ht="19.5" customHeight="1">
      <c r="D3" s="23" t="s">
        <v>0</v>
      </c>
      <c r="E3" s="24"/>
      <c r="F3" s="32" t="str">
        <f>'Information-General Settings'!D4</f>
        <v>Borirak</v>
      </c>
      <c r="G3" s="29"/>
      <c r="I3" s="3"/>
      <c r="J3" s="33"/>
      <c r="K3" s="33"/>
      <c r="L3" s="33"/>
    </row>
    <row r="4" spans="1:15" ht="19.5" customHeight="1">
      <c r="D4" s="3" t="s">
        <v>68</v>
      </c>
      <c r="E4" s="25"/>
      <c r="F4" s="32" t="str">
        <f>'Information-General Settings'!D5</f>
        <v>Mongkolget</v>
      </c>
      <c r="G4" s="29"/>
      <c r="I4" s="3"/>
      <c r="J4" s="33"/>
      <c r="K4" s="33"/>
      <c r="L4" s="33"/>
    </row>
    <row r="5" spans="1:15" ht="19.5" customHeight="1">
      <c r="D5" s="110" t="s">
        <v>67</v>
      </c>
      <c r="E5" s="111"/>
      <c r="F5" s="32" t="str">
        <f>'Information-General Settings'!D6</f>
        <v>TIME0070</v>
      </c>
      <c r="G5" s="29"/>
      <c r="I5" s="3"/>
      <c r="J5" s="33"/>
      <c r="K5" s="33"/>
      <c r="L5" s="33"/>
    </row>
    <row r="6" spans="1:15" ht="19.5" customHeight="1" thickBot="1">
      <c r="E6" s="3"/>
      <c r="F6" s="3"/>
      <c r="G6" s="3"/>
      <c r="H6" s="4"/>
      <c r="J6" s="112"/>
      <c r="K6" s="112"/>
      <c r="L6" s="112"/>
    </row>
    <row r="7" spans="1:15" ht="12.75" customHeight="1">
      <c r="B7" s="1">
        <f>MONTH(E9)</f>
        <v>10</v>
      </c>
      <c r="C7" s="124"/>
      <c r="D7" s="126">
        <v>44105</v>
      </c>
      <c r="E7" s="127"/>
      <c r="F7" s="130" t="s">
        <v>6</v>
      </c>
      <c r="G7" s="130" t="s">
        <v>15</v>
      </c>
      <c r="H7" s="120" t="s">
        <v>5</v>
      </c>
      <c r="I7" s="121"/>
      <c r="J7" s="116" t="s">
        <v>3</v>
      </c>
      <c r="K7" s="118" t="s">
        <v>10</v>
      </c>
      <c r="L7" s="116" t="s">
        <v>4</v>
      </c>
    </row>
    <row r="8" spans="1:15" ht="23.25" customHeight="1" thickBot="1">
      <c r="C8" s="125"/>
      <c r="D8" s="128"/>
      <c r="E8" s="129"/>
      <c r="F8" s="131"/>
      <c r="G8" s="132"/>
      <c r="H8" s="122"/>
      <c r="I8" s="123"/>
      <c r="J8" s="117"/>
      <c r="K8" s="119"/>
      <c r="L8" s="117"/>
    </row>
    <row r="9" spans="1:15" ht="29.1" customHeight="1" thickBot="1">
      <c r="A9" s="5">
        <f t="shared" ref="A9:A37" si="0">IF(OR(C9="f",C9="u",C9="F",C9="U"),"",IF(OR(B9=1,B9=2,B9=3,B9=4,B9=5),1,""))</f>
        <v>1</v>
      </c>
      <c r="B9" s="6">
        <f t="shared" ref="B9:B36" si="1">WEEKDAY(E9,2)</f>
        <v>4</v>
      </c>
      <c r="C9" s="7"/>
      <c r="D9" s="8" t="str">
        <f>IF(B9=1,"Mo",IF(B9=2,"Tue",IF(B9=3,"Wed",IF(B9=4,"Thu",IF(B9=5,"Fri",IF(B9=6,"Sat",IF(B9=7,"Sun","")))))))</f>
        <v>Thu</v>
      </c>
      <c r="E9" s="9">
        <f>+D7</f>
        <v>44105</v>
      </c>
      <c r="F9" s="10"/>
      <c r="G9" s="14">
        <v>9005</v>
      </c>
      <c r="H9" s="6" t="s">
        <v>286</v>
      </c>
      <c r="J9" s="14" t="s">
        <v>69</v>
      </c>
      <c r="K9" s="10"/>
      <c r="L9" s="11">
        <v>8</v>
      </c>
    </row>
    <row r="10" spans="1:15" ht="29.1" customHeight="1" thickBot="1">
      <c r="A10" s="5">
        <f t="shared" si="0"/>
        <v>1</v>
      </c>
      <c r="B10" s="6">
        <f t="shared" si="1"/>
        <v>5</v>
      </c>
      <c r="C10" s="12"/>
      <c r="D10" s="8" t="str">
        <f>IF(B10=1,"Mo",IF(B10=2,"Tue",IF(B10=3,"Wed",IF(B10=4,"Thu",IF(B10=5,"Fri",IF(B10=6,"Sat",IF(B10=7,"Sun","")))))))</f>
        <v>Fri</v>
      </c>
      <c r="E10" s="13">
        <f>+E9+1</f>
        <v>44106</v>
      </c>
      <c r="F10" s="10"/>
      <c r="G10" s="14">
        <v>9005</v>
      </c>
      <c r="H10" s="106" t="s">
        <v>285</v>
      </c>
      <c r="I10" s="106"/>
      <c r="J10" s="14" t="s">
        <v>69</v>
      </c>
      <c r="K10" s="14"/>
      <c r="L10" s="15">
        <v>8</v>
      </c>
      <c r="N10" s="6" t="s">
        <v>70</v>
      </c>
      <c r="O10" s="2">
        <f>COUNTIF($G$9:$G$38, 9001)</f>
        <v>0</v>
      </c>
    </row>
    <row r="11" spans="1:15" ht="29.1" customHeight="1" thickBot="1">
      <c r="A11" s="5" t="str">
        <f t="shared" si="0"/>
        <v/>
      </c>
      <c r="B11" s="6">
        <f t="shared" si="1"/>
        <v>6</v>
      </c>
      <c r="C11" s="12"/>
      <c r="D11" s="8" t="str">
        <f>IF(B11=1,"Mo",IF(B11=2,"Tue",IF(B11=3,"Wed",IF(B11=4,"Thu",IF(B11=5,"Fri",IF(B11=6,"Sat",IF(B11=7,"Sun","")))))))</f>
        <v>Sat</v>
      </c>
      <c r="E11" s="13">
        <f t="shared" ref="E11:E36" si="2">+E10+1</f>
        <v>44107</v>
      </c>
      <c r="F11" s="10"/>
      <c r="G11" s="14"/>
      <c r="H11" s="108"/>
      <c r="I11" s="108"/>
      <c r="J11" s="14"/>
      <c r="K11" s="14"/>
      <c r="L11" s="15"/>
      <c r="N11" s="6" t="s">
        <v>12</v>
      </c>
      <c r="O11" s="2">
        <f>COUNTIF($G$9:$G$38,9003)+COUNTIF($G$9:$G$38,9004)</f>
        <v>0</v>
      </c>
    </row>
    <row r="12" spans="1:15" ht="29.1" customHeight="1" thickBot="1">
      <c r="A12" s="5" t="str">
        <f t="shared" si="0"/>
        <v/>
      </c>
      <c r="B12" s="6">
        <f t="shared" si="1"/>
        <v>7</v>
      </c>
      <c r="C12" s="12"/>
      <c r="D12" s="8" t="str">
        <f t="shared" ref="D12:D37" si="3">IF(B12=1,"Mo",IF(B12=2,"Tue",IF(B12=3,"Wed",IF(B12=4,"Thu",IF(B12=5,"Fri",IF(B12=6,"Sat",IF(B12=7,"Sun","")))))))</f>
        <v>Sun</v>
      </c>
      <c r="E12" s="13">
        <f t="shared" si="2"/>
        <v>44108</v>
      </c>
      <c r="F12" s="10"/>
      <c r="G12" s="14"/>
      <c r="H12" s="108"/>
      <c r="I12" s="108"/>
      <c r="J12" s="14"/>
      <c r="K12" s="14"/>
      <c r="L12" s="15"/>
      <c r="N12" s="1" t="s">
        <v>13</v>
      </c>
      <c r="O12" s="2">
        <f>COUNTIF($G$9:$G$38, 9005)</f>
        <v>19</v>
      </c>
    </row>
    <row r="13" spans="1:15" ht="29.1" customHeight="1" thickBot="1">
      <c r="A13" s="5">
        <f t="shared" si="0"/>
        <v>1</v>
      </c>
      <c r="B13" s="6">
        <f t="shared" si="1"/>
        <v>1</v>
      </c>
      <c r="C13" s="12"/>
      <c r="D13" s="8" t="str">
        <f t="shared" si="3"/>
        <v>Mo</v>
      </c>
      <c r="E13" s="13">
        <f t="shared" si="2"/>
        <v>44109</v>
      </c>
      <c r="F13" s="10"/>
      <c r="G13" s="14">
        <v>9005</v>
      </c>
      <c r="H13" s="106" t="s">
        <v>288</v>
      </c>
      <c r="I13" s="106"/>
      <c r="J13" s="14" t="s">
        <v>69</v>
      </c>
      <c r="K13" s="14"/>
      <c r="L13" s="15">
        <v>8</v>
      </c>
    </row>
    <row r="14" spans="1:15" ht="29.1" customHeight="1" thickBot="1">
      <c r="A14" s="5">
        <f t="shared" si="0"/>
        <v>1</v>
      </c>
      <c r="B14" s="6">
        <f t="shared" si="1"/>
        <v>2</v>
      </c>
      <c r="C14" s="12"/>
      <c r="D14" s="8" t="str">
        <f t="shared" si="3"/>
        <v>Tue</v>
      </c>
      <c r="E14" s="13">
        <f t="shared" si="2"/>
        <v>44110</v>
      </c>
      <c r="F14" s="10"/>
      <c r="G14" s="14">
        <v>9005</v>
      </c>
      <c r="H14" s="107" t="s">
        <v>299</v>
      </c>
      <c r="I14" s="107"/>
      <c r="J14" s="14" t="s">
        <v>69</v>
      </c>
      <c r="K14" s="14"/>
      <c r="L14" s="15">
        <v>8</v>
      </c>
    </row>
    <row r="15" spans="1:15" ht="29.1" customHeight="1" thickBot="1">
      <c r="A15" s="5">
        <f t="shared" si="0"/>
        <v>1</v>
      </c>
      <c r="B15" s="6">
        <f t="shared" si="1"/>
        <v>3</v>
      </c>
      <c r="C15" s="12"/>
      <c r="D15" s="8" t="str">
        <f t="shared" si="3"/>
        <v>Wed</v>
      </c>
      <c r="E15" s="13">
        <f t="shared" si="2"/>
        <v>44111</v>
      </c>
      <c r="F15" s="10"/>
      <c r="G15" s="14">
        <v>9005</v>
      </c>
      <c r="H15" s="134" t="s">
        <v>289</v>
      </c>
      <c r="I15" s="134"/>
      <c r="J15" s="14" t="s">
        <v>69</v>
      </c>
      <c r="K15" s="14"/>
      <c r="L15" s="15">
        <v>8</v>
      </c>
    </row>
    <row r="16" spans="1:15" ht="29.1" customHeight="1" thickBot="1">
      <c r="A16" s="5">
        <f t="shared" si="0"/>
        <v>1</v>
      </c>
      <c r="B16" s="6">
        <f t="shared" si="1"/>
        <v>4</v>
      </c>
      <c r="C16" s="12"/>
      <c r="D16" s="8" t="str">
        <f>IF(B16=1,"Mo",IF(B16=2,"Tue",IF(B16=3,"Wed",IF(B16=4,"Thu",IF(B16=5,"Fri",IF(B16=6,"Sat",IF(B16=7,"Sun","")))))))</f>
        <v>Thu</v>
      </c>
      <c r="E16" s="13">
        <f t="shared" si="2"/>
        <v>44112</v>
      </c>
      <c r="F16" s="10"/>
      <c r="G16" s="14">
        <v>9005</v>
      </c>
      <c r="H16" s="106" t="s">
        <v>287</v>
      </c>
      <c r="I16" s="106"/>
      <c r="J16" s="14" t="s">
        <v>69</v>
      </c>
      <c r="K16" s="14"/>
      <c r="L16" s="15">
        <v>8</v>
      </c>
    </row>
    <row r="17" spans="1:12" ht="29.1" customHeight="1" thickBot="1">
      <c r="A17" s="5">
        <f t="shared" si="0"/>
        <v>1</v>
      </c>
      <c r="B17" s="6">
        <f t="shared" si="1"/>
        <v>5</v>
      </c>
      <c r="C17" s="12"/>
      <c r="D17" s="8" t="str">
        <f>IF(B17=1,"Mo",IF(B17=2,"Tue",IF(B17=3,"Wed",IF(B17=4,"Thu",IF(B17=5,"Fri",IF(B17=6,"Sat",IF(B17=7,"Sun","")))))))</f>
        <v>Fri</v>
      </c>
      <c r="E17" s="13">
        <f t="shared" si="2"/>
        <v>44113</v>
      </c>
      <c r="F17" s="10"/>
      <c r="G17" s="14">
        <v>9005</v>
      </c>
      <c r="H17" s="113" t="s">
        <v>291</v>
      </c>
      <c r="I17" s="113"/>
      <c r="J17" s="14" t="s">
        <v>69</v>
      </c>
      <c r="K17" s="14"/>
      <c r="L17" s="15">
        <v>8</v>
      </c>
    </row>
    <row r="18" spans="1:12" ht="29.1" customHeight="1" thickBot="1">
      <c r="A18" s="5" t="str">
        <f t="shared" si="0"/>
        <v/>
      </c>
      <c r="B18" s="6">
        <f t="shared" si="1"/>
        <v>6</v>
      </c>
      <c r="C18" s="12"/>
      <c r="D18" s="8" t="str">
        <f>IF(B18=1,"Mo",IF(B18=2,"Tue",IF(B18=3,"Wed",IF(B18=4,"Thu",IF(B18=5,"Fri",IF(B18=6,"Sat",IF(B18=7,"Sun","")))))))</f>
        <v>Sat</v>
      </c>
      <c r="E18" s="13">
        <f t="shared" si="2"/>
        <v>44114</v>
      </c>
      <c r="F18" s="10"/>
      <c r="G18" s="14"/>
      <c r="H18" s="114"/>
      <c r="I18" s="115"/>
      <c r="J18" s="14"/>
      <c r="K18" s="14"/>
      <c r="L18" s="15"/>
    </row>
    <row r="19" spans="1:12" ht="29.1" customHeight="1" thickBot="1">
      <c r="A19" s="5" t="str">
        <f t="shared" si="0"/>
        <v/>
      </c>
      <c r="B19" s="6">
        <f t="shared" si="1"/>
        <v>7</v>
      </c>
      <c r="C19" s="12"/>
      <c r="D19" s="8" t="str">
        <f t="shared" si="3"/>
        <v>Sun</v>
      </c>
      <c r="E19" s="13">
        <f t="shared" si="2"/>
        <v>44115</v>
      </c>
      <c r="F19" s="10"/>
      <c r="G19" s="14"/>
      <c r="H19" s="133"/>
      <c r="I19" s="133"/>
      <c r="J19" s="14"/>
      <c r="K19" s="14"/>
      <c r="L19" s="15"/>
    </row>
    <row r="20" spans="1:12" ht="29.1" customHeight="1" thickBot="1">
      <c r="A20" s="5">
        <f t="shared" si="0"/>
        <v>1</v>
      </c>
      <c r="B20" s="6">
        <f t="shared" si="1"/>
        <v>1</v>
      </c>
      <c r="C20" s="12"/>
      <c r="D20" s="8" t="str">
        <f t="shared" si="3"/>
        <v>Mo</v>
      </c>
      <c r="E20" s="13">
        <f t="shared" si="2"/>
        <v>44116</v>
      </c>
      <c r="F20" s="10"/>
      <c r="G20" s="14">
        <v>9005</v>
      </c>
      <c r="H20" s="107" t="s">
        <v>292</v>
      </c>
      <c r="I20" s="107"/>
      <c r="J20" s="14" t="s">
        <v>69</v>
      </c>
      <c r="K20" s="14"/>
      <c r="L20" s="15">
        <v>8</v>
      </c>
    </row>
    <row r="21" spans="1:12" ht="29.1" customHeight="1" thickBot="1">
      <c r="A21" s="5">
        <f t="shared" si="0"/>
        <v>1</v>
      </c>
      <c r="B21" s="6">
        <f t="shared" si="1"/>
        <v>2</v>
      </c>
      <c r="C21" s="12"/>
      <c r="D21" s="8" t="str">
        <f t="shared" si="3"/>
        <v>Tue</v>
      </c>
      <c r="E21" s="13">
        <f t="shared" si="2"/>
        <v>44117</v>
      </c>
      <c r="F21" s="10"/>
      <c r="G21" s="14"/>
      <c r="H21" s="109" t="s">
        <v>262</v>
      </c>
      <c r="I21" s="109"/>
      <c r="J21" s="14"/>
      <c r="K21" s="14"/>
      <c r="L21" s="15"/>
    </row>
    <row r="22" spans="1:12" ht="29.1" customHeight="1" thickBot="1">
      <c r="A22" s="5">
        <f t="shared" si="0"/>
        <v>1</v>
      </c>
      <c r="B22" s="6">
        <f t="shared" si="1"/>
        <v>3</v>
      </c>
      <c r="C22" s="12"/>
      <c r="D22" s="8" t="str">
        <f t="shared" si="3"/>
        <v>Wed</v>
      </c>
      <c r="E22" s="13">
        <f t="shared" si="2"/>
        <v>44118</v>
      </c>
      <c r="F22" s="10"/>
      <c r="G22" s="14">
        <v>9005</v>
      </c>
      <c r="H22" s="107" t="s">
        <v>293</v>
      </c>
      <c r="I22" s="107"/>
      <c r="J22" s="14" t="s">
        <v>69</v>
      </c>
      <c r="K22" s="14"/>
      <c r="L22" s="15">
        <v>8</v>
      </c>
    </row>
    <row r="23" spans="1:12" ht="29.1" customHeight="1" thickBot="1">
      <c r="A23" s="5">
        <f t="shared" si="0"/>
        <v>1</v>
      </c>
      <c r="B23" s="6">
        <f t="shared" si="1"/>
        <v>4</v>
      </c>
      <c r="C23" s="12"/>
      <c r="D23" s="8" t="str">
        <f t="shared" si="3"/>
        <v>Thu</v>
      </c>
      <c r="E23" s="13">
        <f t="shared" si="2"/>
        <v>44119</v>
      </c>
      <c r="F23" s="10"/>
      <c r="G23" s="14">
        <v>9005</v>
      </c>
      <c r="H23" s="106" t="s">
        <v>296</v>
      </c>
      <c r="I23" s="106"/>
      <c r="J23" s="14" t="s">
        <v>69</v>
      </c>
      <c r="K23" s="14"/>
      <c r="L23" s="15">
        <v>8</v>
      </c>
    </row>
    <row r="24" spans="1:12" ht="29.1" customHeight="1" thickBot="1">
      <c r="A24" s="5">
        <f t="shared" si="0"/>
        <v>1</v>
      </c>
      <c r="B24" s="6">
        <f t="shared" si="1"/>
        <v>5</v>
      </c>
      <c r="C24" s="12"/>
      <c r="D24" s="8" t="str">
        <f t="shared" si="3"/>
        <v>Fri</v>
      </c>
      <c r="E24" s="13">
        <f t="shared" si="2"/>
        <v>44120</v>
      </c>
      <c r="F24" s="10"/>
      <c r="G24" s="14">
        <v>9005</v>
      </c>
      <c r="H24" s="106" t="s">
        <v>301</v>
      </c>
      <c r="I24" s="106"/>
      <c r="J24" s="14" t="s">
        <v>69</v>
      </c>
      <c r="K24" s="14"/>
      <c r="L24" s="15">
        <v>8</v>
      </c>
    </row>
    <row r="25" spans="1:12" ht="29.1" customHeight="1" thickBot="1">
      <c r="A25" s="5" t="str">
        <f t="shared" si="0"/>
        <v/>
      </c>
      <c r="B25" s="6">
        <f t="shared" si="1"/>
        <v>6</v>
      </c>
      <c r="C25" s="12"/>
      <c r="D25" s="8" t="str">
        <f t="shared" si="3"/>
        <v>Sat</v>
      </c>
      <c r="E25" s="13">
        <f t="shared" si="2"/>
        <v>44121</v>
      </c>
      <c r="F25" s="10"/>
      <c r="G25" s="14"/>
      <c r="H25" s="106"/>
      <c r="I25" s="106"/>
      <c r="J25" s="14"/>
      <c r="K25" s="14"/>
      <c r="L25" s="15"/>
    </row>
    <row r="26" spans="1:12" ht="29.1" customHeight="1" thickBot="1">
      <c r="A26" s="5" t="str">
        <f t="shared" si="0"/>
        <v/>
      </c>
      <c r="B26" s="6">
        <f t="shared" si="1"/>
        <v>7</v>
      </c>
      <c r="C26" s="12"/>
      <c r="D26" s="8" t="str">
        <f t="shared" si="3"/>
        <v>Sun</v>
      </c>
      <c r="E26" s="13">
        <f t="shared" si="2"/>
        <v>44122</v>
      </c>
      <c r="F26" s="10"/>
      <c r="G26" s="14"/>
      <c r="H26" s="106"/>
      <c r="I26" s="106"/>
      <c r="J26" s="14"/>
      <c r="K26" s="14"/>
      <c r="L26" s="15"/>
    </row>
    <row r="27" spans="1:12" ht="29.1" customHeight="1" thickBot="1">
      <c r="A27" s="5">
        <f t="shared" si="0"/>
        <v>1</v>
      </c>
      <c r="B27" s="6">
        <f t="shared" si="1"/>
        <v>1</v>
      </c>
      <c r="C27" s="12"/>
      <c r="D27" s="8" t="str">
        <f t="shared" si="3"/>
        <v>Mo</v>
      </c>
      <c r="E27" s="13">
        <f t="shared" si="2"/>
        <v>44123</v>
      </c>
      <c r="F27" s="10"/>
      <c r="G27" s="14">
        <v>9005</v>
      </c>
      <c r="H27" s="106" t="s">
        <v>300</v>
      </c>
      <c r="I27" s="106"/>
      <c r="J27" s="14" t="s">
        <v>69</v>
      </c>
      <c r="K27" s="14"/>
      <c r="L27" s="15">
        <v>8</v>
      </c>
    </row>
    <row r="28" spans="1:12" ht="29.1" customHeight="1" thickBot="1">
      <c r="A28" s="5">
        <f t="shared" si="0"/>
        <v>1</v>
      </c>
      <c r="B28" s="6">
        <f t="shared" si="1"/>
        <v>2</v>
      </c>
      <c r="C28" s="12"/>
      <c r="D28" s="8" t="str">
        <f t="shared" si="3"/>
        <v>Tue</v>
      </c>
      <c r="E28" s="13">
        <f t="shared" si="2"/>
        <v>44124</v>
      </c>
      <c r="F28" s="10"/>
      <c r="G28" s="14">
        <v>9005</v>
      </c>
      <c r="H28" s="106" t="s">
        <v>294</v>
      </c>
      <c r="I28" s="106"/>
      <c r="J28" s="14" t="s">
        <v>69</v>
      </c>
      <c r="K28" s="14"/>
      <c r="L28" s="15">
        <v>8</v>
      </c>
    </row>
    <row r="29" spans="1:12" ht="29.1" customHeight="1" thickBot="1">
      <c r="A29" s="5">
        <f t="shared" si="0"/>
        <v>1</v>
      </c>
      <c r="B29" s="6">
        <f t="shared" si="1"/>
        <v>3</v>
      </c>
      <c r="C29" s="12"/>
      <c r="D29" s="8" t="str">
        <f t="shared" si="3"/>
        <v>Wed</v>
      </c>
      <c r="E29" s="13">
        <f t="shared" si="2"/>
        <v>44125</v>
      </c>
      <c r="F29" s="10"/>
      <c r="G29" s="14">
        <v>9005</v>
      </c>
      <c r="H29" s="106" t="s">
        <v>295</v>
      </c>
      <c r="I29" s="106"/>
      <c r="J29" s="14" t="s">
        <v>69</v>
      </c>
      <c r="K29" s="14"/>
      <c r="L29" s="15">
        <v>8</v>
      </c>
    </row>
    <row r="30" spans="1:12" ht="29.1" customHeight="1" thickBot="1">
      <c r="A30" s="5">
        <f t="shared" si="0"/>
        <v>1</v>
      </c>
      <c r="B30" s="6">
        <f t="shared" si="1"/>
        <v>4</v>
      </c>
      <c r="C30" s="12"/>
      <c r="D30" s="8" t="str">
        <f t="shared" si="3"/>
        <v>Thu</v>
      </c>
      <c r="E30" s="13">
        <f t="shared" si="2"/>
        <v>44126</v>
      </c>
      <c r="F30" s="10"/>
      <c r="G30" s="14">
        <v>9005</v>
      </c>
      <c r="H30" s="106" t="s">
        <v>298</v>
      </c>
      <c r="I30" s="106"/>
      <c r="J30" s="14" t="s">
        <v>69</v>
      </c>
      <c r="K30" s="14"/>
      <c r="L30" s="15">
        <v>8</v>
      </c>
    </row>
    <row r="31" spans="1:12" ht="29.1" customHeight="1" thickBot="1">
      <c r="A31" s="5">
        <f t="shared" si="0"/>
        <v>1</v>
      </c>
      <c r="B31" s="6">
        <f t="shared" si="1"/>
        <v>5</v>
      </c>
      <c r="C31" s="12"/>
      <c r="D31" s="8" t="str">
        <f t="shared" si="3"/>
        <v>Fri</v>
      </c>
      <c r="E31" s="13">
        <f t="shared" si="2"/>
        <v>44127</v>
      </c>
      <c r="F31" s="10"/>
      <c r="G31" s="14"/>
      <c r="H31" s="109" t="s">
        <v>263</v>
      </c>
      <c r="I31" s="109"/>
      <c r="J31" s="14"/>
      <c r="K31" s="14"/>
      <c r="L31" s="15"/>
    </row>
    <row r="32" spans="1:12" ht="29.1" customHeight="1" thickBot="1">
      <c r="A32" s="5" t="str">
        <f t="shared" si="0"/>
        <v/>
      </c>
      <c r="B32" s="6">
        <f t="shared" si="1"/>
        <v>6</v>
      </c>
      <c r="C32" s="12"/>
      <c r="D32" s="8" t="str">
        <f t="shared" si="3"/>
        <v>Sat</v>
      </c>
      <c r="E32" s="13">
        <f t="shared" si="2"/>
        <v>44128</v>
      </c>
      <c r="F32" s="10"/>
      <c r="G32" s="14"/>
      <c r="H32" s="106"/>
      <c r="I32" s="106"/>
      <c r="J32" s="14"/>
      <c r="K32" s="14"/>
      <c r="L32" s="15"/>
    </row>
    <row r="33" spans="1:12" ht="29.1" customHeight="1" thickBot="1">
      <c r="A33" s="5" t="str">
        <f t="shared" si="0"/>
        <v/>
      </c>
      <c r="B33" s="6">
        <f t="shared" si="1"/>
        <v>7</v>
      </c>
      <c r="C33" s="12"/>
      <c r="D33" s="8" t="str">
        <f t="shared" si="3"/>
        <v>Sun</v>
      </c>
      <c r="E33" s="13">
        <f t="shared" si="2"/>
        <v>44129</v>
      </c>
      <c r="F33" s="10"/>
      <c r="G33" s="14"/>
      <c r="H33" s="106"/>
      <c r="I33" s="106"/>
      <c r="J33" s="14"/>
      <c r="K33" s="14"/>
      <c r="L33" s="15"/>
    </row>
    <row r="34" spans="1:12" ht="29.1" customHeight="1" thickBot="1">
      <c r="A34" s="5">
        <f t="shared" si="0"/>
        <v>1</v>
      </c>
      <c r="B34" s="6">
        <f t="shared" si="1"/>
        <v>1</v>
      </c>
      <c r="C34" s="12"/>
      <c r="D34" s="8" t="str">
        <f t="shared" si="3"/>
        <v>Mo</v>
      </c>
      <c r="E34" s="13">
        <f t="shared" si="2"/>
        <v>44130</v>
      </c>
      <c r="F34" s="10"/>
      <c r="G34" s="14">
        <v>9005</v>
      </c>
      <c r="H34" s="106" t="s">
        <v>297</v>
      </c>
      <c r="I34" s="106"/>
      <c r="J34" s="14" t="s">
        <v>69</v>
      </c>
      <c r="K34" s="14"/>
      <c r="L34" s="15">
        <v>8</v>
      </c>
    </row>
    <row r="35" spans="1:12" ht="29.1" customHeight="1" thickBot="1">
      <c r="A35" s="5">
        <f t="shared" si="0"/>
        <v>1</v>
      </c>
      <c r="B35" s="6">
        <f t="shared" si="1"/>
        <v>2</v>
      </c>
      <c r="C35" s="12"/>
      <c r="D35" s="8" t="str">
        <f t="shared" si="3"/>
        <v>Tue</v>
      </c>
      <c r="E35" s="13">
        <f t="shared" si="2"/>
        <v>44131</v>
      </c>
      <c r="F35" s="10"/>
      <c r="G35" s="14">
        <v>9005</v>
      </c>
      <c r="H35" s="106" t="s">
        <v>283</v>
      </c>
      <c r="I35" s="106"/>
      <c r="J35" s="14" t="s">
        <v>284</v>
      </c>
      <c r="K35" s="14"/>
      <c r="L35" s="15">
        <v>8</v>
      </c>
    </row>
    <row r="36" spans="1:12" ht="29.1" customHeight="1" thickBot="1">
      <c r="A36" s="5">
        <f t="shared" si="0"/>
        <v>1</v>
      </c>
      <c r="B36" s="6">
        <f t="shared" si="1"/>
        <v>3</v>
      </c>
      <c r="C36" s="12"/>
      <c r="D36" s="8" t="str">
        <f t="shared" si="3"/>
        <v>Wed</v>
      </c>
      <c r="E36" s="13">
        <f t="shared" si="2"/>
        <v>44132</v>
      </c>
      <c r="F36" s="10"/>
      <c r="G36" s="14">
        <v>9005</v>
      </c>
      <c r="H36" s="106" t="s">
        <v>283</v>
      </c>
      <c r="I36" s="106"/>
      <c r="J36" s="14" t="s">
        <v>284</v>
      </c>
      <c r="K36" s="14"/>
      <c r="L36" s="15">
        <v>8</v>
      </c>
    </row>
    <row r="37" spans="1:12" ht="29.1" customHeight="1" thickBot="1">
      <c r="A37" s="5">
        <f t="shared" si="0"/>
        <v>1</v>
      </c>
      <c r="B37" s="6">
        <f>WEEKDAY(E36+1,2)</f>
        <v>4</v>
      </c>
      <c r="C37" s="12"/>
      <c r="D37" s="8" t="str">
        <f t="shared" si="3"/>
        <v>Thu</v>
      </c>
      <c r="E37" s="16">
        <f>IF(MONTH(E36+1)&gt;MONTH(E36),"",E36+1)</f>
        <v>44133</v>
      </c>
      <c r="F37" s="10"/>
      <c r="G37" s="14">
        <v>9005</v>
      </c>
      <c r="H37" s="106" t="s">
        <v>283</v>
      </c>
      <c r="I37" s="106"/>
      <c r="J37" s="14" t="s">
        <v>284</v>
      </c>
      <c r="K37" s="14"/>
      <c r="L37" s="15">
        <v>8</v>
      </c>
    </row>
    <row r="38" spans="1:12" ht="29.1"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c r="G38" s="14">
        <v>9010</v>
      </c>
      <c r="H38" s="113" t="s">
        <v>290</v>
      </c>
      <c r="I38" s="106"/>
      <c r="J38" s="14"/>
      <c r="K38" s="14"/>
      <c r="L38" s="15"/>
    </row>
    <row r="39" spans="1:12" ht="30" customHeight="1" thickBot="1">
      <c r="D39" s="17"/>
      <c r="E39" s="19"/>
      <c r="F39" s="38"/>
      <c r="G39" s="39"/>
      <c r="H39" s="40"/>
      <c r="I39" s="37" t="s">
        <v>1</v>
      </c>
      <c r="J39" s="21"/>
      <c r="K39" s="18"/>
      <c r="L39" s="22">
        <f>SUM(L9:L38)</f>
        <v>152</v>
      </c>
    </row>
    <row r="40" spans="1:12" ht="30" customHeight="1" thickBot="1">
      <c r="D40" s="17"/>
      <c r="E40" s="18"/>
      <c r="F40" s="30"/>
      <c r="G40" s="30"/>
      <c r="H40" s="30"/>
      <c r="I40" s="20" t="s">
        <v>2</v>
      </c>
      <c r="J40" s="21"/>
      <c r="K40" s="18"/>
      <c r="L40" s="22">
        <f>SUM(L39/8)</f>
        <v>19</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4" priority="2071" stopIfTrue="1">
      <formula>IF($A9=1,B9,)</formula>
    </cfRule>
    <cfRule type="expression" dxfId="23" priority="2072" stopIfTrue="1">
      <formula>IF($A9="",B9,)</formula>
    </cfRule>
  </conditionalFormatting>
  <conditionalFormatting sqref="E9">
    <cfRule type="expression" dxfId="22" priority="2073" stopIfTrue="1">
      <formula>IF($A9="",B9,"")</formula>
    </cfRule>
  </conditionalFormatting>
  <conditionalFormatting sqref="E10:E37">
    <cfRule type="expression" dxfId="21" priority="2074" stopIfTrue="1">
      <formula>IF($A10&lt;&gt;1,B10,"")</formula>
    </cfRule>
  </conditionalFormatting>
  <conditionalFormatting sqref="D9:D37">
    <cfRule type="expression" dxfId="20" priority="2075" stopIfTrue="1">
      <formula>IF($A9="",B9,)</formula>
    </cfRule>
  </conditionalFormatting>
  <conditionalFormatting sqref="G9:G10 G12:G33">
    <cfRule type="expression" dxfId="19" priority="2076" stopIfTrue="1">
      <formula>#REF!="Freelancer"</formula>
    </cfRule>
    <cfRule type="expression" dxfId="18" priority="2077" stopIfTrue="1">
      <formula>#REF!="DTC Int. Staff"</formula>
    </cfRule>
  </conditionalFormatting>
  <conditionalFormatting sqref="G12 G15:G19 G22:G33">
    <cfRule type="expression" dxfId="17" priority="2069" stopIfTrue="1">
      <formula>$F$5="Freelancer"</formula>
    </cfRule>
    <cfRule type="expression" dxfId="16" priority="2070" stopIfTrue="1">
      <formula>$F$5="DTC Int. Staff"</formula>
    </cfRule>
  </conditionalFormatting>
  <conditionalFormatting sqref="G9:G10">
    <cfRule type="expression" dxfId="15" priority="19" stopIfTrue="1">
      <formula>#REF!="Freelancer"</formula>
    </cfRule>
    <cfRule type="expression" dxfId="14" priority="20" stopIfTrue="1">
      <formula>#REF!="DTC Int. Staff"</formula>
    </cfRule>
  </conditionalFormatting>
  <conditionalFormatting sqref="G9:G10">
    <cfRule type="expression" dxfId="13" priority="17" stopIfTrue="1">
      <formula>$F$5="Freelancer"</formula>
    </cfRule>
    <cfRule type="expression" dxfId="12" priority="18" stopIfTrue="1">
      <formula>$F$5="DTC Int. Staff"</formula>
    </cfRule>
  </conditionalFormatting>
  <conditionalFormatting sqref="G11">
    <cfRule type="expression" dxfId="11" priority="15" stopIfTrue="1">
      <formula>#REF!="Freelancer"</formula>
    </cfRule>
    <cfRule type="expression" dxfId="10" priority="16" stopIfTrue="1">
      <formula>#REF!="DTC Int. Staff"</formula>
    </cfRule>
  </conditionalFormatting>
  <conditionalFormatting sqref="G11">
    <cfRule type="expression" dxfId="9" priority="13" stopIfTrue="1">
      <formula>$F$5="Freelancer"</formula>
    </cfRule>
    <cfRule type="expression" dxfId="8" priority="14" stopIfTrue="1">
      <formula>$F$5="DTC Int. Staff"</formula>
    </cfRule>
  </conditionalFormatting>
  <conditionalFormatting sqref="C38">
    <cfRule type="expression" dxfId="7" priority="9" stopIfTrue="1">
      <formula>IF($A38=1,B38,)</formula>
    </cfRule>
    <cfRule type="expression" dxfId="6" priority="10" stopIfTrue="1">
      <formula>IF($A38="",B38,)</formula>
    </cfRule>
  </conditionalFormatting>
  <conditionalFormatting sqref="E38">
    <cfRule type="expression" dxfId="5" priority="11" stopIfTrue="1">
      <formula>IF($A38&lt;&gt;1,B38,"")</formula>
    </cfRule>
  </conditionalFormatting>
  <conditionalFormatting sqref="D38">
    <cfRule type="expression" dxfId="4" priority="12" stopIfTrue="1">
      <formula>IF($A38="",B38,)</formula>
    </cfRule>
  </conditionalFormatting>
  <conditionalFormatting sqref="G34: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9E09AE8-1757-4E7F-A882-253D39FA424F}">
          <x14:formula1>
            <xm:f>DropDownLists!$A$10:$A$115</xm:f>
          </x14:formula1>
          <xm:sqref>F10:F38</xm:sqref>
        </x14:dataValidation>
        <x14:dataValidation type="list" allowBlank="1" showInputMessage="1" showErrorMessage="1" xr:uid="{9FAA7243-5BB8-4120-B168-0490E66E25D0}">
          <x14:formula1>
            <xm:f>DropDownLists!$A$2:$A$115</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2" sqref="B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2020-11-10T04:23:59Z</dcterms:modified>
</cp:coreProperties>
</file>