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8_{9E0AAA93-09D9-4E15-A8EC-82BA181752AD}"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7" i="34" l="1"/>
  <c r="F5" i="34" l="1"/>
  <c r="F4" i="34"/>
  <c r="F3" i="34"/>
  <c r="E9" i="34" l="1"/>
  <c r="E10" i="34" s="1"/>
  <c r="E11" i="34" s="1"/>
  <c r="E12" i="34" s="1"/>
  <c r="E13" i="34" s="1"/>
  <c r="E14" i="34" s="1"/>
  <c r="E15" i="34" s="1"/>
  <c r="E16" i="34" s="1"/>
  <c r="E18" i="34" s="1"/>
  <c r="E20" i="34" l="1"/>
  <c r="E21" i="34" s="1"/>
  <c r="E22" i="34" s="1"/>
  <c r="E23" i="34" s="1"/>
  <c r="B7" i="34"/>
  <c r="B9" i="34"/>
  <c r="D9" i="34" s="1"/>
  <c r="L48" i="34"/>
  <c r="A9" i="34" l="1"/>
  <c r="B10" i="34"/>
  <c r="D10" i="34" l="1"/>
  <c r="A10" i="34"/>
  <c r="B11" i="34"/>
  <c r="E24" i="34"/>
  <c r="E25" i="34" s="1"/>
  <c r="E27" i="34" s="1"/>
  <c r="E29" i="34" s="1"/>
  <c r="E30" i="34" s="1"/>
  <c r="E31" i="34" s="1"/>
  <c r="E33" i="34" s="1"/>
  <c r="E34" i="34" s="1"/>
  <c r="E36" i="34" s="1"/>
  <c r="E38" i="34" s="1"/>
  <c r="E39" i="34" s="1"/>
  <c r="E40" i="34" s="1"/>
  <c r="E41" i="34" s="1"/>
  <c r="E42" i="34" s="1"/>
  <c r="E43" i="34" s="1"/>
  <c r="B12" i="34"/>
  <c r="E44" i="34" l="1"/>
  <c r="D11" i="34"/>
  <c r="A11" i="34"/>
  <c r="D12" i="34"/>
  <c r="A12" i="34"/>
  <c r="B13" i="34"/>
  <c r="E46" i="34" l="1"/>
  <c r="B46" i="34"/>
  <c r="B14" i="34"/>
  <c r="D13" i="34"/>
  <c r="A13" i="34"/>
  <c r="D46" i="34" l="1"/>
  <c r="A46" i="34"/>
  <c r="D14" i="34"/>
  <c r="A14" i="34"/>
  <c r="B15" i="34"/>
  <c r="D15" i="34" l="1"/>
  <c r="A15" i="34"/>
  <c r="B16" i="34"/>
  <c r="D16" i="34" s="1"/>
  <c r="A16" i="34" l="1"/>
  <c r="B18" i="34"/>
  <c r="D18" i="34" s="1"/>
  <c r="A18" i="34" l="1"/>
  <c r="B20" i="34"/>
  <c r="D20" i="34" s="1"/>
  <c r="B21" i="34" l="1"/>
  <c r="A20" i="34"/>
  <c r="D21" i="34" l="1"/>
  <c r="A21" i="34"/>
  <c r="B22" i="34"/>
  <c r="D22" i="34" l="1"/>
  <c r="A22" i="34"/>
  <c r="B23" i="34"/>
  <c r="D23" i="34" l="1"/>
  <c r="A23" i="34"/>
  <c r="B24" i="34"/>
  <c r="D24" i="34" l="1"/>
  <c r="A24" i="34"/>
  <c r="B25" i="34"/>
  <c r="D25" i="34" l="1"/>
  <c r="A25" i="34"/>
  <c r="B27" i="34"/>
  <c r="D27" i="34" l="1"/>
  <c r="A27" i="34"/>
  <c r="B29" i="34"/>
  <c r="D29" i="34" l="1"/>
  <c r="A29" i="34"/>
  <c r="B30" i="34"/>
  <c r="B31" i="34" l="1"/>
  <c r="D30" i="34"/>
  <c r="A30" i="34"/>
  <c r="D31" i="34" l="1"/>
  <c r="A31" i="34"/>
  <c r="B33" i="34"/>
  <c r="D33" i="34" l="1"/>
  <c r="A33" i="34"/>
  <c r="B34" i="34"/>
  <c r="D34" i="34" l="1"/>
  <c r="A34" i="34"/>
  <c r="B36" i="34"/>
  <c r="D36" i="34" l="1"/>
  <c r="A36" i="34"/>
  <c r="B38" i="34"/>
  <c r="D38" i="34" l="1"/>
  <c r="A38" i="34"/>
  <c r="B39" i="34"/>
  <c r="B40" i="34" l="1"/>
  <c r="D39" i="34"/>
  <c r="A39" i="34"/>
  <c r="D40" i="34" l="1"/>
  <c r="A40" i="34"/>
  <c r="B41" i="34"/>
  <c r="D41" i="34" l="1"/>
  <c r="A41" i="34"/>
  <c r="B42" i="34"/>
  <c r="B43" i="34" l="1"/>
  <c r="B44" i="34"/>
  <c r="D42" i="34"/>
  <c r="A42" i="34"/>
  <c r="D43" i="34" l="1"/>
  <c r="A43" i="34"/>
  <c r="D44" i="34"/>
  <c r="A44" i="34"/>
</calcChain>
</file>

<file path=xl/sharedStrings.xml><?xml version="1.0" encoding="utf-8"?>
<sst xmlns="http://schemas.openxmlformats.org/spreadsheetml/2006/main" count="385" uniqueCount="312">
  <si>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</si>
  <si>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</si>
  <si>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</si>
  <si>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</si>
  <si>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</si>
  <si>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</si>
  <si>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</si>
  <si>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</si>
  <si>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</si>
  <si>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</si>
  <si>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</si>
  <si>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</si>
  <si>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</si>
  <si>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</si>
  <si>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</si>
  <si>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</si>
  <si>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</si>
  <si>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</si>
  <si>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</si>
  <si>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</si>
  <si>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</si>
  <si>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</si>
  <si>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</si>
  <si>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</si>
  <si>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</si>
  <si>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</si>
  <si>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</si>
  <si>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</si>
  <si>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</si>
  <si>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</si>
  <si>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</si>
  <si>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</si>
  <si>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</si>
  <si>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</si>
  <si>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</si>
  <si>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</si>
  <si>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</si>
  <si>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</si>
  <si>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</si>
  <si>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</si>
  <si>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</si>
  <si>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</si>
  <si>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</si>
  <si>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</si>
  <si>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</si>
  <si>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</si>
  <si>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</si>
  <si>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</si>
  <si>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</si>
  <si>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</si>
  <si>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</si>
  <si>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</si>
  <si>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</si>
  <si>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</si>
  <si>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</si>
  <si>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</si>
  <si>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</si>
  <si>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</si>
  <si>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</si>
  <si>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</si>
  <si>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</si>
  <si>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</si>
  <si>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</si>
  <si>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</si>
  <si>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</si>
  <si>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</si>
  <si>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</si>
  <si>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</si>
  <si>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</si>
  <si>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</si>
  <si>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</si>
  <si>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</si>
  <si>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</si>
  <si>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</si>
  <si>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</si>
  <si>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</si>
  <si>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</si>
  <si>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</si>
  <si>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</si>
  <si>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</si>
  <si>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</si>
  <si>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</si>
  <si>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</si>
  <si>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</si>
  <si>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</si>
  <si>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</si>
  <si>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</si>
  <si>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</si>
  <si>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</si>
  <si>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</si>
  <si>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</si>
  <si>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</si>
  <si>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</si>
  <si>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</si>
  <si>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</si>
  <si>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</si>
  <si>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</si>
  <si>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</si>
  <si>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</si>
  <si>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</si>
  <si>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</si>
  <si>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</si>
  <si>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</si>
  <si>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</si>
  <si>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</si>
  <si>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</si>
  <si>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</si>
  <si>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</si>
  <si>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</si>
  <si>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</si>
  <si>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</si>
  <si>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</si>
  <si>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</si>
  <si>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</si>
  <si>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</si>
  <si>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</si>
  <si>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</si>
  <si>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</si>
  <si>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</si>
  <si>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</si>
  <si>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</si>
  <si>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</si>
  <si>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</si>
  <si>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</si>
  <si>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</si>
  <si>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</si>
  <si>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</si>
  <si>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</si>
  <si>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</si>
  <si>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</si>
  <si>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</si>
  <si>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</si>
  <si>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</si>
  <si>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</si>
  <si>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</si>
  <si>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</si>
  <si>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</si>
  <si>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</si>
  <si>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</si>
  <si>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</si>
  <si>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</si>
  <si>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</si>
  <si>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</si>
  <si>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</si>
  <si>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</si>
  <si>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</si>
  <si>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</si>
  <si>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</si>
  <si>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</si>
  <si>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</si>
  <si>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</si>
  <si>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</si>
  <si>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</si>
  <si>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</si>
  <si>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</si>
  <si>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</si>
  <si>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</si>
  <si>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</si>
  <si>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</si>
  <si>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</si>
  <si>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</si>
  <si>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</si>
  <si>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</si>
  <si>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</si>
  <si>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</si>
  <si>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</si>
  <si>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</si>
  <si>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</si>
  <si>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</si>
  <si>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</si>
  <si>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</si>
  <si>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</si>
  <si>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</si>
  <si>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</si>
  <si>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</si>
  <si>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</si>
  <si>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</si>
  <si>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</si>
  <si>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</si>
  <si>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</si>
  <si>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</si>
  <si>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</si>
  <si>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</si>
  <si>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</si>
  <si>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</si>
  <si>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</si>
  <si>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</si>
  <si>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</si>
  <si>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</si>
  <si>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</si>
  <si>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</si>
  <si>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</si>
  <si>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</si>
  <si>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</si>
  <si>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</si>
  <si>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</si>
  <si>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</si>
  <si>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</si>
  <si>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</si>
  <si>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</si>
  <si>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</si>
  <si>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</si>
  <si>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</si>
  <si>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</si>
  <si>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</si>
  <si>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</si>
  <si>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</si>
  <si>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</si>
  <si>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</si>
  <si>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</si>
  <si>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</si>
  <si>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</si>
  <si>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</si>
  <si>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</si>
  <si>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</si>
  <si>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</si>
  <si>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</si>
  <si>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</si>
  <si>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</si>
  <si>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</si>
  <si>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</si>
  <si>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</si>
  <si>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</si>
  <si>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</si>
  <si>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</si>
  <si>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</si>
  <si>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</si>
  <si>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</si>
  <si>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</si>
  <si>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</si>
  <si>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</si>
  <si>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</si>
  <si>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</si>
  <si>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</si>
  <si>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</si>
  <si>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</si>
  <si>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</si>
  <si>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</si>
  <si>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</si>
  <si>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</si>
  <si>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</si>
  <si>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</si>
  <si>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</si>
  <si>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</si>
  <si>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</si>
  <si>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</si>
  <si>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</si>
  <si>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</si>
  <si>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</si>
  <si>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</si>
  <si>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</si>
  <si>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</si>
  <si>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</si>
  <si>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</si>
  <si>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</si>
  <si>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</si>
  <si>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</si>
  <si>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</si>
  <si>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</si>
  <si>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</si>
  <si>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</si>
  <si>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</si>
  <si>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</si>
  <si>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</si>
  <si>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</si>
  <si>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</si>
  <si>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</si>
  <si>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</si>
  <si>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</si>
  <si>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</si>
  <si>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</si>
  <si>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</si>
  <si>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</si>
  <si>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</si>
  <si>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</si>
  <si>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</si>
  <si>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</si>
  <si>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</si>
  <si>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</si>
  <si>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</si>
  <si>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049</t>
  </si>
  <si>
    <t>Theenida</t>
  </si>
  <si>
    <t>Mahathanapat</t>
  </si>
  <si>
    <t>EA Tools Comparison</t>
  </si>
  <si>
    <t>SAM, TIME</t>
  </si>
  <si>
    <t>SAM Server's Environment Check Up and Installation Report</t>
  </si>
  <si>
    <t>EA Tools Installation and Installation Report</t>
  </si>
  <si>
    <t>Meeting with NBTC and Focus group slide</t>
  </si>
  <si>
    <t>NBTC, TIME</t>
  </si>
  <si>
    <t>Meeting with K. Darin about Project Plan</t>
  </si>
  <si>
    <t>SAM</t>
  </si>
  <si>
    <t>Focus Group and Inception Report</t>
  </si>
  <si>
    <t>Inception Report</t>
  </si>
  <si>
    <t>Inception Report and Discussion with Aj. Jo about EA Tools</t>
  </si>
  <si>
    <t>Incpetion Report</t>
  </si>
  <si>
    <t>Thu</t>
  </si>
  <si>
    <t>Focus Group Agenda and Questionnanire</t>
  </si>
  <si>
    <t>SAM Inception Report Print and Project Plan</t>
  </si>
  <si>
    <t>Focus Group Slide</t>
  </si>
  <si>
    <t>Project Plan</t>
  </si>
  <si>
    <t>EA to-be topic guideline</t>
  </si>
  <si>
    <t>SAM working team meeting</t>
  </si>
  <si>
    <t>Wed</t>
  </si>
  <si>
    <t>AS Report Review and Inception Report</t>
  </si>
  <si>
    <t>Fri</t>
  </si>
  <si>
    <t>Inception Report and Focus Group slide</t>
  </si>
  <si>
    <t>Innception Report and Focus group slide</t>
  </si>
  <si>
    <t>Inception Report and Focus group slide</t>
  </si>
  <si>
    <t xml:space="preserve">Inception Report </t>
  </si>
  <si>
    <t>Project Plan + Discussion with K. Darin + Slide for Working Team Meeting</t>
  </si>
  <si>
    <t xml:space="preserve">Discussion with K. Darin about Project Plan </t>
  </si>
  <si>
    <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</si>
</sst>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 fillId="0" borderId="18" xfId="0" quotePrefix="1" applyFont="1" applyFill="1" applyBorder="1" applyAlignment="1">
      <alignment horizontal="center"/>
    </xf>
    <xf numFmtId="0" fontId="20"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23" xfId="0" applyFont="1" applyBorder="1" applyAlignment="1" applyProtection="1">
      <alignment vertical="center" wrapText="1"/>
      <protection locked="0"/>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281</v>
      </c>
      <c r="E4" s="105"/>
      <c r="F4" s="105"/>
      <c r="G4" s="105"/>
      <c r="H4" s="104"/>
      <c r="I4" s="44"/>
      <c r="J4" s="44"/>
    </row>
    <row r="5" spans="2:10">
      <c r="B5" s="88" t="s">
        <v>65</v>
      </c>
      <c r="C5" s="90"/>
      <c r="D5" s="88" t="s">
        <v>282</v>
      </c>
      <c r="E5" s="89"/>
      <c r="F5" s="89"/>
      <c r="G5" s="89"/>
      <c r="H5" s="90"/>
      <c r="I5" s="44"/>
      <c r="J5" s="44"/>
    </row>
    <row r="6" spans="2:10">
      <c r="B6" s="88" t="s">
        <v>66</v>
      </c>
      <c r="C6" s="90"/>
      <c r="D6" s="136" t="s">
        <v>280</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8"/>
  <sheetViews>
    <sheetView showGridLines="0" tabSelected="1" topLeftCell="D1" zoomScale="70" zoomScaleNormal="70" workbookViewId="0">
      <selection activeCell="L13" sqref="L1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6.8554687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34" t="s">
        <v>67</v>
      </c>
      <c r="E5" s="135"/>
      <c r="F5" s="32" t="str">
        <f>'Information-General Settings'!D6</f>
        <v>049</v>
      </c>
      <c r="G5" s="29"/>
      <c r="I5" s="3"/>
      <c r="J5" s="33"/>
      <c r="K5" s="33"/>
      <c r="L5" s="33"/>
    </row>
    <row r="6" spans="1:15" ht="19.5" customHeight="1" thickBot="1">
      <c r="E6" s="3"/>
      <c r="F6" s="3"/>
      <c r="G6" s="3"/>
      <c r="H6" s="4"/>
      <c r="J6" s="120"/>
      <c r="K6" s="120"/>
      <c r="L6" s="120"/>
    </row>
    <row r="7" spans="1:15" ht="12.75" customHeight="1">
      <c r="B7" s="1">
        <f>MONTH(E9)</f>
        <v>10</v>
      </c>
      <c r="C7" s="108"/>
      <c r="D7" s="110">
        <v>44105</v>
      </c>
      <c r="E7" s="111"/>
      <c r="F7" s="114" t="s">
        <v>6</v>
      </c>
      <c r="G7" s="114" t="s">
        <v>15</v>
      </c>
      <c r="H7" s="127" t="s">
        <v>5</v>
      </c>
      <c r="I7" s="128"/>
      <c r="J7" s="123" t="s">
        <v>3</v>
      </c>
      <c r="K7" s="125" t="s">
        <v>10</v>
      </c>
      <c r="L7" s="123" t="s">
        <v>4</v>
      </c>
    </row>
    <row r="8" spans="1:15" ht="23.25" customHeight="1" thickBot="1">
      <c r="C8" s="109"/>
      <c r="D8" s="112"/>
      <c r="E8" s="113"/>
      <c r="F8" s="115"/>
      <c r="G8" s="116"/>
      <c r="H8" s="129"/>
      <c r="I8" s="130"/>
      <c r="J8" s="124"/>
      <c r="K8" s="126"/>
      <c r="L8" s="124"/>
    </row>
    <row r="9" spans="1:15" ht="29.1" customHeight="1" thickBot="1">
      <c r="A9" s="5">
        <f t="shared" ref="A9:A44" si="0">IF(OR(C9="f",C9="u",C9="F",C9="U"),"",IF(OR(B9=1,B9=2,B9=3,B9=4,B9=5),1,""))</f>
        <v>1</v>
      </c>
      <c r="B9" s="6">
        <f t="shared" ref="B9:B43" si="1">WEEKDAY(E9,2)</f>
        <v>4</v>
      </c>
      <c r="C9" s="7"/>
      <c r="D9" s="8" t="str">
        <f>IF(B9=1,"Mo",IF(B9=2,"Tue",IF(B9=3,"Wed",IF(B9=4,"Thu",IF(B9=5,"Fri",IF(B9=6,"Sat",IF(B9=7,"Sun","")))))))</f>
        <v>Thu</v>
      </c>
      <c r="E9" s="9">
        <f>+D7</f>
        <v>44105</v>
      </c>
      <c r="F9" s="10" t="s">
        <v>215</v>
      </c>
      <c r="G9" s="14">
        <v>9001</v>
      </c>
      <c r="H9" s="107" t="s">
        <v>294</v>
      </c>
      <c r="I9" s="107"/>
      <c r="J9" s="10"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t="s">
        <v>215</v>
      </c>
      <c r="G10" s="14">
        <v>9001</v>
      </c>
      <c r="H10" s="107" t="s">
        <v>292</v>
      </c>
      <c r="I10" s="107"/>
      <c r="J10" s="14" t="s">
        <v>69</v>
      </c>
      <c r="K10" s="14"/>
      <c r="L10" s="15">
        <v>8</v>
      </c>
      <c r="N10" s="6" t="s">
        <v>70</v>
      </c>
      <c r="O10" s="2">
        <f>COUNTIF($G$9:$G$46, 9001)</f>
        <v>28</v>
      </c>
    </row>
    <row r="11" spans="1:15" ht="29.1" customHeight="1" thickBot="1">
      <c r="A11" s="5" t="str">
        <f t="shared" si="0"/>
        <v/>
      </c>
      <c r="B11" s="6">
        <f t="shared" si="1"/>
        <v>6</v>
      </c>
      <c r="C11" s="12"/>
      <c r="D11" s="8" t="str">
        <f>IF(B11=1,"Mo",IF(B11=2,"Tue",IF(B11=3,"Wed",IF(B11=4,"Thu",IF(B11=5,"Fri",IF(B11=6,"Sat",IF(B11=7,"Sun","")))))))</f>
        <v>Sat</v>
      </c>
      <c r="E11" s="13">
        <f t="shared" ref="E11:E43" si="2">+E10+1</f>
        <v>44107</v>
      </c>
      <c r="F11" s="10"/>
      <c r="G11" s="14"/>
      <c r="H11" s="119"/>
      <c r="I11" s="119"/>
      <c r="J11" s="14"/>
      <c r="K11" s="14"/>
      <c r="L11" s="15"/>
      <c r="N11" s="6" t="s">
        <v>12</v>
      </c>
      <c r="O11" s="2">
        <f>COUNTIF($G$9:$G$46,9003)+COUNTIF($G$9:$G$46,9004)</f>
        <v>0</v>
      </c>
    </row>
    <row r="12" spans="1:15" ht="29.1" customHeight="1" thickBot="1">
      <c r="A12" s="5" t="str">
        <f t="shared" si="0"/>
        <v/>
      </c>
      <c r="B12" s="6">
        <f t="shared" si="1"/>
        <v>7</v>
      </c>
      <c r="C12" s="12"/>
      <c r="D12" s="8" t="str">
        <f t="shared" ref="D12:D44" si="3">IF(B12=1,"Mo",IF(B12=2,"Tue",IF(B12=3,"Wed",IF(B12=4,"Thu",IF(B12=5,"Fri",IF(B12=6,"Sat",IF(B12=7,"Sun","")))))))</f>
        <v>Sun</v>
      </c>
      <c r="E12" s="13">
        <f t="shared" si="2"/>
        <v>44108</v>
      </c>
      <c r="F12" s="10"/>
      <c r="G12" s="14"/>
      <c r="H12" s="119"/>
      <c r="I12" s="119"/>
      <c r="J12" s="14"/>
      <c r="K12" s="14"/>
      <c r="L12" s="15"/>
      <c r="N12" s="1" t="s">
        <v>13</v>
      </c>
      <c r="O12" s="2">
        <f>COUNTIF($G$9:$G$46, 9005)</f>
        <v>0</v>
      </c>
    </row>
    <row r="13" spans="1:15" ht="29.1" customHeight="1" thickBot="1">
      <c r="A13" s="5">
        <f t="shared" si="0"/>
        <v>1</v>
      </c>
      <c r="B13" s="6">
        <f t="shared" si="1"/>
        <v>1</v>
      </c>
      <c r="C13" s="12"/>
      <c r="D13" s="8" t="str">
        <f t="shared" si="3"/>
        <v>Mo</v>
      </c>
      <c r="E13" s="13">
        <f t="shared" si="2"/>
        <v>44109</v>
      </c>
      <c r="F13" s="10" t="s">
        <v>215</v>
      </c>
      <c r="G13" s="14">
        <v>9001</v>
      </c>
      <c r="H13" s="107" t="s">
        <v>293</v>
      </c>
      <c r="I13" s="107"/>
      <c r="J13" s="14" t="s">
        <v>69</v>
      </c>
      <c r="K13" s="14"/>
      <c r="L13" s="15">
        <v>8</v>
      </c>
    </row>
    <row r="14" spans="1:15" ht="29.1" customHeight="1" thickBot="1">
      <c r="A14" s="5">
        <f t="shared" si="0"/>
        <v>1</v>
      </c>
      <c r="B14" s="6">
        <f t="shared" si="1"/>
        <v>2</v>
      </c>
      <c r="C14" s="12"/>
      <c r="D14" s="8" t="str">
        <f t="shared" si="3"/>
        <v>Tue</v>
      </c>
      <c r="E14" s="13">
        <f t="shared" si="2"/>
        <v>44110</v>
      </c>
      <c r="F14" s="10" t="s">
        <v>215</v>
      </c>
      <c r="G14" s="14">
        <v>9001</v>
      </c>
      <c r="H14" s="137" t="s">
        <v>285</v>
      </c>
      <c r="I14" s="137"/>
      <c r="J14" s="14" t="s">
        <v>284</v>
      </c>
      <c r="K14" s="14"/>
      <c r="L14" s="15">
        <v>8</v>
      </c>
    </row>
    <row r="15" spans="1:15" ht="29.1" customHeight="1" thickBot="1">
      <c r="A15" s="5">
        <f t="shared" si="0"/>
        <v>1</v>
      </c>
      <c r="B15" s="6">
        <f t="shared" si="1"/>
        <v>3</v>
      </c>
      <c r="C15" s="12"/>
      <c r="D15" s="8" t="str">
        <f t="shared" si="3"/>
        <v>Wed</v>
      </c>
      <c r="E15" s="13">
        <f t="shared" si="2"/>
        <v>44111</v>
      </c>
      <c r="F15" s="10" t="s">
        <v>215</v>
      </c>
      <c r="G15" s="14">
        <v>9001</v>
      </c>
      <c r="H15" s="138" t="s">
        <v>286</v>
      </c>
      <c r="I15" s="138"/>
      <c r="J15" s="14" t="s">
        <v>284</v>
      </c>
      <c r="K15" s="14"/>
      <c r="L15" s="15">
        <v>14</v>
      </c>
    </row>
    <row r="16" spans="1:15" ht="29.1" customHeight="1" thickBot="1">
      <c r="A16" s="5">
        <f t="shared" si="0"/>
        <v>1</v>
      </c>
      <c r="B16" s="6">
        <f t="shared" si="1"/>
        <v>4</v>
      </c>
      <c r="C16" s="12"/>
      <c r="D16" s="8" t="str">
        <f>IF(B16=1,"Mo",IF(B16=2,"Tue",IF(B16=3,"Wed",IF(B16=4,"Thu",IF(B16=5,"Fri",IF(B16=6,"Sat",IF(B16=7,"Sun","")))))))</f>
        <v>Thu</v>
      </c>
      <c r="E16" s="13">
        <f t="shared" si="2"/>
        <v>44112</v>
      </c>
      <c r="F16" s="10" t="s">
        <v>215</v>
      </c>
      <c r="G16" s="14">
        <v>9001</v>
      </c>
      <c r="H16" s="107" t="s">
        <v>283</v>
      </c>
      <c r="I16" s="107"/>
      <c r="J16" s="14" t="s">
        <v>69</v>
      </c>
      <c r="K16" s="14"/>
      <c r="L16" s="15">
        <v>10</v>
      </c>
    </row>
    <row r="17" spans="1:12" ht="29.1" customHeight="1" thickBot="1">
      <c r="A17" s="5"/>
      <c r="B17" s="6"/>
      <c r="C17" s="12"/>
      <c r="D17" s="8" t="s">
        <v>295</v>
      </c>
      <c r="E17" s="13">
        <v>44112</v>
      </c>
      <c r="F17" s="10" t="s">
        <v>19</v>
      </c>
      <c r="G17" s="14">
        <v>9001</v>
      </c>
      <c r="H17" s="63" t="s">
        <v>296</v>
      </c>
      <c r="I17" s="63"/>
      <c r="J17" s="14" t="s">
        <v>69</v>
      </c>
      <c r="K17" s="14"/>
      <c r="L17" s="15">
        <v>2</v>
      </c>
    </row>
    <row r="18" spans="1:12" ht="29.1" customHeight="1" thickBot="1">
      <c r="A18" s="5">
        <f t="shared" si="0"/>
        <v>1</v>
      </c>
      <c r="B18" s="6">
        <f t="shared" si="1"/>
        <v>5</v>
      </c>
      <c r="C18" s="12"/>
      <c r="D18" s="8" t="str">
        <f>IF(B18=1,"Mo",IF(B18=2,"Tue",IF(B18=3,"Wed",IF(B18=4,"Thu",IF(B18=5,"Fri",IF(B18=6,"Sat",IF(B18=7,"Sun","")))))))</f>
        <v>Fri</v>
      </c>
      <c r="E18" s="13">
        <f>+E16+1</f>
        <v>44113</v>
      </c>
      <c r="F18" s="10" t="s">
        <v>215</v>
      </c>
      <c r="G18" s="140">
        <v>9001</v>
      </c>
      <c r="H18" s="142" t="s">
        <v>297</v>
      </c>
      <c r="I18" s="142"/>
      <c r="J18" s="141" t="s">
        <v>69</v>
      </c>
      <c r="K18" s="14"/>
      <c r="L18" s="15">
        <v>3</v>
      </c>
    </row>
    <row r="19" spans="1:12" ht="29.1" customHeight="1" thickBot="1">
      <c r="A19" s="5"/>
      <c r="B19" s="6"/>
      <c r="C19" s="12"/>
      <c r="D19" s="8" t="s">
        <v>304</v>
      </c>
      <c r="E19" s="13">
        <v>44113</v>
      </c>
      <c r="F19" s="10" t="s">
        <v>19</v>
      </c>
      <c r="G19" s="14">
        <v>9001</v>
      </c>
      <c r="H19" s="139" t="s">
        <v>298</v>
      </c>
      <c r="I19" s="139"/>
      <c r="J19" s="14" t="s">
        <v>69</v>
      </c>
      <c r="K19" s="14"/>
      <c r="L19" s="15">
        <v>8</v>
      </c>
    </row>
    <row r="20" spans="1:12" ht="29.1" customHeight="1" thickBot="1">
      <c r="A20" s="5" t="str">
        <f t="shared" si="0"/>
        <v/>
      </c>
      <c r="B20" s="6">
        <f t="shared" si="1"/>
        <v>6</v>
      </c>
      <c r="C20" s="12"/>
      <c r="D20" s="8" t="str">
        <f>IF(B20=1,"Mo",IF(B20=2,"Tue",IF(B20=3,"Wed",IF(B20=4,"Thu",IF(B20=5,"Fri",IF(B20=6,"Sat",IF(B20=7,"Sun","")))))))</f>
        <v>Sat</v>
      </c>
      <c r="E20" s="13">
        <f>+E18+1</f>
        <v>44114</v>
      </c>
      <c r="F20" s="10"/>
      <c r="G20" s="14"/>
      <c r="H20" s="121"/>
      <c r="I20" s="122"/>
      <c r="J20" s="14"/>
      <c r="K20" s="14"/>
      <c r="L20" s="15"/>
    </row>
    <row r="21" spans="1:12" ht="29.1" customHeight="1" thickBot="1">
      <c r="A21" s="5" t="str">
        <f t="shared" si="0"/>
        <v/>
      </c>
      <c r="B21" s="6">
        <f t="shared" si="1"/>
        <v>7</v>
      </c>
      <c r="C21" s="12"/>
      <c r="D21" s="8" t="str">
        <f t="shared" si="3"/>
        <v>Sun</v>
      </c>
      <c r="E21" s="13">
        <f t="shared" si="2"/>
        <v>44115</v>
      </c>
      <c r="F21" s="10"/>
      <c r="G21" s="14"/>
      <c r="H21" s="118"/>
      <c r="I21" s="118"/>
      <c r="J21" s="14"/>
      <c r="K21" s="14"/>
      <c r="L21" s="15"/>
    </row>
    <row r="22" spans="1:12" ht="29.1" customHeight="1" thickBot="1">
      <c r="A22" s="5">
        <f t="shared" si="0"/>
        <v>1</v>
      </c>
      <c r="B22" s="6">
        <f t="shared" si="1"/>
        <v>1</v>
      </c>
      <c r="C22" s="12"/>
      <c r="D22" s="8" t="str">
        <f t="shared" si="3"/>
        <v>Mo</v>
      </c>
      <c r="E22" s="13">
        <f t="shared" si="2"/>
        <v>44116</v>
      </c>
      <c r="F22" s="10" t="s">
        <v>19</v>
      </c>
      <c r="G22" s="14">
        <v>9001</v>
      </c>
      <c r="H22" s="137" t="s">
        <v>298</v>
      </c>
      <c r="I22" s="137"/>
      <c r="J22" s="14" t="s">
        <v>69</v>
      </c>
      <c r="K22" s="14"/>
      <c r="L22" s="15">
        <v>8</v>
      </c>
    </row>
    <row r="23" spans="1:12" ht="29.1" customHeight="1" thickBot="1">
      <c r="A23" s="5">
        <f t="shared" si="0"/>
        <v>1</v>
      </c>
      <c r="B23" s="6">
        <f t="shared" si="1"/>
        <v>2</v>
      </c>
      <c r="C23" s="12"/>
      <c r="D23" s="8" t="str">
        <f t="shared" si="3"/>
        <v>Tue</v>
      </c>
      <c r="E23" s="13">
        <f t="shared" si="2"/>
        <v>44117</v>
      </c>
      <c r="F23" s="10"/>
      <c r="G23" s="14"/>
      <c r="H23" s="117" t="s">
        <v>262</v>
      </c>
      <c r="I23" s="117"/>
      <c r="J23" s="14"/>
      <c r="K23" s="14"/>
      <c r="L23" s="15"/>
    </row>
    <row r="24" spans="1:12" ht="29.1" customHeight="1" thickBot="1">
      <c r="A24" s="5">
        <f t="shared" si="0"/>
        <v>1</v>
      </c>
      <c r="B24" s="6">
        <f t="shared" si="1"/>
        <v>3</v>
      </c>
      <c r="C24" s="12"/>
      <c r="D24" s="8" t="str">
        <f t="shared" si="3"/>
        <v>Wed</v>
      </c>
      <c r="E24" s="13">
        <f t="shared" si="2"/>
        <v>44118</v>
      </c>
      <c r="F24" s="10" t="s">
        <v>19</v>
      </c>
      <c r="G24" s="14">
        <v>9001</v>
      </c>
      <c r="H24" s="137" t="s">
        <v>298</v>
      </c>
      <c r="I24" s="137"/>
      <c r="J24" s="14" t="s">
        <v>69</v>
      </c>
      <c r="K24" s="14"/>
      <c r="L24" s="15">
        <v>8</v>
      </c>
    </row>
    <row r="25" spans="1:12" ht="29.1" customHeight="1" thickBot="1">
      <c r="A25" s="5">
        <f t="shared" si="0"/>
        <v>1</v>
      </c>
      <c r="B25" s="6">
        <f t="shared" si="1"/>
        <v>4</v>
      </c>
      <c r="C25" s="12"/>
      <c r="D25" s="8" t="str">
        <f t="shared" si="3"/>
        <v>Thu</v>
      </c>
      <c r="E25" s="13">
        <f t="shared" si="2"/>
        <v>44119</v>
      </c>
      <c r="F25" s="10" t="s">
        <v>19</v>
      </c>
      <c r="G25" s="14">
        <v>9001</v>
      </c>
      <c r="H25" s="107" t="s">
        <v>287</v>
      </c>
      <c r="I25" s="107"/>
      <c r="J25" s="14" t="s">
        <v>288</v>
      </c>
      <c r="K25" s="14"/>
      <c r="L25" s="15">
        <v>8</v>
      </c>
    </row>
    <row r="26" spans="1:12" ht="29.1" customHeight="1" thickBot="1">
      <c r="A26" s="5"/>
      <c r="B26" s="6"/>
      <c r="C26" s="12"/>
      <c r="D26" s="8" t="s">
        <v>295</v>
      </c>
      <c r="E26" s="13">
        <v>44119</v>
      </c>
      <c r="F26" s="10" t="s">
        <v>215</v>
      </c>
      <c r="G26" s="14">
        <v>9001</v>
      </c>
      <c r="H26" s="62" t="s">
        <v>299</v>
      </c>
      <c r="I26" s="62"/>
      <c r="J26" s="14" t="s">
        <v>69</v>
      </c>
      <c r="K26" s="14"/>
      <c r="L26" s="15">
        <v>4</v>
      </c>
    </row>
    <row r="27" spans="1:12" ht="29.1" customHeight="1" thickBot="1">
      <c r="A27" s="5">
        <f t="shared" si="0"/>
        <v>1</v>
      </c>
      <c r="B27" s="6">
        <f t="shared" si="1"/>
        <v>5</v>
      </c>
      <c r="C27" s="12"/>
      <c r="D27" s="8" t="str">
        <f t="shared" si="3"/>
        <v>Fri</v>
      </c>
      <c r="E27" s="13">
        <f>+E25+1</f>
        <v>44120</v>
      </c>
      <c r="F27" s="10" t="s">
        <v>215</v>
      </c>
      <c r="G27" s="14">
        <v>9001</v>
      </c>
      <c r="H27" s="107" t="s">
        <v>289</v>
      </c>
      <c r="I27" s="107"/>
      <c r="J27" s="14" t="s">
        <v>290</v>
      </c>
      <c r="K27" s="14"/>
      <c r="L27" s="15">
        <v>3</v>
      </c>
    </row>
    <row r="28" spans="1:12" ht="29.1" customHeight="1" thickBot="1">
      <c r="A28" s="5"/>
      <c r="B28" s="6"/>
      <c r="C28" s="12"/>
      <c r="D28" s="8" t="s">
        <v>304</v>
      </c>
      <c r="E28" s="13">
        <v>44120</v>
      </c>
      <c r="F28" s="10" t="s">
        <v>215</v>
      </c>
      <c r="G28" s="14">
        <v>9001</v>
      </c>
      <c r="H28" s="137" t="s">
        <v>298</v>
      </c>
      <c r="I28" s="137"/>
      <c r="J28" s="14" t="s">
        <v>69</v>
      </c>
      <c r="K28" s="14"/>
      <c r="L28" s="15">
        <v>5</v>
      </c>
    </row>
    <row r="29" spans="1:12" ht="29.1" customHeight="1" thickBot="1">
      <c r="A29" s="5" t="str">
        <f t="shared" si="0"/>
        <v/>
      </c>
      <c r="B29" s="6">
        <f t="shared" si="1"/>
        <v>6</v>
      </c>
      <c r="C29" s="12"/>
      <c r="D29" s="8" t="str">
        <f t="shared" si="3"/>
        <v>Sat</v>
      </c>
      <c r="E29" s="13">
        <f>+E27+1</f>
        <v>44121</v>
      </c>
      <c r="F29" s="10"/>
      <c r="G29" s="14"/>
      <c r="H29" s="107"/>
      <c r="I29" s="107"/>
      <c r="J29" s="14"/>
      <c r="K29" s="14"/>
      <c r="L29" s="15"/>
    </row>
    <row r="30" spans="1:12" ht="29.1" customHeight="1" thickBot="1">
      <c r="A30" s="5" t="str">
        <f t="shared" si="0"/>
        <v/>
      </c>
      <c r="B30" s="6">
        <f t="shared" si="1"/>
        <v>7</v>
      </c>
      <c r="C30" s="12"/>
      <c r="D30" s="8" t="str">
        <f t="shared" si="3"/>
        <v>Sun</v>
      </c>
      <c r="E30" s="13">
        <f t="shared" si="2"/>
        <v>44122</v>
      </c>
      <c r="F30" s="10"/>
      <c r="G30" s="14"/>
      <c r="H30" s="107"/>
      <c r="I30" s="107"/>
      <c r="J30" s="14"/>
      <c r="K30" s="14"/>
      <c r="L30" s="15"/>
    </row>
    <row r="31" spans="1:12" ht="29.1" customHeight="1" thickBot="1">
      <c r="A31" s="5">
        <f t="shared" si="0"/>
        <v>1</v>
      </c>
      <c r="B31" s="6">
        <f t="shared" si="1"/>
        <v>1</v>
      </c>
      <c r="C31" s="12"/>
      <c r="D31" s="8" t="str">
        <f t="shared" si="3"/>
        <v>Mo</v>
      </c>
      <c r="E31" s="13">
        <f t="shared" si="2"/>
        <v>44123</v>
      </c>
      <c r="F31" s="10" t="s">
        <v>215</v>
      </c>
      <c r="G31" s="14">
        <v>9001</v>
      </c>
      <c r="H31" s="107" t="s">
        <v>300</v>
      </c>
      <c r="I31" s="107"/>
      <c r="J31" s="14" t="s">
        <v>69</v>
      </c>
      <c r="K31" s="14"/>
      <c r="L31" s="15">
        <v>1</v>
      </c>
    </row>
    <row r="32" spans="1:12" ht="29.1" customHeight="1" thickBot="1">
      <c r="A32" s="5"/>
      <c r="B32" s="6"/>
      <c r="C32" s="12"/>
      <c r="D32" s="8" t="s">
        <v>311</v>
      </c>
      <c r="E32" s="13">
        <v>44123</v>
      </c>
      <c r="F32" s="10" t="s">
        <v>19</v>
      </c>
      <c r="G32" s="14">
        <v>9001</v>
      </c>
      <c r="H32" s="62" t="s">
        <v>306</v>
      </c>
      <c r="I32" s="62"/>
      <c r="J32" s="14" t="s">
        <v>69</v>
      </c>
      <c r="K32" s="14"/>
      <c r="L32" s="15">
        <v>7</v>
      </c>
    </row>
    <row r="33" spans="1:12" ht="29.1" customHeight="1" thickBot="1">
      <c r="A33" s="5">
        <f t="shared" si="0"/>
        <v>1</v>
      </c>
      <c r="B33" s="6">
        <f t="shared" si="1"/>
        <v>2</v>
      </c>
      <c r="C33" s="12"/>
      <c r="D33" s="8" t="str">
        <f t="shared" si="3"/>
        <v>Tue</v>
      </c>
      <c r="E33" s="13">
        <f>+E31+1</f>
        <v>44124</v>
      </c>
      <c r="F33" s="10" t="s">
        <v>19</v>
      </c>
      <c r="G33" s="14">
        <v>9001</v>
      </c>
      <c r="H33" s="107" t="s">
        <v>305</v>
      </c>
      <c r="I33" s="107"/>
      <c r="J33" s="14" t="s">
        <v>69</v>
      </c>
      <c r="K33" s="14"/>
      <c r="L33" s="15">
        <v>8</v>
      </c>
    </row>
    <row r="34" spans="1:12" ht="29.1" customHeight="1" thickBot="1">
      <c r="A34" s="5">
        <f t="shared" si="0"/>
        <v>1</v>
      </c>
      <c r="B34" s="6">
        <f t="shared" si="1"/>
        <v>3</v>
      </c>
      <c r="C34" s="12"/>
      <c r="D34" s="8" t="str">
        <f t="shared" si="3"/>
        <v>Wed</v>
      </c>
      <c r="E34" s="13">
        <f t="shared" si="2"/>
        <v>44125</v>
      </c>
      <c r="F34" s="10" t="s">
        <v>215</v>
      </c>
      <c r="G34" s="14">
        <v>9001</v>
      </c>
      <c r="H34" s="107" t="s">
        <v>299</v>
      </c>
      <c r="I34" s="107"/>
      <c r="J34" s="14" t="s">
        <v>69</v>
      </c>
      <c r="K34" s="14"/>
      <c r="L34" s="15">
        <v>3</v>
      </c>
    </row>
    <row r="35" spans="1:12" ht="29.1" customHeight="1" thickBot="1">
      <c r="A35" s="5"/>
      <c r="B35" s="6"/>
      <c r="C35" s="12"/>
      <c r="D35" s="8" t="s">
        <v>302</v>
      </c>
      <c r="E35" s="13">
        <v>44125</v>
      </c>
      <c r="F35" s="10" t="s">
        <v>19</v>
      </c>
      <c r="G35" s="14">
        <v>9001</v>
      </c>
      <c r="H35" s="62" t="s">
        <v>306</v>
      </c>
      <c r="I35" s="62"/>
      <c r="J35" s="14" t="s">
        <v>69</v>
      </c>
      <c r="K35" s="14"/>
      <c r="L35" s="15">
        <v>5</v>
      </c>
    </row>
    <row r="36" spans="1:12" ht="29.1" customHeight="1" thickBot="1">
      <c r="A36" s="5">
        <f t="shared" si="0"/>
        <v>1</v>
      </c>
      <c r="B36" s="6">
        <f t="shared" si="1"/>
        <v>4</v>
      </c>
      <c r="C36" s="12"/>
      <c r="D36" s="8" t="str">
        <f t="shared" si="3"/>
        <v>Thu</v>
      </c>
      <c r="E36" s="13">
        <f>+E34+1</f>
        <v>44126</v>
      </c>
      <c r="F36" s="10" t="s">
        <v>215</v>
      </c>
      <c r="G36" s="14">
        <v>9001</v>
      </c>
      <c r="H36" s="107" t="s">
        <v>301</v>
      </c>
      <c r="I36" s="107"/>
      <c r="J36" s="14" t="s">
        <v>290</v>
      </c>
      <c r="K36" s="14"/>
      <c r="L36" s="15">
        <v>3.5</v>
      </c>
    </row>
    <row r="37" spans="1:12" ht="29.1" customHeight="1" thickBot="1">
      <c r="A37" s="5"/>
      <c r="B37" s="6"/>
      <c r="C37" s="12"/>
      <c r="D37" s="8" t="s">
        <v>295</v>
      </c>
      <c r="E37" s="13">
        <v>44126</v>
      </c>
      <c r="F37" s="10" t="s">
        <v>215</v>
      </c>
      <c r="G37" s="14">
        <v>9001</v>
      </c>
      <c r="H37" s="62" t="s">
        <v>307</v>
      </c>
      <c r="I37" s="62"/>
      <c r="J37" s="14" t="s">
        <v>69</v>
      </c>
      <c r="K37" s="14"/>
      <c r="L37" s="15">
        <v>4.5</v>
      </c>
    </row>
    <row r="38" spans="1:12" ht="29.1" customHeight="1" thickBot="1">
      <c r="A38" s="5">
        <f t="shared" si="0"/>
        <v>1</v>
      </c>
      <c r="B38" s="6">
        <f t="shared" si="1"/>
        <v>5</v>
      </c>
      <c r="C38" s="12"/>
      <c r="D38" s="8" t="str">
        <f t="shared" si="3"/>
        <v>Fri</v>
      </c>
      <c r="E38" s="13">
        <f>+E36+1</f>
        <v>44127</v>
      </c>
      <c r="F38" s="10"/>
      <c r="G38" s="14"/>
      <c r="H38" s="117" t="s">
        <v>263</v>
      </c>
      <c r="I38" s="117"/>
      <c r="J38" s="14"/>
      <c r="K38" s="14"/>
      <c r="L38" s="15"/>
    </row>
    <row r="39" spans="1:12" ht="29.1" customHeight="1" thickBot="1">
      <c r="A39" s="5" t="str">
        <f t="shared" si="0"/>
        <v/>
      </c>
      <c r="B39" s="6">
        <f t="shared" si="1"/>
        <v>6</v>
      </c>
      <c r="C39" s="12"/>
      <c r="D39" s="8" t="str">
        <f t="shared" si="3"/>
        <v>Sat</v>
      </c>
      <c r="E39" s="13">
        <f t="shared" si="2"/>
        <v>44128</v>
      </c>
      <c r="F39" s="10"/>
      <c r="G39" s="14"/>
      <c r="H39" s="107"/>
      <c r="I39" s="107"/>
      <c r="J39" s="14"/>
      <c r="K39" s="14"/>
      <c r="L39" s="15"/>
    </row>
    <row r="40" spans="1:12" ht="29.1" customHeight="1" thickBot="1">
      <c r="A40" s="5" t="str">
        <f t="shared" si="0"/>
        <v/>
      </c>
      <c r="B40" s="6">
        <f t="shared" si="1"/>
        <v>7</v>
      </c>
      <c r="C40" s="12"/>
      <c r="D40" s="8" t="str">
        <f t="shared" si="3"/>
        <v>Sun</v>
      </c>
      <c r="E40" s="13">
        <f t="shared" si="2"/>
        <v>44129</v>
      </c>
      <c r="F40" s="10"/>
      <c r="G40" s="14"/>
      <c r="H40" s="107"/>
      <c r="I40" s="107"/>
      <c r="J40" s="14"/>
      <c r="K40" s="14"/>
      <c r="L40" s="15"/>
    </row>
    <row r="41" spans="1:12" ht="29.1" customHeight="1" thickBot="1">
      <c r="A41" s="5">
        <f t="shared" si="0"/>
        <v>1</v>
      </c>
      <c r="B41" s="6">
        <f t="shared" si="1"/>
        <v>1</v>
      </c>
      <c r="C41" s="12"/>
      <c r="D41" s="8" t="str">
        <f t="shared" si="3"/>
        <v>Mo</v>
      </c>
      <c r="E41" s="13">
        <f t="shared" si="2"/>
        <v>44130</v>
      </c>
      <c r="F41" s="10" t="s">
        <v>19</v>
      </c>
      <c r="G41" s="14">
        <v>9001</v>
      </c>
      <c r="H41" s="107" t="s">
        <v>303</v>
      </c>
      <c r="I41" s="107"/>
      <c r="J41" s="14" t="s">
        <v>288</v>
      </c>
      <c r="K41" s="14"/>
      <c r="L41" s="15">
        <v>10</v>
      </c>
    </row>
    <row r="42" spans="1:12" ht="29.1" customHeight="1" thickBot="1">
      <c r="A42" s="5">
        <f t="shared" si="0"/>
        <v>1</v>
      </c>
      <c r="B42" s="6">
        <f t="shared" si="1"/>
        <v>2</v>
      </c>
      <c r="C42" s="12"/>
      <c r="D42" s="8" t="str">
        <f t="shared" si="3"/>
        <v>Tue</v>
      </c>
      <c r="E42" s="13">
        <f t="shared" si="2"/>
        <v>44131</v>
      </c>
      <c r="F42" s="10" t="s">
        <v>19</v>
      </c>
      <c r="G42" s="14">
        <v>9001</v>
      </c>
      <c r="H42" s="107" t="s">
        <v>291</v>
      </c>
      <c r="I42" s="107"/>
      <c r="J42" s="14" t="s">
        <v>288</v>
      </c>
      <c r="K42" s="14"/>
      <c r="L42" s="15">
        <v>10</v>
      </c>
    </row>
    <row r="43" spans="1:12" ht="29.1" customHeight="1" thickBot="1">
      <c r="A43" s="5">
        <f t="shared" si="0"/>
        <v>1</v>
      </c>
      <c r="B43" s="6">
        <f t="shared" si="1"/>
        <v>3</v>
      </c>
      <c r="C43" s="12"/>
      <c r="D43" s="8" t="str">
        <f t="shared" si="3"/>
        <v>Wed</v>
      </c>
      <c r="E43" s="13">
        <f t="shared" si="2"/>
        <v>44132</v>
      </c>
      <c r="F43" s="10" t="s">
        <v>215</v>
      </c>
      <c r="G43" s="14">
        <v>9001</v>
      </c>
      <c r="H43" s="137" t="s">
        <v>309</v>
      </c>
      <c r="I43" s="137"/>
      <c r="J43" s="14" t="s">
        <v>69</v>
      </c>
      <c r="K43" s="14"/>
      <c r="L43" s="15">
        <v>8</v>
      </c>
    </row>
    <row r="44" spans="1:12" ht="29.1" customHeight="1" thickBot="1">
      <c r="A44" s="5">
        <f t="shared" si="0"/>
        <v>1</v>
      </c>
      <c r="B44" s="6">
        <f>WEEKDAY(E43+1,2)</f>
        <v>4</v>
      </c>
      <c r="C44" s="12"/>
      <c r="D44" s="8" t="str">
        <f t="shared" si="3"/>
        <v>Thu</v>
      </c>
      <c r="E44" s="16">
        <f>IF(MONTH(E43+1)&gt;MONTH(E43),"",E43+1)</f>
        <v>44133</v>
      </c>
      <c r="F44" s="10" t="s">
        <v>215</v>
      </c>
      <c r="G44" s="14">
        <v>9001</v>
      </c>
      <c r="H44" s="106" t="s">
        <v>310</v>
      </c>
      <c r="I44" s="107"/>
      <c r="J44" s="14" t="s">
        <v>290</v>
      </c>
      <c r="K44" s="14"/>
      <c r="L44" s="15">
        <v>3</v>
      </c>
    </row>
    <row r="45" spans="1:12" ht="29.1" customHeight="1" thickBot="1">
      <c r="A45" s="5"/>
      <c r="B45" s="6"/>
      <c r="C45" s="12"/>
      <c r="D45" s="8" t="s">
        <v>295</v>
      </c>
      <c r="E45" s="16">
        <v>44133</v>
      </c>
      <c r="F45" s="10" t="s">
        <v>19</v>
      </c>
      <c r="G45" s="14">
        <v>9001</v>
      </c>
      <c r="H45" s="63" t="s">
        <v>292</v>
      </c>
      <c r="I45" s="62"/>
      <c r="J45" s="14" t="s">
        <v>69</v>
      </c>
      <c r="K45" s="14"/>
      <c r="L45" s="15">
        <v>6</v>
      </c>
    </row>
    <row r="46" spans="1:12" ht="29.1" customHeight="1" thickBot="1">
      <c r="A46" s="5">
        <f t="shared" ref="A46" si="4">IF(OR(C46="f",C46="u",C46="F",C46="U"),"",IF(OR(B46=1,B46=2,B46=3,B46=4,B46=5),1,""))</f>
        <v>1</v>
      </c>
      <c r="B46" s="6">
        <f>WEEKDAY(E44+1,2)</f>
        <v>5</v>
      </c>
      <c r="C46" s="12"/>
      <c r="D46" s="8" t="str">
        <f t="shared" ref="D46" si="5">IF(B46=1,"Mo",IF(B46=2,"Tue",IF(B46=3,"Wed",IF(B46=4,"Thu",IF(B46=5,"Fri",IF(B46=6,"Sat",IF(B46=7,"Sun","")))))))</f>
        <v>Fri</v>
      </c>
      <c r="E46" s="16">
        <f>IF(MONTH(E44+1)&gt;MONTH(E44),"",E44+1)</f>
        <v>44134</v>
      </c>
      <c r="F46" s="10" t="s">
        <v>19</v>
      </c>
      <c r="G46" s="38">
        <v>9001</v>
      </c>
      <c r="H46" s="106" t="s">
        <v>308</v>
      </c>
      <c r="I46" s="107"/>
      <c r="J46" s="14" t="s">
        <v>69</v>
      </c>
      <c r="K46" s="14"/>
      <c r="L46" s="15">
        <v>8</v>
      </c>
    </row>
    <row r="47" spans="1:12" ht="30" customHeight="1" thickBot="1">
      <c r="D47" s="17"/>
      <c r="E47" s="19"/>
      <c r="F47" s="39"/>
      <c r="G47" s="40"/>
      <c r="H47" s="41"/>
      <c r="I47" s="37" t="s">
        <v>1</v>
      </c>
      <c r="J47" s="21"/>
      <c r="K47" s="18"/>
      <c r="L47" s="22">
        <f>SUM(L9:L46)</f>
        <v>182</v>
      </c>
    </row>
    <row r="48" spans="1:12" ht="30" customHeight="1" thickBot="1">
      <c r="D48" s="17"/>
      <c r="E48" s="18"/>
      <c r="F48" s="30"/>
      <c r="G48" s="30"/>
      <c r="H48" s="30"/>
      <c r="I48" s="20" t="s">
        <v>2</v>
      </c>
      <c r="J48" s="21"/>
      <c r="K48" s="18"/>
      <c r="L48" s="22">
        <f>SUM(L47/8)</f>
        <v>22.75</v>
      </c>
    </row>
  </sheetData>
  <mergeCells count="42">
    <mergeCell ref="D1:L1"/>
    <mergeCell ref="H41:I41"/>
    <mergeCell ref="H42:I42"/>
    <mergeCell ref="H43:I43"/>
    <mergeCell ref="H44:I44"/>
    <mergeCell ref="H22:I22"/>
    <mergeCell ref="H12:I12"/>
    <mergeCell ref="H36:I36"/>
    <mergeCell ref="H38:I38"/>
    <mergeCell ref="H24:I24"/>
    <mergeCell ref="H25:I25"/>
    <mergeCell ref="H10:I10"/>
    <mergeCell ref="H40:I40"/>
    <mergeCell ref="H27:I27"/>
    <mergeCell ref="H29:I29"/>
    <mergeCell ref="D5:E5"/>
    <mergeCell ref="J6:L6"/>
    <mergeCell ref="H18:I18"/>
    <mergeCell ref="H20:I20"/>
    <mergeCell ref="J7:J8"/>
    <mergeCell ref="K7:K8"/>
    <mergeCell ref="H7:I8"/>
    <mergeCell ref="H13:I13"/>
    <mergeCell ref="L7:L8"/>
    <mergeCell ref="H11:I11"/>
    <mergeCell ref="H9:I9"/>
    <mergeCell ref="H46:I46"/>
    <mergeCell ref="C7:C8"/>
    <mergeCell ref="D7:E8"/>
    <mergeCell ref="F7:F8"/>
    <mergeCell ref="G7:G8"/>
    <mergeCell ref="H23:I23"/>
    <mergeCell ref="H21:I21"/>
    <mergeCell ref="H14:I14"/>
    <mergeCell ref="H15:I15"/>
    <mergeCell ref="H16:I16"/>
    <mergeCell ref="H30:I30"/>
    <mergeCell ref="H39:I39"/>
    <mergeCell ref="H31:I31"/>
    <mergeCell ref="H34:I34"/>
    <mergeCell ref="H33:I33"/>
    <mergeCell ref="H28:I28"/>
  </mergeCells>
  <phoneticPr fontId="0" type="noConversion"/>
  <conditionalFormatting sqref="C9:C45">
    <cfRule type="expression" dxfId="68" priority="2126" stopIfTrue="1">
      <formula>IF($A9=1,B9,)</formula>
    </cfRule>
    <cfRule type="expression" dxfId="67" priority="2127" stopIfTrue="1">
      <formula>IF($A9="",B9,)</formula>
    </cfRule>
  </conditionalFormatting>
  <conditionalFormatting sqref="E9">
    <cfRule type="expression" dxfId="66" priority="2128" stopIfTrue="1">
      <formula>IF($A9="",B9,"")</formula>
    </cfRule>
  </conditionalFormatting>
  <conditionalFormatting sqref="E10:E16 E18:E45">
    <cfRule type="expression" dxfId="65" priority="2129" stopIfTrue="1">
      <formula>IF($A10&lt;&gt;1,B10,"")</formula>
    </cfRule>
  </conditionalFormatting>
  <conditionalFormatting sqref="D9:D16 D18:D45">
    <cfRule type="expression" dxfId="64" priority="2130" stopIfTrue="1">
      <formula>IF($A9="",B9,)</formula>
    </cfRule>
  </conditionalFormatting>
  <conditionalFormatting sqref="G12:G13 G43 G15:G16 G18:G21 G23 G25:G30 G34:G40">
    <cfRule type="expression" dxfId="63" priority="2131" stopIfTrue="1">
      <formula>#REF!="Freelancer"</formula>
    </cfRule>
    <cfRule type="expression" dxfId="62" priority="2132" stopIfTrue="1">
      <formula>#REF!="DTC Int. Staff"</formula>
    </cfRule>
  </conditionalFormatting>
  <conditionalFormatting sqref="G43 G25:G30 G12 G15:G16 G18:G21 G34:G40">
    <cfRule type="expression" dxfId="61" priority="2124" stopIfTrue="1">
      <formula>$F$5="Freelancer"</formula>
    </cfRule>
    <cfRule type="expression" dxfId="60" priority="2125" stopIfTrue="1">
      <formula>$F$5="DTC Int. Staff"</formula>
    </cfRule>
  </conditionalFormatting>
  <conditionalFormatting sqref="G11">
    <cfRule type="expression" dxfId="59" priority="70" stopIfTrue="1">
      <formula>#REF!="Freelancer"</formula>
    </cfRule>
    <cfRule type="expression" dxfId="58" priority="71" stopIfTrue="1">
      <formula>#REF!="DTC Int. Staff"</formula>
    </cfRule>
  </conditionalFormatting>
  <conditionalFormatting sqref="G11">
    <cfRule type="expression" dxfId="57" priority="68" stopIfTrue="1">
      <formula>$F$5="Freelancer"</formula>
    </cfRule>
    <cfRule type="expression" dxfId="56" priority="69" stopIfTrue="1">
      <formula>$F$5="DTC Int. Staff"</formula>
    </cfRule>
  </conditionalFormatting>
  <conditionalFormatting sqref="C46">
    <cfRule type="expression" dxfId="55" priority="64" stopIfTrue="1">
      <formula>IF($A46=1,B46,)</formula>
    </cfRule>
    <cfRule type="expression" dxfId="54" priority="65" stopIfTrue="1">
      <formula>IF($A46="",B46,)</formula>
    </cfRule>
  </conditionalFormatting>
  <conditionalFormatting sqref="E46">
    <cfRule type="expression" dxfId="53" priority="66" stopIfTrue="1">
      <formula>IF($A46&lt;&gt;1,B46,"")</formula>
    </cfRule>
  </conditionalFormatting>
  <conditionalFormatting sqref="D46">
    <cfRule type="expression" dxfId="52" priority="67" stopIfTrue="1">
      <formula>IF($A46="",B46,)</formula>
    </cfRule>
  </conditionalFormatting>
  <conditionalFormatting sqref="G14">
    <cfRule type="expression" dxfId="51" priority="58" stopIfTrue="1">
      <formula>#REF!="Freelancer"</formula>
    </cfRule>
    <cfRule type="expression" dxfId="50" priority="59" stopIfTrue="1">
      <formula>#REF!="DTC Int. Staff"</formula>
    </cfRule>
  </conditionalFormatting>
  <conditionalFormatting sqref="G14">
    <cfRule type="expression" dxfId="49" priority="56" stopIfTrue="1">
      <formula>$F$5="Freelancer"</formula>
    </cfRule>
    <cfRule type="expression" dxfId="48" priority="57" stopIfTrue="1">
      <formula>$F$5="DTC Int. Staff"</formula>
    </cfRule>
  </conditionalFormatting>
  <conditionalFormatting sqref="G42">
    <cfRule type="expression" dxfId="47" priority="54" stopIfTrue="1">
      <formula>#REF!="Freelancer"</formula>
    </cfRule>
    <cfRule type="expression" dxfId="46" priority="55" stopIfTrue="1">
      <formula>#REF!="DTC Int. Staff"</formula>
    </cfRule>
  </conditionalFormatting>
  <conditionalFormatting sqref="G42">
    <cfRule type="expression" dxfId="45" priority="52" stopIfTrue="1">
      <formula>$F$5="Freelancer"</formula>
    </cfRule>
    <cfRule type="expression" dxfId="44" priority="53" stopIfTrue="1">
      <formula>$F$5="DTC Int. Staff"</formula>
    </cfRule>
  </conditionalFormatting>
  <conditionalFormatting sqref="G44">
    <cfRule type="expression" dxfId="43" priority="50" stopIfTrue="1">
      <formula>#REF!="Freelancer"</formula>
    </cfRule>
    <cfRule type="expression" dxfId="42" priority="51" stopIfTrue="1">
      <formula>#REF!="DTC Int. Staff"</formula>
    </cfRule>
  </conditionalFormatting>
  <conditionalFormatting sqref="G44">
    <cfRule type="expression" dxfId="41" priority="48" stopIfTrue="1">
      <formula>$F$5="Freelancer"</formula>
    </cfRule>
    <cfRule type="expression" dxfId="40" priority="49" stopIfTrue="1">
      <formula>$F$5="DTC Int. Staff"</formula>
    </cfRule>
  </conditionalFormatting>
  <conditionalFormatting sqref="G9">
    <cfRule type="expression" dxfId="39" priority="46" stopIfTrue="1">
      <formula>#REF!="Freelancer"</formula>
    </cfRule>
    <cfRule type="expression" dxfId="38" priority="47" stopIfTrue="1">
      <formula>#REF!="DTC Int. Staff"</formula>
    </cfRule>
  </conditionalFormatting>
  <conditionalFormatting sqref="G10">
    <cfRule type="expression" dxfId="37" priority="44" stopIfTrue="1">
      <formula>#REF!="Freelancer"</formula>
    </cfRule>
    <cfRule type="expression" dxfId="36" priority="45" stopIfTrue="1">
      <formula>#REF!="DTC Int. Staff"</formula>
    </cfRule>
  </conditionalFormatting>
  <conditionalFormatting sqref="G10">
    <cfRule type="expression" dxfId="35" priority="42" stopIfTrue="1">
      <formula>$F$5="Freelancer"</formula>
    </cfRule>
    <cfRule type="expression" dxfId="34" priority="43" stopIfTrue="1">
      <formula>$F$5="DTC Int. Staff"</formula>
    </cfRule>
  </conditionalFormatting>
  <conditionalFormatting sqref="E17">
    <cfRule type="expression" dxfId="33" priority="29" stopIfTrue="1">
      <formula>IF($A17&lt;&gt;1,B17,"")</formula>
    </cfRule>
  </conditionalFormatting>
  <conditionalFormatting sqref="D17">
    <cfRule type="expression" dxfId="32" priority="30" stopIfTrue="1">
      <formula>IF($A17="",B17,)</formula>
    </cfRule>
  </conditionalFormatting>
  <conditionalFormatting sqref="G17">
    <cfRule type="expression" dxfId="31" priority="27" stopIfTrue="1">
      <formula>#REF!="Freelancer"</formula>
    </cfRule>
    <cfRule type="expression" dxfId="30" priority="28" stopIfTrue="1">
      <formula>#REF!="DTC Int. Staff"</formula>
    </cfRule>
  </conditionalFormatting>
  <conditionalFormatting sqref="G17">
    <cfRule type="expression" dxfId="29" priority="25" stopIfTrue="1">
      <formula>$F$5="Freelancer"</formula>
    </cfRule>
    <cfRule type="expression" dxfId="28" priority="26" stopIfTrue="1">
      <formula>$F$5="DTC Int. Staff"</formula>
    </cfRule>
  </conditionalFormatting>
  <conditionalFormatting sqref="G31:G32">
    <cfRule type="expression" dxfId="27" priority="23" stopIfTrue="1">
      <formula>#REF!="Freelancer"</formula>
    </cfRule>
    <cfRule type="expression" dxfId="26" priority="24" stopIfTrue="1">
      <formula>#REF!="DTC Int. Staff"</formula>
    </cfRule>
  </conditionalFormatting>
  <conditionalFormatting sqref="G31:G32">
    <cfRule type="expression" dxfId="25" priority="21" stopIfTrue="1">
      <formula>$F$5="Freelancer"</formula>
    </cfRule>
    <cfRule type="expression" dxfId="24" priority="22" stopIfTrue="1">
      <formula>$F$5="DTC Int. Staff"</formula>
    </cfRule>
  </conditionalFormatting>
  <conditionalFormatting sqref="G41">
    <cfRule type="expression" dxfId="23" priority="19" stopIfTrue="1">
      <formula>#REF!="Freelancer"</formula>
    </cfRule>
    <cfRule type="expression" dxfId="22" priority="20" stopIfTrue="1">
      <formula>#REF!="DTC Int. Staff"</formula>
    </cfRule>
  </conditionalFormatting>
  <conditionalFormatting sqref="G41">
    <cfRule type="expression" dxfId="21" priority="17" stopIfTrue="1">
      <formula>$F$5="Freelancer"</formula>
    </cfRule>
    <cfRule type="expression" dxfId="20" priority="18" stopIfTrue="1">
      <formula>$F$5="DTC Int. Staff"</formula>
    </cfRule>
  </conditionalFormatting>
  <conditionalFormatting sqref="G22">
    <cfRule type="expression" dxfId="19" priority="15" stopIfTrue="1">
      <formula>#REF!="Freelancer"</formula>
    </cfRule>
    <cfRule type="expression" dxfId="18" priority="16" stopIfTrue="1">
      <formula>#REF!="DTC Int. Staff"</formula>
    </cfRule>
  </conditionalFormatting>
  <conditionalFormatting sqref="G22">
    <cfRule type="expression" dxfId="17" priority="13" stopIfTrue="1">
      <formula>$F$5="Freelancer"</formula>
    </cfRule>
    <cfRule type="expression" dxfId="16" priority="14" stopIfTrue="1">
      <formula>$F$5="DTC Int. Staff"</formula>
    </cfRule>
  </conditionalFormatting>
  <conditionalFormatting sqref="G24">
    <cfRule type="expression" dxfId="15" priority="11" stopIfTrue="1">
      <formula>#REF!="Freelancer"</formula>
    </cfRule>
    <cfRule type="expression" dxfId="14" priority="12" stopIfTrue="1">
      <formula>#REF!="DTC Int. Staff"</formula>
    </cfRule>
  </conditionalFormatting>
  <conditionalFormatting sqref="G24">
    <cfRule type="expression" dxfId="13" priority="9" stopIfTrue="1">
      <formula>$F$5="Freelancer"</formula>
    </cfRule>
    <cfRule type="expression" dxfId="12" priority="10" stopIfTrue="1">
      <formula>$F$5="DTC Int. Staff"</formula>
    </cfRule>
  </conditionalFormatting>
  <conditionalFormatting sqref="G33">
    <cfRule type="expression" dxfId="11" priority="7" stopIfTrue="1">
      <formula>#REF!="Freelancer"</formula>
    </cfRule>
    <cfRule type="expression" dxfId="10" priority="8" stopIfTrue="1">
      <formula>#REF!="DTC Int. Staff"</formula>
    </cfRule>
  </conditionalFormatting>
  <conditionalFormatting sqref="G33">
    <cfRule type="expression" dxfId="9" priority="5" stopIfTrue="1">
      <formula>$F$5="Freelancer"</formula>
    </cfRule>
    <cfRule type="expression" dxfId="8" priority="6" stopIfTrue="1">
      <formula>$F$5="DTC Int. Staff"</formula>
    </cfRule>
  </conditionalFormatting>
  <conditionalFormatting sqref="G45">
    <cfRule type="expression" dxfId="5" priority="1" stopIfTrue="1">
      <formula>$F$5="Freelancer"</formula>
    </cfRule>
    <cfRule type="expression" dxfId="4" priority="2" stopIfTrue="1">
      <formula>$F$5="DTC Int. Staff"</formula>
    </cfRule>
  </conditionalFormatting>
  <conditionalFormatting sqref="G45">
    <cfRule type="expression" dxfId="3" priority="3" stopIfTrue="1">
      <formula>#REF!="Freelancer"</formula>
    </cfRule>
    <cfRule type="expression" dxfId="2" priority="4" stopIfTrue="1">
      <formula>#REF!="DTC Int. Staff"</formula>
    </cfRule>
  </conditionalFormatting>
  <dataValidations count="2">
    <dataValidation type="list" allowBlank="1" showInputMessage="1" showErrorMessage="1" sqref="G46" xr:uid="{00000000-0002-0000-0100-000000000000}">
      <formula1>Project_Number</formula1>
    </dataValidation>
    <dataValidation type="list" allowBlank="1" showInputMessage="1" showErrorMessage="1" sqref="G9:G45"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6" workbookViewId="0">
      <selection activeCell="A84" sqref="A8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271</v>
      </c>
      <c r="B2" s="26" t="s">
        <v>279</v>
      </c>
      <c r="D2" s="27">
        <v>9001</v>
      </c>
      <c r="E2" s="26" t="s">
        <v>71</v>
      </c>
    </row>
    <row r="3" spans="1:14">
      <c r="A3" s="46" t="s">
        <v>270</v>
      </c>
      <c r="B3" s="26" t="s">
        <v>278</v>
      </c>
      <c r="D3" s="27">
        <v>9002</v>
      </c>
      <c r="E3" s="26" t="s">
        <v>134</v>
      </c>
    </row>
    <row r="4" spans="1:14">
      <c r="A4" s="46" t="s">
        <v>269</v>
      </c>
      <c r="B4" s="26" t="s">
        <v>277</v>
      </c>
      <c r="D4" s="27">
        <v>9003</v>
      </c>
      <c r="E4" s="26" t="s">
        <v>135</v>
      </c>
    </row>
    <row r="5" spans="1:14">
      <c r="A5" s="46" t="s">
        <v>268</v>
      </c>
      <c r="B5" s="26" t="s">
        <v>276</v>
      </c>
      <c r="D5" s="27">
        <v>9004</v>
      </c>
      <c r="E5" s="26" t="s">
        <v>136</v>
      </c>
    </row>
    <row r="6" spans="1:14">
      <c r="A6" s="46" t="s">
        <v>267</v>
      </c>
      <c r="B6" s="26" t="s">
        <v>275</v>
      </c>
      <c r="D6" s="27">
        <v>9005</v>
      </c>
      <c r="E6" s="26" t="s">
        <v>72</v>
      </c>
    </row>
    <row r="7" spans="1:14">
      <c r="A7" s="46" t="s">
        <v>266</v>
      </c>
      <c r="B7" s="26" t="s">
        <v>274</v>
      </c>
      <c r="D7" s="27">
        <v>9007</v>
      </c>
      <c r="E7" s="26" t="s">
        <v>73</v>
      </c>
    </row>
    <row r="8" spans="1:14">
      <c r="A8" s="46" t="s">
        <v>265</v>
      </c>
      <c r="B8" s="26" t="s">
        <v>273</v>
      </c>
      <c r="D8" s="27">
        <v>9008</v>
      </c>
      <c r="E8" s="26" t="s">
        <v>74</v>
      </c>
    </row>
    <row r="9" spans="1:14">
      <c r="A9" s="46" t="s">
        <v>264</v>
      </c>
      <c r="B9" s="26" t="s">
        <v>272</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2020-11-04T14:34:28Z</dcterms:modified>
</cp:coreProperties>
</file>