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6D3626E2-78E1-4DF0-BC61-6101144A4C24}" xr6:coauthVersionLast="45" xr6:coauthVersionMax="45" xr10:uidLastSave="{00000000-0000-0000-0000-000000000000}"/>
  <bookViews>
    <workbookView xWindow="-28920" yWindow="-1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3" i="34" l="1"/>
  <c r="O10" i="34"/>
  <c r="O11" i="34"/>
  <c r="L57" i="34" l="1"/>
  <c r="F5" i="34" l="1"/>
  <c r="F4" i="34"/>
  <c r="F3" i="34"/>
  <c r="E10" i="34" l="1"/>
  <c r="E11" i="34" s="1"/>
  <c r="E13" i="34" s="1"/>
  <c r="E15" i="34" s="1"/>
  <c r="E17" i="34" s="1"/>
  <c r="E18" i="34" s="1"/>
  <c r="E19" i="34" s="1"/>
  <c r="E20" i="34" s="1"/>
  <c r="E22" i="34" s="1"/>
  <c r="E25" i="34" s="1"/>
  <c r="E26" i="34" s="1"/>
  <c r="E29" i="34" s="1"/>
  <c r="B7" i="34" l="1"/>
  <c r="B9" i="34"/>
  <c r="D9" i="34" s="1"/>
  <c r="L58" i="34"/>
  <c r="A9" i="34" l="1"/>
  <c r="B10" i="34"/>
  <c r="D10" i="34" l="1"/>
  <c r="A10" i="34"/>
  <c r="B11" i="34"/>
  <c r="E30" i="34"/>
  <c r="E31" i="34" s="1"/>
  <c r="E32" i="34" s="1"/>
  <c r="E33" i="34" s="1"/>
  <c r="E36" i="34" s="1"/>
  <c r="E39" i="34" s="1"/>
  <c r="E41" i="34" s="1"/>
  <c r="E42" i="34" s="1"/>
  <c r="E43" i="34" s="1"/>
  <c r="E44" i="34" s="1"/>
  <c r="E45" i="34" s="1"/>
  <c r="E47" i="34" s="1"/>
  <c r="E49" i="34" s="1"/>
  <c r="E50" i="34" s="1"/>
  <c r="E52" i="34" s="1"/>
  <c r="B13" i="34"/>
  <c r="E53" i="34" l="1"/>
  <c r="D11" i="34"/>
  <c r="A11" i="34"/>
  <c r="D13" i="34"/>
  <c r="A13" i="34"/>
  <c r="B15" i="34"/>
  <c r="E56" i="34" l="1"/>
  <c r="B56" i="34"/>
  <c r="B17" i="34"/>
  <c r="D15" i="34"/>
  <c r="A15" i="34"/>
  <c r="D56" i="34" l="1"/>
  <c r="A56" i="34"/>
  <c r="D17" i="34"/>
  <c r="A17" i="34"/>
  <c r="B18" i="34"/>
  <c r="D18" i="34" l="1"/>
  <c r="A18" i="34"/>
  <c r="B19" i="34"/>
  <c r="D19" i="34" s="1"/>
  <c r="A19" i="34" l="1"/>
  <c r="B20" i="34"/>
  <c r="D20" i="34" s="1"/>
  <c r="A20" i="34" l="1"/>
  <c r="B22" i="34"/>
  <c r="D22" i="34" s="1"/>
  <c r="B25" i="34" l="1"/>
  <c r="A22" i="34"/>
  <c r="D25" i="34" l="1"/>
  <c r="A25" i="34"/>
  <c r="B26" i="34"/>
  <c r="D26" i="34" l="1"/>
  <c r="A26" i="34"/>
  <c r="B29" i="34"/>
  <c r="D29" i="34" l="1"/>
  <c r="A29" i="34"/>
  <c r="B30" i="34"/>
  <c r="D30" i="34" l="1"/>
  <c r="A30" i="34"/>
  <c r="B31" i="34"/>
  <c r="D31" i="34" l="1"/>
  <c r="A31" i="34"/>
  <c r="B32" i="34"/>
  <c r="D32" i="34" l="1"/>
  <c r="A32" i="34"/>
  <c r="B33" i="34"/>
  <c r="D33" i="34" l="1"/>
  <c r="A33" i="34"/>
  <c r="B36" i="34"/>
  <c r="B39" i="34" l="1"/>
  <c r="D36" i="34"/>
  <c r="A36" i="34"/>
  <c r="D39" i="34" l="1"/>
  <c r="A39" i="34"/>
  <c r="B41" i="34"/>
  <c r="D41" i="34" l="1"/>
  <c r="A41" i="34"/>
  <c r="B42" i="34"/>
  <c r="D42" i="34" l="1"/>
  <c r="A42" i="34"/>
  <c r="B43" i="34"/>
  <c r="D43" i="34" l="1"/>
  <c r="A43" i="34"/>
  <c r="B44" i="34"/>
  <c r="D44" i="34" l="1"/>
  <c r="A44" i="34"/>
  <c r="B45" i="34"/>
  <c r="B47" i="34" l="1"/>
  <c r="D45" i="34"/>
  <c r="A45" i="34"/>
  <c r="D47" i="34" l="1"/>
  <c r="A47" i="34"/>
  <c r="B49" i="34"/>
  <c r="D49" i="34" l="1"/>
  <c r="A49" i="34"/>
  <c r="B50" i="34"/>
  <c r="B52" i="34" l="1"/>
  <c r="B53" i="34"/>
  <c r="D50" i="34"/>
  <c r="A50" i="34"/>
  <c r="D52" i="34" l="1"/>
  <c r="A52" i="34"/>
  <c r="D53" i="34"/>
  <c r="A53" i="34"/>
</calcChain>
</file>

<file path=xl/sharedStrings.xml><?xml version="1.0" encoding="utf-8"?>
<sst xmlns="http://schemas.openxmlformats.org/spreadsheetml/2006/main" count="418" uniqueCount="338">
  <si>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</si>
  <si>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</si>
  <si>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</si>
  <si>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</si>
  <si>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</si>
  <si>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</si>
  <si>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</si>
  <si>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</si>
  <si>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</si>
  <si>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</si>
  <si>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</si>
  <si>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</si>
  <si>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</si>
  <si>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</si>
  <si>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</si>
  <si>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</si>
  <si>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</si>
  <si>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</si>
  <si>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</si>
  <si>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</si>
  <si>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</si>
  <si>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</si>
  <si>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</si>
  <si>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</si>
  <si>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</si>
  <si>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</si>
  <si>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</si>
  <si>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</si>
  <si>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</si>
  <si>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</si>
  <si>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</si>
  <si>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</si>
  <si>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</si>
  <si>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</si>
  <si>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</si>
  <si>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</si>
  <si>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</si>
  <si>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</si>
  <si>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</si>
  <si>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</si>
  <si>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</si>
  <si>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</si>
  <si>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</si>
  <si>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</si>
  <si>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</si>
  <si>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</si>
  <si>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</si>
  <si>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</si>
  <si>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</si>
  <si>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</si>
  <si>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</si>
  <si>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</si>
  <si>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</si>
  <si>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</si>
  <si>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</si>
  <si>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</si>
  <si>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</si>
  <si>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</si>
  <si>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</si>
  <si>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</si>
  <si>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</si>
  <si>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</si>
  <si>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</si>
  <si>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</si>
  <si>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</si>
  <si>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</si>
  <si>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</si>
  <si>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</si>
  <si>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</si>
  <si>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</si>
  <si>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</si>
  <si>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</si>
  <si>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</si>
  <si>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</si>
  <si>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</si>
  <si>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</si>
  <si>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</si>
  <si>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</si>
  <si>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</si>
  <si>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</si>
  <si>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</si>
  <si>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</si>
  <si>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</si>
  <si>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</si>
  <si>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</si>
  <si>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</si>
  <si>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</si>
  <si>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</si>
  <si>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</si>
  <si>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</si>
  <si>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</si>
  <si>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</si>
  <si>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</si>
  <si>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</si>
  <si>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</si>
  <si>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</si>
  <si>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</si>
  <si>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</si>
  <si>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</si>
  <si>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</si>
  <si>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</si>
  <si>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</si>
  <si>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</si>
  <si>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</si>
  <si>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</si>
  <si>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</si>
  <si>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</si>
  <si>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</si>
  <si>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</si>
  <si>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</si>
  <si>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</si>
  <si>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</si>
  <si>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</si>
  <si>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</si>
  <si>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</si>
  <si>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</si>
  <si>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</si>
  <si>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</si>
  <si>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</si>
  <si>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</si>
  <si>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</si>
  <si>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</si>
  <si>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</si>
  <si>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</si>
  <si>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</si>
  <si>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</si>
  <si>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</si>
  <si>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</si>
  <si>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</si>
  <si>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</si>
  <si>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</si>
  <si>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</si>
  <si>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</si>
  <si>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</si>
  <si>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</si>
  <si>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</si>
  <si>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</si>
  <si>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</si>
  <si>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</si>
  <si>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</si>
  <si>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</si>
  <si>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</si>
  <si>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</si>
  <si>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</si>
  <si>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</si>
  <si>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</si>
  <si>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</si>
  <si>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</si>
  <si>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</si>
  <si>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</si>
  <si>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</si>
  <si>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</si>
  <si>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</si>
  <si>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</si>
  <si>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</si>
  <si>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</si>
  <si>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</si>
  <si>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</si>
  <si>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</si>
  <si>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</si>
  <si>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</si>
  <si>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</si>
  <si>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</si>
  <si>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</si>
  <si>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</si>
  <si>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</si>
  <si>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</si>
  <si>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</si>
  <si>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</si>
  <si>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</si>
  <si>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</si>
  <si>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</si>
  <si>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</si>
  <si>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</si>
  <si>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</si>
  <si>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</si>
  <si>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</si>
  <si>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</si>
  <si>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</si>
  <si>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</si>
  <si>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</si>
  <si>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</si>
  <si>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</si>
  <si>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</si>
  <si>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</si>
  <si>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</si>
  <si>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</si>
  <si>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</si>
  <si>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</si>
  <si>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</si>
  <si>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</si>
  <si>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</si>
  <si>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</si>
  <si>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</si>
  <si>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</si>
  <si>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</si>
  <si>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</si>
  <si>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</si>
  <si>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</si>
  <si>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</si>
  <si>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</si>
  <si>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</si>
  <si>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</si>
  <si>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</si>
  <si>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</si>
  <si>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</si>
  <si>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</si>
  <si>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</si>
  <si>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</si>
  <si>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</si>
  <si>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</si>
  <si>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</si>
  <si>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</si>
  <si>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</si>
  <si>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</si>
  <si>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</si>
  <si>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</si>
  <si>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</si>
  <si>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</si>
  <si>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</si>
  <si>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</si>
  <si>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</si>
  <si>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</si>
  <si>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</si>
  <si>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</si>
  <si>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</si>
  <si>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</si>
  <si>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</si>
  <si>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</si>
  <si>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</si>
  <si>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</si>
  <si>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</si>
  <si>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</si>
  <si>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</si>
  <si>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</si>
  <si>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</si>
  <si>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</si>
  <si>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</si>
  <si>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</si>
  <si>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</si>
  <si>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</si>
  <si>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</si>
  <si>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</si>
  <si>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</si>
  <si>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</si>
  <si>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</si>
  <si>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</si>
  <si>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</si>
  <si>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</si>
  <si>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</si>
  <si>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</si>
  <si>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</si>
  <si>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</si>
  <si>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</si>
  <si>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</si>
  <si>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</si>
  <si>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</si>
  <si>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</si>
  <si>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</si>
  <si>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</si>
  <si>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</si>
  <si>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</si>
  <si>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</si>
  <si>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</si>
  <si>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</si>
  <si>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</si>
  <si>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</si>
  <si>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</si>
  <si>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</si>
  <si>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</si>
  <si>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</si>
  <si>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</si>
  <si>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</si>
  <si>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</si>
  <si>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</si>
  <si>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</si>
  <si>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</si>
  <si>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</si>
  <si>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</si>
  <si>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</si>
  <si>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MOI</t>
  </si>
  <si>
    <t>Tue</t>
  </si>
  <si>
    <t>Wed</t>
  </si>
  <si>
    <t>Onsite working, discuss with team for current issue and solution</t>
  </si>
  <si>
    <t>Discuss with client and prepare material for meeting with sub-committee</t>
  </si>
  <si>
    <t>Creat technical proposal and discuss with BD team</t>
  </si>
  <si>
    <t>Onsite working, meeting with experts and client</t>
  </si>
  <si>
    <t>Meeting with NBTC (นส.) and committee (ธวัชชัย) about regulation rate</t>
  </si>
  <si>
    <t>NBTC</t>
  </si>
  <si>
    <t>Meeting with การประปา for an opportunity and their digital roadmap</t>
  </si>
  <si>
    <t>MWA</t>
  </si>
  <si>
    <t>Discuss with NBTC about Cullen susbcription service</t>
  </si>
  <si>
    <t>Mo</t>
  </si>
  <si>
    <t>Discuss with Ovum team about the WTVIS service and price revised</t>
  </si>
  <si>
    <t>Finallize proposal and coordinate with Naresuan University team and Prime road team</t>
  </si>
  <si>
    <t>Visit NBTC committee and discuss with นส.</t>
  </si>
  <si>
    <t>Assist Businedd development team to conduct OTT event</t>
  </si>
  <si>
    <t xml:space="preserve">Berkeley </t>
  </si>
  <si>
    <t>ETDA</t>
  </si>
  <si>
    <t>Submit proposal</t>
  </si>
  <si>
    <t>Creat deck with Parin to present at Ombudsman</t>
  </si>
  <si>
    <t>Meeting with BO team and Peat for Thailand Digital Outlook event</t>
  </si>
  <si>
    <t>Present company profile and discuss with them regarding potential project</t>
  </si>
  <si>
    <t>Ombudsman</t>
  </si>
  <si>
    <t>TIME-202093</t>
  </si>
  <si>
    <t>Rojchanawit</t>
  </si>
  <si>
    <t>Budpasa</t>
  </si>
  <si>
    <t>TIME080</t>
  </si>
  <si>
    <t>Discuss with team and Mr.Dome regarding content such as Factory criteria</t>
  </si>
  <si>
    <t>รับซองข้อเสนอด้านเทคนิค</t>
  </si>
  <si>
    <t>กองทุนการออม</t>
  </si>
  <si>
    <t>ONDE</t>
  </si>
  <si>
    <t>Assist an event as government complex.</t>
  </si>
  <si>
    <t>กอช</t>
  </si>
  <si>
    <t>Meeting with Digital outlook team</t>
  </si>
  <si>
    <t>TIME-202099</t>
  </si>
  <si>
    <t>Fri</t>
  </si>
  <si>
    <t>Research and created proposal, Coordianted with STOU team and experts</t>
  </si>
  <si>
    <t>Created technical proposal</t>
  </si>
  <si>
    <t>3rd progress meeting with client</t>
  </si>
  <si>
    <t>Meeting with BD and Mr.Dome, regarding proposal revised.</t>
  </si>
  <si>
    <t>TIME&amp;ONDE</t>
  </si>
  <si>
    <t>Edited digital outlook document</t>
  </si>
  <si>
    <t>Prepared part of report and deck for pitching on tomorrow</t>
  </si>
  <si>
    <t>Research and guid Namtan to write proposal</t>
  </si>
  <si>
    <t>Drafting proposal and collected data</t>
  </si>
  <si>
    <t>Thu</t>
  </si>
  <si>
    <t>Analyst any law related to industrial and environment</t>
  </si>
  <si>
    <t>Onsite working and discuss with client</t>
  </si>
  <si>
    <t>Draft tor and caculated price reference</t>
  </si>
  <si>
    <t>Discuss with client, regarding price and tor for cullent and ovum subcription</t>
  </si>
  <si>
    <t>Revise TOR for NBTC ovum subcription purchasing</t>
  </si>
  <si>
    <t>Research and paper writing</t>
  </si>
  <si>
    <t>Discuss with TPBS for TOR detail and revised TOR</t>
  </si>
  <si>
    <t>Dicuss with Ovum and Cullen, provide update to NBTC</t>
  </si>
  <si>
    <t>Revise project scope and TC reposible.</t>
  </si>
  <si>
    <t>Online meeting with experts, edite report and deck</t>
  </si>
  <si>
    <t>Presented technical proposal for กองทุนการออม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</si>
</sst>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
      <left style="medium">
        <color indexed="64"/>
      </left>
      <right/>
      <top style="thin">
        <color theme="3"/>
      </top>
      <bottom style="thin">
        <color theme="3"/>
      </bottom>
      <diagonal/>
    </border>
    <border>
      <left/>
      <right style="medium">
        <color indexed="64"/>
      </right>
      <top style="thin">
        <color theme="3"/>
      </top>
      <bottom style="thin">
        <color theme="3"/>
      </bottom>
      <diagonal/>
    </border>
  </borders>
  <cellStyleXfs count="1">
    <xf numFmtId="0" fontId="0" fillId="0" borderId="0"/>
  </cellStyleXfs>
  <cellXfs count="15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43" xfId="0" applyFont="1" applyBorder="1" applyAlignment="1" applyProtection="1">
      <alignment horizontal="left" vertical="center" wrapText="1"/>
      <protection locked="0"/>
    </xf>
    <xf numFmtId="0" fontId="7" fillId="0" borderId="44"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protection locked="0"/>
    </xf>
    <xf numFmtId="0" fontId="21" fillId="0" borderId="47" xfId="0" applyFont="1" applyBorder="1" applyAlignment="1" applyProtection="1">
      <alignment horizontal="left" vertical="center"/>
      <protection locked="0"/>
    </xf>
    <xf numFmtId="0" fontId="21" fillId="0" borderId="48" xfId="0" applyFont="1" applyBorder="1" applyAlignment="1" applyProtection="1">
      <alignment horizontal="left" vertical="center"/>
      <protection locked="0"/>
    </xf>
    <xf numFmtId="0" fontId="21" fillId="0" borderId="45" xfId="0" applyFont="1" applyBorder="1" applyAlignment="1" applyProtection="1">
      <alignment horizontal="left" vertical="center"/>
      <protection locked="0"/>
    </xf>
    <xf numFmtId="0" fontId="21" fillId="0" borderId="46" xfId="0" applyFont="1" applyBorder="1" applyAlignment="1" applyProtection="1">
      <alignment horizontal="left" vertical="center"/>
      <protection locked="0"/>
    </xf>
    <xf numFmtId="0" fontId="21" fillId="0" borderId="43" xfId="0" applyFont="1" applyBorder="1" applyAlignment="1" applyProtection="1">
      <alignment horizontal="left" vertical="center" wrapText="1"/>
      <protection locked="0"/>
    </xf>
    <xf numFmtId="0" fontId="21" fillId="0" borderId="44" xfId="0" applyFont="1" applyBorder="1" applyAlignment="1" applyProtection="1">
      <alignment horizontal="left" vertical="center" wrapText="1"/>
      <protection locked="0"/>
    </xf>
    <xf numFmtId="0" fontId="18" fillId="0" borderId="43" xfId="0" applyFont="1" applyBorder="1" applyAlignment="1" applyProtection="1">
      <alignment horizontal="left" vertical="center" wrapText="1"/>
      <protection locked="0"/>
    </xf>
    <xf numFmtId="0" fontId="18" fillId="0" borderId="44"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76">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7" sqref="J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4" t="s">
        <v>9</v>
      </c>
      <c r="C2" s="75"/>
      <c r="D2" s="75"/>
      <c r="E2" s="75"/>
      <c r="F2" s="75"/>
      <c r="G2" s="75"/>
      <c r="H2" s="76"/>
      <c r="I2" s="42"/>
      <c r="J2" s="42"/>
    </row>
    <row r="3" spans="2:10" ht="13" thickBot="1">
      <c r="B3" s="77"/>
      <c r="C3" s="78"/>
      <c r="D3" s="78"/>
      <c r="E3" s="78"/>
      <c r="F3" s="78"/>
      <c r="G3" s="78"/>
      <c r="H3" s="79"/>
      <c r="I3" s="43"/>
      <c r="J3" s="43"/>
    </row>
    <row r="4" spans="2:10">
      <c r="B4" s="80" t="s">
        <v>11</v>
      </c>
      <c r="C4" s="81"/>
      <c r="D4" s="80" t="s">
        <v>305</v>
      </c>
      <c r="E4" s="82"/>
      <c r="F4" s="82"/>
      <c r="G4" s="82"/>
      <c r="H4" s="81"/>
      <c r="I4" s="44"/>
      <c r="J4" s="44"/>
    </row>
    <row r="5" spans="2:10">
      <c r="B5" s="65" t="s">
        <v>65</v>
      </c>
      <c r="C5" s="67"/>
      <c r="D5" s="65" t="s">
        <v>306</v>
      </c>
      <c r="E5" s="66"/>
      <c r="F5" s="66"/>
      <c r="G5" s="66"/>
      <c r="H5" s="67"/>
      <c r="I5" s="44"/>
      <c r="J5" s="44"/>
    </row>
    <row r="6" spans="2:10">
      <c r="B6" s="65" t="s">
        <v>66</v>
      </c>
      <c r="C6" s="67"/>
      <c r="D6" s="65" t="s">
        <v>307</v>
      </c>
      <c r="E6" s="66"/>
      <c r="F6" s="66"/>
      <c r="G6" s="66"/>
      <c r="H6" s="67"/>
      <c r="I6" s="44"/>
      <c r="J6" s="44"/>
    </row>
    <row r="7" spans="2:10" ht="13" thickBot="1">
      <c r="I7" s="44"/>
      <c r="J7" s="44"/>
    </row>
    <row r="8" spans="2:10" ht="12.75" customHeight="1">
      <c r="B8" s="68"/>
      <c r="C8" s="69"/>
      <c r="D8" s="69"/>
      <c r="E8" s="69"/>
      <c r="F8" s="69"/>
      <c r="G8" s="69"/>
      <c r="H8" s="70"/>
      <c r="I8" s="44"/>
      <c r="J8" s="44"/>
    </row>
    <row r="9" spans="2:10" ht="13.5" customHeight="1" thickBot="1">
      <c r="B9" s="71"/>
      <c r="C9" s="72"/>
      <c r="D9" s="72"/>
      <c r="E9" s="72"/>
      <c r="F9" s="72"/>
      <c r="G9" s="72"/>
      <c r="H9" s="73"/>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3" t="s">
        <v>173</v>
      </c>
      <c r="C31" s="84"/>
      <c r="D31" s="85"/>
      <c r="E31" s="85"/>
      <c r="F31" s="85"/>
      <c r="G31" s="85"/>
      <c r="H31" s="85"/>
      <c r="I31" s="57"/>
      <c r="J31" s="57"/>
    </row>
    <row r="32" spans="2:10" ht="13">
      <c r="B32" s="86" t="s">
        <v>174</v>
      </c>
      <c r="C32" s="85"/>
      <c r="D32" s="83" t="s">
        <v>175</v>
      </c>
      <c r="E32" s="84"/>
      <c r="F32" s="84"/>
      <c r="G32" s="84"/>
      <c r="H32" s="84"/>
      <c r="I32" s="57"/>
      <c r="J32" s="57"/>
    </row>
    <row r="33" spans="2:10" ht="13">
      <c r="B33" s="47">
        <v>9001</v>
      </c>
      <c r="C33" s="48"/>
      <c r="D33" s="87" t="s">
        <v>236</v>
      </c>
      <c r="E33" s="88"/>
      <c r="F33" s="88"/>
      <c r="G33" s="88"/>
      <c r="H33" s="89"/>
      <c r="I33" s="57"/>
      <c r="J33" s="57"/>
    </row>
    <row r="34" spans="2:10" ht="20.5">
      <c r="B34" s="51" t="s">
        <v>240</v>
      </c>
      <c r="C34" s="50"/>
      <c r="D34" s="90"/>
      <c r="E34" s="91"/>
      <c r="F34" s="91"/>
      <c r="G34" s="91"/>
      <c r="H34" s="92"/>
      <c r="I34" s="58"/>
      <c r="J34" s="59"/>
    </row>
    <row r="35" spans="2:10" ht="0.75" customHeight="1">
      <c r="B35" s="96"/>
      <c r="C35" s="97"/>
      <c r="D35" s="93"/>
      <c r="E35" s="94"/>
      <c r="F35" s="94"/>
      <c r="G35" s="94"/>
      <c r="H35" s="95"/>
      <c r="I35" s="60"/>
      <c r="J35" s="57"/>
    </row>
    <row r="36" spans="2:10" ht="13">
      <c r="B36" s="49">
        <v>9002</v>
      </c>
      <c r="C36" s="50"/>
      <c r="D36" s="87" t="s">
        <v>237</v>
      </c>
      <c r="E36" s="88"/>
      <c r="F36" s="88"/>
      <c r="G36" s="88"/>
      <c r="H36" s="89"/>
      <c r="I36" s="57"/>
      <c r="J36" s="57"/>
    </row>
    <row r="37" spans="2:10" ht="70.5" customHeight="1">
      <c r="B37" s="61" t="s">
        <v>241</v>
      </c>
      <c r="C37" s="50"/>
      <c r="D37" s="93"/>
      <c r="E37" s="94"/>
      <c r="F37" s="94"/>
      <c r="G37" s="94"/>
      <c r="H37" s="95"/>
      <c r="I37" s="57"/>
      <c r="J37" s="57"/>
    </row>
    <row r="38" spans="2:10" ht="13">
      <c r="B38" s="47">
        <v>9003</v>
      </c>
      <c r="C38" s="48"/>
      <c r="D38" s="98" t="s">
        <v>238</v>
      </c>
      <c r="E38" s="99"/>
      <c r="F38" s="99"/>
      <c r="G38" s="99"/>
      <c r="H38" s="99"/>
      <c r="I38" s="57"/>
      <c r="J38" s="57"/>
    </row>
    <row r="39" spans="2:10">
      <c r="B39" s="52" t="s">
        <v>176</v>
      </c>
      <c r="D39" s="99"/>
      <c r="E39" s="99"/>
      <c r="F39" s="99"/>
      <c r="G39" s="99"/>
      <c r="H39" s="99"/>
      <c r="I39" s="58"/>
      <c r="J39" s="59"/>
    </row>
    <row r="40" spans="2:10" ht="18.75" customHeight="1">
      <c r="B40" s="96"/>
      <c r="C40" s="97"/>
      <c r="D40" s="99"/>
      <c r="E40" s="99"/>
      <c r="F40" s="99"/>
      <c r="G40" s="99"/>
      <c r="H40" s="99"/>
      <c r="I40" s="60"/>
      <c r="J40" s="57"/>
    </row>
    <row r="41" spans="2:10" ht="13">
      <c r="B41" s="49">
        <v>9004</v>
      </c>
      <c r="C41" s="53"/>
      <c r="D41" s="87" t="s">
        <v>239</v>
      </c>
      <c r="E41" s="88"/>
      <c r="F41" s="88"/>
      <c r="G41" s="88"/>
      <c r="H41" s="89"/>
      <c r="I41" s="57"/>
      <c r="J41" s="57"/>
    </row>
    <row r="42" spans="2:10">
      <c r="B42" s="51" t="s">
        <v>176</v>
      </c>
      <c r="C42" s="53"/>
      <c r="D42" s="90"/>
      <c r="E42" s="91"/>
      <c r="F42" s="91"/>
      <c r="G42" s="91"/>
      <c r="H42" s="92"/>
      <c r="I42" s="57"/>
      <c r="J42" s="57"/>
    </row>
    <row r="43" spans="2:10" ht="47.25" customHeight="1">
      <c r="B43" s="96"/>
      <c r="C43" s="97"/>
      <c r="D43" s="93"/>
      <c r="E43" s="94"/>
      <c r="F43" s="94"/>
      <c r="G43" s="94"/>
      <c r="H43" s="95"/>
      <c r="I43" s="57"/>
      <c r="J43" s="57"/>
    </row>
    <row r="44" spans="2:10" ht="13">
      <c r="B44" s="47">
        <v>9005</v>
      </c>
      <c r="C44" s="48"/>
      <c r="D44" s="87" t="s">
        <v>261</v>
      </c>
      <c r="E44" s="88"/>
      <c r="F44" s="88"/>
      <c r="G44" s="88"/>
      <c r="H44" s="89"/>
    </row>
    <row r="45" spans="2:10">
      <c r="B45" s="52" t="s">
        <v>177</v>
      </c>
      <c r="D45" s="90"/>
      <c r="E45" s="106"/>
      <c r="F45" s="106"/>
      <c r="G45" s="106"/>
      <c r="H45" s="92"/>
    </row>
    <row r="46" spans="2:10">
      <c r="B46" s="54" t="s">
        <v>178</v>
      </c>
      <c r="C46" s="55"/>
      <c r="D46" s="93"/>
      <c r="E46" s="94"/>
      <c r="F46" s="94"/>
      <c r="G46" s="94"/>
      <c r="H46" s="95"/>
    </row>
    <row r="47" spans="2:10" ht="13">
      <c r="B47" s="47">
        <v>9007</v>
      </c>
      <c r="C47" s="48"/>
      <c r="D47" s="87" t="s">
        <v>242</v>
      </c>
      <c r="E47" s="88"/>
      <c r="F47" s="88"/>
      <c r="G47" s="88"/>
      <c r="H47" s="89"/>
    </row>
    <row r="48" spans="2:10">
      <c r="B48" s="54" t="s">
        <v>73</v>
      </c>
      <c r="C48" s="55"/>
      <c r="D48" s="93"/>
      <c r="E48" s="94"/>
      <c r="F48" s="94"/>
      <c r="G48" s="94"/>
      <c r="H48" s="95"/>
    </row>
    <row r="49" spans="2:8" ht="13">
      <c r="B49" s="47">
        <v>9008</v>
      </c>
      <c r="C49" s="48"/>
      <c r="D49" s="87" t="s">
        <v>243</v>
      </c>
      <c r="E49" s="88"/>
      <c r="F49" s="88"/>
      <c r="G49" s="88"/>
      <c r="H49" s="89"/>
    </row>
    <row r="50" spans="2:8" ht="17.25" customHeight="1">
      <c r="B50" s="54" t="s">
        <v>74</v>
      </c>
      <c r="C50" s="55"/>
      <c r="D50" s="93"/>
      <c r="E50" s="94"/>
      <c r="F50" s="94"/>
      <c r="G50" s="94"/>
      <c r="H50" s="95"/>
    </row>
    <row r="51" spans="2:8" ht="13">
      <c r="B51" s="47">
        <v>9010</v>
      </c>
      <c r="C51" s="48"/>
      <c r="D51" s="87" t="s">
        <v>179</v>
      </c>
      <c r="E51" s="88"/>
      <c r="F51" s="88"/>
      <c r="G51" s="88"/>
      <c r="H51" s="89"/>
    </row>
    <row r="52" spans="2:8">
      <c r="B52" s="54" t="s">
        <v>75</v>
      </c>
      <c r="C52" s="55"/>
      <c r="D52" s="93"/>
      <c r="E52" s="94"/>
      <c r="F52" s="94"/>
      <c r="G52" s="94"/>
      <c r="H52" s="95"/>
    </row>
    <row r="53" spans="2:8" ht="13">
      <c r="B53" s="47">
        <v>9013</v>
      </c>
      <c r="C53" s="48"/>
      <c r="D53" s="87" t="s">
        <v>180</v>
      </c>
      <c r="E53" s="88"/>
      <c r="F53" s="88"/>
      <c r="G53" s="88"/>
      <c r="H53" s="89"/>
    </row>
    <row r="54" spans="2:8">
      <c r="B54" s="54" t="s">
        <v>76</v>
      </c>
      <c r="C54" s="55"/>
      <c r="D54" s="93"/>
      <c r="E54" s="94"/>
      <c r="F54" s="94"/>
      <c r="G54" s="94"/>
      <c r="H54" s="95"/>
    </row>
    <row r="55" spans="2:8" ht="13">
      <c r="B55" s="47">
        <v>9014</v>
      </c>
      <c r="C55" s="48"/>
      <c r="D55" s="87" t="s">
        <v>77</v>
      </c>
      <c r="E55" s="88"/>
      <c r="F55" s="88"/>
      <c r="G55" s="88"/>
      <c r="H55" s="89"/>
    </row>
    <row r="56" spans="2:8">
      <c r="B56" s="56" t="s">
        <v>77</v>
      </c>
      <c r="C56" s="55"/>
      <c r="D56" s="100"/>
      <c r="E56" s="101"/>
      <c r="F56" s="101"/>
      <c r="G56" s="101"/>
      <c r="H56" s="102"/>
    </row>
    <row r="57" spans="2:8" ht="13">
      <c r="B57" s="47">
        <v>9015</v>
      </c>
      <c r="C57" s="48"/>
      <c r="D57" s="87" t="s">
        <v>181</v>
      </c>
      <c r="E57" s="88"/>
      <c r="F57" s="88"/>
      <c r="G57" s="88"/>
      <c r="H57" s="89"/>
    </row>
    <row r="58" spans="2:8">
      <c r="B58" s="56" t="s">
        <v>78</v>
      </c>
      <c r="C58" s="55"/>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8"/>
  <sheetViews>
    <sheetView showGridLines="0" tabSelected="1" topLeftCell="D1" zoomScale="80" zoomScaleNormal="80" workbookViewId="0">
      <selection activeCell="H72" sqref="H7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2" t="s">
        <v>14</v>
      </c>
      <c r="E1" s="133"/>
      <c r="F1" s="133"/>
      <c r="G1" s="133"/>
      <c r="H1" s="133"/>
      <c r="I1" s="133"/>
      <c r="J1" s="133"/>
      <c r="K1" s="133"/>
      <c r="L1" s="134"/>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12" t="s">
        <v>67</v>
      </c>
      <c r="E5" s="113"/>
      <c r="F5" s="32" t="str">
        <f>'Information-General Settings'!D6</f>
        <v>TIME080</v>
      </c>
      <c r="G5" s="29"/>
      <c r="I5" s="3"/>
      <c r="J5" s="33"/>
      <c r="K5" s="33"/>
      <c r="L5" s="33"/>
    </row>
    <row r="6" spans="1:15" ht="19.5" customHeight="1" thickBot="1">
      <c r="E6" s="3"/>
      <c r="F6" s="3"/>
      <c r="G6" s="3"/>
      <c r="H6" s="4"/>
      <c r="J6" s="114"/>
      <c r="K6" s="114"/>
      <c r="L6" s="114"/>
    </row>
    <row r="7" spans="1:15" ht="12.75" customHeight="1">
      <c r="B7" s="1">
        <f>MONTH(E9)</f>
        <v>11</v>
      </c>
      <c r="C7" s="139"/>
      <c r="D7" s="141">
        <v>44136</v>
      </c>
      <c r="E7" s="142"/>
      <c r="F7" s="145" t="s">
        <v>6</v>
      </c>
      <c r="G7" s="145" t="s">
        <v>15</v>
      </c>
      <c r="H7" s="119" t="s">
        <v>5</v>
      </c>
      <c r="I7" s="120"/>
      <c r="J7" s="115" t="s">
        <v>3</v>
      </c>
      <c r="K7" s="117" t="s">
        <v>10</v>
      </c>
      <c r="L7" s="115" t="s">
        <v>4</v>
      </c>
    </row>
    <row r="8" spans="1:15" ht="23.25" customHeight="1" thickBot="1">
      <c r="C8" s="140"/>
      <c r="D8" s="143"/>
      <c r="E8" s="144"/>
      <c r="F8" s="146"/>
      <c r="G8" s="147"/>
      <c r="H8" s="121"/>
      <c r="I8" s="122"/>
      <c r="J8" s="116"/>
      <c r="K8" s="118"/>
      <c r="L8" s="116"/>
    </row>
    <row r="9" spans="1:15" ht="29.15" customHeight="1" thickBot="1">
      <c r="A9" s="5" t="str">
        <f t="shared" ref="A9:A53" si="0">IF(OR(C9="f",C9="u",C9="F",C9="U"),"",IF(OR(B9=1,B9=2,B9=3,B9=4,B9=5),1,""))</f>
        <v/>
      </c>
      <c r="B9" s="6">
        <f t="shared" ref="B9:B52"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109</v>
      </c>
      <c r="G10" s="14">
        <v>9001</v>
      </c>
      <c r="H10" s="111"/>
      <c r="I10" s="111"/>
      <c r="J10" s="14" t="s">
        <v>69</v>
      </c>
      <c r="K10" s="14"/>
      <c r="L10" s="15">
        <v>8</v>
      </c>
      <c r="N10" s="6" t="s">
        <v>70</v>
      </c>
      <c r="O10" s="2">
        <f>COUNTIF($G$9:$G$56, 9001)</f>
        <v>14</v>
      </c>
    </row>
    <row r="11" spans="1:15" ht="29.15" customHeight="1" thickBot="1">
      <c r="A11" s="5">
        <f t="shared" si="0"/>
        <v>1</v>
      </c>
      <c r="B11" s="6">
        <f t="shared" si="1"/>
        <v>2</v>
      </c>
      <c r="C11" s="12"/>
      <c r="D11" s="8" t="str">
        <f>IF(B11=1,"Mo",IF(B11=2,"Tue",IF(B11=3,"Wed",IF(B11=4,"Thu",IF(B11=5,"Fri",IF(B11=6,"Sat",IF(B11=7,"Sun","")))))))</f>
        <v>Tue</v>
      </c>
      <c r="E11" s="13">
        <f t="shared" ref="E11:E50" si="2">+E10+1</f>
        <v>44138</v>
      </c>
      <c r="F11" s="10" t="s">
        <v>109</v>
      </c>
      <c r="G11" s="14">
        <v>9001</v>
      </c>
      <c r="H11" s="123" t="s">
        <v>283</v>
      </c>
      <c r="I11" s="123"/>
      <c r="J11" s="14" t="s">
        <v>280</v>
      </c>
      <c r="K11" s="14"/>
      <c r="L11" s="15">
        <v>8</v>
      </c>
      <c r="N11" s="6" t="s">
        <v>12</v>
      </c>
      <c r="O11" s="2">
        <f>COUNTIF($G$9:$G$56,9003)+COUNTIF($G$9:$G$56,9004)</f>
        <v>16</v>
      </c>
    </row>
    <row r="12" spans="1:15" ht="29.15" customHeight="1" thickBot="1">
      <c r="A12" s="5"/>
      <c r="B12" s="6"/>
      <c r="C12" s="12"/>
      <c r="D12" s="8" t="s">
        <v>281</v>
      </c>
      <c r="E12" s="13">
        <v>44138</v>
      </c>
      <c r="F12" s="10" t="s">
        <v>47</v>
      </c>
      <c r="G12" s="14">
        <v>9001</v>
      </c>
      <c r="H12" s="128" t="s">
        <v>284</v>
      </c>
      <c r="I12" s="129"/>
      <c r="J12" s="14" t="s">
        <v>280</v>
      </c>
      <c r="K12" s="14"/>
      <c r="L12" s="15">
        <v>1</v>
      </c>
      <c r="N12" s="6"/>
      <c r="O12" s="2"/>
    </row>
    <row r="13" spans="1:15" ht="29.15" customHeight="1" thickBot="1">
      <c r="A13" s="5">
        <f t="shared" si="0"/>
        <v>1</v>
      </c>
      <c r="B13" s="6">
        <f t="shared" si="1"/>
        <v>3</v>
      </c>
      <c r="C13" s="12"/>
      <c r="D13" s="8" t="str">
        <f t="shared" ref="D13:D53" si="3">IF(B13=1,"Mo",IF(B13=2,"Tue",IF(B13=3,"Wed",IF(B13=4,"Thu",IF(B13=5,"Fri",IF(B13=6,"Sat",IF(B13=7,"Sun","")))))))</f>
        <v>Wed</v>
      </c>
      <c r="E13" s="13">
        <f>+E11+1</f>
        <v>44139</v>
      </c>
      <c r="F13" s="10" t="s">
        <v>109</v>
      </c>
      <c r="G13" s="14">
        <v>9001</v>
      </c>
      <c r="H13" s="137" t="s">
        <v>286</v>
      </c>
      <c r="I13" s="137"/>
      <c r="J13" s="14" t="s">
        <v>280</v>
      </c>
      <c r="K13" s="14"/>
      <c r="L13" s="15">
        <v>8</v>
      </c>
      <c r="N13" s="1" t="s">
        <v>13</v>
      </c>
      <c r="O13" s="2">
        <f>COUNTIF($G$9:$G$56, 9005)</f>
        <v>0</v>
      </c>
    </row>
    <row r="14" spans="1:15" ht="29.15" customHeight="1" thickBot="1">
      <c r="A14" s="5"/>
      <c r="B14" s="6"/>
      <c r="C14" s="12"/>
      <c r="D14" s="8" t="s">
        <v>282</v>
      </c>
      <c r="E14" s="13">
        <v>44139</v>
      </c>
      <c r="F14" s="10" t="s">
        <v>252</v>
      </c>
      <c r="G14" s="14">
        <v>9003</v>
      </c>
      <c r="H14" s="128" t="s">
        <v>285</v>
      </c>
      <c r="I14" s="129"/>
      <c r="J14" s="14" t="s">
        <v>69</v>
      </c>
      <c r="K14" s="14"/>
      <c r="L14" s="15">
        <v>2</v>
      </c>
      <c r="O14" s="2"/>
    </row>
    <row r="15" spans="1:15" ht="29.15" customHeight="1" thickBot="1">
      <c r="A15" s="5">
        <f t="shared" si="0"/>
        <v>1</v>
      </c>
      <c r="B15" s="6">
        <f t="shared" si="1"/>
        <v>4</v>
      </c>
      <c r="C15" s="12"/>
      <c r="D15" s="8" t="str">
        <f t="shared" si="3"/>
        <v>Thu</v>
      </c>
      <c r="E15" s="13">
        <f>+E13+1</f>
        <v>44140</v>
      </c>
      <c r="F15" s="10" t="s">
        <v>263</v>
      </c>
      <c r="G15" s="14">
        <v>9003</v>
      </c>
      <c r="H15" s="111" t="s">
        <v>329</v>
      </c>
      <c r="I15" s="111"/>
      <c r="J15" s="14" t="s">
        <v>69</v>
      </c>
      <c r="K15" s="14"/>
      <c r="L15" s="15">
        <v>3</v>
      </c>
    </row>
    <row r="16" spans="1:15" ht="29.15" customHeight="1" thickBot="1">
      <c r="A16" s="5"/>
      <c r="B16" s="6"/>
      <c r="C16" s="12"/>
      <c r="D16" s="8" t="s">
        <v>326</v>
      </c>
      <c r="E16" s="13">
        <v>44140</v>
      </c>
      <c r="F16" s="10"/>
      <c r="G16" s="14">
        <v>9004</v>
      </c>
      <c r="H16" s="109" t="s">
        <v>331</v>
      </c>
      <c r="I16" s="110"/>
      <c r="J16" s="14" t="s">
        <v>69</v>
      </c>
      <c r="K16" s="14"/>
      <c r="L16" s="15">
        <v>4</v>
      </c>
    </row>
    <row r="17" spans="1:12" ht="29.15" customHeight="1" thickBot="1">
      <c r="A17" s="5">
        <f t="shared" si="0"/>
        <v>1</v>
      </c>
      <c r="B17" s="6">
        <f t="shared" si="1"/>
        <v>5</v>
      </c>
      <c r="C17" s="12"/>
      <c r="D17" s="8" t="str">
        <f t="shared" si="3"/>
        <v>Fri</v>
      </c>
      <c r="E17" s="13">
        <f>+E15+1</f>
        <v>44141</v>
      </c>
      <c r="F17" s="10" t="s">
        <v>109</v>
      </c>
      <c r="G17" s="14">
        <v>9001</v>
      </c>
      <c r="H17" s="135" t="s">
        <v>332</v>
      </c>
      <c r="I17" s="135"/>
      <c r="J17" s="14" t="s">
        <v>69</v>
      </c>
      <c r="K17" s="14"/>
      <c r="L17" s="15">
        <v>8</v>
      </c>
    </row>
    <row r="18" spans="1:12" ht="29.15" customHeight="1" thickBot="1">
      <c r="A18" s="5" t="str">
        <f t="shared" si="0"/>
        <v/>
      </c>
      <c r="B18" s="6">
        <f t="shared" si="1"/>
        <v>6</v>
      </c>
      <c r="C18" s="12"/>
      <c r="D18" s="8" t="str">
        <f t="shared" si="3"/>
        <v>Sat</v>
      </c>
      <c r="E18" s="13">
        <f>+E17+1</f>
        <v>44142</v>
      </c>
      <c r="F18" s="10"/>
      <c r="G18" s="14"/>
      <c r="H18" s="149"/>
      <c r="I18" s="149"/>
      <c r="J18" s="14"/>
      <c r="K18" s="14"/>
      <c r="L18" s="15"/>
    </row>
    <row r="19" spans="1:12" ht="29.15" customHeight="1" thickBot="1">
      <c r="A19" s="5" t="str">
        <f t="shared" si="0"/>
        <v/>
      </c>
      <c r="B19" s="6">
        <f t="shared" si="1"/>
        <v>7</v>
      </c>
      <c r="C19" s="12"/>
      <c r="D19" s="8" t="str">
        <f>IF(B19=1,"Mo",IF(B19=2,"Tue",IF(B19=3,"Wed",IF(B19=4,"Thu",IF(B19=5,"Fri",IF(B19=6,"Sat",IF(B19=7,"Sun","")))))))</f>
        <v>Sun</v>
      </c>
      <c r="E19" s="13">
        <f t="shared" si="2"/>
        <v>44143</v>
      </c>
      <c r="F19" s="10"/>
      <c r="G19" s="14"/>
      <c r="H19" s="111"/>
      <c r="I19" s="111"/>
      <c r="J19" s="14"/>
      <c r="K19" s="14"/>
      <c r="L19" s="15"/>
    </row>
    <row r="20" spans="1:12" ht="29.15" customHeight="1" thickBot="1">
      <c r="A20" s="5">
        <f t="shared" si="0"/>
        <v>1</v>
      </c>
      <c r="B20" s="6">
        <f t="shared" si="1"/>
        <v>1</v>
      </c>
      <c r="C20" s="12"/>
      <c r="D20" s="8" t="str">
        <f>IF(B20=1,"Mo",IF(B20=2,"Tue",IF(B20=3,"Wed",IF(B20=4,"Thu",IF(B20=5,"Fri",IF(B20=6,"Sat",IF(B20=7,"Sun","")))))))</f>
        <v>Mo</v>
      </c>
      <c r="E20" s="13">
        <f t="shared" si="2"/>
        <v>44144</v>
      </c>
      <c r="F20" s="10" t="s">
        <v>252</v>
      </c>
      <c r="G20" s="14">
        <v>9003</v>
      </c>
      <c r="H20" s="136" t="s">
        <v>294</v>
      </c>
      <c r="I20" s="136"/>
      <c r="J20" s="14" t="s">
        <v>69</v>
      </c>
      <c r="K20" s="14"/>
      <c r="L20" s="15">
        <v>6</v>
      </c>
    </row>
    <row r="21" spans="1:12" ht="29.15" customHeight="1" thickBot="1">
      <c r="A21" s="5"/>
      <c r="B21" s="6"/>
      <c r="C21" s="12"/>
      <c r="D21" s="8" t="s">
        <v>292</v>
      </c>
      <c r="E21" s="13">
        <v>44144</v>
      </c>
      <c r="F21" s="10"/>
      <c r="G21" s="14">
        <v>9004</v>
      </c>
      <c r="H21" s="109" t="s">
        <v>293</v>
      </c>
      <c r="I21" s="110"/>
      <c r="J21" s="14" t="s">
        <v>69</v>
      </c>
      <c r="K21" s="14"/>
      <c r="L21" s="15">
        <v>1</v>
      </c>
    </row>
    <row r="22" spans="1:12" ht="29.15" customHeight="1" thickBot="1">
      <c r="A22" s="5">
        <f t="shared" si="0"/>
        <v>1</v>
      </c>
      <c r="B22" s="6">
        <f t="shared" si="1"/>
        <v>2</v>
      </c>
      <c r="C22" s="12"/>
      <c r="D22" s="8" t="str">
        <f>IF(B22=1,"Mo",IF(B22=2,"Tue",IF(B22=3,"Wed",IF(B22=4,"Thu",IF(B22=5,"Fri",IF(B22=6,"Sat",IF(B22=7,"Sun","")))))))</f>
        <v>Tue</v>
      </c>
      <c r="E22" s="13">
        <f>+E20+1</f>
        <v>44145</v>
      </c>
      <c r="F22" s="10" t="s">
        <v>47</v>
      </c>
      <c r="G22" s="14">
        <v>9001</v>
      </c>
      <c r="H22" s="136" t="s">
        <v>287</v>
      </c>
      <c r="I22" s="136"/>
      <c r="J22" s="14" t="s">
        <v>288</v>
      </c>
      <c r="K22" s="14"/>
      <c r="L22" s="15">
        <v>4</v>
      </c>
    </row>
    <row r="23" spans="1:12" ht="29.15" customHeight="1" thickBot="1">
      <c r="A23" s="5"/>
      <c r="B23" s="6"/>
      <c r="C23" s="12"/>
      <c r="D23" s="8" t="s">
        <v>281</v>
      </c>
      <c r="E23" s="13">
        <v>44145</v>
      </c>
      <c r="F23" s="10"/>
      <c r="G23" s="14">
        <v>9004</v>
      </c>
      <c r="H23" s="124" t="s">
        <v>289</v>
      </c>
      <c r="I23" s="125"/>
      <c r="J23" s="14" t="s">
        <v>290</v>
      </c>
      <c r="K23" s="14"/>
      <c r="L23" s="15">
        <v>4</v>
      </c>
    </row>
    <row r="24" spans="1:12" ht="29.15" customHeight="1" thickBot="1">
      <c r="A24" s="5"/>
      <c r="B24" s="6"/>
      <c r="C24" s="12"/>
      <c r="D24" s="8" t="s">
        <v>281</v>
      </c>
      <c r="E24" s="13">
        <v>44145</v>
      </c>
      <c r="F24" s="10"/>
      <c r="G24" s="14">
        <v>9004</v>
      </c>
      <c r="H24" s="126" t="s">
        <v>291</v>
      </c>
      <c r="I24" s="127"/>
      <c r="J24" s="14" t="s">
        <v>288</v>
      </c>
      <c r="K24" s="14"/>
      <c r="L24" s="15">
        <v>1</v>
      </c>
    </row>
    <row r="25" spans="1:12" ht="29.15" customHeight="1" thickBot="1">
      <c r="A25" s="5">
        <f t="shared" si="0"/>
        <v>1</v>
      </c>
      <c r="B25" s="6">
        <f t="shared" si="1"/>
        <v>3</v>
      </c>
      <c r="C25" s="12"/>
      <c r="D25" s="8" t="str">
        <f t="shared" si="3"/>
        <v>Wed</v>
      </c>
      <c r="E25" s="13">
        <f>+E22+1</f>
        <v>44146</v>
      </c>
      <c r="F25" s="10" t="s">
        <v>109</v>
      </c>
      <c r="G25" s="14">
        <v>9001</v>
      </c>
      <c r="H25" s="148" t="s">
        <v>328</v>
      </c>
      <c r="I25" s="148"/>
      <c r="J25" s="14" t="s">
        <v>280</v>
      </c>
      <c r="K25" s="14"/>
      <c r="L25" s="15">
        <v>8</v>
      </c>
    </row>
    <row r="26" spans="1:12" ht="29.15" customHeight="1" thickBot="1">
      <c r="A26" s="5">
        <f t="shared" si="0"/>
        <v>1</v>
      </c>
      <c r="B26" s="6">
        <f t="shared" si="1"/>
        <v>4</v>
      </c>
      <c r="C26" s="12"/>
      <c r="D26" s="8" t="str">
        <f t="shared" si="3"/>
        <v>Thu</v>
      </c>
      <c r="E26" s="13">
        <f t="shared" si="2"/>
        <v>44147</v>
      </c>
      <c r="F26" s="10" t="s">
        <v>263</v>
      </c>
      <c r="G26" s="14">
        <v>9003</v>
      </c>
      <c r="H26" s="135" t="s">
        <v>333</v>
      </c>
      <c r="I26" s="135"/>
      <c r="J26" s="14" t="s">
        <v>69</v>
      </c>
      <c r="K26" s="14"/>
      <c r="L26" s="15">
        <v>3</v>
      </c>
    </row>
    <row r="27" spans="1:12" ht="29.15" customHeight="1" thickBot="1">
      <c r="A27" s="5"/>
      <c r="B27" s="6"/>
      <c r="C27" s="12"/>
      <c r="D27" s="8" t="s">
        <v>326</v>
      </c>
      <c r="E27" s="13">
        <v>44147</v>
      </c>
      <c r="F27" s="10"/>
      <c r="G27" s="14">
        <v>9004</v>
      </c>
      <c r="H27" s="130" t="s">
        <v>334</v>
      </c>
      <c r="I27" s="131"/>
      <c r="J27" s="14" t="s">
        <v>69</v>
      </c>
      <c r="K27" s="14"/>
      <c r="L27" s="15">
        <v>2</v>
      </c>
    </row>
    <row r="28" spans="1:12" ht="29.15" customHeight="1" thickBot="1">
      <c r="A28" s="5"/>
      <c r="B28" s="6"/>
      <c r="C28" s="12"/>
      <c r="D28" s="8" t="s">
        <v>326</v>
      </c>
      <c r="E28" s="13">
        <v>44147</v>
      </c>
      <c r="F28" s="10" t="s">
        <v>264</v>
      </c>
      <c r="G28" s="14">
        <v>9001</v>
      </c>
      <c r="H28" s="64" t="s">
        <v>335</v>
      </c>
      <c r="I28" s="64"/>
      <c r="J28" s="14" t="s">
        <v>69</v>
      </c>
      <c r="K28" s="14"/>
      <c r="L28" s="15">
        <v>3</v>
      </c>
    </row>
    <row r="29" spans="1:12" ht="29.15" customHeight="1" thickBot="1">
      <c r="A29" s="5">
        <f t="shared" si="0"/>
        <v>1</v>
      </c>
      <c r="B29" s="6">
        <f t="shared" si="1"/>
        <v>5</v>
      </c>
      <c r="C29" s="12"/>
      <c r="D29" s="8" t="str">
        <f t="shared" si="3"/>
        <v>Fri</v>
      </c>
      <c r="E29" s="13">
        <f>+E26+1</f>
        <v>44148</v>
      </c>
      <c r="F29" s="10" t="s">
        <v>109</v>
      </c>
      <c r="G29" s="14">
        <v>9001</v>
      </c>
      <c r="H29" s="138" t="s">
        <v>336</v>
      </c>
      <c r="I29" s="138"/>
      <c r="J29" s="14" t="s">
        <v>69</v>
      </c>
      <c r="K29" s="14"/>
      <c r="L29" s="15">
        <v>8</v>
      </c>
    </row>
    <row r="30" spans="1:12" ht="29.15" customHeight="1" thickBot="1">
      <c r="A30" s="5" t="str">
        <f t="shared" si="0"/>
        <v/>
      </c>
      <c r="B30" s="6">
        <f t="shared" si="1"/>
        <v>6</v>
      </c>
      <c r="C30" s="12"/>
      <c r="D30" s="8" t="str">
        <f t="shared" si="3"/>
        <v>Sat</v>
      </c>
      <c r="E30" s="13">
        <f t="shared" si="2"/>
        <v>44149</v>
      </c>
      <c r="F30" s="10"/>
      <c r="G30" s="14"/>
      <c r="H30" s="111"/>
      <c r="I30" s="111"/>
      <c r="J30" s="14"/>
      <c r="K30" s="14"/>
      <c r="L30" s="15"/>
    </row>
    <row r="31" spans="1:12" ht="29.15" customHeight="1" thickBot="1">
      <c r="A31" s="5" t="str">
        <f t="shared" si="0"/>
        <v/>
      </c>
      <c r="B31" s="6">
        <f t="shared" si="1"/>
        <v>7</v>
      </c>
      <c r="C31" s="12"/>
      <c r="D31" s="8" t="str">
        <f t="shared" si="3"/>
        <v>Sun</v>
      </c>
      <c r="E31" s="13">
        <f t="shared" si="2"/>
        <v>44150</v>
      </c>
      <c r="F31" s="10"/>
      <c r="G31" s="14"/>
      <c r="H31" s="111"/>
      <c r="I31" s="111"/>
      <c r="J31" s="14"/>
      <c r="K31" s="14"/>
      <c r="L31" s="15"/>
    </row>
    <row r="32" spans="1:12" ht="29.15" customHeight="1" thickBot="1">
      <c r="A32" s="5">
        <f t="shared" si="0"/>
        <v>1</v>
      </c>
      <c r="B32" s="6">
        <f t="shared" si="1"/>
        <v>1</v>
      </c>
      <c r="C32" s="12"/>
      <c r="D32" s="8" t="str">
        <f t="shared" si="3"/>
        <v>Mo</v>
      </c>
      <c r="E32" s="13">
        <f t="shared" si="2"/>
        <v>44151</v>
      </c>
      <c r="F32" s="10" t="s">
        <v>47</v>
      </c>
      <c r="G32" s="14">
        <v>9001</v>
      </c>
      <c r="H32" s="111" t="s">
        <v>295</v>
      </c>
      <c r="I32" s="111"/>
      <c r="J32" s="14" t="s">
        <v>288</v>
      </c>
      <c r="K32" s="14"/>
      <c r="L32" s="15"/>
    </row>
    <row r="33" spans="1:12" ht="29.15" customHeight="1" thickBot="1">
      <c r="A33" s="5">
        <f t="shared" si="0"/>
        <v>1</v>
      </c>
      <c r="B33" s="6">
        <f t="shared" si="1"/>
        <v>2</v>
      </c>
      <c r="C33" s="12"/>
      <c r="D33" s="8" t="str">
        <f t="shared" si="3"/>
        <v>Tue</v>
      </c>
      <c r="E33" s="13">
        <f t="shared" si="2"/>
        <v>44152</v>
      </c>
      <c r="F33" s="10" t="s">
        <v>214</v>
      </c>
      <c r="G33" s="14">
        <v>9002</v>
      </c>
      <c r="H33" s="111" t="s">
        <v>296</v>
      </c>
      <c r="I33" s="111"/>
      <c r="J33" s="14" t="s">
        <v>297</v>
      </c>
      <c r="K33" s="14"/>
      <c r="L33" s="15">
        <v>6</v>
      </c>
    </row>
    <row r="34" spans="1:12" ht="29.15" customHeight="1" thickBot="1">
      <c r="A34" s="5"/>
      <c r="B34" s="6"/>
      <c r="C34" s="12"/>
      <c r="D34" s="8" t="s">
        <v>281</v>
      </c>
      <c r="E34" s="13">
        <v>44152</v>
      </c>
      <c r="F34" s="10" t="s">
        <v>304</v>
      </c>
      <c r="G34" s="14">
        <v>9002</v>
      </c>
      <c r="H34" s="109" t="s">
        <v>299</v>
      </c>
      <c r="I34" s="110"/>
      <c r="J34" s="14" t="s">
        <v>298</v>
      </c>
      <c r="K34" s="14"/>
      <c r="L34" s="15">
        <v>1</v>
      </c>
    </row>
    <row r="35" spans="1:12" ht="29.15" customHeight="1" thickBot="1">
      <c r="A35" s="5"/>
      <c r="B35" s="6"/>
      <c r="C35" s="12"/>
      <c r="D35" s="8" t="s">
        <v>281</v>
      </c>
      <c r="E35" s="13">
        <v>44152</v>
      </c>
      <c r="F35" s="10"/>
      <c r="G35" s="14">
        <v>9004</v>
      </c>
      <c r="H35" s="109" t="s">
        <v>300</v>
      </c>
      <c r="I35" s="110"/>
      <c r="J35" s="14" t="s">
        <v>288</v>
      </c>
      <c r="K35" s="14"/>
      <c r="L35" s="15">
        <v>3</v>
      </c>
    </row>
    <row r="36" spans="1:12" ht="29.15" customHeight="1" thickBot="1">
      <c r="A36" s="5">
        <f t="shared" si="0"/>
        <v>1</v>
      </c>
      <c r="B36" s="6">
        <f t="shared" si="1"/>
        <v>3</v>
      </c>
      <c r="C36" s="12"/>
      <c r="D36" s="8" t="str">
        <f t="shared" si="3"/>
        <v>Wed</v>
      </c>
      <c r="E36" s="13">
        <f>+E33+1</f>
        <v>44153</v>
      </c>
      <c r="F36" s="10" t="s">
        <v>21</v>
      </c>
      <c r="G36" s="14">
        <v>9002</v>
      </c>
      <c r="H36" s="111" t="s">
        <v>301</v>
      </c>
      <c r="I36" s="111"/>
      <c r="J36" s="14" t="s">
        <v>288</v>
      </c>
      <c r="K36" s="14"/>
      <c r="L36" s="15">
        <v>2</v>
      </c>
    </row>
    <row r="37" spans="1:12" ht="29.15" customHeight="1" thickBot="1">
      <c r="A37" s="5"/>
      <c r="B37" s="6"/>
      <c r="C37" s="12"/>
      <c r="D37" s="8" t="s">
        <v>282</v>
      </c>
      <c r="E37" s="13">
        <v>44153</v>
      </c>
      <c r="F37" s="10"/>
      <c r="G37" s="14">
        <v>9004</v>
      </c>
      <c r="H37" s="109" t="s">
        <v>302</v>
      </c>
      <c r="I37" s="110"/>
      <c r="J37" s="14" t="s">
        <v>303</v>
      </c>
      <c r="K37" s="14"/>
      <c r="L37" s="15">
        <v>3</v>
      </c>
    </row>
    <row r="38" spans="1:12" ht="29.15" customHeight="1" thickBot="1">
      <c r="A38" s="5"/>
      <c r="B38" s="6"/>
      <c r="C38" s="12"/>
      <c r="D38" s="8" t="s">
        <v>282</v>
      </c>
      <c r="E38" s="13">
        <v>44153</v>
      </c>
      <c r="F38" s="10"/>
      <c r="G38" s="14">
        <v>9002</v>
      </c>
      <c r="H38" s="109" t="s">
        <v>309</v>
      </c>
      <c r="I38" s="110"/>
      <c r="J38" s="14" t="s">
        <v>310</v>
      </c>
      <c r="K38" s="14"/>
      <c r="L38" s="15">
        <v>2</v>
      </c>
    </row>
    <row r="39" spans="1:12" ht="29.15" customHeight="1" thickBot="1">
      <c r="A39" s="5">
        <f t="shared" si="0"/>
        <v>1</v>
      </c>
      <c r="B39" s="6">
        <f t="shared" si="1"/>
        <v>4</v>
      </c>
      <c r="C39" s="12"/>
      <c r="D39" s="8" t="str">
        <f t="shared" si="3"/>
        <v>Thu</v>
      </c>
      <c r="E39" s="13">
        <f>+E36+1</f>
        <v>44154</v>
      </c>
      <c r="F39" s="10" t="s">
        <v>315</v>
      </c>
      <c r="G39" s="14">
        <v>9003</v>
      </c>
      <c r="H39" s="111" t="s">
        <v>325</v>
      </c>
      <c r="I39" s="111"/>
      <c r="J39" s="14" t="s">
        <v>69</v>
      </c>
      <c r="K39" s="14"/>
      <c r="L39" s="15">
        <v>4</v>
      </c>
    </row>
    <row r="40" spans="1:12" ht="29.15" customHeight="1" thickBot="1">
      <c r="A40" s="5"/>
      <c r="B40" s="6"/>
      <c r="C40" s="12"/>
      <c r="D40" s="8" t="s">
        <v>326</v>
      </c>
      <c r="E40" s="13">
        <v>44154</v>
      </c>
      <c r="F40" s="10" t="s">
        <v>109</v>
      </c>
      <c r="G40" s="14">
        <v>9001</v>
      </c>
      <c r="H40" s="63" t="s">
        <v>327</v>
      </c>
      <c r="I40" s="63"/>
      <c r="J40" s="14" t="s">
        <v>69</v>
      </c>
      <c r="K40" s="14"/>
      <c r="L40" s="15">
        <v>4</v>
      </c>
    </row>
    <row r="41" spans="1:12" ht="29.15" customHeight="1" thickBot="1">
      <c r="A41" s="5">
        <f t="shared" si="0"/>
        <v>1</v>
      </c>
      <c r="B41" s="6">
        <f t="shared" si="1"/>
        <v>5</v>
      </c>
      <c r="C41" s="12"/>
      <c r="D41" s="8" t="str">
        <f t="shared" si="3"/>
        <v>Fri</v>
      </c>
      <c r="E41" s="13">
        <f>+E39+1</f>
        <v>44155</v>
      </c>
      <c r="F41" s="10" t="s">
        <v>109</v>
      </c>
      <c r="G41" s="14">
        <v>9001</v>
      </c>
      <c r="H41" s="111" t="s">
        <v>308</v>
      </c>
      <c r="I41" s="111"/>
      <c r="J41" s="14" t="s">
        <v>69</v>
      </c>
      <c r="K41" s="14"/>
      <c r="L41" s="15">
        <v>8</v>
      </c>
    </row>
    <row r="42" spans="1:12" ht="29.15" customHeight="1" thickBot="1">
      <c r="A42" s="5" t="str">
        <f t="shared" si="0"/>
        <v/>
      </c>
      <c r="B42" s="6">
        <f t="shared" si="1"/>
        <v>6</v>
      </c>
      <c r="C42" s="12"/>
      <c r="D42" s="8" t="str">
        <f t="shared" si="3"/>
        <v>Sat</v>
      </c>
      <c r="E42" s="13">
        <f t="shared" si="2"/>
        <v>44156</v>
      </c>
      <c r="F42" s="10"/>
      <c r="G42" s="14"/>
      <c r="H42" s="111"/>
      <c r="I42" s="111"/>
      <c r="J42" s="14"/>
      <c r="K42" s="14"/>
      <c r="L42" s="15"/>
    </row>
    <row r="43" spans="1:12" ht="29.15" customHeight="1" thickBot="1">
      <c r="A43" s="5" t="str">
        <f t="shared" si="0"/>
        <v/>
      </c>
      <c r="B43" s="6">
        <f t="shared" si="1"/>
        <v>7</v>
      </c>
      <c r="C43" s="12"/>
      <c r="D43" s="8" t="str">
        <f t="shared" si="3"/>
        <v>Sun</v>
      </c>
      <c r="E43" s="13">
        <f t="shared" si="2"/>
        <v>44157</v>
      </c>
      <c r="F43" s="10"/>
      <c r="G43" s="14"/>
      <c r="H43" s="111"/>
      <c r="I43" s="111"/>
      <c r="J43" s="14"/>
      <c r="K43" s="14"/>
      <c r="L43" s="15"/>
    </row>
    <row r="44" spans="1:12" ht="29.15" customHeight="1" thickBot="1">
      <c r="A44" s="5">
        <f t="shared" si="0"/>
        <v>1</v>
      </c>
      <c r="B44" s="6">
        <f t="shared" si="1"/>
        <v>1</v>
      </c>
      <c r="C44" s="12"/>
      <c r="D44" s="8" t="str">
        <f t="shared" si="3"/>
        <v>Mo</v>
      </c>
      <c r="E44" s="13">
        <f t="shared" si="2"/>
        <v>44158</v>
      </c>
      <c r="F44" s="10"/>
      <c r="G44" s="14"/>
      <c r="H44" s="138"/>
      <c r="I44" s="138"/>
      <c r="J44" s="14"/>
      <c r="K44" s="14"/>
      <c r="L44" s="15"/>
    </row>
    <row r="45" spans="1:12" ht="29.15" customHeight="1" thickBot="1">
      <c r="A45" s="5">
        <f t="shared" si="0"/>
        <v>1</v>
      </c>
      <c r="B45" s="6">
        <f t="shared" si="1"/>
        <v>2</v>
      </c>
      <c r="C45" s="12"/>
      <c r="D45" s="8" t="str">
        <f t="shared" si="3"/>
        <v>Tue</v>
      </c>
      <c r="E45" s="13">
        <f t="shared" si="2"/>
        <v>44159</v>
      </c>
      <c r="F45" s="10" t="s">
        <v>109</v>
      </c>
      <c r="G45" s="14">
        <v>9001</v>
      </c>
      <c r="H45" s="111" t="s">
        <v>323</v>
      </c>
      <c r="I45" s="111"/>
      <c r="J45" s="14" t="s">
        <v>69</v>
      </c>
      <c r="K45" s="14"/>
      <c r="L45" s="15">
        <v>4</v>
      </c>
    </row>
    <row r="46" spans="1:12" ht="29.15" customHeight="1" thickBot="1">
      <c r="A46" s="5"/>
      <c r="B46" s="6"/>
      <c r="C46" s="12"/>
      <c r="D46" s="8" t="s">
        <v>281</v>
      </c>
      <c r="E46" s="13">
        <v>44159</v>
      </c>
      <c r="F46" s="10" t="s">
        <v>315</v>
      </c>
      <c r="G46" s="14">
        <v>9003</v>
      </c>
      <c r="H46" s="62" t="s">
        <v>324</v>
      </c>
      <c r="I46" s="62"/>
      <c r="J46" s="14" t="s">
        <v>69</v>
      </c>
      <c r="K46" s="14"/>
      <c r="L46" s="15">
        <v>5</v>
      </c>
    </row>
    <row r="47" spans="1:12" ht="29.15" customHeight="1" thickBot="1">
      <c r="A47" s="5">
        <f t="shared" si="0"/>
        <v>1</v>
      </c>
      <c r="B47" s="6">
        <f t="shared" si="1"/>
        <v>3</v>
      </c>
      <c r="C47" s="12"/>
      <c r="D47" s="8" t="str">
        <f t="shared" si="3"/>
        <v>Wed</v>
      </c>
      <c r="E47" s="13">
        <f>+E45+1</f>
        <v>44160</v>
      </c>
      <c r="F47" s="10" t="s">
        <v>109</v>
      </c>
      <c r="G47" s="14">
        <v>9001</v>
      </c>
      <c r="H47" s="111" t="s">
        <v>319</v>
      </c>
      <c r="I47" s="111"/>
      <c r="J47" s="14" t="s">
        <v>280</v>
      </c>
      <c r="K47" s="14"/>
      <c r="L47" s="15">
        <v>4</v>
      </c>
    </row>
    <row r="48" spans="1:12" ht="29.15" customHeight="1" thickBot="1">
      <c r="A48" s="5"/>
      <c r="B48" s="6"/>
      <c r="C48" s="12"/>
      <c r="D48" s="8" t="s">
        <v>282</v>
      </c>
      <c r="E48" s="13">
        <v>44160</v>
      </c>
      <c r="F48" s="10" t="s">
        <v>21</v>
      </c>
      <c r="G48" s="38">
        <v>9002</v>
      </c>
      <c r="H48" s="109" t="s">
        <v>320</v>
      </c>
      <c r="I48" s="110"/>
      <c r="J48" s="14" t="s">
        <v>69</v>
      </c>
      <c r="K48" s="14"/>
      <c r="L48" s="15">
        <v>6</v>
      </c>
    </row>
    <row r="49" spans="1:12" ht="29.15" customHeight="1" thickBot="1">
      <c r="A49" s="5">
        <f t="shared" si="0"/>
        <v>1</v>
      </c>
      <c r="B49" s="6">
        <f t="shared" si="1"/>
        <v>4</v>
      </c>
      <c r="C49" s="12"/>
      <c r="D49" s="8" t="str">
        <f t="shared" si="3"/>
        <v>Thu</v>
      </c>
      <c r="E49" s="13">
        <f>+E47+1</f>
        <v>44161</v>
      </c>
      <c r="F49" s="10" t="s">
        <v>315</v>
      </c>
      <c r="G49" s="14">
        <v>9003</v>
      </c>
      <c r="H49" s="111" t="s">
        <v>318</v>
      </c>
      <c r="I49" s="111"/>
      <c r="J49" s="14" t="s">
        <v>69</v>
      </c>
      <c r="K49" s="14"/>
      <c r="L49" s="15">
        <v>8</v>
      </c>
    </row>
    <row r="50" spans="1:12" ht="29.15" customHeight="1" thickBot="1">
      <c r="A50" s="5">
        <f t="shared" si="0"/>
        <v>1</v>
      </c>
      <c r="B50" s="6">
        <f t="shared" si="1"/>
        <v>5</v>
      </c>
      <c r="C50" s="12"/>
      <c r="D50" s="8" t="str">
        <f t="shared" si="3"/>
        <v>Fri</v>
      </c>
      <c r="E50" s="13">
        <f t="shared" si="2"/>
        <v>44162</v>
      </c>
      <c r="F50" s="10" t="s">
        <v>21</v>
      </c>
      <c r="G50" s="14">
        <v>9002</v>
      </c>
      <c r="H50" s="111" t="s">
        <v>314</v>
      </c>
      <c r="I50" s="111"/>
      <c r="J50" s="14" t="s">
        <v>69</v>
      </c>
      <c r="K50" s="14"/>
      <c r="L50" s="15">
        <v>2</v>
      </c>
    </row>
    <row r="51" spans="1:12" ht="29.15" customHeight="1" thickBot="1">
      <c r="A51" s="5"/>
      <c r="B51" s="6"/>
      <c r="C51" s="12"/>
      <c r="D51" s="8" t="s">
        <v>316</v>
      </c>
      <c r="E51" s="13">
        <v>44162</v>
      </c>
      <c r="F51" s="10" t="s">
        <v>315</v>
      </c>
      <c r="G51" s="14">
        <v>9003</v>
      </c>
      <c r="H51" s="109" t="s">
        <v>317</v>
      </c>
      <c r="I51" s="110"/>
      <c r="J51" s="14" t="s">
        <v>69</v>
      </c>
      <c r="K51" s="14"/>
      <c r="L51" s="15">
        <v>6</v>
      </c>
    </row>
    <row r="52" spans="1:12" ht="29.15" customHeight="1" thickBot="1">
      <c r="A52" s="5" t="str">
        <f t="shared" si="0"/>
        <v/>
      </c>
      <c r="B52" s="6">
        <f t="shared" si="1"/>
        <v>6</v>
      </c>
      <c r="C52" s="12"/>
      <c r="D52" s="8" t="str">
        <f t="shared" si="3"/>
        <v>Sat</v>
      </c>
      <c r="E52" s="13">
        <f>+E50+1</f>
        <v>44163</v>
      </c>
      <c r="F52" s="10"/>
      <c r="G52" s="14"/>
      <c r="H52" s="135"/>
      <c r="I52" s="135"/>
      <c r="J52" s="14"/>
      <c r="K52" s="14"/>
      <c r="L52" s="15"/>
    </row>
    <row r="53" spans="1:12" ht="29.15" customHeight="1" thickBot="1">
      <c r="A53" s="5" t="str">
        <f t="shared" si="0"/>
        <v/>
      </c>
      <c r="B53" s="6">
        <f>WEEKDAY(E52+1,2)</f>
        <v>7</v>
      </c>
      <c r="C53" s="12"/>
      <c r="D53" s="8" t="str">
        <f t="shared" si="3"/>
        <v>Sun</v>
      </c>
      <c r="E53" s="16">
        <f>IF(MONTH(E52+1)&gt;MONTH(E52),"",E52+1)</f>
        <v>44164</v>
      </c>
      <c r="F53" s="10" t="s">
        <v>21</v>
      </c>
      <c r="G53" s="38">
        <v>9002</v>
      </c>
      <c r="H53" s="136" t="s">
        <v>322</v>
      </c>
      <c r="I53" s="111"/>
      <c r="J53" s="14" t="s">
        <v>321</v>
      </c>
      <c r="K53" s="14"/>
      <c r="L53" s="15">
        <v>5</v>
      </c>
    </row>
    <row r="54" spans="1:12" ht="29.15" customHeight="1" thickBot="1">
      <c r="A54" s="5"/>
      <c r="B54" s="6"/>
      <c r="C54" s="12"/>
      <c r="D54" s="8" t="s">
        <v>292</v>
      </c>
      <c r="E54" s="16">
        <v>44165</v>
      </c>
      <c r="F54" s="10" t="s">
        <v>21</v>
      </c>
      <c r="G54" s="38">
        <v>9002</v>
      </c>
      <c r="H54" s="107" t="s">
        <v>312</v>
      </c>
      <c r="I54" s="108"/>
      <c r="J54" s="14" t="s">
        <v>311</v>
      </c>
      <c r="K54" s="14"/>
      <c r="L54" s="15">
        <v>5</v>
      </c>
    </row>
    <row r="55" spans="1:12" ht="29.15" customHeight="1" thickBot="1">
      <c r="A55" s="5"/>
      <c r="B55" s="6"/>
      <c r="C55" s="12"/>
      <c r="D55" s="8" t="s">
        <v>292</v>
      </c>
      <c r="E55" s="16">
        <v>44165</v>
      </c>
      <c r="F55" s="10"/>
      <c r="G55" s="38">
        <v>9004</v>
      </c>
      <c r="H55" s="109" t="s">
        <v>330</v>
      </c>
      <c r="I55" s="110"/>
      <c r="J55" s="14" t="s">
        <v>69</v>
      </c>
      <c r="K55" s="14"/>
      <c r="L55" s="15">
        <v>1</v>
      </c>
    </row>
    <row r="56" spans="1:12" ht="29.15" customHeight="1" thickBot="1">
      <c r="A56" s="5">
        <f t="shared" ref="A56" si="4">IF(OR(C56="f",C56="u",C56="F",C56="U"),"",IF(OR(B56=1,B56=2,B56=3,B56=4,B56=5),1,""))</f>
        <v>1</v>
      </c>
      <c r="B56" s="6">
        <f>WEEKDAY(E53+1,2)</f>
        <v>1</v>
      </c>
      <c r="C56" s="12"/>
      <c r="D56" s="8" t="str">
        <f>IF(B56=1,"Mo",IF(B56=2,"Tue",IF(B56=3,"Wed",IF(B56=4,"Thu",IF(B56=5,"Fri",IF(B56=6,"Sat",IF(B56=7,"Sun","")))))))</f>
        <v>Mo</v>
      </c>
      <c r="E56" s="16">
        <f>IF(MONTH(E53+1)&gt;MONTH(E53),"",E53+1)</f>
        <v>44165</v>
      </c>
      <c r="F56" s="10" t="s">
        <v>219</v>
      </c>
      <c r="G56" s="38">
        <v>9002</v>
      </c>
      <c r="H56" s="136" t="s">
        <v>337</v>
      </c>
      <c r="I56" s="111"/>
      <c r="J56" s="14" t="s">
        <v>313</v>
      </c>
      <c r="K56" s="14"/>
      <c r="L56" s="15">
        <v>3</v>
      </c>
    </row>
    <row r="57" spans="1:12" ht="30" customHeight="1" thickBot="1">
      <c r="D57" s="17"/>
      <c r="E57" s="19"/>
      <c r="F57" s="39"/>
      <c r="G57" s="40"/>
      <c r="H57" s="41"/>
      <c r="I57" s="37" t="s">
        <v>1</v>
      </c>
      <c r="J57" s="21"/>
      <c r="K57" s="18"/>
      <c r="L57" s="22">
        <f>SUM(L9:L56)</f>
        <v>164</v>
      </c>
    </row>
    <row r="58" spans="1:12" ht="30" customHeight="1" thickBot="1">
      <c r="D58" s="17"/>
      <c r="E58" s="18"/>
      <c r="F58" s="30"/>
      <c r="G58" s="30"/>
      <c r="H58" s="30"/>
      <c r="I58" s="20" t="s">
        <v>2</v>
      </c>
      <c r="J58" s="21"/>
      <c r="K58" s="18"/>
      <c r="L58" s="22">
        <f>SUM(L57/8)</f>
        <v>20.5</v>
      </c>
    </row>
  </sheetData>
  <mergeCells count="55">
    <mergeCell ref="H38:I38"/>
    <mergeCell ref="H56:I56"/>
    <mergeCell ref="C7:C8"/>
    <mergeCell ref="D7:E8"/>
    <mergeCell ref="F7:F8"/>
    <mergeCell ref="G7:G8"/>
    <mergeCell ref="H29:I29"/>
    <mergeCell ref="H25:I25"/>
    <mergeCell ref="H17:I17"/>
    <mergeCell ref="H18:I18"/>
    <mergeCell ref="H19:I19"/>
    <mergeCell ref="H36:I36"/>
    <mergeCell ref="H45:I45"/>
    <mergeCell ref="H39:I39"/>
    <mergeCell ref="H42:I42"/>
    <mergeCell ref="H41:I41"/>
    <mergeCell ref="D1:L1"/>
    <mergeCell ref="H49:I49"/>
    <mergeCell ref="H12:I12"/>
    <mergeCell ref="H52:I52"/>
    <mergeCell ref="H53:I53"/>
    <mergeCell ref="H26:I26"/>
    <mergeCell ref="H13:I13"/>
    <mergeCell ref="H43:I43"/>
    <mergeCell ref="H44:I44"/>
    <mergeCell ref="H30:I30"/>
    <mergeCell ref="H31:I31"/>
    <mergeCell ref="H47:I47"/>
    <mergeCell ref="H32:I32"/>
    <mergeCell ref="H33:I33"/>
    <mergeCell ref="H20:I20"/>
    <mergeCell ref="H22:I22"/>
    <mergeCell ref="H11:I11"/>
    <mergeCell ref="H35:I35"/>
    <mergeCell ref="H37:I37"/>
    <mergeCell ref="H23:I23"/>
    <mergeCell ref="H34:I34"/>
    <mergeCell ref="H24:I24"/>
    <mergeCell ref="H21:I21"/>
    <mergeCell ref="H15:I15"/>
    <mergeCell ref="H14:I14"/>
    <mergeCell ref="H16:I16"/>
    <mergeCell ref="H27:I27"/>
    <mergeCell ref="H10:I10"/>
    <mergeCell ref="D5:E5"/>
    <mergeCell ref="J6:L6"/>
    <mergeCell ref="J7:J8"/>
    <mergeCell ref="K7:K8"/>
    <mergeCell ref="H7:I8"/>
    <mergeCell ref="L7:L8"/>
    <mergeCell ref="H54:I54"/>
    <mergeCell ref="H55:I55"/>
    <mergeCell ref="H51:I51"/>
    <mergeCell ref="H48:I48"/>
    <mergeCell ref="H50:I50"/>
  </mergeCells>
  <phoneticPr fontId="0" type="noConversion"/>
  <conditionalFormatting sqref="C9:C55">
    <cfRule type="expression" dxfId="75" priority="2129" stopIfTrue="1">
      <formula>IF($A9=1,B9,)</formula>
    </cfRule>
    <cfRule type="expression" dxfId="74" priority="2130" stopIfTrue="1">
      <formula>IF($A9="",B9,)</formula>
    </cfRule>
  </conditionalFormatting>
  <conditionalFormatting sqref="E9">
    <cfRule type="expression" dxfId="73" priority="2131" stopIfTrue="1">
      <formula>IF($A9="",B9,"")</formula>
    </cfRule>
  </conditionalFormatting>
  <conditionalFormatting sqref="E10:E11 E13 E15 E25:E26 E22 E36 E39 E52:E53 E49:E50 E47 E41:E45 E17:E20 E29:E33">
    <cfRule type="expression" dxfId="72" priority="2132" stopIfTrue="1">
      <formula>IF($A10&lt;&gt;1,B10,"")</formula>
    </cfRule>
  </conditionalFormatting>
  <conditionalFormatting sqref="D9:D11 D13 D15 D25:D26 D22 D36 D39 D52:D53 D49:D50 D47 D41:D45 D17:D20 D29:D33">
    <cfRule type="expression" dxfId="71" priority="2133" stopIfTrue="1">
      <formula>IF($A9="",B9,)</formula>
    </cfRule>
  </conditionalFormatting>
  <conditionalFormatting sqref="G9:G10 G13:G16 G50:G52 G47 G41:G44 G30:G38 G18:G24">
    <cfRule type="expression" dxfId="70" priority="2134" stopIfTrue="1">
      <formula>#REF!="Freelancer"</formula>
    </cfRule>
    <cfRule type="expression" dxfId="69" priority="2135" stopIfTrue="1">
      <formula>#REF!="DTC Int. Staff"</formula>
    </cfRule>
  </conditionalFormatting>
  <conditionalFormatting sqref="G52 G30:G38 G42:G44 G13:G14 G18:G24 G47">
    <cfRule type="expression" dxfId="68" priority="2127" stopIfTrue="1">
      <formula>$F$5="Freelancer"</formula>
    </cfRule>
    <cfRule type="expression" dxfId="67" priority="2128" stopIfTrue="1">
      <formula>$F$5="DTC Int. Staff"</formula>
    </cfRule>
  </conditionalFormatting>
  <conditionalFormatting sqref="G10">
    <cfRule type="expression" dxfId="66" priority="77" stopIfTrue="1">
      <formula>#REF!="Freelancer"</formula>
    </cfRule>
    <cfRule type="expression" dxfId="65" priority="78" stopIfTrue="1">
      <formula>#REF!="DTC Int. Staff"</formula>
    </cfRule>
  </conditionalFormatting>
  <conditionalFormatting sqref="G10">
    <cfRule type="expression" dxfId="64" priority="75" stopIfTrue="1">
      <formula>$F$5="Freelancer"</formula>
    </cfRule>
    <cfRule type="expression" dxfId="63" priority="76" stopIfTrue="1">
      <formula>$F$5="DTC Int. Staff"</formula>
    </cfRule>
  </conditionalFormatting>
  <conditionalFormatting sqref="G11:G12">
    <cfRule type="expression" dxfId="62" priority="73" stopIfTrue="1">
      <formula>#REF!="Freelancer"</formula>
    </cfRule>
    <cfRule type="expression" dxfId="61" priority="74" stopIfTrue="1">
      <formula>#REF!="DTC Int. Staff"</formula>
    </cfRule>
  </conditionalFormatting>
  <conditionalFormatting sqref="G11:G12">
    <cfRule type="expression" dxfId="60" priority="71" stopIfTrue="1">
      <formula>$F$5="Freelancer"</formula>
    </cfRule>
    <cfRule type="expression" dxfId="59" priority="72" stopIfTrue="1">
      <formula>$F$5="DTC Int. Staff"</formula>
    </cfRule>
  </conditionalFormatting>
  <conditionalFormatting sqref="C56">
    <cfRule type="expression" dxfId="58" priority="67" stopIfTrue="1">
      <formula>IF($A56=1,B56,)</formula>
    </cfRule>
    <cfRule type="expression" dxfId="57" priority="68" stopIfTrue="1">
      <formula>IF($A56="",B56,)</formula>
    </cfRule>
  </conditionalFormatting>
  <conditionalFormatting sqref="E56">
    <cfRule type="expression" dxfId="56" priority="69" stopIfTrue="1">
      <formula>IF($A56&lt;&gt;1,B56,"")</formula>
    </cfRule>
  </conditionalFormatting>
  <conditionalFormatting sqref="D56">
    <cfRule type="expression" dxfId="55" priority="70" stopIfTrue="1">
      <formula>IF($A56="",B56,)</formula>
    </cfRule>
  </conditionalFormatting>
  <conditionalFormatting sqref="E12">
    <cfRule type="expression" dxfId="54" priority="61" stopIfTrue="1">
      <formula>IF($A12&lt;&gt;1,B12,"")</formula>
    </cfRule>
  </conditionalFormatting>
  <conditionalFormatting sqref="D12">
    <cfRule type="expression" dxfId="53" priority="62" stopIfTrue="1">
      <formula>IF($A12="",B12,)</formula>
    </cfRule>
  </conditionalFormatting>
  <conditionalFormatting sqref="E14">
    <cfRule type="expression" dxfId="52" priority="59" stopIfTrue="1">
      <formula>IF($A14&lt;&gt;1,B14,"")</formula>
    </cfRule>
  </conditionalFormatting>
  <conditionalFormatting sqref="D14">
    <cfRule type="expression" dxfId="51" priority="60" stopIfTrue="1">
      <formula>IF($A14="",B14,)</formula>
    </cfRule>
  </conditionalFormatting>
  <conditionalFormatting sqref="E23">
    <cfRule type="expression" dxfId="50" priority="57" stopIfTrue="1">
      <formula>IF($A23&lt;&gt;1,B23,"")</formula>
    </cfRule>
  </conditionalFormatting>
  <conditionalFormatting sqref="D23">
    <cfRule type="expression" dxfId="49" priority="58" stopIfTrue="1">
      <formula>IF($A23="",B23,)</formula>
    </cfRule>
  </conditionalFormatting>
  <conditionalFormatting sqref="E24">
    <cfRule type="expression" dxfId="48" priority="55" stopIfTrue="1">
      <formula>IF($A24&lt;&gt;1,B24,"")</formula>
    </cfRule>
  </conditionalFormatting>
  <conditionalFormatting sqref="D24">
    <cfRule type="expression" dxfId="47" priority="56" stopIfTrue="1">
      <formula>IF($A24="",B24,)</formula>
    </cfRule>
  </conditionalFormatting>
  <conditionalFormatting sqref="E21">
    <cfRule type="expression" dxfId="46" priority="53" stopIfTrue="1">
      <formula>IF($A21&lt;&gt;1,B21,"")</formula>
    </cfRule>
  </conditionalFormatting>
  <conditionalFormatting sqref="D21">
    <cfRule type="expression" dxfId="45" priority="54" stopIfTrue="1">
      <formula>IF($A21="",B21,)</formula>
    </cfRule>
  </conditionalFormatting>
  <conditionalFormatting sqref="E35">
    <cfRule type="expression" dxfId="44" priority="49" stopIfTrue="1">
      <formula>IF($A35&lt;&gt;1,B35,"")</formula>
    </cfRule>
  </conditionalFormatting>
  <conditionalFormatting sqref="E34">
    <cfRule type="expression" dxfId="43" priority="51" stopIfTrue="1">
      <formula>IF($A34&lt;&gt;1,B34,"")</formula>
    </cfRule>
  </conditionalFormatting>
  <conditionalFormatting sqref="D34">
    <cfRule type="expression" dxfId="42" priority="52" stopIfTrue="1">
      <formula>IF($A34="",B34,)</formula>
    </cfRule>
  </conditionalFormatting>
  <conditionalFormatting sqref="E37">
    <cfRule type="expression" dxfId="41" priority="47" stopIfTrue="1">
      <formula>IF($A37&lt;&gt;1,B37,"")</formula>
    </cfRule>
  </conditionalFormatting>
  <conditionalFormatting sqref="D35">
    <cfRule type="expression" dxfId="40" priority="50" stopIfTrue="1">
      <formula>IF($A35="",B35,)</formula>
    </cfRule>
  </conditionalFormatting>
  <conditionalFormatting sqref="D37">
    <cfRule type="expression" dxfId="39" priority="48" stopIfTrue="1">
      <formula>IF($A37="",B37,)</formula>
    </cfRule>
  </conditionalFormatting>
  <conditionalFormatting sqref="E38">
    <cfRule type="expression" dxfId="38" priority="45" stopIfTrue="1">
      <formula>IF($A38&lt;&gt;1,B38,"")</formula>
    </cfRule>
  </conditionalFormatting>
  <conditionalFormatting sqref="D38">
    <cfRule type="expression" dxfId="37" priority="46" stopIfTrue="1">
      <formula>IF($A38="",B38,)</formula>
    </cfRule>
  </conditionalFormatting>
  <conditionalFormatting sqref="E54">
    <cfRule type="expression" dxfId="36" priority="44" stopIfTrue="1">
      <formula>IF($A54&lt;&gt;1,B54,"")</formula>
    </cfRule>
  </conditionalFormatting>
  <conditionalFormatting sqref="D54">
    <cfRule type="expression" dxfId="35" priority="2136" stopIfTrue="1">
      <formula>IF($A54="",B54,)</formula>
    </cfRule>
  </conditionalFormatting>
  <conditionalFormatting sqref="E55">
    <cfRule type="expression" dxfId="34" priority="41" stopIfTrue="1">
      <formula>IF($A55&lt;&gt;1,B55,"")</formula>
    </cfRule>
  </conditionalFormatting>
  <conditionalFormatting sqref="E51">
    <cfRule type="expression" dxfId="33" priority="37" stopIfTrue="1">
      <formula>IF($A51&lt;&gt;1,B51,"")</formula>
    </cfRule>
  </conditionalFormatting>
  <conditionalFormatting sqref="D51">
    <cfRule type="expression" dxfId="32" priority="38" stopIfTrue="1">
      <formula>IF($A51="",B51,)</formula>
    </cfRule>
  </conditionalFormatting>
  <conditionalFormatting sqref="G49">
    <cfRule type="expression" dxfId="31" priority="35" stopIfTrue="1">
      <formula>#REF!="Freelancer"</formula>
    </cfRule>
    <cfRule type="expression" dxfId="30" priority="36" stopIfTrue="1">
      <formula>#REF!="DTC Int. Staff"</formula>
    </cfRule>
  </conditionalFormatting>
  <conditionalFormatting sqref="E48">
    <cfRule type="expression" dxfId="29" priority="33" stopIfTrue="1">
      <formula>IF($A48&lt;&gt;1,B48,"")</formula>
    </cfRule>
  </conditionalFormatting>
  <conditionalFormatting sqref="D48">
    <cfRule type="expression" dxfId="28" priority="34" stopIfTrue="1">
      <formula>IF($A48="",B48,)</formula>
    </cfRule>
  </conditionalFormatting>
  <conditionalFormatting sqref="G45">
    <cfRule type="expression" dxfId="27" priority="31" stopIfTrue="1">
      <formula>#REF!="Freelancer"</formula>
    </cfRule>
    <cfRule type="expression" dxfId="26" priority="32" stopIfTrue="1">
      <formula>#REF!="DTC Int. Staff"</formula>
    </cfRule>
  </conditionalFormatting>
  <conditionalFormatting sqref="G45">
    <cfRule type="expression" dxfId="25" priority="29" stopIfTrue="1">
      <formula>$F$5="Freelancer"</formula>
    </cfRule>
    <cfRule type="expression" dxfId="24" priority="30" stopIfTrue="1">
      <formula>$F$5="DTC Int. Staff"</formula>
    </cfRule>
  </conditionalFormatting>
  <conditionalFormatting sqref="E46">
    <cfRule type="expression" dxfId="23" priority="27" stopIfTrue="1">
      <formula>IF($A46&lt;&gt;1,B46,"")</formula>
    </cfRule>
  </conditionalFormatting>
  <conditionalFormatting sqref="D46">
    <cfRule type="expression" dxfId="22" priority="28" stopIfTrue="1">
      <formula>IF($A46="",B46,)</formula>
    </cfRule>
  </conditionalFormatting>
  <conditionalFormatting sqref="G46">
    <cfRule type="expression" dxfId="21" priority="25" stopIfTrue="1">
      <formula>#REF!="Freelancer"</formula>
    </cfRule>
    <cfRule type="expression" dxfId="20" priority="26" stopIfTrue="1">
      <formula>#REF!="DTC Int. Staff"</formula>
    </cfRule>
  </conditionalFormatting>
  <conditionalFormatting sqref="G39:G40">
    <cfRule type="expression" dxfId="19" priority="23" stopIfTrue="1">
      <formula>#REF!="Freelancer"</formula>
    </cfRule>
    <cfRule type="expression" dxfId="18" priority="24" stopIfTrue="1">
      <formula>#REF!="DTC Int. Staff"</formula>
    </cfRule>
  </conditionalFormatting>
  <conditionalFormatting sqref="E40">
    <cfRule type="expression" dxfId="17" priority="21" stopIfTrue="1">
      <formula>IF($A40&lt;&gt;1,B40,"")</formula>
    </cfRule>
  </conditionalFormatting>
  <conditionalFormatting sqref="D40">
    <cfRule type="expression" dxfId="16" priority="22" stopIfTrue="1">
      <formula>IF($A40="",B40,)</formula>
    </cfRule>
  </conditionalFormatting>
  <conditionalFormatting sqref="G25">
    <cfRule type="expression" dxfId="15" priority="19" stopIfTrue="1">
      <formula>#REF!="Freelancer"</formula>
    </cfRule>
    <cfRule type="expression" dxfId="14" priority="20" stopIfTrue="1">
      <formula>#REF!="DTC Int. Staff"</formula>
    </cfRule>
  </conditionalFormatting>
  <conditionalFormatting sqref="E16">
    <cfRule type="expression" dxfId="13" priority="15" stopIfTrue="1">
      <formula>IF($A16&lt;&gt;1,B16,"")</formula>
    </cfRule>
  </conditionalFormatting>
  <conditionalFormatting sqref="D16">
    <cfRule type="expression" dxfId="12" priority="16" stopIfTrue="1">
      <formula>IF($A16="",B16,)</formula>
    </cfRule>
  </conditionalFormatting>
  <conditionalFormatting sqref="G26:G28">
    <cfRule type="expression" dxfId="11" priority="11" stopIfTrue="1">
      <formula>#REF!="Freelancer"</formula>
    </cfRule>
    <cfRule type="expression" dxfId="10" priority="12" stopIfTrue="1">
      <formula>#REF!="DTC Int. Staff"</formula>
    </cfRule>
  </conditionalFormatting>
  <conditionalFormatting sqref="G17">
    <cfRule type="expression" dxfId="9" priority="9" stopIfTrue="1">
      <formula>#REF!="Freelancer"</formula>
    </cfRule>
    <cfRule type="expression" dxfId="8" priority="10" stopIfTrue="1">
      <formula>#REF!="DTC Int. Staff"</formula>
    </cfRule>
  </conditionalFormatting>
  <conditionalFormatting sqref="G17">
    <cfRule type="expression" dxfId="7" priority="7" stopIfTrue="1">
      <formula>$F$5="Freelancer"</formula>
    </cfRule>
    <cfRule type="expression" dxfId="6" priority="8" stopIfTrue="1">
      <formula>$F$5="DTC Int. Staff"</formula>
    </cfRule>
  </conditionalFormatting>
  <conditionalFormatting sqref="E27">
    <cfRule type="expression" dxfId="5" priority="5" stopIfTrue="1">
      <formula>IF($A27&lt;&gt;1,B27,"")</formula>
    </cfRule>
  </conditionalFormatting>
  <conditionalFormatting sqref="D27">
    <cfRule type="expression" dxfId="4" priority="6" stopIfTrue="1">
      <formula>IF($A27="",B27,)</formula>
    </cfRule>
  </conditionalFormatting>
  <conditionalFormatting sqref="E28">
    <cfRule type="expression" dxfId="3" priority="3" stopIfTrue="1">
      <formula>IF($A28&lt;&gt;1,B28,"")</formula>
    </cfRule>
  </conditionalFormatting>
  <conditionalFormatting sqref="D28">
    <cfRule type="expression" dxfId="2" priority="4" stopIfTrue="1">
      <formula>IF($A28="",B28,)</formula>
    </cfRule>
  </conditionalFormatting>
  <conditionalFormatting sqref="G29">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9:G52 G9:G47" xr:uid="{00000000-0002-0000-0100-000001000000}">
      <formula1>SAP_Booking_Number</formula1>
    </dataValidation>
    <dataValidation type="list" allowBlank="1" showInputMessage="1" showErrorMessage="1" sqref="G48 G53:G56" xr:uid="{00000000-0002-0000-0100-000000000000}">
      <formula1>Project_Number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E17" sqref="E1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2020-12-01T14:11:35Z</dcterms:modified>
</cp:coreProperties>
</file>