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2B13ABCC-44CD-4D8F-AC0F-2CB1422A83ED}"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E9" i="34" l="1"/>
  <c r="O17" i="34" l="1"/>
  <c r="O10" i="34"/>
  <c r="O15" i="34"/>
  <c r="L71" i="34" l="1"/>
  <c r="F5" i="34" l="1"/>
  <c r="F4" i="34"/>
  <c r="F3" i="34"/>
  <c r="E10" i="34" l="1"/>
  <c r="E15" i="34" s="1"/>
  <c r="E17" i="34" s="1"/>
  <c r="E21" i="34" s="1"/>
  <c r="E24" i="34" s="1"/>
  <c r="E27" i="34" s="1"/>
  <c r="E28" i="34" s="1"/>
  <c r="E30" i="34" s="1"/>
  <c r="E32" i="34" s="1"/>
  <c r="E35" i="34" s="1"/>
  <c r="E38" i="34" s="1"/>
  <c r="E41" i="34" s="1"/>
  <c r="B7" i="34" l="1"/>
  <c r="B9" i="34"/>
  <c r="D9" i="34" s="1"/>
  <c r="L72" i="34"/>
  <c r="A9" i="34" l="1"/>
  <c r="B10" i="34"/>
  <c r="D10" i="34" l="1"/>
  <c r="A10" i="34"/>
  <c r="B15" i="34"/>
  <c r="E44" i="34"/>
  <c r="E45" i="34" s="1"/>
  <c r="E46" i="34" s="1"/>
  <c r="E49" i="34" s="1"/>
  <c r="E50" i="34" s="1"/>
  <c r="E52" i="34" s="1"/>
  <c r="E54" i="34" s="1"/>
  <c r="E56" i="34" s="1"/>
  <c r="E57" i="34" s="1"/>
  <c r="E58" i="34" s="1"/>
  <c r="E60" i="34" s="1"/>
  <c r="E62" i="34" s="1"/>
  <c r="E64" i="34" s="1"/>
  <c r="E66" i="34" s="1"/>
  <c r="E67" i="34" s="1"/>
  <c r="B17" i="34"/>
  <c r="E68" i="34" l="1"/>
  <c r="E69" i="34" s="1"/>
  <c r="D15" i="34"/>
  <c r="A15" i="34"/>
  <c r="D17" i="34"/>
  <c r="A17" i="34"/>
  <c r="B21" i="34"/>
  <c r="B70" i="34" l="1"/>
  <c r="D69" i="34" s="1"/>
  <c r="B24" i="34"/>
  <c r="D21" i="34"/>
  <c r="A21" i="34"/>
  <c r="A70" i="34" l="1"/>
  <c r="D24" i="34"/>
  <c r="A24" i="34"/>
  <c r="B27" i="34"/>
  <c r="D27" i="34" l="1"/>
  <c r="A27" i="34"/>
  <c r="B28" i="34"/>
  <c r="D28" i="34" s="1"/>
  <c r="A28" i="34" l="1"/>
  <c r="B30" i="34"/>
  <c r="D30" i="34" s="1"/>
  <c r="A30" i="34" l="1"/>
  <c r="B32" i="34"/>
  <c r="D32" i="34" s="1"/>
  <c r="B35" i="34" l="1"/>
  <c r="A32" i="34"/>
  <c r="D35" i="34" l="1"/>
  <c r="A35" i="34"/>
  <c r="B38" i="34"/>
  <c r="D38" i="34" l="1"/>
  <c r="A38" i="34"/>
  <c r="B41" i="34"/>
  <c r="D41" i="34" l="1"/>
  <c r="A41" i="34"/>
  <c r="B44" i="34"/>
  <c r="D44" i="34" l="1"/>
  <c r="A44" i="34"/>
  <c r="B45" i="34"/>
  <c r="D45" i="34" l="1"/>
  <c r="A45" i="34"/>
  <c r="B46" i="34"/>
  <c r="D46" i="34" l="1"/>
  <c r="A46" i="34"/>
  <c r="B49" i="34"/>
  <c r="D49" i="34" l="1"/>
  <c r="A49" i="34"/>
  <c r="B50" i="34"/>
  <c r="B52" i="34" l="1"/>
  <c r="D50" i="34"/>
  <c r="A50" i="34"/>
  <c r="D52" i="34" l="1"/>
  <c r="A52" i="34"/>
  <c r="B54" i="34"/>
  <c r="D54" i="34" l="1"/>
  <c r="A54" i="34"/>
  <c r="B56" i="34"/>
  <c r="D56" i="34" l="1"/>
  <c r="A56" i="34"/>
  <c r="B57" i="34"/>
  <c r="D57" i="34" l="1"/>
  <c r="A57" i="34"/>
  <c r="B58" i="34"/>
  <c r="D58" i="34" l="1"/>
  <c r="A58" i="34"/>
  <c r="B60" i="34"/>
  <c r="B62" i="34" l="1"/>
  <c r="D60" i="34"/>
  <c r="A60" i="34"/>
  <c r="D62" i="34" l="1"/>
  <c r="A62" i="34"/>
  <c r="B64" i="34"/>
  <c r="D64" i="34" l="1"/>
  <c r="A64" i="34"/>
  <c r="B66" i="34"/>
  <c r="B67" i="34" l="1"/>
  <c r="B68" i="34"/>
  <c r="D66" i="34"/>
  <c r="A66" i="34"/>
  <c r="D67" i="34" l="1"/>
  <c r="A67" i="34"/>
  <c r="D68" i="34"/>
  <c r="A68" i="34"/>
</calcChain>
</file>

<file path=xl/sharedStrings.xml><?xml version="1.0" encoding="utf-8"?>
<sst xmlns="http://schemas.openxmlformats.org/spreadsheetml/2006/main" count="454" uniqueCount="305">
  <si>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</si>
  <si>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</si>
  <si>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</si>
  <si>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</si>
  <si>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</si>
  <si>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</si>
  <si>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</si>
  <si>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</si>
  <si>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</si>
  <si>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</si>
  <si>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</si>
  <si>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</si>
  <si>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</si>
  <si>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</si>
  <si>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</si>
  <si>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</si>
  <si>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</si>
  <si>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</si>
  <si>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</si>
  <si>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</si>
  <si>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</si>
  <si>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</si>
  <si>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</si>
  <si>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</si>
  <si>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</si>
  <si>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</si>
  <si>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</si>
  <si>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</si>
  <si>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</si>
  <si>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</si>
  <si>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</si>
  <si>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</si>
  <si>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</si>
  <si>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</si>
  <si>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</si>
  <si>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</si>
  <si>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</si>
  <si>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</si>
  <si>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</si>
  <si>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</si>
  <si>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</si>
  <si>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</si>
  <si>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</si>
  <si>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</si>
  <si>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</si>
  <si>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</si>
  <si>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</si>
  <si>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</si>
  <si>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</si>
  <si>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</si>
  <si>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</si>
  <si>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</si>
  <si>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</si>
  <si>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</si>
  <si>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</si>
  <si>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</si>
  <si>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</si>
  <si>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</si>
  <si>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</si>
  <si>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</si>
  <si>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</si>
  <si>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</si>
  <si>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</si>
  <si>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</si>
  <si>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</si>
  <si>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</si>
  <si>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</si>
  <si>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</si>
  <si>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</si>
  <si>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</si>
  <si>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</si>
  <si>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</si>
  <si>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</si>
  <si>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</si>
  <si>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</si>
  <si>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</si>
  <si>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</si>
  <si>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</si>
  <si>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</si>
  <si>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</si>
  <si>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</si>
  <si>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</si>
  <si>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</si>
  <si>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</si>
  <si>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</si>
  <si>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</si>
  <si>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</si>
  <si>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</si>
  <si>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</si>
  <si>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</si>
  <si>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</si>
  <si>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</si>
  <si>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</si>
  <si>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</si>
  <si>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</si>
  <si>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</si>
  <si>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</si>
  <si>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</si>
  <si>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</si>
  <si>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</si>
  <si>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</si>
  <si>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</si>
  <si>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</si>
  <si>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</si>
  <si>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</si>
  <si>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</si>
  <si>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</si>
  <si>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</si>
  <si>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</si>
  <si>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</si>
  <si>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</si>
  <si>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</si>
  <si>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</si>
  <si>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</si>
  <si>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</si>
  <si>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</si>
  <si>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</si>
  <si>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</si>
  <si>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</si>
  <si>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</si>
  <si>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</si>
  <si>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</si>
  <si>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</si>
  <si>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</si>
  <si>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</si>
  <si>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</si>
  <si>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</si>
  <si>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</si>
  <si>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</si>
  <si>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</si>
  <si>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</si>
  <si>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</si>
  <si>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</si>
  <si>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</si>
  <si>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</si>
  <si>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</si>
  <si>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</si>
  <si>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</si>
  <si>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</si>
  <si>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</si>
  <si>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</si>
  <si>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</si>
  <si>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</si>
  <si>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</si>
  <si>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</si>
  <si>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</si>
  <si>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</si>
  <si>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</si>
  <si>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</si>
  <si>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</si>
  <si>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</si>
  <si>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</si>
  <si>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</si>
  <si>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</si>
  <si>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</si>
  <si>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</si>
  <si>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</si>
  <si>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</si>
  <si>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</si>
  <si>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</si>
  <si>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</si>
  <si>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</si>
  <si>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</si>
  <si>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</si>
  <si>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</si>
  <si>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</si>
  <si>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</si>
  <si>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</si>
  <si>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</si>
  <si>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</si>
  <si>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</si>
  <si>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</si>
  <si>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</si>
  <si>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</si>
  <si>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</si>
  <si>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</si>
  <si>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</si>
  <si>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</si>
  <si>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</si>
  <si>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</si>
  <si>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</si>
  <si>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</si>
  <si>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</si>
  <si>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</si>
  <si>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</si>
  <si>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</si>
  <si>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</si>
  <si>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</si>
  <si>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</si>
  <si>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</si>
  <si>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</si>
  <si>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</si>
  <si>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</si>
  <si>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</si>
  <si>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</si>
  <si>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</si>
  <si>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</si>
  <si>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</si>
  <si>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</si>
  <si>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</si>
  <si>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</si>
  <si>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</si>
  <si>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</si>
  <si>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</si>
  <si>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</si>
  <si>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</si>
  <si>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</si>
  <si>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</si>
  <si>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</si>
  <si>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</si>
  <si>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</si>
  <si>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</si>
  <si>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</si>
  <si>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</si>
  <si>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</si>
  <si>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</si>
  <si>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</si>
  <si>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</si>
  <si>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</si>
  <si>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</si>
  <si>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</si>
  <si>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</si>
  <si>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</si>
  <si>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</si>
  <si>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</si>
  <si>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</si>
  <si>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</si>
  <si>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</si>
  <si>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</si>
  <si>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</si>
  <si>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</si>
  <si>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</si>
  <si>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</si>
  <si>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</si>
  <si>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</si>
  <si>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</si>
  <si>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</si>
  <si>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</si>
  <si>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</si>
  <si>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</si>
  <si>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</si>
  <si>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</si>
  <si>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</si>
  <si>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</si>
  <si>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</si>
  <si>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</si>
  <si>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</si>
  <si>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</si>
  <si>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</si>
  <si>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TIME-202073</t>
  </si>
  <si>
    <t>ONDE Foresight</t>
  </si>
  <si>
    <t>TAT Ph2 Digital Trainings</t>
  </si>
  <si>
    <t>NBTC Fund Spectrum Valuation</t>
  </si>
  <si>
    <t>TPBS Next Digital Leader</t>
  </si>
  <si>
    <t>TPBS Innovation Day</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</si>
  <si>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</si>
  <si>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</si>
  <si>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</si>
  <si>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PlayingCard Marketing Strategy</t>
  </si>
  <si>
    <t>TPBS Technology Master Plan</t>
  </si>
  <si>
    <t>Shinnapapa</t>
  </si>
  <si>
    <t>Khoonrak</t>
  </si>
  <si>
    <t>NIEC Radio Financial Proposal</t>
  </si>
  <si>
    <t>HOME</t>
  </si>
  <si>
    <t>TIME-202099</t>
  </si>
  <si>
    <t>NIEC</t>
  </si>
  <si>
    <t>HOTEL</t>
  </si>
  <si>
    <t>TIME-202092</t>
  </si>
  <si>
    <t>Database</t>
  </si>
  <si>
    <t>ETDA</t>
  </si>
  <si>
    <t>TIME-202093</t>
  </si>
  <si>
    <t>Master Plan</t>
  </si>
  <si>
    <t>ETDA  Database Pitching</t>
  </si>
  <si>
    <t>ETDA Master Plan Proposal</t>
  </si>
  <si>
    <t>BD Strategic Plan</t>
  </si>
  <si>
    <t>TIME-202096</t>
  </si>
  <si>
    <t>OIC EA</t>
  </si>
  <si>
    <t>OIC EA &amp; PMC TOR Preparation</t>
  </si>
  <si>
    <t>TIME-202088</t>
  </si>
  <si>
    <t>TIME-202089</t>
  </si>
  <si>
    <t>Industry</t>
  </si>
  <si>
    <t>TCEB Inno</t>
  </si>
  <si>
    <t>TCEB Industry Focused Proposal</t>
  </si>
  <si>
    <t>TCEB Innovation Ecosystem Proposal</t>
  </si>
  <si>
    <t>TIME-202084</t>
  </si>
  <si>
    <t>OTT Impacts on mobile</t>
  </si>
  <si>
    <t>OTT Impacts on mobile - TOR Discussion</t>
  </si>
  <si>
    <t>ETDA Database Proposal</t>
  </si>
  <si>
    <t>OFFO</t>
  </si>
  <si>
    <t>OFFO Proposal</t>
  </si>
  <si>
    <t>New Opportnity - PEA Project</t>
  </si>
  <si>
    <t>TIME-202090</t>
  </si>
  <si>
    <t>INDEX</t>
  </si>
  <si>
    <t>ETDA Index Proposal</t>
  </si>
  <si>
    <t>BD Meeting</t>
  </si>
  <si>
    <t>PDPA</t>
  </si>
  <si>
    <t xml:space="preserve">MoTS </t>
  </si>
  <si>
    <t>NSF PDPA Proposal</t>
  </si>
  <si>
    <t>NIEC Radio Proposal</t>
  </si>
  <si>
    <t>MOTS Master Plan Proposal</t>
  </si>
  <si>
    <t>TIME-202094</t>
  </si>
  <si>
    <t>etda survey</t>
  </si>
  <si>
    <t>ETDA Survey Proposal</t>
  </si>
  <si>
    <t>DGA New Project Opportunity</t>
  </si>
  <si>
    <t>DGA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</si>
</sst>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1"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xf numFmtId="0" fontId="22" fillId="0" borderId="10" xfId="0" applyFont="1" applyBorder="1" applyAlignment="1" applyProtection="1">
      <alignment horizontal="left" vertical="center" wrapText="1"/>
      <protection locked="0"/>
    </xf>
    <xf numFmtId="0" fontId="7" fillId="0" borderId="4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23" xfId="0" applyFont="1" applyBorder="1" applyAlignment="1" applyProtection="1">
      <alignment vertical="center" wrapText="1"/>
      <protection locked="0"/>
    </xf>
    <xf numFmtId="0" fontId="7" fillId="0" borderId="23" xfId="0" applyFont="1" applyBorder="1" applyAlignment="1" applyProtection="1">
      <alignment vertical="center" wrapText="1"/>
      <protection locked="0"/>
    </xf>
    <xf numFmtId="0" fontId="21" fillId="0" borderId="23" xfId="0" applyFont="1" applyBorder="1" applyAlignment="1" applyProtection="1">
      <alignment vertical="center" wrapText="1"/>
      <protection locked="0"/>
    </xf>
    <xf numFmtId="0" fontId="21" fillId="0" borderId="23" xfId="0" applyFont="1" applyBorder="1" applyAlignment="1" applyProtection="1">
      <alignment vertical="center" wrapText="1"/>
      <protection locked="0"/>
    </xf>
    <xf numFmtId="0" fontId="20" fillId="0" borderId="23" xfId="0" applyFont="1" applyBorder="1" applyAlignment="1" applyProtection="1">
      <alignment vertical="center" wrapText="1"/>
      <protection locked="0"/>
    </xf>
    <xf numFmtId="0" fontId="22" fillId="0" borderId="23" xfId="0" applyFont="1" applyBorder="1" applyAlignment="1" applyProtection="1">
      <alignment horizontal="left" vertical="center" wrapText="1"/>
      <protection locked="0"/>
    </xf>
    <xf numFmtId="0" fontId="22" fillId="0" borderId="23"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5" sqref="J15"/>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5" t="s">
        <v>9</v>
      </c>
      <c r="C2" s="76"/>
      <c r="D2" s="76"/>
      <c r="E2" s="76"/>
      <c r="F2" s="76"/>
      <c r="G2" s="76"/>
      <c r="H2" s="77"/>
      <c r="I2" s="42"/>
      <c r="J2" s="42"/>
    </row>
    <row r="3" spans="2:10" ht="13.5" thickBot="1">
      <c r="B3" s="78"/>
      <c r="C3" s="79"/>
      <c r="D3" s="79"/>
      <c r="E3" s="79"/>
      <c r="F3" s="79"/>
      <c r="G3" s="79"/>
      <c r="H3" s="80"/>
      <c r="I3" s="43"/>
      <c r="J3" s="43"/>
    </row>
    <row r="4" spans="2:10">
      <c r="B4" s="81" t="s">
        <v>11</v>
      </c>
      <c r="C4" s="82"/>
      <c r="D4" s="81" t="s">
        <v>260</v>
      </c>
      <c r="E4" s="83"/>
      <c r="F4" s="83"/>
      <c r="G4" s="83"/>
      <c r="H4" s="82"/>
      <c r="I4" s="44"/>
      <c r="J4" s="44"/>
    </row>
    <row r="5" spans="2:10">
      <c r="B5" s="66" t="s">
        <v>65</v>
      </c>
      <c r="C5" s="68"/>
      <c r="D5" s="66" t="s">
        <v>261</v>
      </c>
      <c r="E5" s="67"/>
      <c r="F5" s="67"/>
      <c r="G5" s="67"/>
      <c r="H5" s="68"/>
      <c r="I5" s="44"/>
      <c r="J5" s="44"/>
    </row>
    <row r="6" spans="2:10">
      <c r="B6" s="66" t="s">
        <v>66</v>
      </c>
      <c r="C6" s="68"/>
      <c r="D6" s="66">
        <v>93</v>
      </c>
      <c r="E6" s="67"/>
      <c r="F6" s="67"/>
      <c r="G6" s="67"/>
      <c r="H6" s="68"/>
      <c r="I6" s="44"/>
      <c r="J6" s="44"/>
    </row>
    <row r="7" spans="2:10" ht="13.5" thickBot="1">
      <c r="I7" s="44"/>
      <c r="J7" s="44"/>
    </row>
    <row r="8" spans="2:10" ht="12.75" customHeight="1">
      <c r="B8" s="69"/>
      <c r="C8" s="70"/>
      <c r="D8" s="70"/>
      <c r="E8" s="70"/>
      <c r="F8" s="70"/>
      <c r="G8" s="70"/>
      <c r="H8" s="71"/>
      <c r="I8" s="44"/>
      <c r="J8" s="44"/>
    </row>
    <row r="9" spans="2:10" ht="13.5" customHeight="1" thickBot="1">
      <c r="B9" s="72"/>
      <c r="C9" s="73"/>
      <c r="D9" s="73"/>
      <c r="E9" s="73"/>
      <c r="F9" s="73"/>
      <c r="G9" s="73"/>
      <c r="H9" s="7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88" t="s">
        <v>235</v>
      </c>
      <c r="E33" s="89"/>
      <c r="F33" s="89"/>
      <c r="G33" s="89"/>
      <c r="H33" s="90"/>
      <c r="I33" s="57"/>
      <c r="J33" s="57"/>
    </row>
    <row r="34" spans="2:10" ht="21">
      <c r="B34" s="51" t="s">
        <v>239</v>
      </c>
      <c r="C34" s="50"/>
      <c r="D34" s="91"/>
      <c r="E34" s="92"/>
      <c r="F34" s="92"/>
      <c r="G34" s="92"/>
      <c r="H34" s="93"/>
      <c r="I34" s="58"/>
      <c r="J34" s="59"/>
    </row>
    <row r="35" spans="2:10" ht="0.75" customHeight="1">
      <c r="B35" s="97"/>
      <c r="C35" s="98"/>
      <c r="D35" s="94"/>
      <c r="E35" s="95"/>
      <c r="F35" s="95"/>
      <c r="G35" s="95"/>
      <c r="H35" s="96"/>
      <c r="I35" s="60"/>
      <c r="J35" s="57"/>
    </row>
    <row r="36" spans="2:10">
      <c r="B36" s="49">
        <v>9002</v>
      </c>
      <c r="C36" s="50"/>
      <c r="D36" s="88" t="s">
        <v>236</v>
      </c>
      <c r="E36" s="89"/>
      <c r="F36" s="89"/>
      <c r="G36" s="89"/>
      <c r="H36" s="90"/>
      <c r="I36" s="57"/>
      <c r="J36" s="57"/>
    </row>
    <row r="37" spans="2:10" ht="70.5" customHeight="1">
      <c r="B37" s="61" t="s">
        <v>240</v>
      </c>
      <c r="C37" s="50"/>
      <c r="D37" s="94"/>
      <c r="E37" s="95"/>
      <c r="F37" s="95"/>
      <c r="G37" s="95"/>
      <c r="H37" s="96"/>
      <c r="I37" s="57"/>
      <c r="J37" s="57"/>
    </row>
    <row r="38" spans="2:10">
      <c r="B38" s="47">
        <v>9003</v>
      </c>
      <c r="C38" s="48"/>
      <c r="D38" s="99" t="s">
        <v>237</v>
      </c>
      <c r="E38" s="100"/>
      <c r="F38" s="100"/>
      <c r="G38" s="100"/>
      <c r="H38" s="100"/>
      <c r="I38" s="57"/>
      <c r="J38" s="57"/>
    </row>
    <row r="39" spans="2:10">
      <c r="B39" s="52" t="s">
        <v>176</v>
      </c>
      <c r="D39" s="100"/>
      <c r="E39" s="100"/>
      <c r="F39" s="100"/>
      <c r="G39" s="100"/>
      <c r="H39" s="100"/>
      <c r="I39" s="58"/>
      <c r="J39" s="59"/>
    </row>
    <row r="40" spans="2:10" ht="18.75" customHeight="1">
      <c r="B40" s="97"/>
      <c r="C40" s="98"/>
      <c r="D40" s="100"/>
      <c r="E40" s="100"/>
      <c r="F40" s="100"/>
      <c r="G40" s="100"/>
      <c r="H40" s="100"/>
      <c r="I40" s="60"/>
      <c r="J40" s="57"/>
    </row>
    <row r="41" spans="2:10">
      <c r="B41" s="49">
        <v>9004</v>
      </c>
      <c r="C41" s="53"/>
      <c r="D41" s="88" t="s">
        <v>238</v>
      </c>
      <c r="E41" s="89"/>
      <c r="F41" s="89"/>
      <c r="G41" s="89"/>
      <c r="H41" s="90"/>
      <c r="I41" s="57"/>
      <c r="J41" s="57"/>
    </row>
    <row r="42" spans="2:10">
      <c r="B42" s="51" t="s">
        <v>176</v>
      </c>
      <c r="C42" s="53"/>
      <c r="D42" s="91"/>
      <c r="E42" s="92"/>
      <c r="F42" s="92"/>
      <c r="G42" s="92"/>
      <c r="H42" s="93"/>
      <c r="I42" s="57"/>
      <c r="J42" s="57"/>
    </row>
    <row r="43" spans="2:10" ht="47.25" customHeight="1">
      <c r="B43" s="97"/>
      <c r="C43" s="98"/>
      <c r="D43" s="94"/>
      <c r="E43" s="95"/>
      <c r="F43" s="95"/>
      <c r="G43" s="95"/>
      <c r="H43" s="96"/>
      <c r="I43" s="57"/>
      <c r="J43" s="57"/>
    </row>
    <row r="44" spans="2:10">
      <c r="B44" s="47">
        <v>9005</v>
      </c>
      <c r="C44" s="48"/>
      <c r="D44" s="88" t="s">
        <v>255</v>
      </c>
      <c r="E44" s="89"/>
      <c r="F44" s="89"/>
      <c r="G44" s="89"/>
      <c r="H44" s="90"/>
    </row>
    <row r="45" spans="2:10">
      <c r="B45" s="52" t="s">
        <v>177</v>
      </c>
      <c r="D45" s="91"/>
      <c r="E45" s="107"/>
      <c r="F45" s="107"/>
      <c r="G45" s="107"/>
      <c r="H45" s="93"/>
    </row>
    <row r="46" spans="2:10">
      <c r="B46" s="54" t="s">
        <v>178</v>
      </c>
      <c r="C46" s="55"/>
      <c r="D46" s="94"/>
      <c r="E46" s="95"/>
      <c r="F46" s="95"/>
      <c r="G46" s="95"/>
      <c r="H46" s="96"/>
    </row>
    <row r="47" spans="2:10">
      <c r="B47" s="47">
        <v>9007</v>
      </c>
      <c r="C47" s="48"/>
      <c r="D47" s="88" t="s">
        <v>241</v>
      </c>
      <c r="E47" s="89"/>
      <c r="F47" s="89"/>
      <c r="G47" s="89"/>
      <c r="H47" s="90"/>
    </row>
    <row r="48" spans="2:10">
      <c r="B48" s="54" t="s">
        <v>73</v>
      </c>
      <c r="C48" s="55"/>
      <c r="D48" s="94"/>
      <c r="E48" s="95"/>
      <c r="F48" s="95"/>
      <c r="G48" s="95"/>
      <c r="H48" s="96"/>
    </row>
    <row r="49" spans="2:8">
      <c r="B49" s="47">
        <v>9008</v>
      </c>
      <c r="C49" s="48"/>
      <c r="D49" s="88" t="s">
        <v>242</v>
      </c>
      <c r="E49" s="89"/>
      <c r="F49" s="89"/>
      <c r="G49" s="89"/>
      <c r="H49" s="90"/>
    </row>
    <row r="50" spans="2:8" ht="17.25" customHeight="1">
      <c r="B50" s="54" t="s">
        <v>74</v>
      </c>
      <c r="C50" s="55"/>
      <c r="D50" s="94"/>
      <c r="E50" s="95"/>
      <c r="F50" s="95"/>
      <c r="G50" s="95"/>
      <c r="H50" s="96"/>
    </row>
    <row r="51" spans="2:8">
      <c r="B51" s="47">
        <v>9010</v>
      </c>
      <c r="C51" s="48"/>
      <c r="D51" s="88" t="s">
        <v>179</v>
      </c>
      <c r="E51" s="89"/>
      <c r="F51" s="89"/>
      <c r="G51" s="89"/>
      <c r="H51" s="90"/>
    </row>
    <row r="52" spans="2:8">
      <c r="B52" s="54" t="s">
        <v>75</v>
      </c>
      <c r="C52" s="55"/>
      <c r="D52" s="94"/>
      <c r="E52" s="95"/>
      <c r="F52" s="95"/>
      <c r="G52" s="95"/>
      <c r="H52" s="96"/>
    </row>
    <row r="53" spans="2:8">
      <c r="B53" s="47">
        <v>9013</v>
      </c>
      <c r="C53" s="48"/>
      <c r="D53" s="88" t="s">
        <v>180</v>
      </c>
      <c r="E53" s="89"/>
      <c r="F53" s="89"/>
      <c r="G53" s="89"/>
      <c r="H53" s="90"/>
    </row>
    <row r="54" spans="2:8">
      <c r="B54" s="54" t="s">
        <v>76</v>
      </c>
      <c r="C54" s="55"/>
      <c r="D54" s="94"/>
      <c r="E54" s="95"/>
      <c r="F54" s="95"/>
      <c r="G54" s="95"/>
      <c r="H54" s="96"/>
    </row>
    <row r="55" spans="2:8">
      <c r="B55" s="47">
        <v>9014</v>
      </c>
      <c r="C55" s="48"/>
      <c r="D55" s="88" t="s">
        <v>77</v>
      </c>
      <c r="E55" s="89"/>
      <c r="F55" s="89"/>
      <c r="G55" s="89"/>
      <c r="H55" s="90"/>
    </row>
    <row r="56" spans="2:8">
      <c r="B56" s="56" t="s">
        <v>77</v>
      </c>
      <c r="C56" s="55"/>
      <c r="D56" s="101"/>
      <c r="E56" s="102"/>
      <c r="F56" s="102"/>
      <c r="G56" s="102"/>
      <c r="H56" s="103"/>
    </row>
    <row r="57" spans="2:8">
      <c r="B57" s="47">
        <v>9015</v>
      </c>
      <c r="C57" s="48"/>
      <c r="D57" s="88" t="s">
        <v>181</v>
      </c>
      <c r="E57" s="89"/>
      <c r="F57" s="89"/>
      <c r="G57" s="89"/>
      <c r="H57" s="90"/>
    </row>
    <row r="58" spans="2:8">
      <c r="B58" s="56" t="s">
        <v>78</v>
      </c>
      <c r="C58" s="55"/>
      <c r="D58" s="104"/>
      <c r="E58" s="105"/>
      <c r="F58" s="105"/>
      <c r="G58" s="105"/>
      <c r="H58" s="106"/>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2"/>
  <sheetViews>
    <sheetView showGridLines="0" tabSelected="1" topLeftCell="D7" zoomScale="70" zoomScaleNormal="70" workbookViewId="0">
      <selection activeCell="L12" sqref="L1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8" t="s">
        <v>14</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2" t="str">
        <f>'Information-General Settings'!D4</f>
        <v>Shinnapapa</v>
      </c>
      <c r="G3" s="29"/>
      <c r="I3" s="3"/>
      <c r="J3" s="33"/>
      <c r="K3" s="33"/>
      <c r="L3" s="33"/>
    </row>
    <row r="4" spans="1:15" ht="19.5" customHeight="1">
      <c r="D4" s="3" t="s">
        <v>68</v>
      </c>
      <c r="E4" s="25"/>
      <c r="F4" s="32" t="str">
        <f>'Information-General Settings'!D5</f>
        <v>Khoonrak</v>
      </c>
      <c r="G4" s="29"/>
      <c r="I4" s="3"/>
      <c r="J4" s="33"/>
      <c r="K4" s="33"/>
      <c r="L4" s="33"/>
    </row>
    <row r="5" spans="1:15" ht="19.5" customHeight="1">
      <c r="D5" s="115" t="s">
        <v>67</v>
      </c>
      <c r="E5" s="116"/>
      <c r="F5" s="32">
        <f>'Information-General Settings'!D6</f>
        <v>93</v>
      </c>
      <c r="G5" s="29"/>
      <c r="I5" s="3"/>
      <c r="J5" s="33"/>
      <c r="K5" s="33"/>
      <c r="L5" s="33"/>
    </row>
    <row r="6" spans="1:15" ht="19.5" customHeight="1" thickBot="1">
      <c r="E6" s="3"/>
      <c r="F6" s="3"/>
      <c r="G6" s="3"/>
      <c r="H6" s="4"/>
      <c r="J6" s="117"/>
      <c r="K6" s="117"/>
      <c r="L6" s="117"/>
    </row>
    <row r="7" spans="1:15" ht="12.75" customHeight="1">
      <c r="B7" s="1">
        <f>MONTH(E9)</f>
        <v>11</v>
      </c>
      <c r="C7" s="126"/>
      <c r="D7" s="128">
        <v>44136</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 customHeight="1" thickBot="1">
      <c r="A9" s="5" t="str">
        <f t="shared" ref="A9:A68" si="0">IF(OR(C9="f",C9="u",C9="F",C9="U"),"",IF(OR(B9=1,B9=2,B9=3,B9=4,B9=5),1,""))</f>
        <v/>
      </c>
      <c r="B9" s="6">
        <f t="shared" ref="B9:B67"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c r="G10" s="14">
        <v>9004</v>
      </c>
      <c r="H10" s="111" t="s">
        <v>274</v>
      </c>
      <c r="I10" s="111"/>
      <c r="J10" s="14" t="s">
        <v>69</v>
      </c>
      <c r="K10" s="14"/>
      <c r="L10" s="15">
        <v>2</v>
      </c>
      <c r="N10" s="6" t="s">
        <v>70</v>
      </c>
      <c r="O10" s="2">
        <f>COUNTIF($G$9:$G$70, 9001)</f>
        <v>2</v>
      </c>
    </row>
    <row r="11" spans="1:15" ht="29.1" customHeight="1" thickBot="1">
      <c r="A11" s="5"/>
      <c r="B11" s="6"/>
      <c r="C11" s="12"/>
      <c r="D11" s="8"/>
      <c r="E11" s="13"/>
      <c r="F11" s="10" t="s">
        <v>275</v>
      </c>
      <c r="G11" s="14">
        <v>9003</v>
      </c>
      <c r="H11" s="63" t="s">
        <v>277</v>
      </c>
      <c r="I11" s="63"/>
      <c r="J11" s="14" t="s">
        <v>69</v>
      </c>
      <c r="K11" s="14"/>
      <c r="L11" s="15">
        <v>3</v>
      </c>
      <c r="N11" s="6"/>
      <c r="O11" s="2"/>
    </row>
    <row r="12" spans="1:15" ht="29.1" customHeight="1" thickBot="1">
      <c r="A12" s="5"/>
      <c r="B12" s="6"/>
      <c r="C12" s="12"/>
      <c r="D12" s="8"/>
      <c r="E12" s="13"/>
      <c r="F12" s="10" t="s">
        <v>278</v>
      </c>
      <c r="G12" s="14">
        <v>9003</v>
      </c>
      <c r="H12" s="63" t="s">
        <v>282</v>
      </c>
      <c r="I12" s="63"/>
      <c r="J12" s="14" t="s">
        <v>69</v>
      </c>
      <c r="K12" s="14"/>
      <c r="L12" s="15">
        <v>2</v>
      </c>
      <c r="N12" s="6"/>
      <c r="O12" s="2"/>
    </row>
    <row r="13" spans="1:15" ht="29.1" customHeight="1" thickBot="1">
      <c r="A13" s="5"/>
      <c r="B13" s="6"/>
      <c r="C13" s="12"/>
      <c r="D13" s="8"/>
      <c r="E13" s="13"/>
      <c r="F13" s="10" t="s">
        <v>279</v>
      </c>
      <c r="G13" s="14">
        <v>9003</v>
      </c>
      <c r="H13" s="63" t="s">
        <v>283</v>
      </c>
      <c r="I13" s="63"/>
      <c r="J13" s="14" t="s">
        <v>69</v>
      </c>
      <c r="K13" s="14"/>
      <c r="L13" s="15">
        <v>2</v>
      </c>
      <c r="N13" s="6"/>
      <c r="O13" s="2"/>
    </row>
    <row r="14" spans="1:15" ht="29.1" customHeight="1" thickBot="1">
      <c r="A14" s="5"/>
      <c r="B14" s="6"/>
      <c r="C14" s="12"/>
      <c r="D14" s="8"/>
      <c r="E14" s="13"/>
      <c r="F14" s="10" t="s">
        <v>284</v>
      </c>
      <c r="G14" s="14">
        <v>9003</v>
      </c>
      <c r="H14" s="63" t="s">
        <v>286</v>
      </c>
      <c r="I14" s="63"/>
      <c r="J14" s="14" t="s">
        <v>69</v>
      </c>
      <c r="K14" s="14"/>
      <c r="L14" s="15">
        <v>2</v>
      </c>
      <c r="N14" s="6"/>
      <c r="O14" s="2"/>
    </row>
    <row r="15" spans="1:15" ht="29.1" customHeight="1" thickBot="1">
      <c r="A15" s="5">
        <f t="shared" si="0"/>
        <v>1</v>
      </c>
      <c r="B15" s="6">
        <f t="shared" si="1"/>
        <v>2</v>
      </c>
      <c r="C15" s="12"/>
      <c r="D15" s="8" t="str">
        <f>IF(B15=1,"Mo",IF(B15=2,"Tue",IF(B15=3,"Wed",IF(B15=4,"Thu",IF(B15=5,"Fri",IF(B15=6,"Sat",IF(B15=7,"Sun","")))))))</f>
        <v>Tue</v>
      </c>
      <c r="E15" s="13">
        <f>+E10+1</f>
        <v>44138</v>
      </c>
      <c r="F15" s="10" t="s">
        <v>275</v>
      </c>
      <c r="G15" s="14">
        <v>9003</v>
      </c>
      <c r="H15" s="135" t="s">
        <v>277</v>
      </c>
      <c r="I15" s="135"/>
      <c r="J15" s="14" t="s">
        <v>69</v>
      </c>
      <c r="K15" s="14"/>
      <c r="L15" s="15">
        <v>4</v>
      </c>
      <c r="N15" s="6" t="s">
        <v>12</v>
      </c>
      <c r="O15" s="2">
        <f>COUNTIF($G$9:$G$70,9003)+COUNTIF($G$9:$G$70,9004)</f>
        <v>53</v>
      </c>
    </row>
    <row r="16" spans="1:15" ht="29.1" customHeight="1" thickBot="1">
      <c r="A16" s="5"/>
      <c r="B16" s="6"/>
      <c r="C16" s="12"/>
      <c r="D16" s="8"/>
      <c r="E16" s="13"/>
      <c r="F16" s="10" t="s">
        <v>284</v>
      </c>
      <c r="G16" s="14">
        <v>9003</v>
      </c>
      <c r="H16" s="136" t="s">
        <v>286</v>
      </c>
      <c r="I16" s="65"/>
      <c r="J16" s="14" t="s">
        <v>69</v>
      </c>
      <c r="K16" s="14"/>
      <c r="L16" s="15">
        <v>4</v>
      </c>
      <c r="N16" s="6"/>
      <c r="O16" s="2"/>
    </row>
    <row r="17" spans="1:15" ht="29.1" customHeight="1" thickBot="1">
      <c r="A17" s="5">
        <f t="shared" si="0"/>
        <v>1</v>
      </c>
      <c r="B17" s="6">
        <f t="shared" si="1"/>
        <v>3</v>
      </c>
      <c r="C17" s="12"/>
      <c r="D17" s="8" t="str">
        <f t="shared" ref="D17:D68" si="2">IF(B17=1,"Mo",IF(B17=2,"Tue",IF(B17=3,"Wed",IF(B17=4,"Thu",IF(B17=5,"Fri",IF(B17=6,"Sat",IF(B17=7,"Sun","")))))))</f>
        <v>Wed</v>
      </c>
      <c r="E17" s="13">
        <f>+E15+1</f>
        <v>44139</v>
      </c>
      <c r="F17" s="10" t="s">
        <v>267</v>
      </c>
      <c r="G17" s="14">
        <v>9003</v>
      </c>
      <c r="H17" s="135" t="s">
        <v>287</v>
      </c>
      <c r="I17" s="135"/>
      <c r="J17" s="14" t="s">
        <v>69</v>
      </c>
      <c r="K17" s="14"/>
      <c r="L17" s="15">
        <v>3</v>
      </c>
      <c r="N17" s="1" t="s">
        <v>13</v>
      </c>
      <c r="O17" s="2">
        <f>COUNTIF($G$9:$G$70, 9005)</f>
        <v>0</v>
      </c>
    </row>
    <row r="18" spans="1:15" ht="29.1" customHeight="1" thickBot="1">
      <c r="A18" s="5"/>
      <c r="B18" s="6"/>
      <c r="C18" s="12"/>
      <c r="D18" s="8"/>
      <c r="E18" s="13"/>
      <c r="F18" s="10" t="s">
        <v>278</v>
      </c>
      <c r="G18" s="14">
        <v>9003</v>
      </c>
      <c r="H18" s="136" t="s">
        <v>282</v>
      </c>
      <c r="I18" s="65"/>
      <c r="J18" s="14" t="s">
        <v>69</v>
      </c>
      <c r="K18" s="14"/>
      <c r="L18" s="15">
        <v>1</v>
      </c>
      <c r="O18" s="2"/>
    </row>
    <row r="19" spans="1:15" ht="29.1" customHeight="1" thickBot="1">
      <c r="A19" s="5"/>
      <c r="B19" s="6"/>
      <c r="C19" s="12"/>
      <c r="D19" s="8"/>
      <c r="E19" s="13"/>
      <c r="F19" s="10" t="s">
        <v>279</v>
      </c>
      <c r="G19" s="14">
        <v>9003</v>
      </c>
      <c r="H19" s="136" t="s">
        <v>282</v>
      </c>
      <c r="I19" s="65"/>
      <c r="J19" s="14" t="s">
        <v>69</v>
      </c>
      <c r="K19" s="14"/>
      <c r="L19" s="15">
        <v>1</v>
      </c>
      <c r="O19" s="2"/>
    </row>
    <row r="20" spans="1:15" ht="29.1" customHeight="1" thickBot="1">
      <c r="A20" s="5"/>
      <c r="B20" s="6"/>
      <c r="C20" s="12"/>
      <c r="D20" s="8"/>
      <c r="E20" s="13"/>
      <c r="F20" s="10" t="s">
        <v>249</v>
      </c>
      <c r="G20" s="14">
        <v>9003</v>
      </c>
      <c r="H20" s="136" t="s">
        <v>289</v>
      </c>
      <c r="I20" s="65"/>
      <c r="J20" s="14" t="s">
        <v>69</v>
      </c>
      <c r="K20" s="14"/>
      <c r="L20" s="15">
        <v>4</v>
      </c>
      <c r="O20" s="2"/>
    </row>
    <row r="21" spans="1:15" ht="29.1" customHeight="1" thickBot="1">
      <c r="A21" s="5">
        <f t="shared" si="0"/>
        <v>1</v>
      </c>
      <c r="B21" s="6">
        <f t="shared" si="1"/>
        <v>4</v>
      </c>
      <c r="C21" s="12"/>
      <c r="D21" s="8" t="str">
        <f t="shared" si="2"/>
        <v>Thu</v>
      </c>
      <c r="E21" s="13">
        <f>+E17+1</f>
        <v>44140</v>
      </c>
      <c r="F21" s="10"/>
      <c r="G21" s="14">
        <v>9004</v>
      </c>
      <c r="H21" s="111" t="s">
        <v>290</v>
      </c>
      <c r="I21" s="111"/>
      <c r="J21" s="14" t="s">
        <v>69</v>
      </c>
      <c r="K21" s="14"/>
      <c r="L21" s="15">
        <v>1</v>
      </c>
    </row>
    <row r="22" spans="1:15" ht="29.1" customHeight="1" thickBot="1">
      <c r="A22" s="5"/>
      <c r="B22" s="6"/>
      <c r="C22" s="12"/>
      <c r="D22" s="8"/>
      <c r="E22" s="13"/>
      <c r="F22" s="10" t="s">
        <v>249</v>
      </c>
      <c r="G22" s="14">
        <v>9003</v>
      </c>
      <c r="H22" s="63" t="s">
        <v>289</v>
      </c>
      <c r="I22" s="63"/>
      <c r="J22" s="14" t="s">
        <v>69</v>
      </c>
      <c r="K22" s="14"/>
      <c r="L22" s="15">
        <v>5</v>
      </c>
    </row>
    <row r="23" spans="1:15" ht="29.1" customHeight="1" thickBot="1">
      <c r="A23" s="5"/>
      <c r="B23" s="6"/>
      <c r="C23" s="12"/>
      <c r="D23" s="8"/>
      <c r="E23" s="13"/>
      <c r="F23" s="10" t="s">
        <v>291</v>
      </c>
      <c r="G23" s="14">
        <v>9003</v>
      </c>
      <c r="H23" s="63" t="s">
        <v>293</v>
      </c>
      <c r="I23" s="63"/>
      <c r="J23" s="14" t="s">
        <v>69</v>
      </c>
      <c r="K23" s="14"/>
      <c r="L23" s="15">
        <v>3</v>
      </c>
    </row>
    <row r="24" spans="1:15" ht="29.1" customHeight="1" thickBot="1">
      <c r="A24" s="5">
        <f t="shared" si="0"/>
        <v>1</v>
      </c>
      <c r="B24" s="6">
        <f t="shared" si="1"/>
        <v>5</v>
      </c>
      <c r="C24" s="12"/>
      <c r="D24" s="8" t="str">
        <f t="shared" si="2"/>
        <v>Fri</v>
      </c>
      <c r="E24" s="13">
        <f>+E21+1</f>
        <v>44141</v>
      </c>
      <c r="F24" s="10" t="s">
        <v>291</v>
      </c>
      <c r="G24" s="14">
        <v>9003</v>
      </c>
      <c r="H24" s="137" t="s">
        <v>293</v>
      </c>
      <c r="I24" s="137"/>
      <c r="J24" s="14" t="s">
        <v>69</v>
      </c>
      <c r="K24" s="14"/>
      <c r="L24" s="15">
        <v>2</v>
      </c>
    </row>
    <row r="25" spans="1:15" ht="29.1" customHeight="1" thickBot="1">
      <c r="A25" s="5"/>
      <c r="B25" s="6"/>
      <c r="C25" s="12"/>
      <c r="D25" s="8"/>
      <c r="E25" s="13"/>
      <c r="F25" s="10" t="s">
        <v>275</v>
      </c>
      <c r="G25" s="14">
        <v>9003</v>
      </c>
      <c r="H25" s="138" t="s">
        <v>277</v>
      </c>
      <c r="I25" s="64"/>
      <c r="J25" s="14" t="s">
        <v>69</v>
      </c>
      <c r="K25" s="14"/>
      <c r="L25" s="15">
        <v>2</v>
      </c>
    </row>
    <row r="26" spans="1:15" ht="29.1" customHeight="1" thickBot="1">
      <c r="A26" s="5"/>
      <c r="B26" s="6"/>
      <c r="C26" s="12"/>
      <c r="D26" s="8"/>
      <c r="E26" s="13"/>
      <c r="F26" s="10" t="s">
        <v>267</v>
      </c>
      <c r="G26" s="14">
        <v>9003</v>
      </c>
      <c r="H26" s="138" t="s">
        <v>287</v>
      </c>
      <c r="I26" s="64"/>
      <c r="J26" s="14" t="s">
        <v>69</v>
      </c>
      <c r="K26" s="14"/>
      <c r="L26" s="15">
        <v>4</v>
      </c>
    </row>
    <row r="27" spans="1:15" ht="29.1" customHeight="1" thickBot="1">
      <c r="A27" s="5" t="str">
        <f t="shared" si="0"/>
        <v/>
      </c>
      <c r="B27" s="6">
        <f t="shared" si="1"/>
        <v>6</v>
      </c>
      <c r="C27" s="12"/>
      <c r="D27" s="8" t="str">
        <f t="shared" si="2"/>
        <v>Sat</v>
      </c>
      <c r="E27" s="13">
        <f>+E24+1</f>
        <v>44142</v>
      </c>
      <c r="F27" s="10"/>
      <c r="G27" s="14"/>
      <c r="H27" s="114"/>
      <c r="I27" s="114"/>
      <c r="J27" s="14"/>
      <c r="K27" s="14"/>
      <c r="L27" s="15"/>
    </row>
    <row r="28" spans="1:15" ht="29.1" customHeight="1" thickBot="1">
      <c r="A28" s="5" t="str">
        <f t="shared" si="0"/>
        <v/>
      </c>
      <c r="B28" s="6">
        <f t="shared" si="1"/>
        <v>7</v>
      </c>
      <c r="C28" s="12"/>
      <c r="D28" s="8" t="str">
        <f>IF(B28=1,"Mo",IF(B28=2,"Tue",IF(B28=3,"Wed",IF(B28=4,"Thu",IF(B28=5,"Fri",IF(B28=6,"Sat",IF(B28=7,"Sun","")))))))</f>
        <v>Sun</v>
      </c>
      <c r="E28" s="13">
        <f t="shared" ref="E28:E67" si="3">+E27+1</f>
        <v>44143</v>
      </c>
      <c r="F28" s="10" t="s">
        <v>291</v>
      </c>
      <c r="G28" s="14">
        <v>9003</v>
      </c>
      <c r="H28" s="111" t="s">
        <v>293</v>
      </c>
      <c r="I28" s="111"/>
      <c r="J28" s="14" t="s">
        <v>263</v>
      </c>
      <c r="K28" s="14"/>
      <c r="L28" s="15">
        <v>1</v>
      </c>
    </row>
    <row r="29" spans="1:15" ht="29.1" customHeight="1" thickBot="1">
      <c r="A29" s="5"/>
      <c r="B29" s="6"/>
      <c r="C29" s="12"/>
      <c r="D29" s="8"/>
      <c r="E29" s="13"/>
      <c r="F29" s="10" t="s">
        <v>267</v>
      </c>
      <c r="G29" s="14">
        <v>9003</v>
      </c>
      <c r="H29" s="62" t="s">
        <v>287</v>
      </c>
      <c r="I29" s="62"/>
      <c r="J29" s="14" t="s">
        <v>263</v>
      </c>
      <c r="K29" s="14"/>
      <c r="L29" s="15">
        <v>1</v>
      </c>
    </row>
    <row r="30" spans="1:15" ht="29.1" customHeight="1" thickBot="1">
      <c r="A30" s="5">
        <f t="shared" si="0"/>
        <v>1</v>
      </c>
      <c r="B30" s="6">
        <f t="shared" si="1"/>
        <v>1</v>
      </c>
      <c r="C30" s="12"/>
      <c r="D30" s="8" t="str">
        <f>IF(B30=1,"Mo",IF(B30=2,"Tue",IF(B30=3,"Wed",IF(B30=4,"Thu",IF(B30=5,"Fri",IF(B30=6,"Sat",IF(B30=7,"Sun","")))))))</f>
        <v>Mo</v>
      </c>
      <c r="E30" s="13">
        <f>+E28+1</f>
        <v>44144</v>
      </c>
      <c r="F30" s="10" t="s">
        <v>267</v>
      </c>
      <c r="G30" s="139">
        <v>9003</v>
      </c>
      <c r="H30" s="141" t="s">
        <v>287</v>
      </c>
      <c r="I30" s="141"/>
      <c r="J30" s="140" t="s">
        <v>69</v>
      </c>
      <c r="K30" s="14"/>
      <c r="L30" s="15">
        <v>2</v>
      </c>
    </row>
    <row r="31" spans="1:15" ht="29.1" customHeight="1" thickBot="1">
      <c r="A31" s="5"/>
      <c r="B31" s="6"/>
      <c r="C31" s="12"/>
      <c r="D31" s="8"/>
      <c r="E31" s="13"/>
      <c r="F31" s="10" t="s">
        <v>249</v>
      </c>
      <c r="G31" s="139">
        <v>9003</v>
      </c>
      <c r="H31" s="142" t="s">
        <v>289</v>
      </c>
      <c r="I31" s="142"/>
      <c r="J31" s="140" t="s">
        <v>69</v>
      </c>
      <c r="K31" s="14"/>
      <c r="L31" s="15">
        <v>6</v>
      </c>
    </row>
    <row r="32" spans="1:15" ht="29.1" customHeight="1" thickBot="1">
      <c r="A32" s="5">
        <f t="shared" si="0"/>
        <v>1</v>
      </c>
      <c r="B32" s="6">
        <f t="shared" si="1"/>
        <v>2</v>
      </c>
      <c r="C32" s="12"/>
      <c r="D32" s="8" t="str">
        <f>IF(B32=1,"Mo",IF(B32=2,"Tue",IF(B32=3,"Wed",IF(B32=4,"Thu",IF(B32=5,"Fri",IF(B32=6,"Sat",IF(B32=7,"Sun","")))))))</f>
        <v>Tue</v>
      </c>
      <c r="E32" s="13">
        <f>+E30+1</f>
        <v>44145</v>
      </c>
      <c r="F32" s="10" t="s">
        <v>249</v>
      </c>
      <c r="G32" s="139">
        <v>9003</v>
      </c>
      <c r="H32" s="143" t="s">
        <v>289</v>
      </c>
      <c r="I32" s="143"/>
      <c r="J32" s="140" t="s">
        <v>69</v>
      </c>
      <c r="K32" s="14"/>
      <c r="L32" s="15">
        <v>3</v>
      </c>
    </row>
    <row r="33" spans="1:12" ht="29.1" customHeight="1" thickBot="1">
      <c r="A33" s="5"/>
      <c r="B33" s="6"/>
      <c r="C33" s="12"/>
      <c r="D33" s="8"/>
      <c r="E33" s="13"/>
      <c r="F33" s="10" t="s">
        <v>267</v>
      </c>
      <c r="G33" s="139">
        <v>9003</v>
      </c>
      <c r="H33" s="144" t="s">
        <v>287</v>
      </c>
      <c r="I33" s="144"/>
      <c r="J33" s="140" t="s">
        <v>69</v>
      </c>
      <c r="K33" s="14"/>
      <c r="L33" s="15">
        <v>2</v>
      </c>
    </row>
    <row r="34" spans="1:12" ht="29.1" customHeight="1" thickBot="1">
      <c r="A34" s="5"/>
      <c r="B34" s="6"/>
      <c r="C34" s="12"/>
      <c r="D34" s="8"/>
      <c r="E34" s="13"/>
      <c r="F34" s="10" t="s">
        <v>291</v>
      </c>
      <c r="G34" s="139">
        <v>9003</v>
      </c>
      <c r="H34" s="144" t="s">
        <v>293</v>
      </c>
      <c r="I34" s="144"/>
      <c r="J34" s="140" t="s">
        <v>69</v>
      </c>
      <c r="K34" s="14"/>
      <c r="L34" s="15">
        <v>3</v>
      </c>
    </row>
    <row r="35" spans="1:12" ht="29.1" customHeight="1" thickBot="1">
      <c r="A35" s="5">
        <f t="shared" si="0"/>
        <v>1</v>
      </c>
      <c r="B35" s="6">
        <f t="shared" si="1"/>
        <v>3</v>
      </c>
      <c r="C35" s="12"/>
      <c r="D35" s="8" t="str">
        <f t="shared" si="2"/>
        <v>Wed</v>
      </c>
      <c r="E35" s="13">
        <f>+E32+1</f>
        <v>44146</v>
      </c>
      <c r="F35" s="10" t="s">
        <v>291</v>
      </c>
      <c r="G35" s="139">
        <v>9003</v>
      </c>
      <c r="H35" s="141" t="s">
        <v>293</v>
      </c>
      <c r="I35" s="141"/>
      <c r="J35" s="140" t="s">
        <v>69</v>
      </c>
      <c r="K35" s="14"/>
      <c r="L35" s="15">
        <v>4</v>
      </c>
    </row>
    <row r="36" spans="1:12" ht="29.1" customHeight="1" thickBot="1">
      <c r="A36" s="5"/>
      <c r="B36" s="6"/>
      <c r="C36" s="12"/>
      <c r="D36" s="8"/>
      <c r="E36" s="13"/>
      <c r="F36" s="10" t="s">
        <v>278</v>
      </c>
      <c r="G36" s="139">
        <v>9003</v>
      </c>
      <c r="H36" s="142" t="s">
        <v>282</v>
      </c>
      <c r="I36" s="142"/>
      <c r="J36" s="140" t="s">
        <v>69</v>
      </c>
      <c r="K36" s="14"/>
      <c r="L36" s="15">
        <v>2</v>
      </c>
    </row>
    <row r="37" spans="1:12" ht="29.1" customHeight="1" thickBot="1">
      <c r="A37" s="5"/>
      <c r="B37" s="6"/>
      <c r="C37" s="12"/>
      <c r="D37" s="8"/>
      <c r="E37" s="13"/>
      <c r="F37" s="10"/>
      <c r="G37" s="139">
        <v>9004</v>
      </c>
      <c r="H37" s="142" t="s">
        <v>294</v>
      </c>
      <c r="I37" s="142"/>
      <c r="J37" s="140" t="s">
        <v>69</v>
      </c>
      <c r="K37" s="14"/>
      <c r="L37" s="15">
        <v>2</v>
      </c>
    </row>
    <row r="38" spans="1:12" ht="29.1" customHeight="1" thickBot="1">
      <c r="A38" s="5">
        <f t="shared" si="0"/>
        <v>1</v>
      </c>
      <c r="B38" s="6">
        <f t="shared" si="1"/>
        <v>4</v>
      </c>
      <c r="C38" s="12"/>
      <c r="D38" s="8" t="str">
        <f t="shared" si="2"/>
        <v>Thu</v>
      </c>
      <c r="E38" s="13">
        <f>+E35+1</f>
        <v>44147</v>
      </c>
      <c r="F38" s="10" t="s">
        <v>219</v>
      </c>
      <c r="G38" s="139">
        <v>9003</v>
      </c>
      <c r="H38" s="146" t="s">
        <v>297</v>
      </c>
      <c r="I38" s="146"/>
      <c r="J38" s="140" t="s">
        <v>69</v>
      </c>
      <c r="K38" s="14"/>
      <c r="L38" s="15">
        <v>4</v>
      </c>
    </row>
    <row r="39" spans="1:12" ht="29.1" customHeight="1" thickBot="1">
      <c r="A39" s="5"/>
      <c r="B39" s="6"/>
      <c r="C39" s="12"/>
      <c r="D39" s="8"/>
      <c r="E39" s="13"/>
      <c r="F39" s="10" t="s">
        <v>220</v>
      </c>
      <c r="G39" s="139">
        <v>9003</v>
      </c>
      <c r="H39" s="147" t="s">
        <v>299</v>
      </c>
      <c r="I39" s="147"/>
      <c r="J39" s="140" t="s">
        <v>69</v>
      </c>
      <c r="K39" s="14"/>
      <c r="L39" s="15">
        <v>4</v>
      </c>
    </row>
    <row r="40" spans="1:12" ht="29.1" customHeight="1" thickBot="1">
      <c r="A40" s="5"/>
      <c r="B40" s="6"/>
      <c r="C40" s="12"/>
      <c r="D40" s="8"/>
      <c r="E40" s="13"/>
      <c r="F40" s="10" t="s">
        <v>264</v>
      </c>
      <c r="G40" s="139">
        <v>9003</v>
      </c>
      <c r="H40" s="147" t="s">
        <v>298</v>
      </c>
      <c r="I40" s="147"/>
      <c r="J40" s="140" t="s">
        <v>69</v>
      </c>
      <c r="K40" s="14"/>
      <c r="L40" s="15">
        <v>2</v>
      </c>
    </row>
    <row r="41" spans="1:12" ht="29.1" customHeight="1" thickBot="1">
      <c r="A41" s="5">
        <f t="shared" si="0"/>
        <v>1</v>
      </c>
      <c r="B41" s="6">
        <f t="shared" si="1"/>
        <v>5</v>
      </c>
      <c r="C41" s="12"/>
      <c r="D41" s="8" t="str">
        <f t="shared" si="2"/>
        <v>Fri</v>
      </c>
      <c r="E41" s="13">
        <f>+E38+1</f>
        <v>44148</v>
      </c>
      <c r="F41" s="10" t="s">
        <v>219</v>
      </c>
      <c r="G41" s="139">
        <v>9003</v>
      </c>
      <c r="H41" s="143" t="s">
        <v>297</v>
      </c>
      <c r="I41" s="143"/>
      <c r="J41" s="140" t="s">
        <v>69</v>
      </c>
      <c r="K41" s="14"/>
      <c r="L41" s="15">
        <v>2</v>
      </c>
    </row>
    <row r="42" spans="1:12" ht="29.1" customHeight="1" thickBot="1">
      <c r="A42" s="5"/>
      <c r="B42" s="6"/>
      <c r="C42" s="12"/>
      <c r="D42" s="8"/>
      <c r="E42" s="13"/>
      <c r="F42" s="10" t="s">
        <v>220</v>
      </c>
      <c r="G42" s="139">
        <v>9003</v>
      </c>
      <c r="H42" s="144" t="s">
        <v>299</v>
      </c>
      <c r="I42" s="144"/>
      <c r="J42" s="140" t="s">
        <v>69</v>
      </c>
      <c r="K42" s="14"/>
      <c r="L42" s="15">
        <v>4</v>
      </c>
    </row>
    <row r="43" spans="1:12" ht="29.1" customHeight="1" thickBot="1">
      <c r="A43" s="5"/>
      <c r="B43" s="6"/>
      <c r="C43" s="12"/>
      <c r="D43" s="8"/>
      <c r="E43" s="13"/>
      <c r="F43" s="10" t="s">
        <v>270</v>
      </c>
      <c r="G43" s="139">
        <v>9003</v>
      </c>
      <c r="H43" s="144" t="s">
        <v>273</v>
      </c>
      <c r="I43" s="145"/>
      <c r="J43" s="140" t="s">
        <v>69</v>
      </c>
      <c r="K43" s="14"/>
      <c r="L43" s="15">
        <v>4</v>
      </c>
    </row>
    <row r="44" spans="1:12" ht="29.1" customHeight="1" thickBot="1">
      <c r="A44" s="5" t="str">
        <f t="shared" si="0"/>
        <v/>
      </c>
      <c r="B44" s="6">
        <f t="shared" si="1"/>
        <v>6</v>
      </c>
      <c r="C44" s="12"/>
      <c r="D44" s="8" t="str">
        <f t="shared" si="2"/>
        <v>Sat</v>
      </c>
      <c r="E44" s="13">
        <f>+E41+1</f>
        <v>44149</v>
      </c>
      <c r="F44" s="10"/>
      <c r="G44" s="139"/>
      <c r="H44" s="141"/>
      <c r="I44" s="141"/>
      <c r="J44" s="140"/>
      <c r="K44" s="14"/>
      <c r="L44" s="15"/>
    </row>
    <row r="45" spans="1:12" ht="29.1" customHeight="1" thickBot="1">
      <c r="A45" s="5" t="str">
        <f t="shared" si="0"/>
        <v/>
      </c>
      <c r="B45" s="6">
        <f t="shared" si="1"/>
        <v>7</v>
      </c>
      <c r="C45" s="12"/>
      <c r="D45" s="8" t="str">
        <f t="shared" si="2"/>
        <v>Sun</v>
      </c>
      <c r="E45" s="13">
        <f t="shared" si="3"/>
        <v>44150</v>
      </c>
      <c r="F45" s="10"/>
      <c r="G45" s="139"/>
      <c r="H45" s="141"/>
      <c r="I45" s="141"/>
      <c r="J45" s="140"/>
      <c r="K45" s="14"/>
      <c r="L45" s="15"/>
    </row>
    <row r="46" spans="1:12" ht="29.1" customHeight="1" thickBot="1">
      <c r="A46" s="5">
        <f t="shared" si="0"/>
        <v>1</v>
      </c>
      <c r="B46" s="6">
        <f t="shared" si="1"/>
        <v>1</v>
      </c>
      <c r="C46" s="12"/>
      <c r="D46" s="8" t="str">
        <f t="shared" si="2"/>
        <v>Mo</v>
      </c>
      <c r="E46" s="13">
        <f t="shared" si="3"/>
        <v>44151</v>
      </c>
      <c r="F46" s="10" t="s">
        <v>214</v>
      </c>
      <c r="G46" s="14">
        <v>9001</v>
      </c>
      <c r="H46" s="111" t="s">
        <v>227</v>
      </c>
      <c r="I46" s="111"/>
      <c r="J46" s="14" t="s">
        <v>69</v>
      </c>
      <c r="K46" s="14"/>
      <c r="L46" s="15">
        <v>3</v>
      </c>
    </row>
    <row r="47" spans="1:12" ht="29.1" customHeight="1" thickBot="1">
      <c r="A47" s="5"/>
      <c r="B47" s="6"/>
      <c r="C47" s="12"/>
      <c r="D47" s="8"/>
      <c r="E47" s="13"/>
      <c r="F47" s="10" t="s">
        <v>267</v>
      </c>
      <c r="G47" s="14">
        <v>9003</v>
      </c>
      <c r="H47" s="63" t="s">
        <v>272</v>
      </c>
      <c r="I47" s="63"/>
      <c r="J47" s="14" t="s">
        <v>269</v>
      </c>
      <c r="K47" s="14"/>
      <c r="L47" s="15">
        <v>2</v>
      </c>
    </row>
    <row r="48" spans="1:12" ht="29.1" customHeight="1" thickBot="1">
      <c r="A48" s="5"/>
      <c r="B48" s="6"/>
      <c r="C48" s="12"/>
      <c r="D48" s="8"/>
      <c r="E48" s="13"/>
      <c r="F48" s="10" t="s">
        <v>270</v>
      </c>
      <c r="G48" s="14">
        <v>9003</v>
      </c>
      <c r="H48" s="63" t="s">
        <v>273</v>
      </c>
      <c r="I48" s="63"/>
      <c r="J48" s="14" t="s">
        <v>69</v>
      </c>
      <c r="K48" s="14"/>
      <c r="L48" s="15">
        <v>3</v>
      </c>
    </row>
    <row r="49" spans="1:12" ht="29.1" customHeight="1" thickBot="1">
      <c r="A49" s="5">
        <f t="shared" si="0"/>
        <v>1</v>
      </c>
      <c r="B49" s="6">
        <f t="shared" si="1"/>
        <v>2</v>
      </c>
      <c r="C49" s="12"/>
      <c r="D49" s="8" t="str">
        <f t="shared" si="2"/>
        <v>Tue</v>
      </c>
      <c r="E49" s="13">
        <f>+E46+1</f>
        <v>44152</v>
      </c>
      <c r="F49" s="10" t="s">
        <v>214</v>
      </c>
      <c r="G49" s="14">
        <v>9001</v>
      </c>
      <c r="H49" s="111" t="s">
        <v>227</v>
      </c>
      <c r="I49" s="111"/>
      <c r="J49" s="14" t="s">
        <v>266</v>
      </c>
      <c r="K49" s="14"/>
      <c r="L49" s="15">
        <v>12</v>
      </c>
    </row>
    <row r="50" spans="1:12" ht="29.1" customHeight="1" thickBot="1">
      <c r="A50" s="5">
        <f t="shared" si="0"/>
        <v>1</v>
      </c>
      <c r="B50" s="6">
        <f t="shared" si="1"/>
        <v>3</v>
      </c>
      <c r="C50" s="12"/>
      <c r="D50" s="8" t="str">
        <f t="shared" si="2"/>
        <v>Wed</v>
      </c>
      <c r="E50" s="13">
        <f t="shared" si="3"/>
        <v>44153</v>
      </c>
      <c r="F50" s="10" t="s">
        <v>220</v>
      </c>
      <c r="G50" s="14">
        <v>9003</v>
      </c>
      <c r="H50" s="111" t="s">
        <v>299</v>
      </c>
      <c r="I50" s="111"/>
      <c r="J50" s="14" t="s">
        <v>69</v>
      </c>
      <c r="K50" s="14"/>
      <c r="L50" s="15">
        <v>4</v>
      </c>
    </row>
    <row r="51" spans="1:12" ht="29.1" customHeight="1" thickBot="1">
      <c r="A51" s="5"/>
      <c r="B51" s="6"/>
      <c r="C51" s="12"/>
      <c r="D51" s="8"/>
      <c r="E51" s="13"/>
      <c r="F51" s="10" t="s">
        <v>300</v>
      </c>
      <c r="G51" s="14">
        <v>9003</v>
      </c>
      <c r="H51" s="63" t="s">
        <v>302</v>
      </c>
      <c r="I51" s="63"/>
      <c r="J51" s="14" t="s">
        <v>69</v>
      </c>
      <c r="K51" s="14"/>
      <c r="L51" s="15">
        <v>4</v>
      </c>
    </row>
    <row r="52" spans="1:12" ht="29.1" customHeight="1" thickBot="1">
      <c r="A52" s="5">
        <f t="shared" si="0"/>
        <v>1</v>
      </c>
      <c r="B52" s="6">
        <f t="shared" si="1"/>
        <v>4</v>
      </c>
      <c r="C52" s="12"/>
      <c r="D52" s="8" t="str">
        <f t="shared" si="2"/>
        <v>Thu</v>
      </c>
      <c r="E52" s="13">
        <f>+E50+1</f>
        <v>44154</v>
      </c>
      <c r="F52" s="10" t="s">
        <v>275</v>
      </c>
      <c r="G52" s="14">
        <v>9003</v>
      </c>
      <c r="H52" s="111" t="s">
        <v>277</v>
      </c>
      <c r="I52" s="111"/>
      <c r="J52" s="14" t="s">
        <v>69</v>
      </c>
      <c r="K52" s="14"/>
      <c r="L52" s="15">
        <v>2</v>
      </c>
    </row>
    <row r="53" spans="1:12" ht="29.1" customHeight="1" thickBot="1">
      <c r="A53" s="5"/>
      <c r="B53" s="6"/>
      <c r="C53" s="12"/>
      <c r="D53" s="8"/>
      <c r="E53" s="13"/>
      <c r="F53" s="10" t="s">
        <v>300</v>
      </c>
      <c r="G53" s="14">
        <v>9003</v>
      </c>
      <c r="H53" s="63" t="s">
        <v>302</v>
      </c>
      <c r="I53" s="63"/>
      <c r="K53" s="14"/>
      <c r="L53" s="15">
        <v>6</v>
      </c>
    </row>
    <row r="54" spans="1:12" ht="29.1" customHeight="1" thickBot="1">
      <c r="A54" s="5">
        <f t="shared" si="0"/>
        <v>1</v>
      </c>
      <c r="B54" s="6">
        <f t="shared" si="1"/>
        <v>5</v>
      </c>
      <c r="C54" s="12"/>
      <c r="D54" s="8" t="str">
        <f t="shared" si="2"/>
        <v>Fri</v>
      </c>
      <c r="E54" s="13">
        <f>+E52+1</f>
        <v>44155</v>
      </c>
      <c r="F54" s="10" t="s">
        <v>220</v>
      </c>
      <c r="G54" s="14">
        <v>9003</v>
      </c>
      <c r="H54" s="111" t="s">
        <v>299</v>
      </c>
      <c r="I54" s="111"/>
      <c r="J54" s="14" t="s">
        <v>69</v>
      </c>
      <c r="K54" s="14"/>
      <c r="L54" s="15">
        <v>4</v>
      </c>
    </row>
    <row r="55" spans="1:12" ht="29.1" customHeight="1" thickBot="1">
      <c r="A55" s="5"/>
      <c r="B55" s="6"/>
      <c r="C55" s="12"/>
      <c r="D55" s="8"/>
      <c r="E55" s="13"/>
      <c r="F55" s="10" t="s">
        <v>300</v>
      </c>
      <c r="G55" s="14">
        <v>9003</v>
      </c>
      <c r="H55" s="63" t="s">
        <v>302</v>
      </c>
      <c r="I55" s="63"/>
      <c r="J55" s="14" t="s">
        <v>69</v>
      </c>
      <c r="K55" s="14"/>
      <c r="L55" s="15">
        <v>4</v>
      </c>
    </row>
    <row r="56" spans="1:12" ht="29.1" customHeight="1" thickBot="1">
      <c r="A56" s="5" t="str">
        <f t="shared" si="0"/>
        <v/>
      </c>
      <c r="B56" s="6">
        <f t="shared" si="1"/>
        <v>6</v>
      </c>
      <c r="C56" s="12"/>
      <c r="D56" s="8" t="str">
        <f t="shared" si="2"/>
        <v>Sat</v>
      </c>
      <c r="E56" s="13">
        <f>+E54+1</f>
        <v>44156</v>
      </c>
      <c r="F56" s="10" t="s">
        <v>220</v>
      </c>
      <c r="G56" s="14">
        <v>9003</v>
      </c>
      <c r="H56" s="111" t="s">
        <v>299</v>
      </c>
      <c r="I56" s="111"/>
      <c r="J56" s="14" t="s">
        <v>263</v>
      </c>
      <c r="K56" s="14"/>
      <c r="L56" s="15">
        <v>2</v>
      </c>
    </row>
    <row r="57" spans="1:12" ht="29.1" customHeight="1" thickBot="1">
      <c r="A57" s="5" t="str">
        <f t="shared" si="0"/>
        <v/>
      </c>
      <c r="B57" s="6">
        <f t="shared" si="1"/>
        <v>7</v>
      </c>
      <c r="C57" s="12"/>
      <c r="D57" s="8" t="str">
        <f t="shared" si="2"/>
        <v>Sun</v>
      </c>
      <c r="E57" s="13">
        <f t="shared" si="3"/>
        <v>44157</v>
      </c>
      <c r="F57" s="10" t="s">
        <v>219</v>
      </c>
      <c r="G57" s="14">
        <v>9003</v>
      </c>
      <c r="H57" s="111" t="s">
        <v>297</v>
      </c>
      <c r="I57" s="111"/>
      <c r="J57" s="14" t="s">
        <v>263</v>
      </c>
      <c r="K57" s="14"/>
      <c r="L57" s="15">
        <v>2</v>
      </c>
    </row>
    <row r="58" spans="1:12" ht="29.1" customHeight="1" thickBot="1">
      <c r="A58" s="5">
        <f t="shared" si="0"/>
        <v>1</v>
      </c>
      <c r="B58" s="6">
        <f t="shared" si="1"/>
        <v>1</v>
      </c>
      <c r="C58" s="12"/>
      <c r="D58" s="8" t="str">
        <f t="shared" si="2"/>
        <v>Mo</v>
      </c>
      <c r="E58" s="13">
        <f t="shared" si="3"/>
        <v>44158</v>
      </c>
      <c r="F58" s="10" t="s">
        <v>220</v>
      </c>
      <c r="G58" s="14">
        <v>9003</v>
      </c>
      <c r="H58" s="135" t="s">
        <v>299</v>
      </c>
      <c r="I58" s="135"/>
      <c r="J58" s="14" t="s">
        <v>69</v>
      </c>
      <c r="K58" s="14"/>
      <c r="L58" s="15">
        <v>4</v>
      </c>
    </row>
    <row r="59" spans="1:12" ht="29.1" customHeight="1" thickBot="1">
      <c r="A59" s="5"/>
      <c r="B59" s="6"/>
      <c r="C59" s="12"/>
      <c r="D59" s="8"/>
      <c r="E59" s="13"/>
      <c r="F59" s="10" t="s">
        <v>219</v>
      </c>
      <c r="G59" s="14">
        <v>9003</v>
      </c>
      <c r="H59" s="136" t="s">
        <v>297</v>
      </c>
      <c r="I59" s="136"/>
      <c r="J59" s="14" t="s">
        <v>69</v>
      </c>
      <c r="K59" s="14"/>
      <c r="L59" s="15">
        <v>4</v>
      </c>
    </row>
    <row r="60" spans="1:12" ht="29.1" customHeight="1" thickBot="1">
      <c r="A60" s="5">
        <f t="shared" si="0"/>
        <v>1</v>
      </c>
      <c r="B60" s="6">
        <f t="shared" si="1"/>
        <v>2</v>
      </c>
      <c r="C60" s="12"/>
      <c r="D60" s="8" t="str">
        <f t="shared" si="2"/>
        <v>Tue</v>
      </c>
      <c r="E60" s="13">
        <f>+E58+1</f>
        <v>44159</v>
      </c>
      <c r="F60" s="10"/>
      <c r="G60" s="14">
        <v>9004</v>
      </c>
      <c r="H60" s="111" t="s">
        <v>303</v>
      </c>
      <c r="I60" s="111"/>
      <c r="J60" s="14" t="s">
        <v>304</v>
      </c>
      <c r="K60" s="14"/>
      <c r="L60" s="15">
        <v>3</v>
      </c>
    </row>
    <row r="61" spans="1:12" ht="29.1" customHeight="1" thickBot="1">
      <c r="A61" s="5"/>
      <c r="B61" s="6"/>
      <c r="C61" s="12"/>
      <c r="D61" s="8"/>
      <c r="E61" s="13"/>
      <c r="F61" s="10" t="s">
        <v>300</v>
      </c>
      <c r="G61" s="14">
        <v>9003</v>
      </c>
      <c r="H61" s="63" t="s">
        <v>302</v>
      </c>
      <c r="I61" s="63"/>
      <c r="J61" s="14" t="s">
        <v>69</v>
      </c>
      <c r="K61" s="14"/>
      <c r="L61" s="15">
        <v>5</v>
      </c>
    </row>
    <row r="62" spans="1:12" ht="29.1" customHeight="1" thickBot="1">
      <c r="A62" s="5">
        <f t="shared" si="0"/>
        <v>1</v>
      </c>
      <c r="B62" s="6">
        <f t="shared" si="1"/>
        <v>3</v>
      </c>
      <c r="C62" s="12"/>
      <c r="D62" s="8" t="str">
        <f t="shared" si="2"/>
        <v>Wed</v>
      </c>
      <c r="E62" s="13">
        <f>+E60+1</f>
        <v>44160</v>
      </c>
      <c r="F62" s="10" t="s">
        <v>300</v>
      </c>
      <c r="G62" s="14">
        <v>9003</v>
      </c>
      <c r="H62" s="111" t="s">
        <v>302</v>
      </c>
      <c r="I62" s="111"/>
      <c r="J62" s="14" t="s">
        <v>69</v>
      </c>
      <c r="K62" s="14"/>
      <c r="L62" s="15">
        <v>4</v>
      </c>
    </row>
    <row r="63" spans="1:12" ht="29.1" customHeight="1" thickBot="1">
      <c r="A63" s="5"/>
      <c r="B63" s="6"/>
      <c r="C63" s="12"/>
      <c r="D63" s="8"/>
      <c r="E63" s="13"/>
      <c r="F63" s="10" t="s">
        <v>264</v>
      </c>
      <c r="G63" s="14">
        <v>9003</v>
      </c>
      <c r="H63" s="63" t="s">
        <v>298</v>
      </c>
      <c r="I63" s="63"/>
      <c r="J63" s="14" t="s">
        <v>69</v>
      </c>
      <c r="K63" s="14"/>
      <c r="L63" s="15">
        <v>4</v>
      </c>
    </row>
    <row r="64" spans="1:12" ht="29.1" customHeight="1" thickBot="1">
      <c r="A64" s="5">
        <f t="shared" si="0"/>
        <v>1</v>
      </c>
      <c r="B64" s="6">
        <f t="shared" si="1"/>
        <v>4</v>
      </c>
      <c r="C64" s="12"/>
      <c r="D64" s="8" t="str">
        <f t="shared" si="2"/>
        <v>Thu</v>
      </c>
      <c r="E64" s="13">
        <f>+E62+1</f>
        <v>44161</v>
      </c>
      <c r="F64" s="10"/>
      <c r="G64" s="14">
        <v>9004</v>
      </c>
      <c r="H64" s="111" t="s">
        <v>303</v>
      </c>
      <c r="I64" s="111"/>
      <c r="J64" s="14" t="s">
        <v>69</v>
      </c>
      <c r="K64" s="14"/>
      <c r="L64" s="15">
        <v>3</v>
      </c>
    </row>
    <row r="65" spans="1:12" ht="29.1" customHeight="1" thickBot="1">
      <c r="A65" s="5"/>
      <c r="B65" s="6"/>
      <c r="C65" s="12"/>
      <c r="D65" s="8"/>
      <c r="E65" s="13"/>
      <c r="F65" s="10" t="s">
        <v>300</v>
      </c>
      <c r="G65" s="14">
        <v>9003</v>
      </c>
      <c r="H65" s="63" t="s">
        <v>302</v>
      </c>
      <c r="I65" s="63"/>
      <c r="J65" s="14" t="s">
        <v>69</v>
      </c>
      <c r="K65" s="14"/>
      <c r="L65" s="15">
        <v>5</v>
      </c>
    </row>
    <row r="66" spans="1:12" ht="29.1" customHeight="1" thickBot="1">
      <c r="A66" s="5">
        <f t="shared" si="0"/>
        <v>1</v>
      </c>
      <c r="B66" s="6">
        <f t="shared" si="1"/>
        <v>5</v>
      </c>
      <c r="C66" s="12"/>
      <c r="D66" s="8" t="str">
        <f t="shared" si="2"/>
        <v>Fri</v>
      </c>
      <c r="E66" s="13">
        <f>+E64+1</f>
        <v>44162</v>
      </c>
      <c r="F66" s="10" t="s">
        <v>264</v>
      </c>
      <c r="G66" s="14">
        <v>9010</v>
      </c>
      <c r="H66" s="111" t="s">
        <v>262</v>
      </c>
      <c r="I66" s="111"/>
      <c r="J66" s="14" t="s">
        <v>263</v>
      </c>
      <c r="K66" s="14"/>
      <c r="L66" s="15">
        <v>5</v>
      </c>
    </row>
    <row r="67" spans="1:12" ht="29.1" customHeight="1" thickBot="1">
      <c r="A67" s="5" t="str">
        <f t="shared" si="0"/>
        <v/>
      </c>
      <c r="B67" s="6">
        <f t="shared" si="1"/>
        <v>6</v>
      </c>
      <c r="C67" s="12"/>
      <c r="D67" s="8" t="str">
        <f t="shared" si="2"/>
        <v>Sat</v>
      </c>
      <c r="E67" s="13">
        <f t="shared" si="3"/>
        <v>44163</v>
      </c>
      <c r="F67" s="10"/>
      <c r="G67" s="14"/>
      <c r="H67" s="112"/>
      <c r="I67" s="112"/>
      <c r="J67" s="14"/>
      <c r="K67" s="14"/>
      <c r="L67" s="15"/>
    </row>
    <row r="68" spans="1:12" ht="29.1" customHeight="1" thickBot="1">
      <c r="A68" s="5" t="str">
        <f t="shared" si="0"/>
        <v/>
      </c>
      <c r="B68" s="6">
        <f>WEEKDAY(E67+1,2)</f>
        <v>7</v>
      </c>
      <c r="C68" s="12"/>
      <c r="D68" s="8" t="str">
        <f t="shared" si="2"/>
        <v>Sun</v>
      </c>
      <c r="E68" s="16">
        <f>IF(MONTH(E67+1)&gt;MONTH(E67),"",E67+1)</f>
        <v>44164</v>
      </c>
      <c r="F68" s="10"/>
      <c r="G68" s="38"/>
      <c r="H68" s="113"/>
      <c r="I68" s="111"/>
      <c r="J68" s="14"/>
      <c r="K68" s="14"/>
      <c r="L68" s="15"/>
    </row>
    <row r="69" spans="1:12" ht="29.1" customHeight="1" thickBot="1">
      <c r="A69" s="5"/>
      <c r="B69" s="6"/>
      <c r="C69" s="12"/>
      <c r="D69" s="8" t="str">
        <f>IF(B70=1,"Mo",IF(B70=2,"Tue",IF(B70=3,"Wed",IF(B70=4,"Thu",IF(B70=5,"Fri",IF(B70=6,"Sat",IF(B70=7,"Sun","")))))))</f>
        <v>Mo</v>
      </c>
      <c r="E69" s="16">
        <f>IF(MONTH(E68+1)&gt;MONTH(E68),"",E68+1)</f>
        <v>44165</v>
      </c>
      <c r="F69" s="10" t="s">
        <v>300</v>
      </c>
      <c r="G69" s="38">
        <v>9003</v>
      </c>
      <c r="H69" s="62" t="s">
        <v>302</v>
      </c>
      <c r="I69" s="63"/>
      <c r="J69" s="14" t="s">
        <v>69</v>
      </c>
      <c r="K69" s="14"/>
      <c r="L69" s="15">
        <v>3</v>
      </c>
    </row>
    <row r="70" spans="1:12" ht="29.1" customHeight="1" thickBot="1">
      <c r="A70" s="5">
        <f t="shared" ref="A70" si="4">IF(OR(C70="f",C70="u",C70="F",C70="U"),"",IF(OR(B70=1,B70=2,B70=3,B70=4,B70=5),1,""))</f>
        <v>1</v>
      </c>
      <c r="B70" s="6">
        <f>WEEKDAY(E68+1,2)</f>
        <v>1</v>
      </c>
      <c r="C70" s="12"/>
      <c r="D70" s="8"/>
      <c r="E70" s="16"/>
      <c r="F70" s="10" t="s">
        <v>264</v>
      </c>
      <c r="G70" s="38">
        <v>9003</v>
      </c>
      <c r="H70" s="113" t="s">
        <v>298</v>
      </c>
      <c r="I70" s="111"/>
      <c r="J70" s="14" t="s">
        <v>69</v>
      </c>
      <c r="K70" s="14"/>
      <c r="L70" s="15">
        <v>5</v>
      </c>
    </row>
    <row r="71" spans="1:12" ht="30" customHeight="1" thickBot="1">
      <c r="D71" s="17"/>
      <c r="E71" s="19"/>
      <c r="F71" s="39"/>
      <c r="G71" s="40"/>
      <c r="H71" s="41"/>
      <c r="I71" s="37" t="s">
        <v>1</v>
      </c>
      <c r="J71" s="21"/>
      <c r="K71" s="18"/>
      <c r="L71" s="22">
        <f>SUM(L9:L70)</f>
        <v>184</v>
      </c>
    </row>
    <row r="72" spans="1:12" ht="30" customHeight="1" thickBot="1">
      <c r="D72" s="17"/>
      <c r="E72" s="18"/>
      <c r="F72" s="30"/>
      <c r="G72" s="30"/>
      <c r="H72" s="30"/>
      <c r="I72" s="20" t="s">
        <v>2</v>
      </c>
      <c r="J72" s="21"/>
      <c r="K72" s="18"/>
      <c r="L72" s="22">
        <f>SUM(L71/8)</f>
        <v>23</v>
      </c>
    </row>
  </sheetData>
  <mergeCells count="40">
    <mergeCell ref="H70:I70"/>
    <mergeCell ref="C7:C8"/>
    <mergeCell ref="D7:E8"/>
    <mergeCell ref="F7:F8"/>
    <mergeCell ref="G7:G8"/>
    <mergeCell ref="H41:I41"/>
    <mergeCell ref="H35:I35"/>
    <mergeCell ref="H24:I24"/>
    <mergeCell ref="H27:I27"/>
    <mergeCell ref="H28:I28"/>
    <mergeCell ref="H50:I50"/>
    <mergeCell ref="H60:I60"/>
    <mergeCell ref="H52:I52"/>
    <mergeCell ref="H56:I56"/>
    <mergeCell ref="H54:I54"/>
    <mergeCell ref="J6:L6"/>
    <mergeCell ref="H30:I30"/>
    <mergeCell ref="H32:I32"/>
    <mergeCell ref="J7:J8"/>
    <mergeCell ref="K7:K8"/>
    <mergeCell ref="H7:I8"/>
    <mergeCell ref="H21:I21"/>
    <mergeCell ref="L7:L8"/>
    <mergeCell ref="H15:I15"/>
    <mergeCell ref="D1:L1"/>
    <mergeCell ref="H64:I64"/>
    <mergeCell ref="H66:I66"/>
    <mergeCell ref="H67:I67"/>
    <mergeCell ref="H68:I68"/>
    <mergeCell ref="H38:I38"/>
    <mergeCell ref="H17:I17"/>
    <mergeCell ref="H57:I57"/>
    <mergeCell ref="H58:I58"/>
    <mergeCell ref="H44:I44"/>
    <mergeCell ref="H45:I45"/>
    <mergeCell ref="H10:I10"/>
    <mergeCell ref="H62:I62"/>
    <mergeCell ref="H46:I46"/>
    <mergeCell ref="H49:I49"/>
    <mergeCell ref="D5:E5"/>
  </mergeCells>
  <phoneticPr fontId="0" type="noConversion"/>
  <conditionalFormatting sqref="C9:C69">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69">
    <cfRule type="expression" dxfId="17" priority="2070" stopIfTrue="1">
      <formula>IF($A10&lt;&gt;1,B10,"")</formula>
    </cfRule>
  </conditionalFormatting>
  <conditionalFormatting sqref="D9:D69">
    <cfRule type="expression" dxfId="16" priority="2071" stopIfTrue="1">
      <formula>IF($A9="",B9,)</formula>
    </cfRule>
  </conditionalFormatting>
  <conditionalFormatting sqref="G9:G14 G17:G67">
    <cfRule type="expression" dxfId="15" priority="2072" stopIfTrue="1">
      <formula>#REF!="Freelancer"</formula>
    </cfRule>
    <cfRule type="expression" dxfId="14" priority="2073" stopIfTrue="1">
      <formula>#REF!="DTC Int. Staff"</formula>
    </cfRule>
  </conditionalFormatting>
  <conditionalFormatting sqref="G67 G56:G63 G17:G20 G27:G37 G44:G51">
    <cfRule type="expression" dxfId="13" priority="2065" stopIfTrue="1">
      <formula>$F$5="Freelancer"</formula>
    </cfRule>
    <cfRule type="expression" dxfId="12" priority="2066" stopIfTrue="1">
      <formula>$F$5="DTC Int. Staff"</formula>
    </cfRule>
  </conditionalFormatting>
  <conditionalFormatting sqref="G10:G14">
    <cfRule type="expression" dxfId="11" priority="15" stopIfTrue="1">
      <formula>#REF!="Freelancer"</formula>
    </cfRule>
    <cfRule type="expression" dxfId="10" priority="16" stopIfTrue="1">
      <formula>#REF!="DTC Int. Staff"</formula>
    </cfRule>
  </conditionalFormatting>
  <conditionalFormatting sqref="G10:G14">
    <cfRule type="expression" dxfId="9" priority="13" stopIfTrue="1">
      <formula>$F$5="Freelancer"</formula>
    </cfRule>
    <cfRule type="expression" dxfId="8" priority="14" stopIfTrue="1">
      <formula>$F$5="DTC Int. Staff"</formula>
    </cfRule>
  </conditionalFormatting>
  <conditionalFormatting sqref="G15:G16">
    <cfRule type="expression" dxfId="7" priority="11" stopIfTrue="1">
      <formula>#REF!="Freelancer"</formula>
    </cfRule>
    <cfRule type="expression" dxfId="6" priority="12" stopIfTrue="1">
      <formula>#REF!="DTC Int. Staff"</formula>
    </cfRule>
  </conditionalFormatting>
  <conditionalFormatting sqref="G15:G16">
    <cfRule type="expression" dxfId="5" priority="9" stopIfTrue="1">
      <formula>$F$5="Freelancer"</formula>
    </cfRule>
    <cfRule type="expression" dxfId="4" priority="10" stopIfTrue="1">
      <formula>$F$5="DTC Int. Staff"</formula>
    </cfRule>
  </conditionalFormatting>
  <conditionalFormatting sqref="C70">
    <cfRule type="expression" dxfId="3" priority="5" stopIfTrue="1">
      <formula>IF($A70=1,B70,)</formula>
    </cfRule>
    <cfRule type="expression" dxfId="2" priority="6" stopIfTrue="1">
      <formula>IF($A70="",B70,)</formula>
    </cfRule>
  </conditionalFormatting>
  <conditionalFormatting sqref="E70">
    <cfRule type="expression" dxfId="1" priority="7" stopIfTrue="1">
      <formula>IF($A70&lt;&gt;1,B70,"")</formula>
    </cfRule>
  </conditionalFormatting>
  <conditionalFormatting sqref="D70">
    <cfRule type="expression" dxfId="0" priority="8" stopIfTrue="1">
      <formula>IF($A70="",B70,)</formula>
    </cfRule>
  </conditionalFormatting>
  <dataValidations count="2">
    <dataValidation type="list" allowBlank="1" showInputMessage="1" showErrorMessage="1" sqref="G68:G70" xr:uid="{00000000-0002-0000-0100-000000000000}">
      <formula1>Project_Number</formula1>
    </dataValidation>
    <dataValidation type="list" allowBlank="1" showInputMessage="1" showErrorMessage="1" sqref="G9:G6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F13" sqref="F1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264</v>
      </c>
      <c r="B2" s="26" t="s">
        <v>265</v>
      </c>
      <c r="D2" s="27">
        <v>9001</v>
      </c>
      <c r="E2" s="26" t="s">
        <v>71</v>
      </c>
    </row>
    <row r="3" spans="1:14">
      <c r="A3" s="46" t="s">
        <v>267</v>
      </c>
      <c r="B3" s="26" t="s">
        <v>268</v>
      </c>
      <c r="D3" s="27">
        <v>9002</v>
      </c>
      <c r="E3" s="26" t="s">
        <v>134</v>
      </c>
    </row>
    <row r="4" spans="1:14">
      <c r="A4" s="46" t="s">
        <v>270</v>
      </c>
      <c r="B4" s="26" t="s">
        <v>271</v>
      </c>
      <c r="D4" s="27">
        <v>9003</v>
      </c>
      <c r="E4" s="26" t="s">
        <v>135</v>
      </c>
    </row>
    <row r="5" spans="1:14">
      <c r="A5" s="46" t="s">
        <v>275</v>
      </c>
      <c r="B5" s="26" t="s">
        <v>276</v>
      </c>
      <c r="D5" s="27">
        <v>9004</v>
      </c>
      <c r="E5" s="26" t="s">
        <v>136</v>
      </c>
    </row>
    <row r="6" spans="1:14">
      <c r="A6" s="46" t="s">
        <v>278</v>
      </c>
      <c r="B6" s="26" t="s">
        <v>280</v>
      </c>
      <c r="D6" s="27">
        <v>9005</v>
      </c>
      <c r="E6" s="26" t="s">
        <v>72</v>
      </c>
    </row>
    <row r="7" spans="1:14">
      <c r="A7" s="46" t="s">
        <v>279</v>
      </c>
      <c r="B7" s="26" t="s">
        <v>281</v>
      </c>
      <c r="D7" s="27">
        <v>9007</v>
      </c>
      <c r="E7" s="26" t="s">
        <v>73</v>
      </c>
    </row>
    <row r="8" spans="1:14">
      <c r="A8" s="46" t="s">
        <v>284</v>
      </c>
      <c r="B8" s="26" t="s">
        <v>285</v>
      </c>
      <c r="D8" s="27">
        <v>9008</v>
      </c>
      <c r="E8" s="26" t="s">
        <v>74</v>
      </c>
    </row>
    <row r="9" spans="1:14">
      <c r="A9" s="46" t="s">
        <v>257</v>
      </c>
      <c r="B9" s="26" t="s">
        <v>259</v>
      </c>
      <c r="D9" s="27">
        <v>9010</v>
      </c>
      <c r="E9" s="26" t="s">
        <v>75</v>
      </c>
    </row>
    <row r="10" spans="1:14">
      <c r="A10" s="46" t="s">
        <v>256</v>
      </c>
      <c r="B10" s="26" t="s">
        <v>258</v>
      </c>
      <c r="D10" s="27">
        <v>9013</v>
      </c>
      <c r="E10" s="26" t="s">
        <v>76</v>
      </c>
    </row>
    <row r="11" spans="1:14">
      <c r="A11" s="46" t="s">
        <v>249</v>
      </c>
      <c r="B11" s="26" t="s">
        <v>288</v>
      </c>
      <c r="D11" s="27">
        <v>9014</v>
      </c>
      <c r="E11" s="26" t="s">
        <v>77</v>
      </c>
    </row>
    <row r="12" spans="1:14">
      <c r="A12" s="46" t="s">
        <v>291</v>
      </c>
      <c r="B12" s="26" t="s">
        <v>292</v>
      </c>
      <c r="D12" s="27">
        <v>9015</v>
      </c>
      <c r="E12" s="26" t="s">
        <v>78</v>
      </c>
    </row>
    <row r="13" spans="1:14">
      <c r="A13" s="46" t="s">
        <v>300</v>
      </c>
      <c r="B13" s="26" t="s">
        <v>301</v>
      </c>
    </row>
    <row r="14" spans="1:14">
      <c r="A14" s="46" t="s">
        <v>248</v>
      </c>
      <c r="B14" s="26" t="s">
        <v>254</v>
      </c>
      <c r="N14" s="34"/>
    </row>
    <row r="15" spans="1:14">
      <c r="A15" s="46" t="s">
        <v>247</v>
      </c>
      <c r="B15" s="26" t="s">
        <v>253</v>
      </c>
    </row>
    <row r="16" spans="1:14">
      <c r="A16" s="46" t="s">
        <v>246</v>
      </c>
      <c r="B16" s="26" t="s">
        <v>252</v>
      </c>
    </row>
    <row r="17" spans="1:14">
      <c r="A17" s="46" t="s">
        <v>245</v>
      </c>
      <c r="B17" s="26" t="s">
        <v>251</v>
      </c>
      <c r="D17" s="27"/>
    </row>
    <row r="18" spans="1:14">
      <c r="A18" s="46" t="s">
        <v>244</v>
      </c>
      <c r="B18" s="26" t="s">
        <v>250</v>
      </c>
      <c r="D18" s="27"/>
    </row>
    <row r="19" spans="1:14">
      <c r="A19" s="46" t="s">
        <v>243</v>
      </c>
      <c r="B19" s="26" t="s">
        <v>233</v>
      </c>
      <c r="D19" s="27"/>
    </row>
    <row r="20" spans="1:14">
      <c r="A20" s="46" t="s">
        <v>220</v>
      </c>
      <c r="B20" s="26" t="s">
        <v>296</v>
      </c>
      <c r="D20" s="27"/>
    </row>
    <row r="21" spans="1:14">
      <c r="A21" s="46" t="s">
        <v>219</v>
      </c>
      <c r="B21" s="26" t="s">
        <v>295</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234</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2020-12-10T15:25:08Z</dcterms:modified>
</cp:coreProperties>
</file>