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5A63BE6F-A0A7-4E09-B6FA-9CE246E6343E}" xr6:coauthVersionLast="46" xr6:coauthVersionMax="46" xr10:uidLastSave="{00000000-0000-0000-0000-000000000000}"/>
  <bookViews>
    <workbookView xWindow="20370" yWindow="-45" windowWidth="29040" windowHeight="15840" xr2:uid="{F0913AF1-ACCC-4DEE-B6A7-E03755EF7DF1}"/>
  </bookViews>
  <sheets>
    <sheet name="12_Dec Timesheet" sheetId="1" r:id="rId1"/>
  </sheets>
  <externalReferences>
    <externalReference r:id="rId2"/>
    <externalReference r:id="rId3"/>
  </externalReferences>
  <definedNames>
    <definedName name="consultant_level" localSheetId="0">[1]DropDownLists!#REF!</definedName>
    <definedName name="consultant_level">[2]DropDownLists!#REF!</definedName>
    <definedName name="jk">#REF!</definedName>
    <definedName name="Project_Number" localSheetId="0">[1]DropDownLists!$A$63:$A$255</definedName>
    <definedName name="Project_Number">[2]DropDownLists!$A$3:$A$195</definedName>
    <definedName name="SAP_Booking_Number" localSheetId="0">[1]DropDownLists!$D$2:$D$78</definedName>
    <definedName name="Staff_Type" localSheetId="0">[1]DropDownLists!#REF!</definedName>
    <definedName name="Staff_Type">[2]DropDownLists!#REF!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86" i="1" s="1"/>
  <c r="L67" i="1"/>
  <c r="L66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E9" i="1"/>
  <c r="E12" i="1" s="1"/>
  <c r="B9" i="1"/>
  <c r="D9" i="1" s="1"/>
  <c r="F5" i="1"/>
  <c r="F4" i="1"/>
  <c r="F3" i="1"/>
  <c r="B12" i="1" l="1"/>
  <c r="E15" i="1"/>
  <c r="B7" i="1"/>
  <c r="A9" i="1"/>
  <c r="B15" i="1" l="1"/>
  <c r="E19" i="1"/>
  <c r="D12" i="1"/>
  <c r="A12" i="1"/>
  <c r="D15" i="1" l="1"/>
  <c r="A15" i="1"/>
  <c r="B19" i="1"/>
  <c r="E22" i="1"/>
  <c r="D19" i="1" l="1"/>
  <c r="A19" i="1"/>
  <c r="E23" i="1"/>
  <c r="B22" i="1"/>
  <c r="B23" i="1" l="1"/>
  <c r="E24" i="1"/>
  <c r="D22" i="1"/>
  <c r="A22" i="1"/>
  <c r="B24" i="1" l="1"/>
  <c r="E25" i="1"/>
  <c r="D23" i="1"/>
  <c r="A23" i="1"/>
  <c r="B25" i="1" l="1"/>
  <c r="E27" i="1"/>
  <c r="D24" i="1"/>
  <c r="A24" i="1"/>
  <c r="D25" i="1" l="1"/>
  <c r="A25" i="1"/>
  <c r="E29" i="1"/>
  <c r="B27" i="1"/>
  <c r="B29" i="1" l="1"/>
  <c r="E30" i="1"/>
  <c r="D27" i="1"/>
  <c r="A27" i="1"/>
  <c r="D29" i="1" l="1"/>
  <c r="A29" i="1"/>
  <c r="B30" i="1"/>
  <c r="E32" i="1"/>
  <c r="D30" i="1" l="1"/>
  <c r="A30" i="1"/>
  <c r="B32" i="1"/>
  <c r="E33" i="1"/>
  <c r="D32" i="1" l="1"/>
  <c r="A32" i="1"/>
  <c r="B33" i="1"/>
  <c r="E34" i="1"/>
  <c r="D33" i="1" l="1"/>
  <c r="A33" i="1"/>
  <c r="B34" i="1"/>
  <c r="E38" i="1"/>
  <c r="B38" i="1" l="1"/>
  <c r="E40" i="1"/>
  <c r="D34" i="1"/>
  <c r="A34" i="1"/>
  <c r="B40" i="1" l="1"/>
  <c r="E42" i="1"/>
  <c r="D38" i="1"/>
  <c r="A38" i="1"/>
  <c r="B42" i="1" l="1"/>
  <c r="E44" i="1"/>
  <c r="D40" i="1"/>
  <c r="A40" i="1"/>
  <c r="B44" i="1" l="1"/>
  <c r="E46" i="1"/>
  <c r="D42" i="1"/>
  <c r="A42" i="1"/>
  <c r="B46" i="1" l="1"/>
  <c r="E47" i="1"/>
  <c r="D44" i="1"/>
  <c r="A44" i="1"/>
  <c r="B47" i="1" l="1"/>
  <c r="E48" i="1"/>
  <c r="D46" i="1"/>
  <c r="A46" i="1"/>
  <c r="B48" i="1" l="1"/>
  <c r="E50" i="1"/>
  <c r="D47" i="1"/>
  <c r="A47" i="1"/>
  <c r="B50" i="1" l="1"/>
  <c r="E52" i="1"/>
  <c r="D48" i="1"/>
  <c r="A48" i="1"/>
  <c r="B52" i="1" l="1"/>
  <c r="E53" i="1"/>
  <c r="D50" i="1"/>
  <c r="A50" i="1"/>
  <c r="B53" i="1" l="1"/>
  <c r="E54" i="1"/>
  <c r="D52" i="1"/>
  <c r="A52" i="1"/>
  <c r="B54" i="1" l="1"/>
  <c r="E57" i="1"/>
  <c r="D53" i="1"/>
  <c r="A53" i="1"/>
  <c r="B57" i="1" l="1"/>
  <c r="E58" i="1"/>
  <c r="D54" i="1"/>
  <c r="A54" i="1"/>
  <c r="B58" i="1" l="1"/>
  <c r="E59" i="1"/>
  <c r="D57" i="1"/>
  <c r="A57" i="1"/>
  <c r="B64" i="1" l="1"/>
  <c r="B59" i="1"/>
  <c r="E63" i="1"/>
  <c r="B63" i="1"/>
  <c r="D58" i="1"/>
  <c r="A58" i="1"/>
  <c r="D63" i="1" l="1"/>
  <c r="A63" i="1"/>
  <c r="D59" i="1"/>
  <c r="A59" i="1"/>
  <c r="B65" i="1"/>
  <c r="E64" i="1"/>
  <c r="E65" i="1" s="1"/>
  <c r="D64" i="1"/>
  <c r="A64" i="1"/>
  <c r="D65" i="1" l="1"/>
  <c r="A65" i="1"/>
</calcChain>
</file>

<file path=xl/sharedStrings.xml><?xml version="1.0" encoding="utf-8"?>
<sst xmlns="http://schemas.openxmlformats.org/spreadsheetml/2006/main" count="181" uniqueCount="84">
  <si>
    <t>Timesheet TIME Consulting</t>
  </si>
  <si>
    <t>Name:</t>
  </si>
  <si>
    <t>Lastname:</t>
  </si>
  <si>
    <t>Employee ID:</t>
  </si>
  <si>
    <t>Project Number</t>
  </si>
  <si>
    <t>Account Number</t>
  </si>
  <si>
    <t>Task Description</t>
  </si>
  <si>
    <t>Location</t>
  </si>
  <si>
    <t>Remarks</t>
  </si>
  <si>
    <t>Hours</t>
  </si>
  <si>
    <t>TIME-202094</t>
  </si>
  <si>
    <t>ETDA Survey - Arrange meeting</t>
  </si>
  <si>
    <t>TIME</t>
  </si>
  <si>
    <t>จำนวนงาน</t>
  </si>
  <si>
    <t xml:space="preserve"> Total Hours</t>
  </si>
  <si>
    <t>TIME-202066</t>
  </si>
  <si>
    <t>ONDE Foresight - Project Calcualtion</t>
  </si>
  <si>
    <r>
      <rPr>
        <b/>
        <sz val="14"/>
        <rFont val="Arial"/>
        <family val="2"/>
      </rPr>
      <t xml:space="preserve">9001 </t>
    </r>
    <r>
      <rPr>
        <sz val="14"/>
        <rFont val="Arial"/>
        <family val="2"/>
      </rPr>
      <t>Project Work</t>
    </r>
  </si>
  <si>
    <t>TIME-202070</t>
  </si>
  <si>
    <t xml:space="preserve"> NIA Innovation Organization Program -  Project Calcualtion</t>
  </si>
  <si>
    <r>
      <rPr>
        <b/>
        <sz val="14"/>
        <rFont val="Arial"/>
        <family val="2"/>
      </rPr>
      <t xml:space="preserve">9002 </t>
    </r>
    <r>
      <rPr>
        <sz val="14"/>
        <rFont val="Arial"/>
        <family val="2"/>
      </rPr>
      <t>Project Support</t>
    </r>
  </si>
  <si>
    <t>BD Strategy Planning</t>
  </si>
  <si>
    <r>
      <rPr>
        <b/>
        <sz val="14"/>
        <rFont val="Arial"/>
        <family val="2"/>
      </rPr>
      <t>9003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z val="14"/>
        <rFont val="Arial"/>
        <family val="2"/>
      </rPr>
      <t>Business Development</t>
    </r>
  </si>
  <si>
    <t>TIME-202069</t>
  </si>
  <si>
    <t>NSF PDPA - Project Discussion</t>
  </si>
  <si>
    <r>
      <rPr>
        <b/>
        <sz val="14"/>
        <rFont val="Arial"/>
        <family val="2"/>
      </rPr>
      <t xml:space="preserve">9004 </t>
    </r>
    <r>
      <rPr>
        <sz val="14"/>
        <rFont val="Arial"/>
        <family val="2"/>
      </rPr>
      <t>BD (No Project Number)</t>
    </r>
  </si>
  <si>
    <t>ETDA Survey - Talking with client</t>
  </si>
  <si>
    <r>
      <rPr>
        <b/>
        <sz val="14"/>
        <rFont val="Arial"/>
        <family val="2"/>
      </rPr>
      <t>9005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>BO Support</t>
    </r>
  </si>
  <si>
    <t>TIME-202088</t>
  </si>
  <si>
    <t>TCEB Proposal Planning</t>
  </si>
  <si>
    <r>
      <rPr>
        <b/>
        <sz val="14"/>
        <rFont val="Arial"/>
        <family val="2"/>
      </rPr>
      <t>9007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Training</t>
    </r>
  </si>
  <si>
    <t>TIME-202111</t>
  </si>
  <si>
    <t>NIDA Market Analysis - Scope Discussion</t>
  </si>
  <si>
    <r>
      <rPr>
        <b/>
        <sz val="14"/>
        <rFont val="Arial"/>
        <family val="2"/>
      </rPr>
      <t>9008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Project Development</t>
    </r>
  </si>
  <si>
    <t>TIME-202090</t>
  </si>
  <si>
    <t>ETDA Index - คุยกับ expert</t>
  </si>
  <si>
    <t>TIME-202082</t>
  </si>
  <si>
    <t>MOTS-Tallking with client</t>
  </si>
  <si>
    <t>ETDA Index - Internal Meeting &amp; Arrange Meeting</t>
  </si>
  <si>
    <t>BD Workshop</t>
  </si>
  <si>
    <t>Majesty the Late King's Birthday</t>
  </si>
  <si>
    <t>TIME-202096</t>
  </si>
  <si>
    <t>OIC EA &amp; PMC - Draft TOR</t>
  </si>
  <si>
    <t xml:space="preserve">TCEB Proposal </t>
  </si>
  <si>
    <t>TCEB Proposal Submission</t>
  </si>
  <si>
    <t>TIME-202104</t>
  </si>
  <si>
    <t>MOC-Proposal</t>
  </si>
  <si>
    <t>Constitution Day</t>
  </si>
  <si>
    <t>TIME-202093</t>
  </si>
  <si>
    <t>ETDA Master Plan-ตกลง scope กับที่ปรึกษา</t>
  </si>
  <si>
    <t>MOC - Proposal</t>
  </si>
  <si>
    <t>ETDA Master Plan Internal Meeting</t>
  </si>
  <si>
    <t>MOC Proposal</t>
  </si>
  <si>
    <t>OIC EA&amp;PMC Draft TOR</t>
  </si>
  <si>
    <t>TIME-202105</t>
  </si>
  <si>
    <t>DOT Proposal</t>
  </si>
  <si>
    <t>TCEB Proposal</t>
  </si>
  <si>
    <t>BD Meeeting&amp;Team Discussion</t>
  </si>
  <si>
    <t>TIME-202108</t>
  </si>
  <si>
    <t>DPT EA&amp;PMC</t>
  </si>
  <si>
    <t>DPT - Proposal</t>
  </si>
  <si>
    <t>DPT-Proposal</t>
  </si>
  <si>
    <t>TIME-202100</t>
  </si>
  <si>
    <t>OIC Data Governance -Draft TOR</t>
  </si>
  <si>
    <t>ETDA Survey - Project Cal + ตกลง scope กับที่ปรึกษา</t>
  </si>
  <si>
    <t>NSF PDPA ตกลง scope กับที่ปรึกษา</t>
  </si>
  <si>
    <t>New Year's Eve</t>
  </si>
  <si>
    <t>Sum:</t>
  </si>
  <si>
    <t>Days:</t>
  </si>
  <si>
    <t>สรุปจำนวนชั่วโมงแยกตามโครงการ</t>
  </si>
  <si>
    <t>OIC Data Governance</t>
  </si>
  <si>
    <t xml:space="preserve">MoC Digital Master Plan
</t>
  </si>
  <si>
    <t>DPT EA and Digital Master Plan</t>
  </si>
  <si>
    <t>ETDA E-Transaction Development Index</t>
  </si>
  <si>
    <t>DoT Tourism DB</t>
  </si>
  <si>
    <t>ETDA Master Plan</t>
  </si>
  <si>
    <t>TCEB Industry Focused Report</t>
  </si>
  <si>
    <t>OIC EA and PMC</t>
  </si>
  <si>
    <t>ETDA E-Commerce Survey</t>
  </si>
  <si>
    <t>MoTS Master Plan</t>
  </si>
  <si>
    <t>NIDA Market Analysis</t>
  </si>
  <si>
    <t>NSF PDPA</t>
  </si>
  <si>
    <t>NIA</t>
  </si>
  <si>
    <t>ONDE Foresight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</si>
</sst>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</font>
    <font>
      <b/>
      <sz val="18"/>
      <name val="Arial"/>
      <family val="2"/>
    </font>
    <font>
      <b/>
      <sz val="11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b/>
      <sz val="14"/>
      <name val="MS Sans Serif"/>
      <family val="2"/>
    </font>
    <font>
      <sz val="10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222"/>
      <scheme val="minor"/>
    </font>
    <font>
      <sz val="12"/>
      <name val="MS Sans Serif"/>
    </font>
    <font>
      <b/>
      <sz val="12"/>
      <color theme="1"/>
      <name val="MS Sans Serif"/>
    </font>
    <font>
      <b/>
      <sz val="12"/>
      <name val="MS Sans Serif"/>
      <charset val="222"/>
    </font>
    <font>
      <b/>
      <sz val="12"/>
      <name val="MS Sans Serif"/>
    </font>
    <font>
      <sz val="12"/>
      <color theme="1"/>
      <name val="MS Sans Serif"/>
    </font>
    <font>
      <b/>
      <sz val="16"/>
      <color theme="0"/>
      <name val="TH SarabunPSK"/>
      <family val="2"/>
    </font>
    <font>
      <sz val="16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9" xfId="0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  <protection locked="0"/>
    </xf>
    <xf numFmtId="17" fontId="5" fillId="2" borderId="1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6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  <protection locked="0"/>
    </xf>
    <xf numFmtId="20" fontId="0" fillId="3" borderId="18" xfId="0" applyNumberFormat="1" applyFill="1" applyBorder="1" applyAlignment="1" applyProtection="1">
      <alignment horizontal="center" vertical="center"/>
      <protection locked="0"/>
    </xf>
    <xf numFmtId="20" fontId="8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20" fontId="0" fillId="3" borderId="19" xfId="0" applyNumberForma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left" vertical="top"/>
      <protection locked="0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 applyProtection="1">
      <alignment vertical="center"/>
      <protection locked="0"/>
    </xf>
    <xf numFmtId="20" fontId="0" fillId="3" borderId="20" xfId="0" applyNumberForma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12" fillId="0" borderId="6" xfId="0" applyFont="1" applyBorder="1" applyAlignment="1" applyProtection="1">
      <alignment vertical="center" wrapText="1"/>
      <protection locked="0"/>
    </xf>
    <xf numFmtId="0" fontId="12" fillId="0" borderId="6" xfId="0" applyFont="1" applyBorder="1" applyAlignment="1" applyProtection="1">
      <alignment horizontal="left" vertical="center" wrapText="1"/>
      <protection locked="0"/>
    </xf>
    <xf numFmtId="0" fontId="12" fillId="0" borderId="4" xfId="0" applyFont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16" fillId="0" borderId="8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2" fontId="4" fillId="0" borderId="6" xfId="0" applyNumberFormat="1" applyFont="1" applyBorder="1" applyAlignment="1">
      <alignment horizontal="center" vertical="center"/>
    </xf>
    <xf numFmtId="0" fontId="17" fillId="4" borderId="6" xfId="0" applyFon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18" fillId="0" borderId="6" xfId="0" applyFont="1" applyBorder="1" applyAlignment="1" applyProtection="1">
      <alignment horizontal="left" vertical="top" wrapText="1"/>
      <protection locked="0"/>
    </xf>
    <xf numFmtId="0" fontId="18" fillId="0" borderId="6" xfId="0" applyFont="1" applyBorder="1" applyAlignment="1" applyProtection="1">
      <alignment horizontal="left" vertical="top"/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18" fillId="0" borderId="6" xfId="0" applyFont="1" applyBorder="1" applyAlignment="1" applyProtection="1">
      <alignment vertical="center"/>
      <protection locked="0"/>
    </xf>
    <xf numFmtId="0" fontId="18" fillId="0" borderId="4" xfId="0" applyFont="1" applyBorder="1" applyAlignment="1" applyProtection="1">
      <alignment horizontal="left" vertical="center"/>
      <protection locked="0"/>
    </xf>
    <xf numFmtId="0" fontId="18" fillId="0" borderId="5" xfId="0" applyFont="1" applyBorder="1" applyAlignment="1" applyProtection="1">
      <alignment horizontal="left" vertical="center"/>
      <protection locked="0"/>
    </xf>
    <xf numFmtId="0" fontId="18" fillId="0" borderId="8" xfId="0" applyFont="1" applyBorder="1" applyAlignment="1" applyProtection="1">
      <alignment horizontal="left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left" vertical="center"/>
      <protection locked="0"/>
    </xf>
    <xf numFmtId="0" fontId="18" fillId="0" borderId="5" xfId="0" applyFont="1" applyBorder="1" applyAlignment="1" applyProtection="1">
      <alignment horizontal="left" vertical="center"/>
      <protection locked="0"/>
    </xf>
    <xf numFmtId="0" fontId="18" fillId="0" borderId="8" xfId="0" applyFont="1" applyBorder="1" applyAlignment="1" applyProtection="1">
      <alignment horizontal="left" vertical="center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8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21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784225</xdr:colOff>
      <xdr:row>0</xdr:row>
      <xdr:rowOff>177800</xdr:rowOff>
    </xdr:from>
    <xdr:ext cx="877208" cy="45987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B83CAF-7ED6-4405-B4AB-6A0472F8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725" y="177800"/>
          <a:ext cx="877208" cy="45987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2020-12-24-84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IME093-Mai-Summary%20Timesheet%20H2-256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DropDownLists"/>
    </sheetNames>
    <sheetDataSet>
      <sheetData sheetId="0">
        <row r="4">
          <cell r="D4" t="str">
            <v>Shinnapapa</v>
          </cell>
        </row>
        <row r="5">
          <cell r="D5" t="str">
            <v>Khoonrak</v>
          </cell>
        </row>
        <row r="6">
          <cell r="D6">
            <v>93</v>
          </cell>
        </row>
      </sheetData>
      <sheetData sheetId="1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63">
          <cell r="A63" t="str">
            <v>TIME-202037</v>
          </cell>
        </row>
        <row r="64">
          <cell r="A64" t="str">
            <v>TIME-202036</v>
          </cell>
        </row>
        <row r="65">
          <cell r="A65" t="str">
            <v>TIME-202035</v>
          </cell>
        </row>
        <row r="66">
          <cell r="A66" t="str">
            <v>TIME-202034</v>
          </cell>
        </row>
        <row r="67">
          <cell r="A67" t="str">
            <v>TIME-202033</v>
          </cell>
        </row>
        <row r="68">
          <cell r="A68" t="str">
            <v>TIME-202032</v>
          </cell>
        </row>
        <row r="69">
          <cell r="A69" t="str">
            <v>TIME-202031</v>
          </cell>
        </row>
        <row r="70">
          <cell r="A70" t="str">
            <v>TIME-202030</v>
          </cell>
        </row>
        <row r="71">
          <cell r="A71" t="str">
            <v>TIME-202029</v>
          </cell>
        </row>
        <row r="72">
          <cell r="A72" t="str">
            <v>TIME-202028</v>
          </cell>
        </row>
        <row r="73">
          <cell r="A73" t="str">
            <v>TIME-202027</v>
          </cell>
        </row>
        <row r="74">
          <cell r="A74" t="str">
            <v>TIME-202026</v>
          </cell>
        </row>
        <row r="75">
          <cell r="A75" t="str">
            <v>TIME-202025</v>
          </cell>
        </row>
        <row r="76">
          <cell r="A76" t="str">
            <v>TIME-202024</v>
          </cell>
        </row>
        <row r="77">
          <cell r="A77" t="str">
            <v>TIME-202023</v>
          </cell>
        </row>
        <row r="78">
          <cell r="A78" t="str">
            <v>TIME-202022</v>
          </cell>
        </row>
        <row r="79">
          <cell r="A79" t="str">
            <v>TIME-202021</v>
          </cell>
        </row>
        <row r="80">
          <cell r="A80" t="str">
            <v>TIME-202020</v>
          </cell>
        </row>
        <row r="81">
          <cell r="A81" t="str">
            <v>TIME-202018</v>
          </cell>
        </row>
        <row r="82">
          <cell r="A82" t="str">
            <v>TIME-202017</v>
          </cell>
        </row>
        <row r="83">
          <cell r="A83" t="str">
            <v>TIME-202016</v>
          </cell>
        </row>
        <row r="84">
          <cell r="A84" t="str">
            <v>TIME-202015</v>
          </cell>
        </row>
        <row r="85">
          <cell r="A85" t="str">
            <v>TIME-202014</v>
          </cell>
        </row>
        <row r="86">
          <cell r="A86" t="str">
            <v>TIME-202013</v>
          </cell>
        </row>
        <row r="87">
          <cell r="A87" t="str">
            <v>TIME-202012</v>
          </cell>
        </row>
        <row r="88">
          <cell r="A88" t="str">
            <v>TIME-202011</v>
          </cell>
        </row>
        <row r="89">
          <cell r="A89" t="str">
            <v>TIME-202010</v>
          </cell>
        </row>
        <row r="90">
          <cell r="A90" t="str">
            <v>TIME-202009</v>
          </cell>
        </row>
        <row r="91">
          <cell r="A91" t="str">
            <v>TIME-202008</v>
          </cell>
        </row>
        <row r="92">
          <cell r="A92" t="str">
            <v>TIME-202007</v>
          </cell>
        </row>
        <row r="93">
          <cell r="A93" t="str">
            <v>TIME-202006</v>
          </cell>
        </row>
        <row r="94">
          <cell r="A94" t="str">
            <v>TIME-202005</v>
          </cell>
        </row>
        <row r="95">
          <cell r="A95" t="str">
            <v>TIME-202004</v>
          </cell>
        </row>
        <row r="96">
          <cell r="A96" t="str">
            <v>TIME-202003</v>
          </cell>
        </row>
        <row r="97">
          <cell r="A97" t="str">
            <v>TIME-202002</v>
          </cell>
        </row>
        <row r="98">
          <cell r="A98" t="str">
            <v>TIME-202001</v>
          </cell>
        </row>
        <row r="99">
          <cell r="A99" t="str">
            <v>TIME-201968</v>
          </cell>
        </row>
        <row r="100">
          <cell r="A100" t="str">
            <v>TIME-201961</v>
          </cell>
        </row>
        <row r="101">
          <cell r="A101" t="str">
            <v>TIME-201960</v>
          </cell>
        </row>
        <row r="102">
          <cell r="A102" t="str">
            <v>TIME-201959</v>
          </cell>
        </row>
        <row r="103">
          <cell r="A103" t="str">
            <v>TIME-201957</v>
          </cell>
        </row>
        <row r="104">
          <cell r="A104" t="str">
            <v>TIME-201954</v>
          </cell>
        </row>
        <row r="105">
          <cell r="A105" t="str">
            <v>TIME-201953</v>
          </cell>
        </row>
        <row r="106">
          <cell r="A106" t="str">
            <v>TIME-201951</v>
          </cell>
        </row>
        <row r="107">
          <cell r="A107" t="str">
            <v>TIME-201950</v>
          </cell>
        </row>
        <row r="108">
          <cell r="A108" t="str">
            <v>TIME-201949</v>
          </cell>
        </row>
        <row r="109">
          <cell r="A109" t="str">
            <v>TIME-201948</v>
          </cell>
        </row>
        <row r="110">
          <cell r="A110" t="str">
            <v>TIME-201946</v>
          </cell>
        </row>
        <row r="111">
          <cell r="A111" t="str">
            <v>TIME-201942</v>
          </cell>
        </row>
        <row r="112">
          <cell r="A112" t="str">
            <v>TIME-201940</v>
          </cell>
        </row>
        <row r="113">
          <cell r="A113" t="str">
            <v>TIME-201936</v>
          </cell>
        </row>
        <row r="114">
          <cell r="A114" t="str">
            <v>TIME-201930</v>
          </cell>
        </row>
        <row r="115">
          <cell r="A115" t="str">
            <v>TIME-201929</v>
          </cell>
        </row>
        <row r="116">
          <cell r="A116" t="str">
            <v>TIME-201928</v>
          </cell>
        </row>
        <row r="117">
          <cell r="A117" t="str">
            <v>TIME-201924</v>
          </cell>
        </row>
        <row r="118">
          <cell r="A118" t="str">
            <v>TIME-201916</v>
          </cell>
        </row>
        <row r="119">
          <cell r="A119" t="str">
            <v>TIME-201907</v>
          </cell>
        </row>
        <row r="120">
          <cell r="A120" t="str">
            <v>TIME-201901</v>
          </cell>
        </row>
        <row r="121">
          <cell r="A121" t="str">
            <v>TIME-201886</v>
          </cell>
        </row>
        <row r="122">
          <cell r="A122" t="str">
            <v>TIME-201884</v>
          </cell>
        </row>
        <row r="123">
          <cell r="A123" t="str">
            <v>TIME-201882</v>
          </cell>
        </row>
        <row r="124">
          <cell r="A124" t="str">
            <v>TIME-201881</v>
          </cell>
        </row>
        <row r="125">
          <cell r="A125" t="str">
            <v>TIME-201875</v>
          </cell>
        </row>
        <row r="126">
          <cell r="A126" t="str">
            <v>TIME-201865</v>
          </cell>
        </row>
        <row r="127">
          <cell r="A127" t="str">
            <v>TIME-201855</v>
          </cell>
        </row>
        <row r="128">
          <cell r="A128" t="str">
            <v>TIME-201854</v>
          </cell>
        </row>
        <row r="129">
          <cell r="A129" t="str">
            <v>TIME-201837</v>
          </cell>
        </row>
        <row r="130">
          <cell r="A130" t="str">
            <v>TIME-201831</v>
          </cell>
        </row>
        <row r="131">
          <cell r="A131" t="str">
            <v>TIME-201819</v>
          </cell>
        </row>
        <row r="132">
          <cell r="A132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7_July Timesheet "/>
      <sheetName val="08_Aug Timesheet"/>
      <sheetName val="09_Sep Timesheet"/>
      <sheetName val="10_Oct Timesheet"/>
      <sheetName val="11_Nov Timesheet"/>
      <sheetName val="12_Dec Timesheet"/>
      <sheetName val="DropDown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TIME-202037</v>
          </cell>
        </row>
        <row r="4">
          <cell r="A4" t="str">
            <v>TIME-202036</v>
          </cell>
        </row>
        <row r="5">
          <cell r="A5" t="str">
            <v>TIME-202035</v>
          </cell>
        </row>
        <row r="6">
          <cell r="A6" t="str">
            <v>TIME-202034</v>
          </cell>
        </row>
        <row r="7">
          <cell r="A7" t="str">
            <v>TIME-202033</v>
          </cell>
        </row>
        <row r="8">
          <cell r="A8" t="str">
            <v>TIME-202032</v>
          </cell>
        </row>
        <row r="9">
          <cell r="A9" t="str">
            <v>TIME-202031</v>
          </cell>
        </row>
        <row r="10">
          <cell r="A10" t="str">
            <v>TIME-202030</v>
          </cell>
        </row>
        <row r="11">
          <cell r="A11" t="str">
            <v>TIME-202029</v>
          </cell>
        </row>
        <row r="12">
          <cell r="A12" t="str">
            <v>TIME-202028</v>
          </cell>
        </row>
        <row r="13">
          <cell r="A13" t="str">
            <v>TIME-202027</v>
          </cell>
        </row>
        <row r="14">
          <cell r="A14" t="str">
            <v>TIME-202026</v>
          </cell>
        </row>
        <row r="15">
          <cell r="A15" t="str">
            <v>TIME-202025</v>
          </cell>
        </row>
        <row r="16">
          <cell r="A16" t="str">
            <v>TIME-202024</v>
          </cell>
        </row>
        <row r="17">
          <cell r="A17" t="str">
            <v>TIME-202023</v>
          </cell>
        </row>
        <row r="18">
          <cell r="A18" t="str">
            <v>TIME-202022</v>
          </cell>
        </row>
        <row r="19">
          <cell r="A19" t="str">
            <v>TIME-202021</v>
          </cell>
        </row>
        <row r="20">
          <cell r="A20" t="str">
            <v>TIME-202020</v>
          </cell>
        </row>
        <row r="21">
          <cell r="A21" t="str">
            <v>TIME-202018</v>
          </cell>
        </row>
        <row r="22">
          <cell r="A22" t="str">
            <v>TIME-202017</v>
          </cell>
        </row>
        <row r="23">
          <cell r="A23" t="str">
            <v>TIME-202016</v>
          </cell>
        </row>
        <row r="24">
          <cell r="A24" t="str">
            <v>TIME-202015</v>
          </cell>
        </row>
        <row r="25">
          <cell r="A25" t="str">
            <v>TIME-202014</v>
          </cell>
        </row>
        <row r="26">
          <cell r="A26" t="str">
            <v>TIME-202013</v>
          </cell>
        </row>
        <row r="27">
          <cell r="A27" t="str">
            <v>TIME-202012</v>
          </cell>
        </row>
        <row r="28">
          <cell r="A28" t="str">
            <v>TIME-202011</v>
          </cell>
        </row>
        <row r="29">
          <cell r="A29" t="str">
            <v>TIME-202010</v>
          </cell>
        </row>
        <row r="30">
          <cell r="A30" t="str">
            <v>TIME-202009</v>
          </cell>
        </row>
        <row r="31">
          <cell r="A31" t="str">
            <v>TIME-202008</v>
          </cell>
        </row>
        <row r="32">
          <cell r="A32" t="str">
            <v>TIME-202007</v>
          </cell>
        </row>
        <row r="33">
          <cell r="A33" t="str">
            <v>TIME-202006</v>
          </cell>
        </row>
        <row r="34">
          <cell r="A34" t="str">
            <v>TIME-202005</v>
          </cell>
        </row>
        <row r="35">
          <cell r="A35" t="str">
            <v>TIME-202004</v>
          </cell>
        </row>
        <row r="36">
          <cell r="A36" t="str">
            <v>TIME-202003</v>
          </cell>
        </row>
        <row r="37">
          <cell r="A37" t="str">
            <v>TIME-202002</v>
          </cell>
        </row>
        <row r="38">
          <cell r="A38" t="str">
            <v>TIME-202001</v>
          </cell>
        </row>
        <row r="39">
          <cell r="A39" t="str">
            <v>TIME-201968</v>
          </cell>
        </row>
        <row r="40">
          <cell r="A40" t="str">
            <v>TIME-201961</v>
          </cell>
        </row>
        <row r="41">
          <cell r="A41" t="str">
            <v>TIME-201960</v>
          </cell>
        </row>
        <row r="42">
          <cell r="A42" t="str">
            <v>TIME-201959</v>
          </cell>
        </row>
        <row r="43">
          <cell r="A43" t="str">
            <v>TIME-201957</v>
          </cell>
        </row>
        <row r="44">
          <cell r="A44" t="str">
            <v>TIME-201954</v>
          </cell>
        </row>
        <row r="45">
          <cell r="A45" t="str">
            <v>TIME-201953</v>
          </cell>
        </row>
        <row r="46">
          <cell r="A46" t="str">
            <v>TIME-201951</v>
          </cell>
        </row>
        <row r="47">
          <cell r="A47" t="str">
            <v>TIME-201950</v>
          </cell>
        </row>
        <row r="48">
          <cell r="A48" t="str">
            <v>TIME-201949</v>
          </cell>
        </row>
        <row r="49">
          <cell r="A49" t="str">
            <v>TIME-201948</v>
          </cell>
        </row>
        <row r="50">
          <cell r="A50" t="str">
            <v>TIME-201946</v>
          </cell>
        </row>
        <row r="51">
          <cell r="A51" t="str">
            <v>TIME-201942</v>
          </cell>
        </row>
        <row r="52">
          <cell r="A52" t="str">
            <v>TIME-201940</v>
          </cell>
        </row>
        <row r="53">
          <cell r="A53" t="str">
            <v>TIME-201936</v>
          </cell>
        </row>
        <row r="54">
          <cell r="A54" t="str">
            <v>TIME-201930</v>
          </cell>
        </row>
        <row r="55">
          <cell r="A55" t="str">
            <v>TIME-201929</v>
          </cell>
        </row>
        <row r="56">
          <cell r="A56" t="str">
            <v>TIME-201928</v>
          </cell>
        </row>
        <row r="57">
          <cell r="A57" t="str">
            <v>TIME-201924</v>
          </cell>
        </row>
        <row r="58">
          <cell r="A58" t="str">
            <v>TIME-201924</v>
          </cell>
        </row>
        <row r="59">
          <cell r="A59" t="str">
            <v>TIME-201916</v>
          </cell>
        </row>
        <row r="60">
          <cell r="A60" t="str">
            <v>TIME-201907</v>
          </cell>
        </row>
        <row r="61">
          <cell r="A61" t="str">
            <v>TIME-201901</v>
          </cell>
        </row>
        <row r="62">
          <cell r="A62" t="str">
            <v xml:space="preserve">TIME-201886 </v>
          </cell>
        </row>
        <row r="63">
          <cell r="A63" t="str">
            <v>TIME-201884</v>
          </cell>
        </row>
        <row r="64">
          <cell r="A64" t="str">
            <v>TIME-201882</v>
          </cell>
        </row>
        <row r="65">
          <cell r="A65" t="str">
            <v>TIME-201881</v>
          </cell>
        </row>
        <row r="66">
          <cell r="A66" t="str">
            <v>TIME-201875</v>
          </cell>
        </row>
        <row r="67">
          <cell r="A67" t="str">
            <v>TIME-201865</v>
          </cell>
        </row>
        <row r="68">
          <cell r="A68" t="str">
            <v>TIME-201855</v>
          </cell>
        </row>
        <row r="69">
          <cell r="A69" t="str">
            <v>TIME-201854</v>
          </cell>
        </row>
        <row r="70">
          <cell r="A70" t="str">
            <v>TIME-201837</v>
          </cell>
        </row>
        <row r="71">
          <cell r="A71" t="str">
            <v xml:space="preserve">TIME-201831 </v>
          </cell>
        </row>
        <row r="72">
          <cell r="A72" t="str">
            <v xml:space="preserve">TIME-201819 </v>
          </cell>
        </row>
        <row r="73">
          <cell r="A73" t="str">
            <v xml:space="preserve">TIME-201801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D74-E2CA-4874-BE7E-DE44530D1011}">
  <sheetPr>
    <pageSetUpPr fitToPage="1"/>
  </sheetPr>
  <dimension ref="A1:P86"/>
  <sheetViews>
    <sheetView showGridLines="0" tabSelected="1" topLeftCell="D61" zoomScale="70" zoomScaleNormal="70" workbookViewId="0">
      <selection activeCell="M89" sqref="M89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6" style="1" customWidth="1"/>
    <col min="10" max="10" width="11.5703125" style="1" customWidth="1"/>
    <col min="11" max="11" width="13" style="1" customWidth="1"/>
    <col min="12" max="13" width="11.42578125" style="1"/>
    <col min="14" max="14" width="38.5703125" style="1" bestFit="1" customWidth="1"/>
    <col min="15" max="15" width="14.42578125" style="1" bestFit="1" customWidth="1"/>
    <col min="16" max="16" width="17.7109375" style="1" bestFit="1" customWidth="1"/>
    <col min="17" max="16384" width="11.42578125" style="1"/>
  </cols>
  <sheetData>
    <row r="1" spans="1:16" ht="51.75" customHeight="1" thickBot="1">
      <c r="D1" s="2" t="s">
        <v>0</v>
      </c>
      <c r="E1" s="3"/>
      <c r="F1" s="3"/>
      <c r="G1" s="3"/>
      <c r="H1" s="3"/>
      <c r="I1" s="3"/>
      <c r="J1" s="3"/>
      <c r="K1" s="3"/>
      <c r="L1" s="4"/>
    </row>
    <row r="2" spans="1:16" ht="13.5" customHeight="1">
      <c r="D2" s="5"/>
      <c r="E2" s="5"/>
      <c r="F2" s="5"/>
      <c r="G2" s="5"/>
      <c r="H2" s="5"/>
      <c r="I2" s="5"/>
      <c r="J2" s="5"/>
      <c r="K2" s="5"/>
      <c r="L2" s="6"/>
    </row>
    <row r="3" spans="1:16" ht="19.5" customHeight="1">
      <c r="D3" s="7" t="s">
        <v>1</v>
      </c>
      <c r="E3" s="8"/>
      <c r="F3" s="9" t="str">
        <f>'[1]Information-General Settings'!D4</f>
        <v>Shinnapapa</v>
      </c>
      <c r="G3" s="10"/>
      <c r="I3" s="11"/>
      <c r="J3" s="12"/>
      <c r="K3" s="12"/>
      <c r="L3" s="12"/>
    </row>
    <row r="4" spans="1:16" ht="19.5" customHeight="1">
      <c r="D4" s="11" t="s">
        <v>2</v>
      </c>
      <c r="E4" s="13"/>
      <c r="F4" s="9" t="str">
        <f>'[1]Information-General Settings'!D5</f>
        <v>Khoonrak</v>
      </c>
      <c r="G4" s="10"/>
      <c r="I4" s="11"/>
      <c r="J4" s="12"/>
      <c r="K4" s="12"/>
      <c r="L4" s="12"/>
    </row>
    <row r="5" spans="1:16" ht="19.5" customHeight="1">
      <c r="D5" s="14" t="s">
        <v>3</v>
      </c>
      <c r="E5" s="15"/>
      <c r="F5" s="9">
        <f>'[1]Information-General Settings'!D6</f>
        <v>93</v>
      </c>
      <c r="G5" s="10"/>
      <c r="I5" s="11"/>
      <c r="J5" s="12"/>
      <c r="K5" s="12"/>
      <c r="L5" s="12"/>
    </row>
    <row r="6" spans="1:16" ht="19.5" customHeight="1" thickBot="1">
      <c r="E6" s="11"/>
      <c r="F6" s="11"/>
      <c r="G6" s="11"/>
      <c r="H6" s="16"/>
      <c r="J6" s="17"/>
      <c r="K6" s="17"/>
      <c r="L6" s="17"/>
    </row>
    <row r="7" spans="1:16" ht="12.75" customHeight="1">
      <c r="B7" s="1">
        <f>MONTH(E9)</f>
        <v>12</v>
      </c>
      <c r="C7" s="18"/>
      <c r="D7" s="19">
        <v>44166</v>
      </c>
      <c r="E7" s="20"/>
      <c r="F7" s="21" t="s">
        <v>4</v>
      </c>
      <c r="G7" s="21" t="s">
        <v>5</v>
      </c>
      <c r="H7" s="22" t="s">
        <v>6</v>
      </c>
      <c r="I7" s="23"/>
      <c r="J7" s="24" t="s">
        <v>7</v>
      </c>
      <c r="K7" s="25" t="s">
        <v>8</v>
      </c>
      <c r="L7" s="24" t="s">
        <v>9</v>
      </c>
    </row>
    <row r="8" spans="1:16" ht="23.25" customHeight="1" thickBot="1">
      <c r="C8" s="26"/>
      <c r="D8" s="27"/>
      <c r="E8" s="28"/>
      <c r="F8" s="29"/>
      <c r="G8" s="29"/>
      <c r="H8" s="30"/>
      <c r="I8" s="31"/>
      <c r="J8" s="32"/>
      <c r="K8" s="33"/>
      <c r="L8" s="32"/>
    </row>
    <row r="9" spans="1:16" ht="29.1" customHeight="1">
      <c r="A9" s="1">
        <f>IF(OR(C9="f",C9="u",C9="F",C9="U"),"",IF(OR(B9=1,B9=2,B9=3,B9=4,B9=5),1,""))</f>
        <v>1</v>
      </c>
      <c r="B9" s="34">
        <f>WEEKDAY(E9,2)</f>
        <v>2</v>
      </c>
      <c r="C9" s="35"/>
      <c r="D9" s="36" t="str">
        <f>IF(B9=1,"Mo",IF(B9=2,"Tue",IF(B9=3,"Wed",IF(B9=4,"Thu",IF(B9=5,"Fri",IF(B9=6,"Sat",IF(B9=7,"Sun","")))))))</f>
        <v>Tue</v>
      </c>
      <c r="E9" s="37">
        <f>+D7</f>
        <v>44166</v>
      </c>
      <c r="F9" s="38" t="s">
        <v>10</v>
      </c>
      <c r="G9" s="38">
        <v>9003</v>
      </c>
      <c r="H9" s="39" t="s">
        <v>11</v>
      </c>
      <c r="I9" s="39"/>
      <c r="J9" s="38" t="s">
        <v>12</v>
      </c>
      <c r="K9" s="38"/>
      <c r="L9" s="40">
        <v>4</v>
      </c>
      <c r="N9" s="41"/>
      <c r="O9" s="42" t="s">
        <v>13</v>
      </c>
      <c r="P9" s="43" t="s">
        <v>14</v>
      </c>
    </row>
    <row r="10" spans="1:16" ht="29.1" customHeight="1">
      <c r="B10" s="34"/>
      <c r="C10" s="44"/>
      <c r="D10" s="36"/>
      <c r="E10" s="37"/>
      <c r="F10" s="38" t="s">
        <v>15</v>
      </c>
      <c r="G10" s="38">
        <v>9003</v>
      </c>
      <c r="H10" s="45" t="s">
        <v>16</v>
      </c>
      <c r="I10" s="39"/>
      <c r="J10" s="38" t="s">
        <v>12</v>
      </c>
      <c r="K10" s="38"/>
      <c r="L10" s="40">
        <v>2</v>
      </c>
      <c r="N10" s="46" t="s">
        <v>17</v>
      </c>
      <c r="O10" s="47">
        <f>COUNTIF($G$9:$G$39, 9001)</f>
        <v>0</v>
      </c>
      <c r="P10" s="48">
        <f>SUMIF($G$9:$G$39,"9001",$L$9:$L$39)</f>
        <v>0</v>
      </c>
    </row>
    <row r="11" spans="1:16" ht="29.1" customHeight="1">
      <c r="B11" s="34"/>
      <c r="C11" s="44"/>
      <c r="D11" s="36"/>
      <c r="E11" s="37"/>
      <c r="F11" s="38" t="s">
        <v>18</v>
      </c>
      <c r="G11" s="38">
        <v>9003</v>
      </c>
      <c r="H11" s="45" t="s">
        <v>19</v>
      </c>
      <c r="I11" s="45"/>
      <c r="J11" s="38" t="s">
        <v>12</v>
      </c>
      <c r="K11" s="38"/>
      <c r="L11" s="40">
        <v>2</v>
      </c>
      <c r="N11" s="46" t="s">
        <v>20</v>
      </c>
      <c r="O11" s="47">
        <f>COUNTIF($G$9:$G$39,9002)</f>
        <v>0</v>
      </c>
      <c r="P11" s="48">
        <f>SUMIF($G$9:$G$39,"9002",$L$9:$L$39)</f>
        <v>0</v>
      </c>
    </row>
    <row r="12" spans="1:16" ht="29.1" customHeight="1">
      <c r="A12" s="1">
        <f>IF(OR(C12="f",C12="u",C12="F",C12="U"),"",IF(OR(B12=1,B12=2,B12=3,B12=4,B12=5),1,""))</f>
        <v>1</v>
      </c>
      <c r="B12" s="34">
        <f>WEEKDAY(E12,2)</f>
        <v>3</v>
      </c>
      <c r="C12" s="49"/>
      <c r="D12" s="36" t="str">
        <f>IF(B12=1,"Mo",IF(B12=2,"Tue",IF(B12=3,"Wed",IF(B12=4,"Thu",IF(B12=5,"Fri",IF(B12=6,"Sat",IF(B12=7,"Sun","")))))))</f>
        <v>Wed</v>
      </c>
      <c r="E12" s="37">
        <f>+E9+1</f>
        <v>44167</v>
      </c>
      <c r="F12" s="38"/>
      <c r="G12" s="38">
        <v>9004</v>
      </c>
      <c r="H12" s="50" t="s">
        <v>21</v>
      </c>
      <c r="I12" s="50"/>
      <c r="J12" s="38" t="s">
        <v>12</v>
      </c>
      <c r="K12" s="38"/>
      <c r="L12" s="40">
        <v>2</v>
      </c>
      <c r="N12" s="46" t="s">
        <v>22</v>
      </c>
      <c r="O12" s="41">
        <f>COUNTIF($G$9:$G$64,9003)</f>
        <v>41</v>
      </c>
      <c r="P12" s="48">
        <f>SUMIF($G$9:$G$62,"9003",$L$9:$L$62)</f>
        <v>140</v>
      </c>
    </row>
    <row r="13" spans="1:16" ht="29.1" customHeight="1">
      <c r="B13" s="34"/>
      <c r="C13" s="49"/>
      <c r="D13" s="36"/>
      <c r="E13" s="37"/>
      <c r="F13" s="38" t="s">
        <v>23</v>
      </c>
      <c r="G13" s="38">
        <v>9003</v>
      </c>
      <c r="H13" s="51" t="s">
        <v>24</v>
      </c>
      <c r="I13" s="51"/>
      <c r="J13" s="38" t="s">
        <v>12</v>
      </c>
      <c r="K13" s="38"/>
      <c r="L13" s="40">
        <v>3</v>
      </c>
      <c r="N13" s="46" t="s">
        <v>25</v>
      </c>
      <c r="O13" s="41">
        <f>COUNTIF($G$9:$G$62,9004)</f>
        <v>3</v>
      </c>
      <c r="P13" s="48">
        <f>SUMIF($G$9:$G$62,"9004",$L$9:$L$62)</f>
        <v>9</v>
      </c>
    </row>
    <row r="14" spans="1:16" ht="29.1" customHeight="1">
      <c r="B14" s="34"/>
      <c r="C14" s="49"/>
      <c r="D14" s="36"/>
      <c r="E14" s="37"/>
      <c r="F14" s="38" t="s">
        <v>10</v>
      </c>
      <c r="G14" s="38">
        <v>9003</v>
      </c>
      <c r="H14" s="52" t="s">
        <v>26</v>
      </c>
      <c r="I14" s="53"/>
      <c r="J14" s="38" t="s">
        <v>12</v>
      </c>
      <c r="K14" s="38"/>
      <c r="L14" s="40">
        <v>3</v>
      </c>
      <c r="N14" s="46" t="s">
        <v>27</v>
      </c>
      <c r="O14" s="41">
        <f>COUNTIF($G$9:$G$39,9005)</f>
        <v>0</v>
      </c>
      <c r="P14" s="48">
        <f>SUMIF($G$9:$G$39,"9005",$L$9:$L$39)</f>
        <v>0</v>
      </c>
    </row>
    <row r="15" spans="1:16" ht="29.1" customHeight="1">
      <c r="A15" s="1">
        <f>IF(OR(C15="f",C15="u",C15="F",C15="U"),"",IF(OR(B15=1,B15=2,B15=3,B15=4,B15=5),1,""))</f>
        <v>1</v>
      </c>
      <c r="B15" s="34">
        <f>WEEKDAY(E15,2)</f>
        <v>4</v>
      </c>
      <c r="C15" s="49"/>
      <c r="D15" s="36" t="str">
        <f>IF(B15=1,"Mo",IF(B15=2,"Tue",IF(B15=3,"Wed",IF(B15=4,"Thu",IF(B15=5,"Fri",IF(B15=6,"Sat",IF(B15=7,"Sun","")))))))</f>
        <v>Thu</v>
      </c>
      <c r="E15" s="37">
        <f>+E12+1</f>
        <v>44168</v>
      </c>
      <c r="F15" s="38" t="s">
        <v>28</v>
      </c>
      <c r="G15" s="38">
        <v>9003</v>
      </c>
      <c r="H15" s="54" t="s">
        <v>29</v>
      </c>
      <c r="I15" s="54"/>
      <c r="J15" s="38" t="s">
        <v>12</v>
      </c>
      <c r="K15" s="38"/>
      <c r="L15" s="40">
        <v>2</v>
      </c>
      <c r="N15" s="46" t="s">
        <v>30</v>
      </c>
      <c r="O15" s="41">
        <f>COUNTIF($G$9:$G$39,9007)</f>
        <v>0</v>
      </c>
      <c r="P15" s="48">
        <f>SUMIF($G$9:$G$39,"9007",$L$9:$L$39)</f>
        <v>0</v>
      </c>
    </row>
    <row r="16" spans="1:16" ht="29.1" customHeight="1">
      <c r="B16" s="34"/>
      <c r="C16" s="49"/>
      <c r="D16" s="36"/>
      <c r="E16" s="37"/>
      <c r="F16" s="38" t="s">
        <v>31</v>
      </c>
      <c r="G16" s="38">
        <v>9003</v>
      </c>
      <c r="H16" s="55" t="s">
        <v>32</v>
      </c>
      <c r="I16" s="55"/>
      <c r="J16" s="38" t="s">
        <v>12</v>
      </c>
      <c r="K16" s="38"/>
      <c r="L16" s="40">
        <v>3</v>
      </c>
      <c r="N16" s="46" t="s">
        <v>33</v>
      </c>
      <c r="O16" s="41">
        <f>COUNTIF($G$9:$G$39,9008)</f>
        <v>0</v>
      </c>
      <c r="P16" s="48">
        <f>SUMIF($G$9:$G$39,"9008",$L$9:$L$39)</f>
        <v>0</v>
      </c>
    </row>
    <row r="17" spans="1:15" ht="29.1" customHeight="1">
      <c r="B17" s="34"/>
      <c r="C17" s="49"/>
      <c r="D17" s="36"/>
      <c r="E17" s="37"/>
      <c r="F17" s="38" t="s">
        <v>34</v>
      </c>
      <c r="G17" s="38">
        <v>9003</v>
      </c>
      <c r="H17" s="56" t="s">
        <v>35</v>
      </c>
      <c r="I17" s="57"/>
      <c r="J17" s="38" t="s">
        <v>12</v>
      </c>
      <c r="K17" s="38"/>
      <c r="L17" s="40">
        <v>3</v>
      </c>
      <c r="N17" s="34"/>
      <c r="O17" s="6"/>
    </row>
    <row r="18" spans="1:15" ht="29.1" customHeight="1">
      <c r="B18" s="34"/>
      <c r="C18" s="49"/>
      <c r="D18" s="36"/>
      <c r="E18" s="37"/>
      <c r="F18" s="38" t="s">
        <v>36</v>
      </c>
      <c r="G18" s="38">
        <v>9003</v>
      </c>
      <c r="H18" s="56" t="s">
        <v>37</v>
      </c>
      <c r="I18" s="57"/>
      <c r="J18" s="38" t="s">
        <v>12</v>
      </c>
      <c r="K18" s="38"/>
      <c r="L18" s="40">
        <v>2</v>
      </c>
      <c r="O18" s="6"/>
    </row>
    <row r="19" spans="1:15" ht="29.1" customHeight="1">
      <c r="A19" s="1">
        <f>IF(OR(C19="f",C19="u",C19="F",C19="U"),"",IF(OR(B19=1,B19=2,B19=3,B19=4,B19=5),1,""))</f>
        <v>1</v>
      </c>
      <c r="B19" s="34">
        <f>WEEKDAY(E19,2)</f>
        <v>5</v>
      </c>
      <c r="C19" s="49"/>
      <c r="D19" s="36" t="str">
        <f>IF(B19=1,"Mo",IF(B19=2,"Tue",IF(B19=3,"Wed",IF(B19=4,"Thu",IF(B19=5,"Fri",IF(B19=6,"Sat",IF(B19=7,"Sun","")))))))</f>
        <v>Fri</v>
      </c>
      <c r="E19" s="37">
        <f>+E15+1</f>
        <v>44169</v>
      </c>
      <c r="F19" s="38" t="s">
        <v>34</v>
      </c>
      <c r="G19" s="38">
        <v>9003</v>
      </c>
      <c r="H19" s="54" t="s">
        <v>38</v>
      </c>
      <c r="I19" s="54"/>
      <c r="J19" s="38" t="s">
        <v>12</v>
      </c>
      <c r="K19" s="38"/>
      <c r="L19" s="40">
        <v>2</v>
      </c>
      <c r="O19" s="6"/>
    </row>
    <row r="20" spans="1:15" ht="29.1" customHeight="1">
      <c r="B20" s="34"/>
      <c r="C20" s="49"/>
      <c r="D20" s="36"/>
      <c r="E20" s="37"/>
      <c r="F20" s="38" t="s">
        <v>36</v>
      </c>
      <c r="G20" s="38">
        <v>9003</v>
      </c>
      <c r="H20" s="56" t="s">
        <v>37</v>
      </c>
      <c r="I20" s="57"/>
      <c r="J20" s="38" t="s">
        <v>12</v>
      </c>
      <c r="K20" s="38"/>
      <c r="L20" s="40">
        <v>2</v>
      </c>
      <c r="O20" s="6"/>
    </row>
    <row r="21" spans="1:15" ht="29.1" customHeight="1">
      <c r="B21" s="34"/>
      <c r="C21" s="49"/>
      <c r="D21" s="36"/>
      <c r="E21" s="37"/>
      <c r="F21" s="38"/>
      <c r="G21" s="38">
        <v>9004</v>
      </c>
      <c r="H21" s="56" t="s">
        <v>39</v>
      </c>
      <c r="I21" s="57"/>
      <c r="J21" s="38" t="s">
        <v>12</v>
      </c>
      <c r="K21" s="38"/>
      <c r="L21" s="40">
        <v>4</v>
      </c>
    </row>
    <row r="22" spans="1:15" ht="29.1" customHeight="1">
      <c r="A22" s="1" t="str">
        <f>IF(OR(C22="f",C22="u",C22="F",C22="U"),"",IF(OR(B22=1,B22=2,B22=3,B22=4,B22=5),1,""))</f>
        <v/>
      </c>
      <c r="B22" s="34">
        <f>WEEKDAY(E22,2)</f>
        <v>6</v>
      </c>
      <c r="C22" s="49"/>
      <c r="D22" s="36" t="str">
        <f>IF(B22=1,"Mo",IF(B22=2,"Tue",IF(B22=3,"Wed",IF(B22=4,"Thu",IF(B22=5,"Fri",IF(B22=6,"Sat",IF(B22=7,"Sun","")))))))</f>
        <v>Sat</v>
      </c>
      <c r="E22" s="37">
        <f>+E19+1</f>
        <v>44170</v>
      </c>
      <c r="F22" s="38"/>
      <c r="G22" s="38"/>
      <c r="H22" s="50"/>
      <c r="I22" s="50"/>
      <c r="J22" s="38"/>
      <c r="K22" s="38"/>
      <c r="L22" s="40"/>
    </row>
    <row r="23" spans="1:15" ht="29.1" customHeight="1">
      <c r="A23" s="1" t="str">
        <f>IF(OR(C23="f",C23="u",C23="F",C23="U"),"",IF(OR(B23=1,B23=2,B23=3,B23=4,B23=5),1,""))</f>
        <v/>
      </c>
      <c r="B23" s="34">
        <f>WEEKDAY(E23,2)</f>
        <v>7</v>
      </c>
      <c r="C23" s="49"/>
      <c r="D23" s="36" t="str">
        <f>IF(B23=1,"Mo",IF(B23=2,"Tue",IF(B23=3,"Wed",IF(B23=4,"Thu",IF(B23=5,"Fri",IF(B23=6,"Sat",IF(B23=7,"Sun","")))))))</f>
        <v>Sun</v>
      </c>
      <c r="E23" s="37">
        <f>+E22+1</f>
        <v>44171</v>
      </c>
      <c r="F23" s="38"/>
      <c r="G23" s="38"/>
      <c r="H23" s="58"/>
      <c r="I23" s="58"/>
      <c r="J23" s="38"/>
      <c r="K23" s="38"/>
      <c r="L23" s="40"/>
    </row>
    <row r="24" spans="1:15" ht="29.1" customHeight="1">
      <c r="A24" s="1">
        <f>IF(OR(C24="f",C24="u",C24="F",C24="U"),"",IF(OR(B24=1,B24=2,B24=3,B24=4,B24=5),1,""))</f>
        <v>1</v>
      </c>
      <c r="B24" s="34">
        <f>WEEKDAY(E24,2)</f>
        <v>1</v>
      </c>
      <c r="C24" s="49"/>
      <c r="D24" s="36" t="str">
        <f>IF(B24=1,"Mo",IF(B24=2,"Tue",IF(B24=3,"Wed",IF(B24=4,"Thu",IF(B24=5,"Fri",IF(B24=6,"Sat",IF(B24=7,"Sun","")))))))</f>
        <v>Mo</v>
      </c>
      <c r="E24" s="37">
        <f>+E23+1</f>
        <v>44172</v>
      </c>
      <c r="F24" s="38"/>
      <c r="G24" s="38"/>
      <c r="H24" s="59" t="s">
        <v>40</v>
      </c>
      <c r="I24" s="59"/>
      <c r="J24" s="38"/>
      <c r="K24" s="38"/>
      <c r="L24" s="40"/>
    </row>
    <row r="25" spans="1:15" ht="29.1" customHeight="1">
      <c r="A25" s="1">
        <f>IF(OR(C25="f",C25="u",C25="F",C25="U"),"",IF(OR(B25=1,B25=2,B25=3,B25=4,B25=5),1,""))</f>
        <v>1</v>
      </c>
      <c r="B25" s="34">
        <f>WEEKDAY(E25,2)</f>
        <v>2</v>
      </c>
      <c r="C25" s="49"/>
      <c r="D25" s="36" t="str">
        <f>IF(B25=1,"Mo",IF(B25=2,"Tue",IF(B25=3,"Wed",IF(B25=4,"Thu",IF(B25=5,"Fri",IF(B25=6,"Sat",IF(B25=7,"Sun","")))))))</f>
        <v>Tue</v>
      </c>
      <c r="E25" s="37">
        <f>+E24+1</f>
        <v>44173</v>
      </c>
      <c r="F25" s="38" t="s">
        <v>41</v>
      </c>
      <c r="G25" s="38">
        <v>9003</v>
      </c>
      <c r="H25" s="50" t="s">
        <v>42</v>
      </c>
      <c r="I25" s="50"/>
      <c r="J25" s="38" t="s">
        <v>12</v>
      </c>
      <c r="K25" s="38"/>
      <c r="L25" s="40">
        <v>3</v>
      </c>
    </row>
    <row r="26" spans="1:15" ht="29.1" customHeight="1">
      <c r="B26" s="34"/>
      <c r="C26" s="49"/>
      <c r="D26" s="36"/>
      <c r="E26" s="37"/>
      <c r="F26" s="38" t="s">
        <v>28</v>
      </c>
      <c r="G26" s="38">
        <v>9003</v>
      </c>
      <c r="H26" s="52" t="s">
        <v>43</v>
      </c>
      <c r="I26" s="53"/>
      <c r="J26" s="38" t="s">
        <v>12</v>
      </c>
      <c r="K26" s="38"/>
      <c r="L26" s="40">
        <v>5</v>
      </c>
    </row>
    <row r="27" spans="1:15" ht="29.1" customHeight="1">
      <c r="A27" s="1">
        <f>IF(OR(C27="f",C27="u",C27="F",C27="U"),"",IF(OR(B27=1,B27=2,B27=3,B27=4,B27=5),1,""))</f>
        <v>1</v>
      </c>
      <c r="B27" s="34">
        <f>WEEKDAY(E27,2)</f>
        <v>3</v>
      </c>
      <c r="C27" s="49"/>
      <c r="D27" s="36" t="str">
        <f>IF(B27=1,"Mo",IF(B27=2,"Tue",IF(B27=3,"Wed",IF(B27=4,"Thu",IF(B27=5,"Fri",IF(B27=6,"Sat",IF(B27=7,"Sun","")))))))</f>
        <v>Wed</v>
      </c>
      <c r="E27" s="37">
        <f>+E25+1</f>
        <v>44174</v>
      </c>
      <c r="F27" s="38" t="s">
        <v>28</v>
      </c>
      <c r="G27" s="38">
        <v>9003</v>
      </c>
      <c r="H27" s="50" t="s">
        <v>44</v>
      </c>
      <c r="I27" s="50"/>
      <c r="J27" s="38" t="s">
        <v>12</v>
      </c>
      <c r="K27" s="38"/>
      <c r="L27" s="40">
        <v>3</v>
      </c>
    </row>
    <row r="28" spans="1:15" ht="29.1" customHeight="1">
      <c r="B28" s="34"/>
      <c r="C28" s="49"/>
      <c r="D28" s="36"/>
      <c r="E28" s="37"/>
      <c r="F28" s="38" t="s">
        <v>45</v>
      </c>
      <c r="G28" s="38">
        <v>9003</v>
      </c>
      <c r="H28" s="51" t="s">
        <v>46</v>
      </c>
      <c r="I28" s="51"/>
      <c r="J28" s="38" t="s">
        <v>12</v>
      </c>
      <c r="K28" s="38"/>
      <c r="L28" s="40">
        <v>5</v>
      </c>
    </row>
    <row r="29" spans="1:15" ht="29.1" customHeight="1">
      <c r="A29" s="1">
        <f>IF(OR(C29="f",C29="u",C29="F",C29="U"),"",IF(OR(B29=1,B29=2,B29=3,B29=4,B29=5),1,""))</f>
        <v>1</v>
      </c>
      <c r="B29" s="34">
        <f>WEEKDAY(E29,2)</f>
        <v>4</v>
      </c>
      <c r="C29" s="49"/>
      <c r="D29" s="36" t="str">
        <f>IF(B29=1,"Mo",IF(B29=2,"Tue",IF(B29=3,"Wed",IF(B29=4,"Thu",IF(B29=5,"Fri",IF(B29=6,"Sat",IF(B29=7,"Sun","")))))))</f>
        <v>Thu</v>
      </c>
      <c r="E29" s="37">
        <f>+E27+1</f>
        <v>44175</v>
      </c>
      <c r="F29" s="38"/>
      <c r="G29" s="38"/>
      <c r="H29" s="60" t="s">
        <v>47</v>
      </c>
      <c r="I29" s="60"/>
      <c r="J29" s="38"/>
      <c r="K29" s="38"/>
      <c r="L29" s="40"/>
    </row>
    <row r="30" spans="1:15" ht="29.1" customHeight="1">
      <c r="A30" s="1">
        <f>IF(OR(C30="f",C30="u",C30="F",C30="U"),"",IF(OR(B30=1,B30=2,B30=3,B30=4,B30=5),1,""))</f>
        <v>1</v>
      </c>
      <c r="B30" s="34">
        <f>WEEKDAY(E30,2)</f>
        <v>5</v>
      </c>
      <c r="C30" s="49"/>
      <c r="D30" s="36" t="str">
        <f>IF(B30=1,"Mo",IF(B30=2,"Tue",IF(B30=3,"Wed",IF(B30=4,"Thu",IF(B30=5,"Fri",IF(B30=6,"Sat",IF(B30=7,"Sun","")))))))</f>
        <v>Fri</v>
      </c>
      <c r="E30" s="37">
        <f>+E29+1</f>
        <v>44176</v>
      </c>
      <c r="F30" s="38" t="s">
        <v>48</v>
      </c>
      <c r="G30" s="38">
        <v>9003</v>
      </c>
      <c r="H30" s="50" t="s">
        <v>49</v>
      </c>
      <c r="I30" s="50"/>
      <c r="J30" s="38" t="s">
        <v>12</v>
      </c>
      <c r="K30" s="38"/>
      <c r="L30" s="40">
        <v>2</v>
      </c>
    </row>
    <row r="31" spans="1:15" ht="29.1" customHeight="1">
      <c r="B31" s="34"/>
      <c r="C31" s="49"/>
      <c r="D31" s="36"/>
      <c r="E31" s="37"/>
      <c r="F31" s="38" t="s">
        <v>45</v>
      </c>
      <c r="G31" s="38">
        <v>9003</v>
      </c>
      <c r="H31" s="52" t="s">
        <v>50</v>
      </c>
      <c r="I31" s="53"/>
      <c r="J31" s="38" t="s">
        <v>12</v>
      </c>
      <c r="K31" s="38"/>
      <c r="L31" s="40">
        <v>6</v>
      </c>
    </row>
    <row r="32" spans="1:15" ht="29.1" customHeight="1">
      <c r="A32" s="1" t="str">
        <f>IF(OR(C32="f",C32="u",C32="F",C32="U"),"",IF(OR(B32=1,B32=2,B32=3,B32=4,B32=5),1,""))</f>
        <v/>
      </c>
      <c r="B32" s="34">
        <f>WEEKDAY(E32,2)</f>
        <v>6</v>
      </c>
      <c r="C32" s="49"/>
      <c r="D32" s="36" t="str">
        <f>IF(B32=1,"Mo",IF(B32=2,"Tue",IF(B32=3,"Wed",IF(B32=4,"Thu",IF(B32=5,"Fri",IF(B32=6,"Sat",IF(B32=7,"Sun","")))))))</f>
        <v>Sat</v>
      </c>
      <c r="E32" s="37">
        <f>+E30+1</f>
        <v>44177</v>
      </c>
      <c r="F32" s="38"/>
      <c r="G32" s="38"/>
      <c r="H32" s="58"/>
      <c r="I32" s="58"/>
      <c r="J32" s="38"/>
      <c r="K32" s="38"/>
      <c r="L32" s="40"/>
    </row>
    <row r="33" spans="1:12" ht="29.1" customHeight="1">
      <c r="A33" s="1" t="str">
        <f>IF(OR(C33="f",C33="u",C33="F",C33="U"),"",IF(OR(B33=1,B33=2,B33=3,B33=4,B33=5),1,""))</f>
        <v/>
      </c>
      <c r="B33" s="34">
        <f>WEEKDAY(E33,2)</f>
        <v>7</v>
      </c>
      <c r="C33" s="49"/>
      <c r="D33" s="36" t="str">
        <f>IF(B33=1,"Mo",IF(B33=2,"Tue",IF(B33=3,"Wed",IF(B33=4,"Thu",IF(B33=5,"Fri",IF(B33=6,"Sat",IF(B33=7,"Sun","")))))))</f>
        <v>Sun</v>
      </c>
      <c r="E33" s="37">
        <f>+E32+1</f>
        <v>44178</v>
      </c>
      <c r="F33" s="38"/>
      <c r="G33" s="38"/>
      <c r="H33" s="61"/>
      <c r="I33" s="61"/>
      <c r="J33" s="38"/>
      <c r="K33" s="38"/>
      <c r="L33" s="40"/>
    </row>
    <row r="34" spans="1:12" ht="29.1" customHeight="1">
      <c r="A34" s="1">
        <f>IF(OR(C34="f",C34="u",C34="F",C34="U"),"",IF(OR(B34=1,B34=2,B34=3,B34=4,B34=5),1,""))</f>
        <v>1</v>
      </c>
      <c r="B34" s="34">
        <f>WEEKDAY(E34,2)</f>
        <v>1</v>
      </c>
      <c r="C34" s="49"/>
      <c r="D34" s="36" t="str">
        <f>IF(B34=1,"Mo",IF(B34=2,"Tue",IF(B34=3,"Wed",IF(B34=4,"Thu",IF(B34=5,"Fri",IF(B34=6,"Sat",IF(B34=7,"Sun","")))))))</f>
        <v>Mo</v>
      </c>
      <c r="E34" s="37">
        <f>+E33+1</f>
        <v>44179</v>
      </c>
      <c r="F34" s="38" t="s">
        <v>48</v>
      </c>
      <c r="G34" s="38">
        <v>9003</v>
      </c>
      <c r="H34" s="50" t="s">
        <v>51</v>
      </c>
      <c r="I34" s="50"/>
      <c r="J34" s="38" t="s">
        <v>12</v>
      </c>
      <c r="K34" s="38"/>
      <c r="L34" s="40">
        <v>1</v>
      </c>
    </row>
    <row r="35" spans="1:12" ht="29.1" customHeight="1">
      <c r="B35" s="34"/>
      <c r="C35" s="49"/>
      <c r="D35" s="36"/>
      <c r="E35" s="37"/>
      <c r="F35" s="38" t="s">
        <v>45</v>
      </c>
      <c r="G35" s="38">
        <v>9003</v>
      </c>
      <c r="H35" s="52" t="s">
        <v>52</v>
      </c>
      <c r="I35" s="53"/>
      <c r="J35" s="38" t="s">
        <v>12</v>
      </c>
      <c r="K35" s="38"/>
      <c r="L35" s="40">
        <v>2</v>
      </c>
    </row>
    <row r="36" spans="1:12" ht="29.1" customHeight="1">
      <c r="B36" s="34"/>
      <c r="C36" s="49"/>
      <c r="D36" s="36"/>
      <c r="E36" s="37"/>
      <c r="F36" s="38" t="s">
        <v>41</v>
      </c>
      <c r="G36" s="38">
        <v>9003</v>
      </c>
      <c r="H36" s="52" t="s">
        <v>53</v>
      </c>
      <c r="I36" s="53"/>
      <c r="J36" s="38" t="s">
        <v>12</v>
      </c>
      <c r="K36" s="38"/>
      <c r="L36" s="40">
        <v>3</v>
      </c>
    </row>
    <row r="37" spans="1:12" ht="29.1" customHeight="1">
      <c r="B37" s="34"/>
      <c r="C37" s="49"/>
      <c r="D37" s="36"/>
      <c r="E37" s="37"/>
      <c r="F37" s="38" t="s">
        <v>54</v>
      </c>
      <c r="G37" s="38">
        <v>9003</v>
      </c>
      <c r="H37" s="52" t="s">
        <v>55</v>
      </c>
      <c r="I37" s="53"/>
      <c r="J37" s="38" t="s">
        <v>12</v>
      </c>
      <c r="K37" s="38"/>
      <c r="L37" s="40">
        <v>5</v>
      </c>
    </row>
    <row r="38" spans="1:12" ht="29.1" customHeight="1">
      <c r="A38" s="1">
        <f>IF(OR(C38="f",C38="u",C38="F",C38="U"),"",IF(OR(B38=1,B38=2,B38=3,B38=4,B38=5),1,""))</f>
        <v>1</v>
      </c>
      <c r="B38" s="34">
        <f>WEEKDAY(E38,2)</f>
        <v>2</v>
      </c>
      <c r="C38" s="49"/>
      <c r="D38" s="36" t="str">
        <f>IF(B38=1,"Mo",IF(B38=2,"Tue",IF(B38=3,"Wed",IF(B38=4,"Thu",IF(B38=5,"Fri",IF(B38=6,"Sat",IF(B38=7,"Sun","")))))))</f>
        <v>Tue</v>
      </c>
      <c r="E38" s="37">
        <f>+E34+1</f>
        <v>44180</v>
      </c>
      <c r="F38" s="38" t="s">
        <v>54</v>
      </c>
      <c r="G38" s="38">
        <v>9003</v>
      </c>
      <c r="H38" s="50" t="s">
        <v>55</v>
      </c>
      <c r="I38" s="50"/>
      <c r="J38" s="38" t="s">
        <v>12</v>
      </c>
      <c r="K38" s="38"/>
      <c r="L38" s="40">
        <v>6</v>
      </c>
    </row>
    <row r="39" spans="1:12" ht="29.1" customHeight="1">
      <c r="B39" s="34"/>
      <c r="C39" s="49"/>
      <c r="D39" s="36"/>
      <c r="E39" s="37"/>
      <c r="F39" s="38" t="s">
        <v>28</v>
      </c>
      <c r="G39" s="38">
        <v>9003</v>
      </c>
      <c r="H39" s="52" t="s">
        <v>56</v>
      </c>
      <c r="I39" s="53"/>
      <c r="J39" s="38" t="s">
        <v>12</v>
      </c>
      <c r="K39" s="38"/>
      <c r="L39" s="40">
        <v>2</v>
      </c>
    </row>
    <row r="40" spans="1:12" ht="29.1" customHeight="1">
      <c r="A40" s="1">
        <f>IF(OR(C40="f",C40="u",C40="F",C40="U"),"",IF(OR(B40=1,B40=2,B40=3,B40=4,B40=5),1,""))</f>
        <v>1</v>
      </c>
      <c r="B40" s="34">
        <f>WEEKDAY(E40,2)</f>
        <v>3</v>
      </c>
      <c r="C40" s="49"/>
      <c r="D40" s="36" t="str">
        <f>IF(B40=1,"Mo",IF(B40=2,"Tue",IF(B40=3,"Wed",IF(B40=4,"Thu",IF(B40=5,"Fri",IF(B40=6,"Sat",IF(B40=7,"Sun","")))))))</f>
        <v>Wed</v>
      </c>
      <c r="E40" s="37">
        <f>+E38+1</f>
        <v>44181</v>
      </c>
      <c r="F40" s="38" t="s">
        <v>54</v>
      </c>
      <c r="G40" s="38">
        <v>9003</v>
      </c>
      <c r="H40" s="50" t="s">
        <v>55</v>
      </c>
      <c r="I40" s="50"/>
      <c r="J40" s="38" t="s">
        <v>12</v>
      </c>
      <c r="K40" s="38"/>
      <c r="L40" s="40">
        <v>7</v>
      </c>
    </row>
    <row r="41" spans="1:12" ht="29.1" customHeight="1">
      <c r="B41" s="34"/>
      <c r="C41" s="49"/>
      <c r="D41" s="36"/>
      <c r="E41" s="37"/>
      <c r="F41" s="38" t="s">
        <v>28</v>
      </c>
      <c r="G41" s="38">
        <v>9003</v>
      </c>
      <c r="H41" s="52" t="s">
        <v>56</v>
      </c>
      <c r="I41" s="53"/>
      <c r="J41" s="38" t="s">
        <v>12</v>
      </c>
      <c r="K41" s="38"/>
      <c r="L41" s="40">
        <v>1</v>
      </c>
    </row>
    <row r="42" spans="1:12" ht="29.1" customHeight="1">
      <c r="A42" s="1">
        <f>IF(OR(C42="f",C42="u",C42="F",C42="U"),"",IF(OR(B42=1,B42=2,B42=3,B42=4,B42=5),1,""))</f>
        <v>1</v>
      </c>
      <c r="B42" s="34">
        <f>WEEKDAY(E42,2)</f>
        <v>4</v>
      </c>
      <c r="C42" s="49"/>
      <c r="D42" s="36" t="str">
        <f>IF(B42=1,"Mo",IF(B42=2,"Tue",IF(B42=3,"Wed",IF(B42=4,"Thu",IF(B42=5,"Fri",IF(B42=6,"Sat",IF(B42=7,"Sun","")))))))</f>
        <v>Thu</v>
      </c>
      <c r="E42" s="37">
        <f>+E40+1</f>
        <v>44182</v>
      </c>
      <c r="F42" s="38" t="s">
        <v>54</v>
      </c>
      <c r="G42" s="38">
        <v>9003</v>
      </c>
      <c r="H42" s="50" t="s">
        <v>55</v>
      </c>
      <c r="I42" s="50"/>
      <c r="J42" s="38" t="s">
        <v>12</v>
      </c>
      <c r="K42" s="38"/>
      <c r="L42" s="40">
        <v>5</v>
      </c>
    </row>
    <row r="43" spans="1:12" ht="29.1" customHeight="1">
      <c r="B43" s="34"/>
      <c r="C43" s="49"/>
      <c r="D43" s="36"/>
      <c r="E43" s="37"/>
      <c r="F43" s="38"/>
      <c r="G43" s="38">
        <v>9004</v>
      </c>
      <c r="H43" s="52" t="s">
        <v>57</v>
      </c>
      <c r="I43" s="53"/>
      <c r="J43" s="38" t="s">
        <v>12</v>
      </c>
      <c r="K43" s="38"/>
      <c r="L43" s="40">
        <v>3</v>
      </c>
    </row>
    <row r="44" spans="1:12" ht="29.1" customHeight="1">
      <c r="A44" s="1">
        <f>IF(OR(C44="f",C44="u",C44="F",C44="U"),"",IF(OR(B44=1,B44=2,B44=3,B44=4,B44=5),1,""))</f>
        <v>1</v>
      </c>
      <c r="B44" s="34">
        <f>WEEKDAY(E44,2)</f>
        <v>5</v>
      </c>
      <c r="C44" s="49"/>
      <c r="D44" s="36" t="str">
        <f>IF(B44=1,"Mo",IF(B44=2,"Tue",IF(B44=3,"Wed",IF(B44=4,"Thu",IF(B44=5,"Fri",IF(B44=6,"Sat",IF(B44=7,"Sun","")))))))</f>
        <v>Fri</v>
      </c>
      <c r="E44" s="37">
        <f>+E42+1</f>
        <v>44183</v>
      </c>
      <c r="F44" s="38" t="s">
        <v>58</v>
      </c>
      <c r="G44" s="38">
        <v>9003</v>
      </c>
      <c r="H44" s="50" t="s">
        <v>59</v>
      </c>
      <c r="I44" s="50"/>
      <c r="J44" s="38" t="s">
        <v>12</v>
      </c>
      <c r="K44" s="38"/>
      <c r="L44" s="40">
        <v>5</v>
      </c>
    </row>
    <row r="45" spans="1:12" ht="29.1" customHeight="1">
      <c r="B45" s="34"/>
      <c r="C45" s="49"/>
      <c r="D45" s="36"/>
      <c r="E45" s="37"/>
      <c r="F45" s="38" t="s">
        <v>45</v>
      </c>
      <c r="G45" s="38">
        <v>9003</v>
      </c>
      <c r="H45" s="52" t="s">
        <v>52</v>
      </c>
      <c r="I45" s="53"/>
      <c r="J45" s="38"/>
      <c r="K45" s="38"/>
      <c r="L45" s="40">
        <v>3</v>
      </c>
    </row>
    <row r="46" spans="1:12" ht="29.1" customHeight="1">
      <c r="A46" s="1" t="str">
        <f>IF(OR(C46="f",C46="u",C46="F",C46="U"),"",IF(OR(B46=1,B46=2,B46=3,B46=4,B46=5),1,""))</f>
        <v/>
      </c>
      <c r="B46" s="34">
        <f>WEEKDAY(E46,2)</f>
        <v>6</v>
      </c>
      <c r="C46" s="49"/>
      <c r="D46" s="36" t="str">
        <f>IF(B46=1,"Mo",IF(B46=2,"Tue",IF(B46=3,"Wed",IF(B46=4,"Thu",IF(B46=5,"Fri",IF(B46=6,"Sat",IF(B46=7,"Sun","")))))))</f>
        <v>Sat</v>
      </c>
      <c r="E46" s="37">
        <f>+E44+1</f>
        <v>44184</v>
      </c>
      <c r="F46" s="38"/>
      <c r="G46" s="38"/>
      <c r="H46" s="50"/>
      <c r="I46" s="50"/>
      <c r="J46" s="38"/>
      <c r="K46" s="38"/>
      <c r="L46" s="40"/>
    </row>
    <row r="47" spans="1:12" ht="29.1" customHeight="1">
      <c r="A47" s="1" t="str">
        <f>IF(OR(C47="f",C47="u",C47="F",C47="U"),"",IF(OR(B47=1,B47=2,B47=3,B47=4,B47=5),1,""))</f>
        <v/>
      </c>
      <c r="B47" s="34">
        <f>WEEKDAY(E47,2)</f>
        <v>7</v>
      </c>
      <c r="C47" s="49"/>
      <c r="D47" s="36" t="str">
        <f>IF(B47=1,"Mo",IF(B47=2,"Tue",IF(B47=3,"Wed",IF(B47=4,"Thu",IF(B47=5,"Fri",IF(B47=6,"Sat",IF(B47=7,"Sun","")))))))</f>
        <v>Sun</v>
      </c>
      <c r="E47" s="37">
        <f>+E46+1</f>
        <v>44185</v>
      </c>
      <c r="F47" s="38"/>
      <c r="G47" s="38"/>
      <c r="H47" s="50"/>
      <c r="I47" s="50"/>
      <c r="J47" s="38"/>
      <c r="K47" s="38"/>
      <c r="L47" s="40"/>
    </row>
    <row r="48" spans="1:12" ht="29.1" customHeight="1">
      <c r="A48" s="1">
        <f>IF(OR(C48="f",C48="u",C48="F",C48="U"),"",IF(OR(B48=1,B48=2,B48=3,B48=4,B48=5),1,""))</f>
        <v>1</v>
      </c>
      <c r="B48" s="34">
        <f>WEEKDAY(E48,2)</f>
        <v>1</v>
      </c>
      <c r="C48" s="49"/>
      <c r="D48" s="36" t="str">
        <f>IF(B48=1,"Mo",IF(B48=2,"Tue",IF(B48=3,"Wed",IF(B48=4,"Thu",IF(B48=5,"Fri",IF(B48=6,"Sat",IF(B48=7,"Sun","")))))))</f>
        <v>Mo</v>
      </c>
      <c r="E48" s="37">
        <f>+E47+1</f>
        <v>44186</v>
      </c>
      <c r="F48" s="38" t="s">
        <v>45</v>
      </c>
      <c r="G48" s="38">
        <v>9003</v>
      </c>
      <c r="H48" s="50" t="s">
        <v>52</v>
      </c>
      <c r="I48" s="50"/>
      <c r="J48" s="38" t="s">
        <v>12</v>
      </c>
      <c r="K48" s="38"/>
      <c r="L48" s="40">
        <v>6</v>
      </c>
    </row>
    <row r="49" spans="1:12" ht="29.1" customHeight="1">
      <c r="B49" s="34"/>
      <c r="C49" s="49"/>
      <c r="D49" s="36"/>
      <c r="E49" s="37"/>
      <c r="F49" s="38" t="s">
        <v>58</v>
      </c>
      <c r="G49" s="38">
        <v>9003</v>
      </c>
      <c r="H49" s="52" t="s">
        <v>60</v>
      </c>
      <c r="I49" s="53"/>
      <c r="J49" s="38" t="s">
        <v>12</v>
      </c>
      <c r="K49" s="38"/>
      <c r="L49" s="40">
        <v>2</v>
      </c>
    </row>
    <row r="50" spans="1:12" ht="29.1" customHeight="1">
      <c r="A50" s="1">
        <f>IF(OR(C50="f",C50="u",C50="F",C50="U"),"",IF(OR(B50=1,B50=2,B50=3,B50=4,B50=5),1,""))</f>
        <v>1</v>
      </c>
      <c r="B50" s="34">
        <f>WEEKDAY(E50,2)</f>
        <v>2</v>
      </c>
      <c r="C50" s="49"/>
      <c r="D50" s="36" t="str">
        <f>IF(B50=1,"Mo",IF(B50=2,"Tue",IF(B50=3,"Wed",IF(B50=4,"Thu",IF(B50=5,"Fri",IF(B50=6,"Sat",IF(B50=7,"Sun","")))))))</f>
        <v>Tue</v>
      </c>
      <c r="E50" s="37">
        <f>+E48+1</f>
        <v>44187</v>
      </c>
      <c r="F50" s="38" t="s">
        <v>45</v>
      </c>
      <c r="G50" s="38">
        <v>9003</v>
      </c>
      <c r="H50" s="50" t="s">
        <v>52</v>
      </c>
      <c r="I50" s="50"/>
      <c r="J50" s="38" t="s">
        <v>12</v>
      </c>
      <c r="K50" s="38"/>
      <c r="L50" s="40">
        <v>6</v>
      </c>
    </row>
    <row r="51" spans="1:12" ht="29.1" customHeight="1">
      <c r="B51" s="34"/>
      <c r="C51" s="49"/>
      <c r="D51" s="36"/>
      <c r="E51" s="37"/>
      <c r="F51" s="38" t="s">
        <v>58</v>
      </c>
      <c r="G51" s="38">
        <v>9003</v>
      </c>
      <c r="H51" s="52" t="s">
        <v>61</v>
      </c>
      <c r="I51" s="53"/>
      <c r="J51" s="38" t="s">
        <v>12</v>
      </c>
      <c r="K51" s="38"/>
      <c r="L51" s="40">
        <v>2</v>
      </c>
    </row>
    <row r="52" spans="1:12" ht="29.1" customHeight="1">
      <c r="A52" s="1">
        <f>IF(OR(C52="f",C52="u",C52="F",C52="U"),"",IF(OR(B52=1,B52=2,B52=3,B52=4,B52=5),1,""))</f>
        <v>1</v>
      </c>
      <c r="B52" s="34">
        <f>WEEKDAY(E52,2)</f>
        <v>3</v>
      </c>
      <c r="C52" s="49"/>
      <c r="D52" s="36" t="str">
        <f>IF(B52=1,"Mo",IF(B52=2,"Tue",IF(B52=3,"Wed",IF(B52=4,"Thu",IF(B52=5,"Fri",IF(B52=6,"Sat",IF(B52=7,"Sun","")))))))</f>
        <v>Wed</v>
      </c>
      <c r="E52" s="37">
        <f>+E50+1</f>
        <v>44188</v>
      </c>
      <c r="F52" s="38" t="s">
        <v>58</v>
      </c>
      <c r="G52" s="38">
        <v>9003</v>
      </c>
      <c r="H52" s="54" t="s">
        <v>61</v>
      </c>
      <c r="I52" s="54"/>
      <c r="J52" s="38" t="s">
        <v>12</v>
      </c>
      <c r="K52" s="38"/>
      <c r="L52" s="40">
        <v>8</v>
      </c>
    </row>
    <row r="53" spans="1:12" ht="29.1" customHeight="1">
      <c r="A53" s="1">
        <f>IF(OR(C53="f",C53="u",C53="F",C53="U"),"",IF(OR(B53=1,B53=2,B53=3,B53=4,B53=5),1,""))</f>
        <v>1</v>
      </c>
      <c r="B53" s="34">
        <f>WEEKDAY(E53,2)</f>
        <v>4</v>
      </c>
      <c r="C53" s="49"/>
      <c r="D53" s="36" t="str">
        <f>IF(B53=1,"Mo",IF(B53=2,"Tue",IF(B53=3,"Wed",IF(B53=4,"Thu",IF(B53=5,"Fri",IF(B53=6,"Sat",IF(B53=7,"Sun","")))))))</f>
        <v>Thu</v>
      </c>
      <c r="E53" s="37">
        <f>+E52+1</f>
        <v>44189</v>
      </c>
      <c r="F53" s="38" t="s">
        <v>58</v>
      </c>
      <c r="G53" s="38">
        <v>9003</v>
      </c>
      <c r="H53" s="50" t="s">
        <v>61</v>
      </c>
      <c r="I53" s="50"/>
      <c r="J53" s="38" t="s">
        <v>12</v>
      </c>
      <c r="K53" s="38"/>
      <c r="L53" s="40">
        <v>8</v>
      </c>
    </row>
    <row r="54" spans="1:12" ht="29.1" customHeight="1">
      <c r="A54" s="1">
        <f>IF(OR(C54="f",C54="u",C54="F",C54="U"),"",IF(OR(B54=1,B54=2,B54=3,B54=4,B54=5),1,""))</f>
        <v>1</v>
      </c>
      <c r="B54" s="34">
        <f>WEEKDAY(E54,2)</f>
        <v>5</v>
      </c>
      <c r="C54" s="49"/>
      <c r="D54" s="36" t="str">
        <f>IF(B54=1,"Mo",IF(B54=2,"Tue",IF(B54=3,"Wed",IF(B54=4,"Thu",IF(B54=5,"Fri",IF(B54=6,"Sat",IF(B54=7,"Sun","")))))))</f>
        <v>Fri</v>
      </c>
      <c r="E54" s="37">
        <f>+E53+1</f>
        <v>44190</v>
      </c>
      <c r="F54" s="38" t="s">
        <v>58</v>
      </c>
      <c r="G54" s="38">
        <v>9003</v>
      </c>
      <c r="H54" s="50" t="s">
        <v>61</v>
      </c>
      <c r="I54" s="50"/>
      <c r="J54" s="38" t="s">
        <v>12</v>
      </c>
      <c r="K54" s="38"/>
      <c r="L54" s="40">
        <v>3</v>
      </c>
    </row>
    <row r="55" spans="1:12" ht="29.1" customHeight="1">
      <c r="B55" s="34"/>
      <c r="C55" s="49"/>
      <c r="D55" s="36"/>
      <c r="E55" s="37"/>
      <c r="F55" s="38" t="s">
        <v>41</v>
      </c>
      <c r="G55" s="38">
        <v>9003</v>
      </c>
      <c r="H55" s="52" t="s">
        <v>53</v>
      </c>
      <c r="I55" s="53"/>
      <c r="J55" s="38" t="s">
        <v>12</v>
      </c>
      <c r="K55" s="38"/>
      <c r="L55" s="40">
        <v>2</v>
      </c>
    </row>
    <row r="56" spans="1:12" ht="29.1" customHeight="1">
      <c r="B56" s="34"/>
      <c r="C56" s="49"/>
      <c r="D56" s="36"/>
      <c r="E56" s="37"/>
      <c r="F56" s="38" t="s">
        <v>62</v>
      </c>
      <c r="G56" s="38">
        <v>9003</v>
      </c>
      <c r="H56" s="52" t="s">
        <v>63</v>
      </c>
      <c r="I56" s="53"/>
      <c r="J56" s="38" t="s">
        <v>12</v>
      </c>
      <c r="K56" s="38"/>
      <c r="L56" s="40">
        <v>3</v>
      </c>
    </row>
    <row r="57" spans="1:12" ht="29.1" customHeight="1">
      <c r="A57" s="1" t="str">
        <f>IF(OR(C57="f",C57="u",C57="F",C57="U"),"",IF(OR(B57=1,B57=2,B57=3,B57=4,B57=5),1,""))</f>
        <v/>
      </c>
      <c r="B57" s="34">
        <f>WEEKDAY(E57,2)</f>
        <v>6</v>
      </c>
      <c r="C57" s="49"/>
      <c r="D57" s="36" t="str">
        <f>IF(B57=1,"Mo",IF(B57=2,"Tue",IF(B57=3,"Wed",IF(B57=4,"Thu",IF(B57=5,"Fri",IF(B57=6,"Sat",IF(B57=7,"Sun","")))))))</f>
        <v>Sat</v>
      </c>
      <c r="E57" s="37">
        <f>+E54+1</f>
        <v>44191</v>
      </c>
      <c r="F57" s="38"/>
      <c r="G57" s="38"/>
      <c r="H57" s="50"/>
      <c r="I57" s="50"/>
      <c r="J57" s="38"/>
      <c r="K57" s="38"/>
      <c r="L57" s="40"/>
    </row>
    <row r="58" spans="1:12" ht="29.1" customHeight="1">
      <c r="A58" s="1" t="str">
        <f>IF(OR(C58="f",C58="u",C58="F",C58="U"),"",IF(OR(B58=1,B58=2,B58=3,B58=4,B58=5),1,""))</f>
        <v/>
      </c>
      <c r="B58" s="34">
        <f>WEEKDAY(E58,2)</f>
        <v>7</v>
      </c>
      <c r="C58" s="49"/>
      <c r="D58" s="36" t="str">
        <f>IF(B58=1,"Mo",IF(B58=2,"Tue",IF(B58=3,"Wed",IF(B58=4,"Thu",IF(B58=5,"Fri",IF(B58=6,"Sat",IF(B58=7,"Sun","")))))))</f>
        <v>Sun</v>
      </c>
      <c r="E58" s="37">
        <f>+E57+1</f>
        <v>44192</v>
      </c>
      <c r="F58" s="38"/>
      <c r="G58" s="38"/>
      <c r="H58" s="50"/>
      <c r="I58" s="50"/>
      <c r="J58" s="38"/>
      <c r="K58" s="38"/>
      <c r="L58" s="40"/>
    </row>
    <row r="59" spans="1:12" ht="29.1" customHeight="1">
      <c r="A59" s="1">
        <f>IF(OR(C59="f",C59="u",C59="F",C59="U"),"",IF(OR(B59=1,B59=2,B59=3,B59=4,B59=5),1,""))</f>
        <v>1</v>
      </c>
      <c r="B59" s="34">
        <f>WEEKDAY(E59,2)</f>
        <v>1</v>
      </c>
      <c r="C59" s="49"/>
      <c r="D59" s="36" t="str">
        <f>IF(B59=1,"Mo",IF(B59=2,"Tue",IF(B59=3,"Wed",IF(B59=4,"Thu",IF(B59=5,"Fri",IF(B59=6,"Sat",IF(B59=7,"Sun","")))))))</f>
        <v>Mo</v>
      </c>
      <c r="E59" s="37">
        <f>+E58+1</f>
        <v>44193</v>
      </c>
      <c r="F59" s="38" t="s">
        <v>10</v>
      </c>
      <c r="G59" s="38">
        <v>9003</v>
      </c>
      <c r="H59" s="62" t="s">
        <v>64</v>
      </c>
      <c r="I59" s="62"/>
      <c r="J59" s="38" t="s">
        <v>12</v>
      </c>
      <c r="K59" s="38"/>
      <c r="L59" s="40">
        <v>2</v>
      </c>
    </row>
    <row r="60" spans="1:12" ht="29.1" customHeight="1">
      <c r="B60" s="34"/>
      <c r="C60" s="49"/>
      <c r="D60" s="36"/>
      <c r="E60" s="37"/>
      <c r="F60" s="38" t="s">
        <v>62</v>
      </c>
      <c r="G60" s="38">
        <v>9003</v>
      </c>
      <c r="H60" s="63" t="s">
        <v>63</v>
      </c>
      <c r="I60" s="64"/>
      <c r="J60" s="38" t="s">
        <v>12</v>
      </c>
      <c r="K60" s="38"/>
      <c r="L60" s="40">
        <v>2</v>
      </c>
    </row>
    <row r="61" spans="1:12" ht="29.1" customHeight="1">
      <c r="B61" s="34"/>
      <c r="C61" s="49"/>
      <c r="D61" s="36"/>
      <c r="E61" s="37"/>
      <c r="F61" s="38" t="s">
        <v>41</v>
      </c>
      <c r="G61" s="38">
        <v>9003</v>
      </c>
      <c r="H61" s="63" t="s">
        <v>53</v>
      </c>
      <c r="I61" s="64"/>
      <c r="J61" s="38" t="s">
        <v>12</v>
      </c>
      <c r="K61" s="38"/>
      <c r="L61" s="40">
        <v>1</v>
      </c>
    </row>
    <row r="62" spans="1:12" ht="29.1" customHeight="1">
      <c r="B62" s="34"/>
      <c r="C62" s="49"/>
      <c r="D62" s="36"/>
      <c r="E62" s="37"/>
      <c r="F62" s="38" t="s">
        <v>23</v>
      </c>
      <c r="G62" s="38">
        <v>9003</v>
      </c>
      <c r="H62" s="63" t="s">
        <v>65</v>
      </c>
      <c r="I62" s="64"/>
      <c r="J62" s="38" t="s">
        <v>12</v>
      </c>
      <c r="K62" s="38"/>
      <c r="L62" s="40">
        <v>3</v>
      </c>
    </row>
    <row r="63" spans="1:12" ht="29.1" customHeight="1">
      <c r="A63" s="1">
        <f>IF(OR(C63="f",C63="u",C63="F",C63="U"),"",IF(OR(B63=1,B63=2,B63=3,B63=4,B63=5),1,""))</f>
        <v>1</v>
      </c>
      <c r="B63" s="34">
        <f>WEEKDAY(E59+1,2)</f>
        <v>2</v>
      </c>
      <c r="C63" s="49"/>
      <c r="D63" s="36" t="str">
        <f>IF(B63=1,"Mo",IF(B63=2,"Tue",IF(B63=3,"Wed",IF(B63=4,"Thu",IF(B63=5,"Fri",IF(B63=6,"Sat",IF(B63=7,"Sun","")))))))</f>
        <v>Tue</v>
      </c>
      <c r="E63" s="37">
        <f>IF(MONTH(E59+1)&gt;MONTH(E59),"",E59+1)</f>
        <v>44194</v>
      </c>
      <c r="F63" s="38"/>
      <c r="G63" s="38">
        <v>9010</v>
      </c>
      <c r="H63" s="50"/>
      <c r="I63" s="50"/>
      <c r="J63" s="38"/>
      <c r="K63" s="38"/>
      <c r="L63" s="40"/>
    </row>
    <row r="64" spans="1:12" ht="29.1" customHeight="1">
      <c r="A64" s="1">
        <f>IF(OR(C64="f",C64="u",C64="F",C64="U"),"",IF(OR(B64=1,B64=2,B64=3,B64=4,B64=5),1,""))</f>
        <v>1</v>
      </c>
      <c r="B64" s="34">
        <f>WEEKDAY(E59+1,2)</f>
        <v>2</v>
      </c>
      <c r="C64" s="49"/>
      <c r="D64" s="36" t="str">
        <f>IF(B64=1,"Mo",IF(B64=2,"Tue",IF(B64=3,"Wed",IF(B64=4,"Thu",IF(B64=5,"Fri",IF(B64=6,"Sat",IF(B64=7,"Sun","")))))))</f>
        <v>Tue</v>
      </c>
      <c r="E64" s="37">
        <f>IF(MONTH(E63+1)&gt;MONTH(E63),"",E63+1)</f>
        <v>44195</v>
      </c>
      <c r="F64" s="38"/>
      <c r="G64" s="38">
        <v>9010</v>
      </c>
      <c r="H64" s="60"/>
      <c r="I64" s="60"/>
      <c r="J64" s="38"/>
      <c r="K64" s="38"/>
      <c r="L64" s="40"/>
    </row>
    <row r="65" spans="1:12" ht="29.1" customHeight="1">
      <c r="A65" s="1">
        <f>IF(OR(C65="f",C65="u",C65="F",C65="U"),"",IF(OR(B65=1,B65=2,B65=3,B65=4,B65=5),1,""))</f>
        <v>1</v>
      </c>
      <c r="B65" s="34">
        <f>WEEKDAY(E63+1,2)</f>
        <v>3</v>
      </c>
      <c r="C65" s="49"/>
      <c r="D65" s="36" t="str">
        <f>IF(B65=1,"Mo",IF(B65=2,"Tue",IF(B65=3,"Wed",IF(B65=4,"Thu",IF(B65=5,"Fri",IF(B65=6,"Sat",IF(B65=7,"Sun","")))))))</f>
        <v>Wed</v>
      </c>
      <c r="E65" s="37">
        <f>IF(MONTH(E64+1)&gt;MONTH(E64),"",E64+1)</f>
        <v>44196</v>
      </c>
      <c r="F65" s="38"/>
      <c r="G65" s="38"/>
      <c r="H65" s="60" t="s">
        <v>66</v>
      </c>
      <c r="I65" s="60"/>
      <c r="J65" s="38"/>
      <c r="K65" s="38"/>
      <c r="L65" s="40"/>
    </row>
    <row r="66" spans="1:12" ht="30" customHeight="1">
      <c r="D66" s="65"/>
      <c r="E66" s="65"/>
      <c r="F66" s="65"/>
      <c r="G66" s="65"/>
      <c r="H66" s="65"/>
      <c r="I66" s="66" t="s">
        <v>67</v>
      </c>
      <c r="J66" s="65"/>
      <c r="K66" s="65"/>
      <c r="L66" s="67">
        <f>SUM(L9:L65)</f>
        <v>149</v>
      </c>
    </row>
    <row r="67" spans="1:12" ht="30" customHeight="1">
      <c r="D67" s="65"/>
      <c r="E67" s="65"/>
      <c r="F67" s="65"/>
      <c r="G67" s="65"/>
      <c r="H67" s="65"/>
      <c r="I67" s="66" t="s">
        <v>68</v>
      </c>
      <c r="J67" s="65"/>
      <c r="K67" s="65"/>
      <c r="L67" s="67">
        <f>SUM(L66/8)</f>
        <v>18.625</v>
      </c>
    </row>
    <row r="69" spans="1:12" ht="21">
      <c r="E69" s="68" t="s">
        <v>69</v>
      </c>
      <c r="F69" s="68"/>
      <c r="G69" s="68"/>
      <c r="H69" s="68"/>
      <c r="I69" s="68"/>
      <c r="J69" s="68"/>
    </row>
    <row r="70" spans="1:12" ht="21">
      <c r="E70" s="69">
        <v>9003</v>
      </c>
      <c r="F70" s="70" t="s">
        <v>62</v>
      </c>
      <c r="G70" s="71" t="s">
        <v>70</v>
      </c>
      <c r="H70" s="71"/>
      <c r="I70" s="71"/>
      <c r="J70" s="69">
        <f>SUMIFS($L$9:$L$70,$F$9:$F$70,"TIME-202100",$G$9:$G$70,"9003")</f>
        <v>5</v>
      </c>
    </row>
    <row r="71" spans="1:12" ht="21">
      <c r="E71" s="69">
        <v>9003</v>
      </c>
      <c r="F71" s="72" t="s">
        <v>45</v>
      </c>
      <c r="G71" s="73" t="s">
        <v>71</v>
      </c>
      <c r="H71" s="74"/>
      <c r="I71" s="74"/>
      <c r="J71" s="69">
        <f>SUMIFS($L$9:$L$70,$F$9:$F$70,"TIME-202104",$G$9:$G$70,"9003")</f>
        <v>28</v>
      </c>
    </row>
    <row r="72" spans="1:12" ht="21">
      <c r="E72" s="69">
        <v>9003</v>
      </c>
      <c r="F72" s="72" t="s">
        <v>58</v>
      </c>
      <c r="G72" s="75" t="s">
        <v>72</v>
      </c>
      <c r="H72" s="75"/>
      <c r="I72" s="75"/>
      <c r="J72" s="69">
        <f>SUMIFS($L$9:$L$70,$F$9:$F$70,"TIME-202108",$G$9:$G$70,"9003")</f>
        <v>28</v>
      </c>
    </row>
    <row r="73" spans="1:12" ht="21">
      <c r="E73" s="69">
        <v>9003</v>
      </c>
      <c r="F73" s="76" t="s">
        <v>34</v>
      </c>
      <c r="G73" s="75" t="s">
        <v>73</v>
      </c>
      <c r="H73" s="75"/>
      <c r="I73" s="75"/>
      <c r="J73" s="69">
        <f>SUMIFS($L$9:$L$70,$F$9:$F$70,"TIME-202090",$G$9:$G$70,"9003")</f>
        <v>5</v>
      </c>
    </row>
    <row r="74" spans="1:12" ht="21">
      <c r="E74" s="69">
        <v>9003</v>
      </c>
      <c r="F74" s="76" t="s">
        <v>54</v>
      </c>
      <c r="G74" s="77" t="s">
        <v>74</v>
      </c>
      <c r="H74" s="78"/>
      <c r="I74" s="79"/>
      <c r="J74" s="80">
        <f>SUMIFS($L$9:$L$70,$F$9:$F$70,"TIME-202105",$G$9:$G$70,"9003")</f>
        <v>23</v>
      </c>
    </row>
    <row r="75" spans="1:12" ht="21">
      <c r="E75" s="69">
        <v>9003</v>
      </c>
      <c r="F75" s="76" t="s">
        <v>48</v>
      </c>
      <c r="G75" s="77" t="s">
        <v>75</v>
      </c>
      <c r="H75" s="78"/>
      <c r="I75" s="79"/>
      <c r="J75" s="80">
        <f>SUMIFS($L$9:$L$70,$F$9:$F$70,"TIME-202093",$G$9:$G$70,"9003")</f>
        <v>3</v>
      </c>
    </row>
    <row r="76" spans="1:12" ht="21">
      <c r="E76" s="69">
        <v>9003</v>
      </c>
      <c r="F76" s="76" t="s">
        <v>28</v>
      </c>
      <c r="G76" s="77" t="s">
        <v>76</v>
      </c>
      <c r="H76" s="78"/>
      <c r="I76" s="79"/>
      <c r="J76" s="80">
        <f>SUMIFS($L$9:$L$70,$F$9:$F$70,"TIME-202088",$G$9:$G$70,"9003")</f>
        <v>13</v>
      </c>
    </row>
    <row r="77" spans="1:12" ht="21">
      <c r="E77" s="69">
        <v>9003</v>
      </c>
      <c r="F77" s="76" t="s">
        <v>41</v>
      </c>
      <c r="G77" s="81" t="s">
        <v>77</v>
      </c>
      <c r="H77" s="82"/>
      <c r="I77" s="83"/>
      <c r="J77" s="80">
        <f>SUMIFS($L$9:$L$70,$F$9:$F$70,"TIME-202096",$G$9:$G$70,"9003")</f>
        <v>9</v>
      </c>
    </row>
    <row r="78" spans="1:12" ht="21">
      <c r="E78" s="69">
        <v>9003</v>
      </c>
      <c r="F78" s="76" t="s">
        <v>10</v>
      </c>
      <c r="G78" s="77" t="s">
        <v>78</v>
      </c>
      <c r="H78" s="78"/>
      <c r="I78" s="79"/>
      <c r="J78" s="80">
        <f>SUMIFS($L$9:$L$70,$F$9:$F$70,"TIME-202094",$G$9:$G$70,"9003")</f>
        <v>9</v>
      </c>
    </row>
    <row r="79" spans="1:12" ht="21">
      <c r="E79" s="69">
        <v>9003</v>
      </c>
      <c r="F79" s="76" t="s">
        <v>36</v>
      </c>
      <c r="G79" s="81" t="s">
        <v>79</v>
      </c>
      <c r="H79" s="82"/>
      <c r="I79" s="83"/>
      <c r="J79" s="80">
        <f>SUMIFS($L$9:$L$70,$F$9:$F$70,"TIME-202082",$G$9:$G$70,"9003")</f>
        <v>4</v>
      </c>
    </row>
    <row r="80" spans="1:12" ht="21">
      <c r="E80" s="69">
        <v>9003</v>
      </c>
      <c r="F80" s="76" t="s">
        <v>31</v>
      </c>
      <c r="G80" s="81" t="s">
        <v>80</v>
      </c>
      <c r="H80" s="82"/>
      <c r="I80" s="83"/>
      <c r="J80" s="80">
        <f>SUMIFS($L$9:$L$70,$F$9:$F$70,"TIME-202111",$G$9:$G$70,"9003")</f>
        <v>3</v>
      </c>
    </row>
    <row r="81" spans="5:10" ht="21">
      <c r="E81" s="69">
        <v>9003</v>
      </c>
      <c r="F81" s="76" t="s">
        <v>23</v>
      </c>
      <c r="G81" s="81" t="s">
        <v>81</v>
      </c>
      <c r="H81" s="82"/>
      <c r="I81" s="83"/>
      <c r="J81" s="80">
        <f>SUMIFS($L$9:$L$70,$F$9:$F$70,"TIME-202069",$G$9:$G$70,"9003")</f>
        <v>6</v>
      </c>
    </row>
    <row r="82" spans="5:10" ht="21">
      <c r="E82" s="69">
        <v>9003</v>
      </c>
      <c r="F82" s="76" t="s">
        <v>18</v>
      </c>
      <c r="G82" s="81" t="s">
        <v>82</v>
      </c>
      <c r="H82" s="82"/>
      <c r="I82" s="83"/>
      <c r="J82" s="80">
        <f>SUMIFS($L$9:$L$70,$F$9:$F$70,"TIME-202070",$G$9:$G$70,"9003")</f>
        <v>2</v>
      </c>
    </row>
    <row r="83" spans="5:10" ht="21">
      <c r="E83" s="69">
        <v>9003</v>
      </c>
      <c r="F83" s="76" t="s">
        <v>15</v>
      </c>
      <c r="G83" s="81" t="s">
        <v>83</v>
      </c>
      <c r="H83" s="82"/>
      <c r="I83" s="83"/>
      <c r="J83" s="80">
        <f>SUMIFS($L$9:$L$70,$F$9:$F$70,"TIME-202066",$G$9:$G$70,"9003")</f>
        <v>2</v>
      </c>
    </row>
    <row r="84" spans="5:10" ht="21">
      <c r="E84" s="80">
        <v>9004</v>
      </c>
      <c r="F84" s="76"/>
      <c r="G84" s="84"/>
      <c r="H84" s="85"/>
      <c r="I84" s="86"/>
      <c r="J84" s="80">
        <f>SUMIFS($L$9:$L$70,$F$9:$F$70,"",$G$9:$G$70,"9004")</f>
        <v>9</v>
      </c>
    </row>
    <row r="85" spans="5:10" ht="21">
      <c r="E85" s="80">
        <v>9010</v>
      </c>
      <c r="F85" s="76"/>
      <c r="G85" s="84"/>
      <c r="H85" s="85"/>
      <c r="I85" s="86"/>
      <c r="J85" s="80">
        <f>SUMIFS($L$9:$L$65,$F$9:$F$65,"",$G$9:$G$65,"9010")</f>
        <v>0</v>
      </c>
    </row>
    <row r="86" spans="5:10" ht="21">
      <c r="E86" s="87"/>
      <c r="F86" s="87"/>
      <c r="G86" s="87"/>
      <c r="H86" s="87"/>
      <c r="I86" s="87"/>
      <c r="J86" s="88">
        <f>SUM(J70:J85)</f>
        <v>149</v>
      </c>
    </row>
  </sheetData>
  <mergeCells count="79">
    <mergeCell ref="G78:I78"/>
    <mergeCell ref="G84:I84"/>
    <mergeCell ref="G85:I85"/>
    <mergeCell ref="G71:I71"/>
    <mergeCell ref="G72:I72"/>
    <mergeCell ref="G73:I73"/>
    <mergeCell ref="G74:I74"/>
    <mergeCell ref="G75:I75"/>
    <mergeCell ref="G76:I76"/>
    <mergeCell ref="H62:I62"/>
    <mergeCell ref="H63:I63"/>
    <mergeCell ref="H64:I64"/>
    <mergeCell ref="H65:I65"/>
    <mergeCell ref="E69:J69"/>
    <mergeCell ref="G70:I70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L7:L8"/>
    <mergeCell ref="H9:I9"/>
    <mergeCell ref="H10:I10"/>
    <mergeCell ref="H11:I11"/>
    <mergeCell ref="H12:I12"/>
    <mergeCell ref="H13:I13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</mergeCells>
  <conditionalFormatting sqref="C9:C63">
    <cfRule type="expression" dxfId="20" priority="15" stopIfTrue="1">
      <formula>IF($A9=1,B9,)</formula>
    </cfRule>
    <cfRule type="expression" dxfId="19" priority="16" stopIfTrue="1">
      <formula>IF($A9="",B9,)</formula>
    </cfRule>
  </conditionalFormatting>
  <conditionalFormatting sqref="E9:E11">
    <cfRule type="expression" dxfId="18" priority="17" stopIfTrue="1">
      <formula>IF($A9="",B9,"")</formula>
    </cfRule>
  </conditionalFormatting>
  <conditionalFormatting sqref="E12:E63">
    <cfRule type="expression" dxfId="17" priority="18" stopIfTrue="1">
      <formula>IF($A12&lt;&gt;1,B12,"")</formula>
    </cfRule>
  </conditionalFormatting>
  <conditionalFormatting sqref="D9:D63">
    <cfRule type="expression" dxfId="16" priority="19" stopIfTrue="1">
      <formula>IF($A9="",B9,)</formula>
    </cfRule>
  </conditionalFormatting>
  <conditionalFormatting sqref="G9:G62">
    <cfRule type="expression" dxfId="15" priority="20" stopIfTrue="1">
      <formula>#REF!="Freelancer"</formula>
    </cfRule>
    <cfRule type="expression" dxfId="14" priority="21" stopIfTrue="1">
      <formula>#REF!="DTC Int. Staff"</formula>
    </cfRule>
  </conditionalFormatting>
  <conditionalFormatting sqref="G19:G21 G34:G45 G48:G56 G59:G62 G24:G3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C65">
    <cfRule type="expression" dxfId="11" priority="10" stopIfTrue="1">
      <formula>IF($A65=1,B65,)</formula>
    </cfRule>
    <cfRule type="expression" dxfId="10" priority="11" stopIfTrue="1">
      <formula>IF($A65="",B65,)</formula>
    </cfRule>
  </conditionalFormatting>
  <conditionalFormatting sqref="D65">
    <cfRule type="expression" dxfId="9" priority="12" stopIfTrue="1">
      <formula>IF($A65="",B65,)</formula>
    </cfRule>
  </conditionalFormatting>
  <conditionalFormatting sqref="C64">
    <cfRule type="expression" dxfId="8" priority="7" stopIfTrue="1">
      <formula>IF($A64=1,B64,)</formula>
    </cfRule>
    <cfRule type="expression" dxfId="7" priority="8" stopIfTrue="1">
      <formula>IF($A64="",B64,)</formula>
    </cfRule>
  </conditionalFormatting>
  <conditionalFormatting sqref="D64">
    <cfRule type="expression" dxfId="6" priority="9" stopIfTrue="1">
      <formula>IF($A64="",B64,)</formula>
    </cfRule>
  </conditionalFormatting>
  <conditionalFormatting sqref="E64">
    <cfRule type="expression" dxfId="5" priority="6" stopIfTrue="1">
      <formula>IF($A64&lt;&gt;1,B64,"")</formula>
    </cfRule>
  </conditionalFormatting>
  <conditionalFormatting sqref="E65">
    <cfRule type="expression" dxfId="4" priority="5" stopIfTrue="1">
      <formula>IF($A65&lt;&gt;1,B65,"")</formula>
    </cfRule>
  </conditionalFormatting>
  <conditionalFormatting sqref="E70:E83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E70:E8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63:G65" xr:uid="{D6649AA2-DFA4-421A-846A-492D738BDEC9}">
      <formula1>Project_Number</formula1>
    </dataValidation>
    <dataValidation type="list" allowBlank="1" showInputMessage="1" showErrorMessage="1" sqref="G9:G62 E70:E83" xr:uid="{9DE1BFD3-FC58-4E1D-B194-73CBACC153AF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12_Dec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2021-01-18T12:04:10Z</dcterms:created>
  <dcterms:modified xsi:type="dcterms:W3CDTF">2021-01-18T12:04:24Z</dcterms:modified>
</cp:coreProperties>
</file>