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B88ECB8B-3E54-42F0-8CFB-20F8752DCFA0}" xr6:coauthVersionLast="46" xr6:coauthVersionMax="46"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E10" i="34" l="1"/>
  <c r="E11" i="34" s="1"/>
  <c r="E12" i="34" s="1"/>
  <c r="E13" i="34" s="1"/>
  <c r="E14" i="34" s="1"/>
  <c r="E15" i="34" s="1"/>
  <c r="E16" i="34" s="1"/>
  <c r="E17" i="34" s="1"/>
  <c r="E19" i="34" s="1"/>
  <c r="E20" i="34" s="1"/>
  <c r="E21" i="34" s="1"/>
  <c r="E22" i="34" s="1"/>
  <c r="B7" i="34" l="1"/>
  <c r="B9" i="34"/>
  <c r="D9" i="34" s="1"/>
  <c r="A9" i="34" l="1"/>
  <c r="B10" i="34"/>
  <c r="D10" i="34" l="1"/>
  <c r="A10" i="34"/>
  <c r="B11" i="34"/>
  <c r="E25" i="34"/>
  <c r="E26" i="34" s="1"/>
  <c r="E27" i="34" s="1"/>
  <c r="E28" i="34" s="1"/>
  <c r="E29" i="34" s="1"/>
  <c r="E31" i="34" s="1"/>
  <c r="E32" i="34" s="1"/>
  <c r="E33" i="34" s="1"/>
  <c r="E34" i="34" s="1"/>
  <c r="E36" i="34" s="1"/>
  <c r="E37" i="34" s="1"/>
  <c r="E38" i="34" s="1"/>
  <c r="E40" i="34" s="1"/>
  <c r="E41" i="34" s="1"/>
  <c r="E42" i="34" s="1"/>
  <c r="B46" i="34" s="1"/>
  <c r="B12" i="34"/>
  <c r="A46" i="34" l="1"/>
  <c r="E44" i="34"/>
  <c r="D11" i="34"/>
  <c r="A11" i="34"/>
  <c r="D12" i="34"/>
  <c r="A12" i="34"/>
  <c r="B13" i="34"/>
  <c r="E46" i="34" l="1"/>
  <c r="E47" i="34" s="1"/>
  <c r="L48" i="34"/>
  <c r="L49" i="34" s="1"/>
  <c r="B47" i="34"/>
  <c r="B14" i="34"/>
  <c r="D13" i="34"/>
  <c r="A13" i="34"/>
  <c r="A47" i="34" l="1"/>
  <c r="D14" i="34"/>
  <c r="A14" i="34"/>
  <c r="B15" i="34"/>
  <c r="D15" i="34" l="1"/>
  <c r="A15" i="34"/>
  <c r="B16" i="34"/>
  <c r="D16" i="34" s="1"/>
  <c r="A16" i="34" l="1"/>
  <c r="B17" i="34"/>
  <c r="D17" i="34" s="1"/>
  <c r="A17" i="34" l="1"/>
  <c r="B19" i="34"/>
  <c r="D19" i="34" s="1"/>
  <c r="B20" i="34" l="1"/>
  <c r="A19" i="34"/>
  <c r="D20" i="34" l="1"/>
  <c r="A20" i="34"/>
  <c r="B21" i="34"/>
  <c r="D21" i="34" l="1"/>
  <c r="A21" i="34"/>
  <c r="B22" i="34"/>
  <c r="D22" i="34" l="1"/>
  <c r="A22" i="34"/>
  <c r="B25" i="34"/>
  <c r="D25" i="34" l="1"/>
  <c r="A25" i="34"/>
  <c r="B26" i="34"/>
  <c r="D26" i="34" l="1"/>
  <c r="A26" i="34"/>
  <c r="B27" i="34"/>
  <c r="D27" i="34" l="1"/>
  <c r="A27" i="34"/>
  <c r="B28" i="34"/>
  <c r="D28" i="34" l="1"/>
  <c r="A28" i="34"/>
  <c r="B29" i="34"/>
  <c r="B31" i="34" l="1"/>
  <c r="D29" i="34"/>
  <c r="A29" i="34"/>
  <c r="D31" i="34" l="1"/>
  <c r="A31" i="34"/>
  <c r="B32" i="34"/>
  <c r="D32" i="34" l="1"/>
  <c r="A32" i="34"/>
  <c r="B33" i="34"/>
  <c r="D33" i="34" l="1"/>
  <c r="A33" i="34"/>
  <c r="B34" i="34"/>
  <c r="D34" i="34" l="1"/>
  <c r="A34" i="34"/>
  <c r="B36" i="34"/>
  <c r="D36" i="34" l="1"/>
  <c r="A36" i="34"/>
  <c r="B37" i="34"/>
  <c r="B38" i="34" l="1"/>
  <c r="D37" i="34"/>
  <c r="A37" i="34"/>
  <c r="D38" i="34" l="1"/>
  <c r="A38" i="34"/>
  <c r="B40" i="34"/>
  <c r="D40" i="34" l="1"/>
  <c r="A40" i="34"/>
  <c r="B41" i="34"/>
  <c r="B42" i="34" l="1"/>
  <c r="B44" i="34"/>
  <c r="D41" i="34"/>
  <c r="A41" i="34"/>
  <c r="D42" i="34" l="1"/>
  <c r="A42" i="34"/>
  <c r="D44" i="34"/>
  <c r="A44" i="34"/>
</calcChain>
</file>

<file path=xl/sharedStrings.xml><?xml version="1.0" encoding="utf-8"?>
<sst xmlns="http://schemas.openxmlformats.org/spreadsheetml/2006/main" count="430" uniqueCount="338">
  <si>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</si>
  <si>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</si>
  <si>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</si>
  <si>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</si>
  <si>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</si>
  <si>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</si>
  <si>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</si>
  <si>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</si>
  <si>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</si>
  <si>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</si>
  <si>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</si>
  <si>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</si>
  <si>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</si>
  <si>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</si>
  <si>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</si>
  <si>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</si>
  <si>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</si>
  <si>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</si>
  <si>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</si>
  <si>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</si>
  <si>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</si>
  <si>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</si>
  <si>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</si>
  <si>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</si>
  <si>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</si>
  <si>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</si>
  <si>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</si>
  <si>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</si>
  <si>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</si>
  <si>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</si>
  <si>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</si>
  <si>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</si>
  <si>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</si>
  <si>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</si>
  <si>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</si>
  <si>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</si>
  <si>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</si>
  <si>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</si>
  <si>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</si>
  <si>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</si>
  <si>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</si>
  <si>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</si>
  <si>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</si>
  <si>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</si>
  <si>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</si>
  <si>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</si>
  <si>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</si>
  <si>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</si>
  <si>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</si>
  <si>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</si>
  <si>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</si>
  <si>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</si>
  <si>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</si>
  <si>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</si>
  <si>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</si>
  <si>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</si>
  <si>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</si>
  <si>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</si>
  <si>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</si>
  <si>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</si>
  <si>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</si>
  <si>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</si>
  <si>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</si>
  <si>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</si>
  <si>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</si>
  <si>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</si>
  <si>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</si>
  <si>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</si>
  <si>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</si>
  <si>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</si>
  <si>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</si>
  <si>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</si>
  <si>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</si>
  <si>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</si>
  <si>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</si>
  <si>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</si>
  <si>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</si>
  <si>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</si>
  <si>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</si>
  <si>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</si>
  <si>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</si>
  <si>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</si>
  <si>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</si>
  <si>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</si>
  <si>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</si>
  <si>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</si>
  <si>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</si>
  <si>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</si>
  <si>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</si>
  <si>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</si>
  <si>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</si>
  <si>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</si>
  <si>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</si>
  <si>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</si>
  <si>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</si>
  <si>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</si>
  <si>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</si>
  <si>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</si>
  <si>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</si>
  <si>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</si>
  <si>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</si>
  <si>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</si>
  <si>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</si>
  <si>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</si>
  <si>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</si>
  <si>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</si>
  <si>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</si>
  <si>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</si>
  <si>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</si>
  <si>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</si>
  <si>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</si>
  <si>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</si>
  <si>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</si>
  <si>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</si>
  <si>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</si>
  <si>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</si>
  <si>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</si>
  <si>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</si>
  <si>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</si>
  <si>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</si>
  <si>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</si>
  <si>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</si>
  <si>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</si>
  <si>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</si>
  <si>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</si>
  <si>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</si>
  <si>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</si>
  <si>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</si>
  <si>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</si>
  <si>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</si>
  <si>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</si>
  <si>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</si>
  <si>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</si>
  <si>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</si>
  <si>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</si>
  <si>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</si>
  <si>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</si>
  <si>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</si>
  <si>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</si>
  <si>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</si>
  <si>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</si>
  <si>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</si>
  <si>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</si>
  <si>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</si>
  <si>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</si>
  <si>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</si>
  <si>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</si>
  <si>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</si>
  <si>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</si>
  <si>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</si>
  <si>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</si>
  <si>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</si>
  <si>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</si>
  <si>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</si>
  <si>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</si>
  <si>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</si>
  <si>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</si>
  <si>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</si>
  <si>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</si>
  <si>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</si>
  <si>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</si>
  <si>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</si>
  <si>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</si>
  <si>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</si>
  <si>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</si>
  <si>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</si>
  <si>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</si>
  <si>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</si>
  <si>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</si>
  <si>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</si>
  <si>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</si>
  <si>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</si>
  <si>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</si>
  <si>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</si>
  <si>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</si>
  <si>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</si>
  <si>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</si>
  <si>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</si>
  <si>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</si>
  <si>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</si>
  <si>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</si>
  <si>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</si>
  <si>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</si>
  <si>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</si>
  <si>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</si>
  <si>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</si>
  <si>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</si>
  <si>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</si>
  <si>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</si>
  <si>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</si>
  <si>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</si>
  <si>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</si>
  <si>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</si>
  <si>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</si>
  <si>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</si>
  <si>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</si>
  <si>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</si>
  <si>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</si>
  <si>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</si>
  <si>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</si>
  <si>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</si>
  <si>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</si>
  <si>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</si>
  <si>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</si>
  <si>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</si>
  <si>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</si>
  <si>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</si>
  <si>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</si>
  <si>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</si>
  <si>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</si>
  <si>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</si>
  <si>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</si>
  <si>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</si>
  <si>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</si>
  <si>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</si>
  <si>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</si>
  <si>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</si>
  <si>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</si>
  <si>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</si>
  <si>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</si>
  <si>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</si>
  <si>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</si>
  <si>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</si>
  <si>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</si>
  <si>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</si>
  <si>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</si>
  <si>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</si>
  <si>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</si>
  <si>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</si>
  <si>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</si>
  <si>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</si>
  <si>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</si>
  <si>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</si>
  <si>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</si>
  <si>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</si>
  <si>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</si>
  <si>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</si>
  <si>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</si>
  <si>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</si>
  <si>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</si>
  <si>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</si>
  <si>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</si>
  <si>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</si>
  <si>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</si>
  <si>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</si>
  <si>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</si>
  <si>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</si>
  <si>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</si>
  <si>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</si>
  <si>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</si>
  <si>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</si>
  <si>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</si>
  <si>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</si>
  <si>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</si>
  <si>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</si>
  <si>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</si>
  <si>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</si>
  <si>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</si>
  <si>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</si>
  <si>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</si>
  <si>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</si>
  <si>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</si>
  <si>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</si>
  <si>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</si>
  <si>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</si>
  <si>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</si>
  <si>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</si>
  <si>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</si>
  <si>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</si>
  <si>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</si>
  <si>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</si>
  <si>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</si>
  <si>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</si>
  <si>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</si>
  <si>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</si>
  <si>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</si>
  <si>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</si>
  <si>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</si>
  <si>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</si>
  <si>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</si>
  <si>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</si>
  <si>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</si>
  <si>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</si>
  <si>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</si>
  <si>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</si>
  <si>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</si>
  <si>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</si>
  <si>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</si>
  <si>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</si>
  <si>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</si>
  <si>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</si>
  <si>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</si>
  <si>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</si>
  <si>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</si>
  <si>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</si>
  <si>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</si>
  <si>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</si>
  <si>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</si>
  <si>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</si>
  <si>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</si>
  <si>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</si>
  <si>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</si>
  <si>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</si>
  <si>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</si>
  <si>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</si>
  <si>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</si>
  <si>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</si>
  <si>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</si>
  <si>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</si>
  <si>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</si>
  <si>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</si>
  <si>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</si>
  <si>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</si>
  <si>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ณิชชารีย์</t>
  </si>
  <si>
    <t>อนันตพันธ์</t>
  </si>
  <si>
    <t>ทำ proposal</t>
  </si>
  <si>
    <t>เตรียมส่ง proposal</t>
  </si>
  <si>
    <t>Wed</t>
  </si>
  <si>
    <t>TIME-202104</t>
  </si>
  <si>
    <t>MoC Digital Master Plan</t>
  </si>
  <si>
    <t>TIME-202105</t>
  </si>
  <si>
    <t>DoT Tourism DB</t>
  </si>
  <si>
    <t>Fri</t>
  </si>
  <si>
    <t>TIME-202108</t>
  </si>
  <si>
    <t>DPT EA and Digital Master Plan</t>
  </si>
  <si>
    <t>Kick off และ ทำ proposal</t>
  </si>
  <si>
    <t>HOME</t>
  </si>
  <si>
    <t>เตรียมส่ง propsal</t>
  </si>
  <si>
    <t xml:space="preserve">Tue </t>
  </si>
  <si>
    <t xml:space="preserve">ทำ proposal </t>
  </si>
  <si>
    <t xml:space="preserve">เตรียมส่ง proposal </t>
  </si>
  <si>
    <t>ร่างสัญญาจ้างที่ปรึกษา</t>
  </si>
  <si>
    <t>MOTS Master Plan</t>
  </si>
  <si>
    <t>NSF PDPA</t>
  </si>
  <si>
    <t>Mo</t>
  </si>
  <si>
    <t>Thu</t>
  </si>
  <si>
    <t>ร่าง TOR</t>
  </si>
  <si>
    <t>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</si>
</sst>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188">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7" TargetMode="External"/><Relationship Id="rId18" Type="http://schemas.openxmlformats.org/officeDocument/2006/relationships/hyperlink" Target="https://bo.timeconsulting.co.th/?mod=project-edit&amp;id=132" TargetMode="External"/><Relationship Id="rId26" Type="http://schemas.openxmlformats.org/officeDocument/2006/relationships/hyperlink" Target="https://bo.timeconsulting.co.th/?mod=project-edit&amp;id=140"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5"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1" TargetMode="External"/><Relationship Id="rId25" Type="http://schemas.openxmlformats.org/officeDocument/2006/relationships/hyperlink" Target="https://bo.timeconsulting.co.th/?mod=project-edit&amp;id=139"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30" TargetMode="External"/><Relationship Id="rId20" Type="http://schemas.openxmlformats.org/officeDocument/2006/relationships/hyperlink" Target="https://bo.timeconsulting.co.th/?mod=project-edit&amp;id=134" TargetMode="External"/><Relationship Id="rId29" Type="http://schemas.openxmlformats.org/officeDocument/2006/relationships/printerSettings" Target="../printerSettings/printerSettings3.bin"/><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8"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9" TargetMode="External"/><Relationship Id="rId23" Type="http://schemas.openxmlformats.org/officeDocument/2006/relationships/hyperlink" Target="https://bo.timeconsulting.co.th/?mod=project-edit&amp;id=137" TargetMode="External"/><Relationship Id="rId28" Type="http://schemas.openxmlformats.org/officeDocument/2006/relationships/hyperlink" Target="https://bo.timeconsulting.co.th/?mod=project-edit&amp;id=142"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3"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8" TargetMode="External"/><Relationship Id="rId22" Type="http://schemas.openxmlformats.org/officeDocument/2006/relationships/hyperlink" Target="https://bo.timeconsulting.co.th/?mod=project-edit&amp;id=136" TargetMode="External"/><Relationship Id="rId27" Type="http://schemas.openxmlformats.org/officeDocument/2006/relationships/hyperlink" Target="https://bo.timeconsulting.co.th/?mod=project-edit&amp;id=1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I43" sqref="I43"/>
    </sheetView>
  </sheetViews>
  <sheetFormatPr defaultColWidth="11.44140625" defaultRowHeight="13.2"/>
  <cols>
    <col min="1" max="1" width="3" customWidth="1"/>
    <col min="2" max="2" width="16.77734375" customWidth="1"/>
    <col min="3" max="3" width="15.44140625" customWidth="1"/>
    <col min="9" max="9" width="16.77734375" style="44" customWidth="1"/>
    <col min="10" max="10" width="57.5546875" style="44" customWidth="1"/>
  </cols>
  <sheetData>
    <row r="1" spans="2:10" ht="13.5" customHeight="1" thickBot="1">
      <c r="I1" s="41"/>
      <c r="J1" s="41"/>
    </row>
    <row r="2" spans="2:10" ht="16.5" customHeight="1">
      <c r="B2" s="71" t="s">
        <v>9</v>
      </c>
      <c r="C2" s="72"/>
      <c r="D2" s="72"/>
      <c r="E2" s="72"/>
      <c r="F2" s="72"/>
      <c r="G2" s="72"/>
      <c r="H2" s="73"/>
      <c r="I2" s="41"/>
      <c r="J2" s="41"/>
    </row>
    <row r="3" spans="2:10" ht="13.8" thickBot="1">
      <c r="B3" s="74"/>
      <c r="C3" s="75"/>
      <c r="D3" s="75"/>
      <c r="E3" s="75"/>
      <c r="F3" s="75"/>
      <c r="G3" s="75"/>
      <c r="H3" s="76"/>
      <c r="I3" s="42"/>
      <c r="J3" s="42"/>
    </row>
    <row r="4" spans="2:10">
      <c r="B4" s="77" t="s">
        <v>11</v>
      </c>
      <c r="C4" s="78"/>
      <c r="D4" s="77"/>
      <c r="E4" s="79"/>
      <c r="F4" s="79"/>
      <c r="G4" s="79"/>
      <c r="H4" s="78"/>
      <c r="I4" s="43"/>
      <c r="J4" s="43"/>
    </row>
    <row r="5" spans="2:10">
      <c r="B5" s="62" t="s">
        <v>65</v>
      </c>
      <c r="C5" s="64"/>
      <c r="D5" s="62"/>
      <c r="E5" s="63"/>
      <c r="F5" s="63"/>
      <c r="G5" s="63"/>
      <c r="H5" s="64"/>
      <c r="I5" s="43"/>
      <c r="J5" s="43"/>
    </row>
    <row r="6" spans="2:10">
      <c r="B6" s="62" t="s">
        <v>66</v>
      </c>
      <c r="C6" s="64"/>
      <c r="D6" s="62"/>
      <c r="E6" s="63"/>
      <c r="F6" s="63"/>
      <c r="G6" s="63"/>
      <c r="H6" s="64"/>
      <c r="I6" s="43"/>
      <c r="J6" s="43"/>
    </row>
    <row r="7" spans="2:10" ht="13.8"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0" t="s">
        <v>173</v>
      </c>
      <c r="C31" s="81"/>
      <c r="D31" s="82"/>
      <c r="E31" s="82"/>
      <c r="F31" s="82"/>
      <c r="G31" s="82"/>
      <c r="H31" s="82"/>
      <c r="I31" s="56"/>
      <c r="J31" s="56"/>
    </row>
    <row r="32" spans="2:10">
      <c r="B32" s="83" t="s">
        <v>174</v>
      </c>
      <c r="C32" s="82"/>
      <c r="D32" s="80" t="s">
        <v>175</v>
      </c>
      <c r="E32" s="81"/>
      <c r="F32" s="81"/>
      <c r="G32" s="81"/>
      <c r="H32" s="81"/>
      <c r="I32" s="56"/>
      <c r="J32" s="56"/>
    </row>
    <row r="33" spans="2:10">
      <c r="B33" s="46">
        <v>9001</v>
      </c>
      <c r="C33" s="47"/>
      <c r="D33" s="84" t="s">
        <v>236</v>
      </c>
      <c r="E33" s="85"/>
      <c r="F33" s="85"/>
      <c r="G33" s="85"/>
      <c r="H33" s="86"/>
      <c r="I33" s="56"/>
      <c r="J33" s="56"/>
    </row>
    <row r="34" spans="2:10" ht="21">
      <c r="B34" s="50" t="s">
        <v>240</v>
      </c>
      <c r="C34" s="49"/>
      <c r="D34" s="87"/>
      <c r="E34" s="88"/>
      <c r="F34" s="88"/>
      <c r="G34" s="88"/>
      <c r="H34" s="89"/>
      <c r="I34" s="57"/>
      <c r="J34" s="58"/>
    </row>
    <row r="35" spans="2:10" ht="0.75" customHeight="1">
      <c r="B35" s="93"/>
      <c r="C35" s="94"/>
      <c r="D35" s="90"/>
      <c r="E35" s="91"/>
      <c r="F35" s="91"/>
      <c r="G35" s="91"/>
      <c r="H35" s="92"/>
      <c r="I35" s="59"/>
      <c r="J35" s="56"/>
    </row>
    <row r="36" spans="2:10">
      <c r="B36" s="48">
        <v>9002</v>
      </c>
      <c r="C36" s="49"/>
      <c r="D36" s="84" t="s">
        <v>237</v>
      </c>
      <c r="E36" s="85"/>
      <c r="F36" s="85"/>
      <c r="G36" s="85"/>
      <c r="H36" s="86"/>
      <c r="I36" s="56"/>
      <c r="J36" s="56"/>
    </row>
    <row r="37" spans="2:10" ht="70.5" customHeight="1">
      <c r="B37" s="60" t="s">
        <v>241</v>
      </c>
      <c r="C37" s="49"/>
      <c r="D37" s="90"/>
      <c r="E37" s="91"/>
      <c r="F37" s="91"/>
      <c r="G37" s="91"/>
      <c r="H37" s="92"/>
      <c r="I37" s="56"/>
      <c r="J37" s="56"/>
    </row>
    <row r="38" spans="2:10">
      <c r="B38" s="46">
        <v>9003</v>
      </c>
      <c r="C38" s="47"/>
      <c r="D38" s="95" t="s">
        <v>238</v>
      </c>
      <c r="E38" s="96"/>
      <c r="F38" s="96"/>
      <c r="G38" s="96"/>
      <c r="H38" s="96"/>
      <c r="I38" s="56"/>
      <c r="J38" s="56"/>
    </row>
    <row r="39" spans="2:10">
      <c r="B39" s="51" t="s">
        <v>176</v>
      </c>
      <c r="D39" s="96"/>
      <c r="E39" s="96"/>
      <c r="F39" s="96"/>
      <c r="G39" s="96"/>
      <c r="H39" s="96"/>
      <c r="I39" s="57"/>
      <c r="J39" s="58"/>
    </row>
    <row r="40" spans="2:10" ht="18.75" customHeight="1">
      <c r="B40" s="93"/>
      <c r="C40" s="94"/>
      <c r="D40" s="96"/>
      <c r="E40" s="96"/>
      <c r="F40" s="96"/>
      <c r="G40" s="96"/>
      <c r="H40" s="96"/>
      <c r="I40" s="59"/>
      <c r="J40" s="56"/>
    </row>
    <row r="41" spans="2:10">
      <c r="B41" s="48">
        <v>9004</v>
      </c>
      <c r="C41" s="52"/>
      <c r="D41" s="84" t="s">
        <v>239</v>
      </c>
      <c r="E41" s="85"/>
      <c r="F41" s="85"/>
      <c r="G41" s="85"/>
      <c r="H41" s="86"/>
      <c r="I41" s="56"/>
      <c r="J41" s="56"/>
    </row>
    <row r="42" spans="2:10">
      <c r="B42" s="50" t="s">
        <v>176</v>
      </c>
      <c r="C42" s="52"/>
      <c r="D42" s="87"/>
      <c r="E42" s="88"/>
      <c r="F42" s="88"/>
      <c r="G42" s="88"/>
      <c r="H42" s="89"/>
      <c r="I42" s="56"/>
      <c r="J42" s="56"/>
    </row>
    <row r="43" spans="2:10" ht="47.25" customHeight="1">
      <c r="B43" s="93"/>
      <c r="C43" s="94"/>
      <c r="D43" s="90"/>
      <c r="E43" s="91"/>
      <c r="F43" s="91"/>
      <c r="G43" s="91"/>
      <c r="H43" s="92"/>
      <c r="I43" s="56"/>
      <c r="J43" s="56"/>
    </row>
    <row r="44" spans="2:10">
      <c r="B44" s="46">
        <v>9005</v>
      </c>
      <c r="C44" s="47"/>
      <c r="D44" s="84" t="s">
        <v>260</v>
      </c>
      <c r="E44" s="85"/>
      <c r="F44" s="85"/>
      <c r="G44" s="85"/>
      <c r="H44" s="86"/>
    </row>
    <row r="45" spans="2:10">
      <c r="B45" s="51" t="s">
        <v>177</v>
      </c>
      <c r="D45" s="87"/>
      <c r="E45" s="103"/>
      <c r="F45" s="103"/>
      <c r="G45" s="103"/>
      <c r="H45" s="89"/>
    </row>
    <row r="46" spans="2:10">
      <c r="B46" s="53" t="s">
        <v>178</v>
      </c>
      <c r="C46" s="54"/>
      <c r="D46" s="90"/>
      <c r="E46" s="91"/>
      <c r="F46" s="91"/>
      <c r="G46" s="91"/>
      <c r="H46" s="92"/>
    </row>
    <row r="47" spans="2:10">
      <c r="B47" s="46">
        <v>9007</v>
      </c>
      <c r="C47" s="47"/>
      <c r="D47" s="84" t="s">
        <v>242</v>
      </c>
      <c r="E47" s="85"/>
      <c r="F47" s="85"/>
      <c r="G47" s="85"/>
      <c r="H47" s="86"/>
    </row>
    <row r="48" spans="2:10">
      <c r="B48" s="53" t="s">
        <v>73</v>
      </c>
      <c r="C48" s="54"/>
      <c r="D48" s="90"/>
      <c r="E48" s="91"/>
      <c r="F48" s="91"/>
      <c r="G48" s="91"/>
      <c r="H48" s="92"/>
    </row>
    <row r="49" spans="2:8">
      <c r="B49" s="46">
        <v>9008</v>
      </c>
      <c r="C49" s="47"/>
      <c r="D49" s="84" t="s">
        <v>243</v>
      </c>
      <c r="E49" s="85"/>
      <c r="F49" s="85"/>
      <c r="G49" s="85"/>
      <c r="H49" s="86"/>
    </row>
    <row r="50" spans="2:8" ht="17.25" customHeight="1">
      <c r="B50" s="53" t="s">
        <v>74</v>
      </c>
      <c r="C50" s="54"/>
      <c r="D50" s="90"/>
      <c r="E50" s="91"/>
      <c r="F50" s="91"/>
      <c r="G50" s="91"/>
      <c r="H50" s="92"/>
    </row>
    <row r="51" spans="2:8">
      <c r="B51" s="46">
        <v>9010</v>
      </c>
      <c r="C51" s="47"/>
      <c r="D51" s="84" t="s">
        <v>179</v>
      </c>
      <c r="E51" s="85"/>
      <c r="F51" s="85"/>
      <c r="G51" s="85"/>
      <c r="H51" s="86"/>
    </row>
    <row r="52" spans="2:8">
      <c r="B52" s="53" t="s">
        <v>75</v>
      </c>
      <c r="C52" s="54"/>
      <c r="D52" s="90"/>
      <c r="E52" s="91"/>
      <c r="F52" s="91"/>
      <c r="G52" s="91"/>
      <c r="H52" s="92"/>
    </row>
    <row r="53" spans="2:8">
      <c r="B53" s="46">
        <v>9013</v>
      </c>
      <c r="C53" s="47"/>
      <c r="D53" s="84" t="s">
        <v>180</v>
      </c>
      <c r="E53" s="85"/>
      <c r="F53" s="85"/>
      <c r="G53" s="85"/>
      <c r="H53" s="86"/>
    </row>
    <row r="54" spans="2:8">
      <c r="B54" s="53" t="s">
        <v>76</v>
      </c>
      <c r="C54" s="54"/>
      <c r="D54" s="90"/>
      <c r="E54" s="91"/>
      <c r="F54" s="91"/>
      <c r="G54" s="91"/>
      <c r="H54" s="92"/>
    </row>
    <row r="55" spans="2:8">
      <c r="B55" s="46">
        <v>9014</v>
      </c>
      <c r="C55" s="47"/>
      <c r="D55" s="84" t="s">
        <v>77</v>
      </c>
      <c r="E55" s="85"/>
      <c r="F55" s="85"/>
      <c r="G55" s="85"/>
      <c r="H55" s="86"/>
    </row>
    <row r="56" spans="2:8">
      <c r="B56" s="55" t="s">
        <v>77</v>
      </c>
      <c r="C56" s="54"/>
      <c r="D56" s="97"/>
      <c r="E56" s="98"/>
      <c r="F56" s="98"/>
      <c r="G56" s="98"/>
      <c r="H56" s="99"/>
    </row>
    <row r="57" spans="2:8">
      <c r="B57" s="46">
        <v>9015</v>
      </c>
      <c r="C57" s="47"/>
      <c r="D57" s="84" t="s">
        <v>181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34" zoomScale="70" zoomScaleNormal="70" workbookViewId="0">
      <selection activeCell="N49" sqref="N49"/>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04" t="s">
        <v>14</v>
      </c>
      <c r="E1" s="105"/>
      <c r="F1" s="105"/>
      <c r="G1" s="105"/>
      <c r="H1" s="105"/>
      <c r="I1" s="105"/>
      <c r="J1" s="105"/>
      <c r="K1" s="105"/>
      <c r="L1" s="106"/>
    </row>
    <row r="2" spans="1:15" ht="13.5" customHeight="1">
      <c r="D2" s="30"/>
      <c r="E2" s="30"/>
      <c r="F2" s="30"/>
      <c r="G2" s="30"/>
      <c r="H2" s="30"/>
      <c r="I2" s="30"/>
      <c r="J2" s="30"/>
      <c r="K2" s="30"/>
      <c r="L2" s="2"/>
    </row>
    <row r="3" spans="1:15" ht="19.5" customHeight="1">
      <c r="D3" s="22" t="s">
        <v>0</v>
      </c>
      <c r="E3" s="23"/>
      <c r="F3" s="31" t="s">
        <v>313</v>
      </c>
      <c r="G3" s="28"/>
      <c r="I3" s="3"/>
      <c r="J3" s="32"/>
      <c r="K3" s="32"/>
      <c r="L3" s="32"/>
    </row>
    <row r="4" spans="1:15" ht="19.5" customHeight="1">
      <c r="D4" s="3" t="s">
        <v>68</v>
      </c>
      <c r="E4" s="24"/>
      <c r="F4" s="31" t="s">
        <v>314</v>
      </c>
      <c r="G4" s="28"/>
      <c r="I4" s="3"/>
      <c r="J4" s="32"/>
      <c r="K4" s="32"/>
      <c r="L4" s="32"/>
    </row>
    <row r="5" spans="1:15" ht="19.5" customHeight="1">
      <c r="D5" s="110" t="s">
        <v>67</v>
      </c>
      <c r="E5" s="111"/>
      <c r="F5" s="31">
        <v>137</v>
      </c>
      <c r="G5" s="28"/>
      <c r="I5" s="3"/>
      <c r="J5" s="32"/>
      <c r="K5" s="32"/>
      <c r="L5" s="32"/>
    </row>
    <row r="6" spans="1:15" ht="19.5" customHeight="1" thickBot="1">
      <c r="E6" s="3"/>
      <c r="F6" s="3"/>
      <c r="G6" s="3"/>
      <c r="H6" s="4"/>
      <c r="J6" s="112"/>
      <c r="K6" s="112"/>
      <c r="L6" s="112"/>
    </row>
    <row r="7" spans="1:15" ht="12.75" customHeight="1">
      <c r="B7" s="1">
        <f>MONTH(E9)</f>
        <v>12</v>
      </c>
      <c r="C7" s="123"/>
      <c r="D7" s="125">
        <v>44166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 customHeight="1" thickBot="1">
      <c r="A9" s="5">
        <f t="shared" ref="A9:A46" si="0">IF(OR(C9="f",C9="u",C9="F",C9="U"),"",IF(OR(B9=1,B9=2,B9=3,B9=4,B9=5),1,""))</f>
        <v>1</v>
      </c>
      <c r="B9" s="6">
        <f t="shared" ref="B9:B42" si="1">WEEKDAY(E9,2)</f>
        <v>2</v>
      </c>
      <c r="C9" s="7"/>
      <c r="D9" s="8" t="str">
        <f>IF(B9=1,"Mo",IF(B9=2,"Tue",IF(B9=3,"Wed",IF(B9=4,"Thu",IF(B9=5,"Fri",IF(B9=6,"Sat",IF(B9=7,"Sun","")))))))</f>
        <v>Tue</v>
      </c>
      <c r="E9" s="9">
        <f>+D7</f>
        <v>44166</v>
      </c>
      <c r="F9" s="10" t="s">
        <v>286</v>
      </c>
      <c r="G9" s="13">
        <v>9003</v>
      </c>
      <c r="H9" s="107" t="s">
        <v>315</v>
      </c>
      <c r="I9" s="107"/>
      <c r="J9" s="13" t="s">
        <v>69</v>
      </c>
      <c r="K9" s="13"/>
      <c r="L9" s="14">
        <v>8</v>
      </c>
    </row>
    <row r="10" spans="1:15" ht="29.1" customHeight="1" thickBot="1">
      <c r="A10" s="5">
        <f t="shared" si="0"/>
        <v>1</v>
      </c>
      <c r="B10" s="6">
        <f t="shared" si="1"/>
        <v>3</v>
      </c>
      <c r="C10" s="11"/>
      <c r="D10" s="8" t="str">
        <f>IF(B10=1,"Mo",IF(B10=2,"Tue",IF(B10=3,"Wed",IF(B10=4,"Thu",IF(B10=5,"Fri",IF(B10=6,"Sat",IF(B10=7,"Sun","")))))))</f>
        <v>Wed</v>
      </c>
      <c r="E10" s="12">
        <f>+E9+1</f>
        <v>44167</v>
      </c>
      <c r="F10" s="10" t="s">
        <v>286</v>
      </c>
      <c r="G10" s="13">
        <v>9003</v>
      </c>
      <c r="H10" s="107" t="s">
        <v>315</v>
      </c>
      <c r="I10" s="107"/>
      <c r="J10" s="13" t="s">
        <v>69</v>
      </c>
      <c r="K10" s="13"/>
      <c r="L10" s="14">
        <v>8</v>
      </c>
      <c r="N10" s="6" t="s">
        <v>70</v>
      </c>
      <c r="O10" s="2">
        <f>COUNTIF($G$9:$G$47, 9001)</f>
        <v>0</v>
      </c>
    </row>
    <row r="11" spans="1:15" ht="29.1" customHeight="1" thickBot="1">
      <c r="A11" s="5">
        <f t="shared" si="0"/>
        <v>1</v>
      </c>
      <c r="B11" s="6">
        <f t="shared" si="1"/>
        <v>4</v>
      </c>
      <c r="C11" s="11"/>
      <c r="D11" s="8" t="str">
        <f>IF(B11=1,"Mo",IF(B11=2,"Tue",IF(B11=3,"Wed",IF(B11=4,"Thu",IF(B11=5,"Fri",IF(B11=6,"Sat",IF(B11=7,"Sun","")))))))</f>
        <v>Thu</v>
      </c>
      <c r="E11" s="12">
        <f t="shared" ref="E11:E42" si="2">+E10+1</f>
        <v>44168</v>
      </c>
      <c r="F11" s="10" t="s">
        <v>286</v>
      </c>
      <c r="G11" s="13">
        <v>9003</v>
      </c>
      <c r="H11" s="107" t="s">
        <v>315</v>
      </c>
      <c r="I11" s="107"/>
      <c r="J11" s="13" t="s">
        <v>69</v>
      </c>
      <c r="K11" s="13"/>
      <c r="L11" s="14">
        <v>8</v>
      </c>
      <c r="N11" s="6" t="s">
        <v>12</v>
      </c>
      <c r="O11" s="2">
        <f>COUNTIF($G$9:$G$47,9003)+COUNTIF($G$9:$G$47,9004)</f>
        <v>29</v>
      </c>
    </row>
    <row r="12" spans="1:15" ht="29.1" customHeight="1" thickBot="1">
      <c r="A12" s="5">
        <f t="shared" si="0"/>
        <v>1</v>
      </c>
      <c r="B12" s="6">
        <f t="shared" si="1"/>
        <v>5</v>
      </c>
      <c r="C12" s="11"/>
      <c r="D12" s="8" t="str">
        <f t="shared" ref="D12:D44" si="3">IF(B12=1,"Mo",IF(B12=2,"Tue",IF(B12=3,"Wed",IF(B12=4,"Thu",IF(B12=5,"Fri",IF(B12=6,"Sat",IF(B12=7,"Sun","")))))))</f>
        <v>Fri</v>
      </c>
      <c r="E12" s="12">
        <f t="shared" si="2"/>
        <v>44169</v>
      </c>
      <c r="F12" s="10" t="s">
        <v>286</v>
      </c>
      <c r="G12" s="13">
        <v>9003</v>
      </c>
      <c r="H12" s="107" t="s">
        <v>315</v>
      </c>
      <c r="I12" s="107"/>
      <c r="J12" s="13" t="s">
        <v>69</v>
      </c>
      <c r="K12" s="13"/>
      <c r="L12" s="14">
        <v>9</v>
      </c>
      <c r="N12" s="1" t="s">
        <v>13</v>
      </c>
      <c r="O12" s="2">
        <f>COUNTIF($G$9:$G$47, 9005)</f>
        <v>0</v>
      </c>
    </row>
    <row r="13" spans="1:15" ht="29.1" customHeight="1" thickBot="1">
      <c r="A13" s="5" t="str">
        <f t="shared" si="0"/>
        <v/>
      </c>
      <c r="B13" s="6">
        <f t="shared" si="1"/>
        <v>6</v>
      </c>
      <c r="C13" s="11"/>
      <c r="D13" s="8" t="str">
        <f t="shared" si="3"/>
        <v>Sat</v>
      </c>
      <c r="E13" s="12">
        <f t="shared" si="2"/>
        <v>44170</v>
      </c>
      <c r="F13" s="10"/>
      <c r="G13" s="13"/>
      <c r="H13" s="107"/>
      <c r="I13" s="107"/>
      <c r="J13" s="13"/>
      <c r="K13" s="13"/>
      <c r="L13" s="14"/>
    </row>
    <row r="14" spans="1:15" ht="29.1" customHeight="1" thickBot="1">
      <c r="A14" s="5" t="str">
        <f t="shared" si="0"/>
        <v/>
      </c>
      <c r="B14" s="6">
        <f t="shared" si="1"/>
        <v>7</v>
      </c>
      <c r="C14" s="11"/>
      <c r="D14" s="8" t="str">
        <f t="shared" si="3"/>
        <v>Sun</v>
      </c>
      <c r="E14" s="12">
        <f t="shared" si="2"/>
        <v>44171</v>
      </c>
      <c r="F14" s="10"/>
      <c r="G14" s="13"/>
      <c r="H14" s="108"/>
      <c r="I14" s="108"/>
      <c r="J14" s="13"/>
      <c r="K14" s="13"/>
      <c r="L14" s="14"/>
    </row>
    <row r="15" spans="1:15" ht="29.1" customHeight="1" thickBot="1">
      <c r="A15" s="5">
        <f t="shared" si="0"/>
        <v>1</v>
      </c>
      <c r="B15" s="6">
        <f t="shared" si="1"/>
        <v>1</v>
      </c>
      <c r="C15" s="11"/>
      <c r="D15" s="8" t="str">
        <f t="shared" si="3"/>
        <v>Mo</v>
      </c>
      <c r="E15" s="12">
        <f t="shared" si="2"/>
        <v>44172</v>
      </c>
      <c r="F15" s="10"/>
      <c r="G15" s="13"/>
      <c r="H15" s="132" t="s">
        <v>279</v>
      </c>
      <c r="I15" s="132"/>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286</v>
      </c>
      <c r="G16" s="13">
        <v>9003</v>
      </c>
      <c r="H16" s="107" t="s">
        <v>315</v>
      </c>
      <c r="I16" s="107"/>
      <c r="J16" s="13" t="s">
        <v>69</v>
      </c>
      <c r="K16" s="13"/>
      <c r="L16" s="14">
        <v>9</v>
      </c>
    </row>
    <row r="17" spans="1:12" ht="29.1" customHeight="1" thickBot="1">
      <c r="A17" s="5">
        <f t="shared" si="0"/>
        <v>1</v>
      </c>
      <c r="B17" s="6">
        <f t="shared" si="1"/>
        <v>3</v>
      </c>
      <c r="C17" s="11"/>
      <c r="D17" s="8" t="str">
        <f>IF(B17=1,"Mo",IF(B17=2,"Tue",IF(B17=3,"Wed",IF(B17=4,"Thu",IF(B17=5,"Fri",IF(B17=6,"Sat",IF(B17=7,"Sun","")))))))</f>
        <v>Wed</v>
      </c>
      <c r="E17" s="12">
        <f t="shared" si="2"/>
        <v>44174</v>
      </c>
      <c r="F17" s="10" t="s">
        <v>286</v>
      </c>
      <c r="G17" s="13">
        <v>9003</v>
      </c>
      <c r="H17" s="107" t="s">
        <v>316</v>
      </c>
      <c r="I17" s="107"/>
      <c r="J17" s="13" t="s">
        <v>69</v>
      </c>
      <c r="K17" s="13"/>
      <c r="L17" s="14">
        <v>3</v>
      </c>
    </row>
    <row r="18" spans="1:12" ht="29.1" customHeight="1" thickBot="1">
      <c r="A18" s="5"/>
      <c r="B18" s="6"/>
      <c r="C18" s="11"/>
      <c r="D18" s="8" t="s">
        <v>317</v>
      </c>
      <c r="E18" s="12">
        <v>44174</v>
      </c>
      <c r="F18" s="10" t="s">
        <v>318</v>
      </c>
      <c r="G18" s="13">
        <v>9003</v>
      </c>
      <c r="H18" s="107" t="s">
        <v>315</v>
      </c>
      <c r="I18" s="107"/>
      <c r="J18" s="13" t="s">
        <v>69</v>
      </c>
      <c r="K18" s="13"/>
      <c r="L18" s="14">
        <v>6</v>
      </c>
    </row>
    <row r="19" spans="1:12" ht="29.1" customHeight="1" thickBot="1">
      <c r="A19" s="5">
        <f t="shared" si="0"/>
        <v>1</v>
      </c>
      <c r="B19" s="6">
        <f t="shared" si="1"/>
        <v>4</v>
      </c>
      <c r="C19" s="11"/>
      <c r="D19" s="8" t="str">
        <f>IF(B19=1,"Mo",IF(B19=2,"Tue",IF(B19=3,"Wed",IF(B19=4,"Thu",IF(B19=5,"Fri",IF(B19=6,"Sat",IF(B19=7,"Sun","")))))))</f>
        <v>Thu</v>
      </c>
      <c r="E19" s="12">
        <f>+E17+1</f>
        <v>44175</v>
      </c>
      <c r="F19" s="10"/>
      <c r="G19" s="13"/>
      <c r="H19" s="113" t="s">
        <v>278</v>
      </c>
      <c r="I19" s="114"/>
      <c r="J19" s="13"/>
      <c r="K19" s="13"/>
      <c r="L19" s="14"/>
    </row>
    <row r="20" spans="1:12" ht="29.1" customHeight="1" thickBot="1">
      <c r="A20" s="5">
        <f t="shared" si="0"/>
        <v>1</v>
      </c>
      <c r="B20" s="6">
        <f t="shared" si="1"/>
        <v>5</v>
      </c>
      <c r="C20" s="11"/>
      <c r="D20" s="8" t="str">
        <f t="shared" si="3"/>
        <v>Fri</v>
      </c>
      <c r="E20" s="12">
        <f t="shared" si="2"/>
        <v>44176</v>
      </c>
      <c r="F20" s="10" t="s">
        <v>320</v>
      </c>
      <c r="G20" s="13">
        <v>9003</v>
      </c>
      <c r="H20" s="107" t="s">
        <v>315</v>
      </c>
      <c r="I20" s="107"/>
      <c r="J20" s="13" t="s">
        <v>69</v>
      </c>
      <c r="K20" s="13"/>
      <c r="L20" s="14">
        <v>8</v>
      </c>
    </row>
    <row r="21" spans="1:12" ht="29.1" customHeight="1" thickBot="1">
      <c r="A21" s="5" t="str">
        <f t="shared" si="0"/>
        <v/>
      </c>
      <c r="B21" s="6">
        <f t="shared" si="1"/>
        <v>6</v>
      </c>
      <c r="C21" s="11"/>
      <c r="D21" s="8" t="str">
        <f t="shared" si="3"/>
        <v>Sat</v>
      </c>
      <c r="E21" s="12">
        <f t="shared" si="2"/>
        <v>44177</v>
      </c>
      <c r="F21" s="10"/>
      <c r="G21" s="13"/>
      <c r="H21" s="108"/>
      <c r="I21" s="108"/>
      <c r="J21" s="13"/>
      <c r="K21" s="13"/>
      <c r="L21" s="14"/>
    </row>
    <row r="22" spans="1:12" ht="29.1" customHeight="1" thickBot="1">
      <c r="A22" s="5" t="str">
        <f t="shared" si="0"/>
        <v/>
      </c>
      <c r="B22" s="6">
        <f t="shared" si="1"/>
        <v>7</v>
      </c>
      <c r="C22" s="11"/>
      <c r="D22" s="8" t="str">
        <f t="shared" si="3"/>
        <v>Sun</v>
      </c>
      <c r="E22" s="12">
        <f t="shared" si="2"/>
        <v>44178</v>
      </c>
      <c r="F22" s="10"/>
      <c r="G22" s="13"/>
      <c r="H22" s="109"/>
      <c r="I22" s="109"/>
      <c r="J22" s="13"/>
      <c r="K22" s="13"/>
      <c r="L22" s="14"/>
    </row>
    <row r="23" spans="1:12" ht="29.1" customHeight="1" thickBot="1">
      <c r="A23" s="5"/>
      <c r="B23" s="6"/>
      <c r="C23" s="11"/>
      <c r="D23" s="8" t="s">
        <v>334</v>
      </c>
      <c r="E23" s="12">
        <v>44179</v>
      </c>
      <c r="F23" s="10" t="s">
        <v>320</v>
      </c>
      <c r="G23" s="13">
        <v>9003</v>
      </c>
      <c r="H23" s="107" t="s">
        <v>315</v>
      </c>
      <c r="I23" s="107"/>
      <c r="J23" s="13" t="s">
        <v>69</v>
      </c>
      <c r="K23" s="13"/>
      <c r="L23" s="14">
        <v>4</v>
      </c>
    </row>
    <row r="24" spans="1:12" ht="29.1" customHeight="1" thickBot="1">
      <c r="A24" s="5"/>
      <c r="B24" s="6"/>
      <c r="C24" s="11"/>
      <c r="D24" s="8" t="s">
        <v>334</v>
      </c>
      <c r="E24" s="12">
        <v>44179</v>
      </c>
      <c r="F24" s="10" t="s">
        <v>294</v>
      </c>
      <c r="G24" s="13">
        <v>9003</v>
      </c>
      <c r="H24" s="61" t="s">
        <v>336</v>
      </c>
      <c r="I24" s="61"/>
      <c r="J24" s="13" t="s">
        <v>69</v>
      </c>
      <c r="K24" s="13"/>
      <c r="L24" s="14">
        <v>3</v>
      </c>
    </row>
    <row r="25" spans="1:12" ht="29.1" customHeight="1" thickBot="1">
      <c r="A25" s="5">
        <f t="shared" si="0"/>
        <v>1</v>
      </c>
      <c r="B25" s="6">
        <f t="shared" si="1"/>
        <v>1</v>
      </c>
      <c r="C25" s="11"/>
      <c r="D25" s="8" t="str">
        <f t="shared" si="3"/>
        <v>Mo</v>
      </c>
      <c r="E25" s="12">
        <f>+E22+1</f>
        <v>44179</v>
      </c>
      <c r="F25" s="10" t="s">
        <v>318</v>
      </c>
      <c r="G25" s="13">
        <v>9003</v>
      </c>
      <c r="H25" s="107" t="s">
        <v>315</v>
      </c>
      <c r="I25" s="107"/>
      <c r="J25" s="13" t="s">
        <v>69</v>
      </c>
      <c r="K25" s="13"/>
      <c r="L25" s="14">
        <v>2.5</v>
      </c>
    </row>
    <row r="26" spans="1:12" ht="29.1" customHeight="1" thickBot="1">
      <c r="A26" s="5">
        <f t="shared" si="0"/>
        <v>1</v>
      </c>
      <c r="B26" s="6">
        <f t="shared" si="1"/>
        <v>2</v>
      </c>
      <c r="C26" s="11"/>
      <c r="D26" s="8" t="str">
        <f t="shared" si="3"/>
        <v>Tue</v>
      </c>
      <c r="E26" s="12">
        <f t="shared" si="2"/>
        <v>44180</v>
      </c>
      <c r="F26" s="10" t="s">
        <v>318</v>
      </c>
      <c r="G26" s="13">
        <v>9003</v>
      </c>
      <c r="H26" s="107" t="s">
        <v>315</v>
      </c>
      <c r="I26" s="107"/>
      <c r="J26" s="13" t="s">
        <v>69</v>
      </c>
      <c r="K26" s="13"/>
      <c r="L26" s="14">
        <v>8</v>
      </c>
    </row>
    <row r="27" spans="1:12" ht="29.1" customHeight="1" thickBot="1">
      <c r="A27" s="5">
        <f t="shared" si="0"/>
        <v>1</v>
      </c>
      <c r="B27" s="6">
        <f t="shared" si="1"/>
        <v>3</v>
      </c>
      <c r="C27" s="11"/>
      <c r="D27" s="8" t="str">
        <f t="shared" si="3"/>
        <v>Wed</v>
      </c>
      <c r="E27" s="12">
        <f t="shared" si="2"/>
        <v>44181</v>
      </c>
      <c r="F27" s="10" t="s">
        <v>318</v>
      </c>
      <c r="G27" s="13">
        <v>9003</v>
      </c>
      <c r="H27" s="107" t="s">
        <v>315</v>
      </c>
      <c r="I27" s="107"/>
      <c r="J27" s="13" t="s">
        <v>69</v>
      </c>
      <c r="K27" s="13"/>
      <c r="L27" s="14">
        <v>8</v>
      </c>
    </row>
    <row r="28" spans="1:12" ht="29.1" customHeight="1" thickBot="1">
      <c r="A28" s="5">
        <f t="shared" si="0"/>
        <v>1</v>
      </c>
      <c r="B28" s="6">
        <f t="shared" si="1"/>
        <v>4</v>
      </c>
      <c r="C28" s="11"/>
      <c r="D28" s="8" t="str">
        <f t="shared" si="3"/>
        <v>Thu</v>
      </c>
      <c r="E28" s="12">
        <f t="shared" si="2"/>
        <v>44182</v>
      </c>
      <c r="F28" s="10" t="s">
        <v>318</v>
      </c>
      <c r="G28" s="13">
        <v>9003</v>
      </c>
      <c r="H28" s="107" t="s">
        <v>315</v>
      </c>
      <c r="I28" s="107"/>
      <c r="J28" s="13" t="s">
        <v>69</v>
      </c>
      <c r="K28" s="13"/>
      <c r="L28" s="14">
        <v>9</v>
      </c>
    </row>
    <row r="29" spans="1:12" ht="29.1" customHeight="1" thickBot="1">
      <c r="A29" s="5">
        <f t="shared" si="0"/>
        <v>1</v>
      </c>
      <c r="B29" s="6">
        <f t="shared" si="1"/>
        <v>5</v>
      </c>
      <c r="C29" s="11"/>
      <c r="D29" s="8" t="str">
        <f t="shared" si="3"/>
        <v>Fri</v>
      </c>
      <c r="E29" s="12">
        <f t="shared" si="2"/>
        <v>44183</v>
      </c>
      <c r="F29" s="10" t="s">
        <v>318</v>
      </c>
      <c r="G29" s="13">
        <v>9003</v>
      </c>
      <c r="H29" s="107" t="s">
        <v>315</v>
      </c>
      <c r="I29" s="107"/>
      <c r="J29" s="13" t="s">
        <v>69</v>
      </c>
      <c r="K29" s="13"/>
      <c r="L29" s="14">
        <v>8</v>
      </c>
    </row>
    <row r="30" spans="1:12" ht="29.1" customHeight="1" thickBot="1">
      <c r="A30" s="5"/>
      <c r="B30" s="6"/>
      <c r="C30" s="11"/>
      <c r="D30" s="8" t="s">
        <v>322</v>
      </c>
      <c r="E30" s="12">
        <v>43848</v>
      </c>
      <c r="F30" s="10" t="s">
        <v>323</v>
      </c>
      <c r="G30" s="13">
        <v>9003</v>
      </c>
      <c r="H30" s="61" t="s">
        <v>325</v>
      </c>
      <c r="I30" s="61"/>
      <c r="J30" s="13" t="s">
        <v>69</v>
      </c>
      <c r="K30" s="13"/>
      <c r="L30" s="14">
        <v>2</v>
      </c>
    </row>
    <row r="31" spans="1:12" ht="29.1" customHeight="1" thickBot="1">
      <c r="A31" s="5" t="str">
        <f t="shared" si="0"/>
        <v/>
      </c>
      <c r="B31" s="6">
        <f t="shared" si="1"/>
        <v>6</v>
      </c>
      <c r="C31" s="11"/>
      <c r="D31" s="8" t="str">
        <f t="shared" si="3"/>
        <v>Sat</v>
      </c>
      <c r="E31" s="12">
        <f>+E29+1</f>
        <v>44184</v>
      </c>
      <c r="F31" s="10"/>
      <c r="G31" s="13"/>
      <c r="H31" s="107"/>
      <c r="I31" s="107"/>
      <c r="J31" s="13"/>
      <c r="K31" s="13"/>
      <c r="L31" s="14"/>
    </row>
    <row r="32" spans="1:12" ht="29.1" customHeight="1" thickBot="1">
      <c r="A32" s="5" t="str">
        <f t="shared" si="0"/>
        <v/>
      </c>
      <c r="B32" s="6">
        <f t="shared" si="1"/>
        <v>7</v>
      </c>
      <c r="C32" s="11"/>
      <c r="D32" s="8" t="str">
        <f t="shared" si="3"/>
        <v>Sun</v>
      </c>
      <c r="E32" s="12">
        <f t="shared" si="2"/>
        <v>44185</v>
      </c>
      <c r="F32" s="10" t="s">
        <v>318</v>
      </c>
      <c r="G32" s="13">
        <v>9003</v>
      </c>
      <c r="H32" s="107" t="s">
        <v>315</v>
      </c>
      <c r="I32" s="107"/>
      <c r="J32" s="13" t="s">
        <v>326</v>
      </c>
      <c r="K32" s="13"/>
      <c r="L32" s="14">
        <v>5</v>
      </c>
    </row>
    <row r="33" spans="1:12" ht="29.1" customHeight="1" thickBot="1">
      <c r="A33" s="5">
        <f t="shared" si="0"/>
        <v>1</v>
      </c>
      <c r="B33" s="6">
        <f t="shared" si="1"/>
        <v>1</v>
      </c>
      <c r="C33" s="11"/>
      <c r="D33" s="8" t="str">
        <f t="shared" si="3"/>
        <v>Mo</v>
      </c>
      <c r="E33" s="12">
        <f t="shared" si="2"/>
        <v>44186</v>
      </c>
      <c r="F33" s="10" t="s">
        <v>318</v>
      </c>
      <c r="G33" s="13">
        <v>9003</v>
      </c>
      <c r="H33" s="107" t="s">
        <v>315</v>
      </c>
      <c r="I33" s="107"/>
      <c r="J33" s="13" t="s">
        <v>69</v>
      </c>
      <c r="K33" s="13"/>
      <c r="L33" s="14">
        <v>15</v>
      </c>
    </row>
    <row r="34" spans="1:12" ht="29.1" customHeight="1" thickBot="1">
      <c r="A34" s="5">
        <f t="shared" si="0"/>
        <v>1</v>
      </c>
      <c r="B34" s="6">
        <f t="shared" si="1"/>
        <v>2</v>
      </c>
      <c r="C34" s="11"/>
      <c r="D34" s="8" t="str">
        <f t="shared" si="3"/>
        <v>Tue</v>
      </c>
      <c r="E34" s="12">
        <f t="shared" si="2"/>
        <v>44187</v>
      </c>
      <c r="F34" s="10" t="s">
        <v>318</v>
      </c>
      <c r="G34" s="13">
        <v>9003</v>
      </c>
      <c r="H34" s="107" t="s">
        <v>327</v>
      </c>
      <c r="I34" s="107"/>
      <c r="J34" s="13" t="s">
        <v>69</v>
      </c>
      <c r="K34" s="13"/>
      <c r="L34" s="14">
        <v>5</v>
      </c>
    </row>
    <row r="35" spans="1:12" ht="29.1" customHeight="1" thickBot="1">
      <c r="A35" s="5"/>
      <c r="B35" s="6"/>
      <c r="C35" s="11"/>
      <c r="D35" s="8" t="s">
        <v>328</v>
      </c>
      <c r="E35" s="12">
        <v>44187</v>
      </c>
      <c r="F35" s="10" t="s">
        <v>323</v>
      </c>
      <c r="G35" s="13">
        <v>9003</v>
      </c>
      <c r="H35" s="107" t="s">
        <v>315</v>
      </c>
      <c r="I35" s="107"/>
      <c r="J35" s="13" t="s">
        <v>69</v>
      </c>
      <c r="K35" s="13"/>
      <c r="L35" s="14">
        <v>4</v>
      </c>
    </row>
    <row r="36" spans="1:12" ht="29.1" customHeight="1" thickBot="1">
      <c r="A36" s="5">
        <f t="shared" si="0"/>
        <v>1</v>
      </c>
      <c r="B36" s="6">
        <f t="shared" si="1"/>
        <v>3</v>
      </c>
      <c r="C36" s="11"/>
      <c r="D36" s="8" t="str">
        <f t="shared" si="3"/>
        <v>Wed</v>
      </c>
      <c r="E36" s="12">
        <f>+E34+1</f>
        <v>44188</v>
      </c>
      <c r="F36" s="10" t="s">
        <v>323</v>
      </c>
      <c r="G36" s="13">
        <v>9003</v>
      </c>
      <c r="H36" s="107" t="s">
        <v>315</v>
      </c>
      <c r="I36" s="107"/>
      <c r="J36" s="13" t="s">
        <v>69</v>
      </c>
      <c r="K36" s="13"/>
      <c r="L36" s="14">
        <v>9</v>
      </c>
    </row>
    <row r="37" spans="1:12" ht="29.1" customHeight="1" thickBot="1">
      <c r="A37" s="5">
        <f t="shared" si="0"/>
        <v>1</v>
      </c>
      <c r="B37" s="6">
        <f t="shared" si="1"/>
        <v>4</v>
      </c>
      <c r="C37" s="11"/>
      <c r="D37" s="8" t="str">
        <f t="shared" si="3"/>
        <v>Thu</v>
      </c>
      <c r="E37" s="12">
        <f t="shared" si="2"/>
        <v>44189</v>
      </c>
      <c r="F37" s="10" t="s">
        <v>323</v>
      </c>
      <c r="G37" s="13">
        <v>9003</v>
      </c>
      <c r="H37" s="107" t="s">
        <v>329</v>
      </c>
      <c r="I37" s="107"/>
      <c r="J37" s="13" t="s">
        <v>69</v>
      </c>
      <c r="K37" s="13"/>
      <c r="L37" s="14">
        <v>11</v>
      </c>
    </row>
    <row r="38" spans="1:12" ht="29.1" customHeight="1" thickBot="1">
      <c r="A38" s="5">
        <f t="shared" si="0"/>
        <v>1</v>
      </c>
      <c r="B38" s="6">
        <f t="shared" si="1"/>
        <v>5</v>
      </c>
      <c r="C38" s="11"/>
      <c r="D38" s="8" t="str">
        <f t="shared" si="3"/>
        <v>Fri</v>
      </c>
      <c r="E38" s="12">
        <f t="shared" si="2"/>
        <v>44190</v>
      </c>
      <c r="F38" s="10" t="s">
        <v>323</v>
      </c>
      <c r="G38" s="13">
        <v>9003</v>
      </c>
      <c r="H38" s="107" t="s">
        <v>330</v>
      </c>
      <c r="I38" s="107"/>
      <c r="J38" s="13" t="s">
        <v>69</v>
      </c>
      <c r="K38" s="13"/>
      <c r="L38" s="14">
        <v>4</v>
      </c>
    </row>
    <row r="39" spans="1:12" ht="29.1" customHeight="1" thickBot="1">
      <c r="A39" s="5"/>
      <c r="B39" s="6"/>
      <c r="C39" s="11"/>
      <c r="D39" s="8" t="s">
        <v>322</v>
      </c>
      <c r="E39" s="12">
        <v>44190</v>
      </c>
      <c r="F39" s="10" t="s">
        <v>296</v>
      </c>
      <c r="G39" s="13">
        <v>9003</v>
      </c>
      <c r="H39" s="61" t="s">
        <v>331</v>
      </c>
      <c r="I39" s="61"/>
      <c r="J39" s="13" t="s">
        <v>69</v>
      </c>
      <c r="K39" s="13"/>
      <c r="L39" s="14">
        <v>4</v>
      </c>
    </row>
    <row r="40" spans="1:12" ht="29.1" customHeight="1" thickBot="1">
      <c r="A40" s="5" t="str">
        <f t="shared" si="0"/>
        <v/>
      </c>
      <c r="B40" s="6">
        <f t="shared" si="1"/>
        <v>6</v>
      </c>
      <c r="C40" s="11"/>
      <c r="D40" s="8" t="str">
        <f t="shared" si="3"/>
        <v>Sat</v>
      </c>
      <c r="E40" s="12">
        <f>+E38+1</f>
        <v>44191</v>
      </c>
      <c r="F40" s="10"/>
      <c r="G40" s="13"/>
      <c r="H40" s="107"/>
      <c r="I40" s="107"/>
      <c r="J40" s="13"/>
      <c r="K40" s="13"/>
      <c r="L40" s="14"/>
    </row>
    <row r="41" spans="1:12" ht="29.1" customHeight="1" thickBot="1">
      <c r="A41" s="5" t="str">
        <f t="shared" si="0"/>
        <v/>
      </c>
      <c r="B41" s="6">
        <f t="shared" si="1"/>
        <v>7</v>
      </c>
      <c r="C41" s="11"/>
      <c r="D41" s="8" t="str">
        <f t="shared" si="3"/>
        <v>Sun</v>
      </c>
      <c r="E41" s="12">
        <f t="shared" si="2"/>
        <v>44192</v>
      </c>
      <c r="F41" s="10"/>
      <c r="G41" s="13"/>
      <c r="H41" s="107"/>
      <c r="I41" s="107"/>
      <c r="J41" s="13"/>
      <c r="K41" s="13"/>
      <c r="L41" s="14"/>
    </row>
    <row r="42" spans="1:12" ht="29.1" customHeight="1" thickBot="1">
      <c r="A42" s="5">
        <f t="shared" si="0"/>
        <v>1</v>
      </c>
      <c r="B42" s="6">
        <f t="shared" si="1"/>
        <v>1</v>
      </c>
      <c r="C42" s="11"/>
      <c r="D42" s="8" t="str">
        <f t="shared" si="3"/>
        <v>Mo</v>
      </c>
      <c r="E42" s="12">
        <f t="shared" si="2"/>
        <v>44193</v>
      </c>
      <c r="F42" s="10" t="s">
        <v>296</v>
      </c>
      <c r="G42" s="13">
        <v>9003</v>
      </c>
      <c r="H42" s="61" t="s">
        <v>331</v>
      </c>
      <c r="I42" s="61"/>
      <c r="J42" s="13" t="s">
        <v>69</v>
      </c>
      <c r="K42" s="13"/>
      <c r="L42" s="14">
        <v>4</v>
      </c>
    </row>
    <row r="43" spans="1:12" ht="29.1" customHeight="1" thickBot="1">
      <c r="A43" s="5"/>
      <c r="B43" s="6"/>
      <c r="C43" s="11"/>
      <c r="D43" s="8" t="s">
        <v>334</v>
      </c>
      <c r="E43" s="15">
        <v>44193</v>
      </c>
      <c r="F43" s="10" t="s">
        <v>248</v>
      </c>
      <c r="G43" s="13">
        <v>9003</v>
      </c>
      <c r="H43" s="61" t="s">
        <v>331</v>
      </c>
      <c r="I43" s="61"/>
      <c r="J43" s="13" t="s">
        <v>69</v>
      </c>
      <c r="K43" s="13"/>
      <c r="L43" s="14">
        <v>4</v>
      </c>
    </row>
    <row r="44" spans="1:12" ht="29.1" customHeight="1" thickBot="1">
      <c r="A44" s="5">
        <f t="shared" si="0"/>
        <v>1</v>
      </c>
      <c r="B44" s="6">
        <f>WEEKDAY(E42+1,2)</f>
        <v>2</v>
      </c>
      <c r="C44" s="11"/>
      <c r="D44" s="8" t="str">
        <f t="shared" si="3"/>
        <v>Tue</v>
      </c>
      <c r="E44" s="15">
        <f>IF(MONTH(E42+1)&gt;MONTH(E42),"",E42+1)</f>
        <v>44194</v>
      </c>
      <c r="F44" s="10" t="s">
        <v>248</v>
      </c>
      <c r="G44" s="13">
        <v>9003</v>
      </c>
      <c r="H44" s="61" t="s">
        <v>331</v>
      </c>
      <c r="I44" s="61"/>
      <c r="J44" s="13" t="s">
        <v>69</v>
      </c>
      <c r="K44" s="13"/>
      <c r="L44" s="14">
        <v>6</v>
      </c>
    </row>
    <row r="45" spans="1:12" ht="29.1" customHeight="1" thickBot="1">
      <c r="A45" s="5"/>
      <c r="B45" s="6"/>
      <c r="C45" s="11"/>
      <c r="D45" s="8" t="s">
        <v>337</v>
      </c>
      <c r="E45" s="15">
        <v>44194</v>
      </c>
      <c r="F45" s="10" t="s">
        <v>277</v>
      </c>
      <c r="G45" s="13">
        <v>9003</v>
      </c>
      <c r="H45" s="61" t="s">
        <v>331</v>
      </c>
      <c r="I45" s="61"/>
      <c r="J45" s="13" t="s">
        <v>69</v>
      </c>
      <c r="K45" s="13"/>
      <c r="L45" s="14">
        <v>2</v>
      </c>
    </row>
    <row r="46" spans="1:12" ht="29.1" customHeight="1" thickBot="1">
      <c r="A46" s="5">
        <f t="shared" si="0"/>
        <v>1</v>
      </c>
      <c r="B46" s="6">
        <f>WEEKDAY(E42+1,2)</f>
        <v>2</v>
      </c>
      <c r="C46" s="11"/>
      <c r="D46" s="8" t="s">
        <v>317</v>
      </c>
      <c r="E46" s="15">
        <f>IF(MONTH(E44+1)&gt;MONTH(E44),"",E44+1)</f>
        <v>44195</v>
      </c>
      <c r="F46" s="10" t="s">
        <v>277</v>
      </c>
      <c r="G46" s="13">
        <v>9003</v>
      </c>
      <c r="H46" s="61" t="s">
        <v>331</v>
      </c>
      <c r="I46" s="61"/>
      <c r="J46" s="13" t="s">
        <v>69</v>
      </c>
      <c r="K46" s="13"/>
      <c r="L46" s="14">
        <v>8</v>
      </c>
    </row>
    <row r="47" spans="1:12" ht="29.1" customHeight="1" thickBot="1">
      <c r="A47" s="5">
        <f t="shared" ref="A47" si="4">IF(OR(C47="f",C47="u",C47="F",C47="U"),"",IF(OR(B47=1,B47=2,B47=3,B47=4,B47=5),1,""))</f>
        <v>1</v>
      </c>
      <c r="B47" s="6">
        <f>WEEKDAY(E44+1,2)</f>
        <v>3</v>
      </c>
      <c r="C47" s="11"/>
      <c r="D47" s="8" t="s">
        <v>335</v>
      </c>
      <c r="E47" s="15">
        <f>IF(MONTH(E46+1)&gt;MONTH(E46),"",E46+1)</f>
        <v>44196</v>
      </c>
      <c r="F47" s="10"/>
      <c r="G47" s="37"/>
      <c r="H47" s="113" t="s">
        <v>280</v>
      </c>
      <c r="I47" s="114"/>
      <c r="J47" s="13"/>
      <c r="K47" s="13"/>
      <c r="L47" s="14"/>
    </row>
    <row r="48" spans="1:12" ht="30" customHeight="1" thickBot="1">
      <c r="D48" s="16"/>
      <c r="E48" s="18"/>
      <c r="F48" s="38"/>
      <c r="G48" s="39"/>
      <c r="H48" s="40"/>
      <c r="I48" s="36" t="s">
        <v>1</v>
      </c>
      <c r="J48" s="20"/>
      <c r="K48" s="17"/>
      <c r="L48" s="21">
        <f>SUM(L9:L47)</f>
        <v>184.5</v>
      </c>
    </row>
    <row r="49" spans="4:12" ht="30" customHeight="1" thickBot="1">
      <c r="D49" s="16"/>
      <c r="E49" s="17"/>
      <c r="F49" s="29"/>
      <c r="G49" s="29"/>
      <c r="H49" s="29"/>
      <c r="I49" s="19" t="s">
        <v>2</v>
      </c>
      <c r="J49" s="20"/>
      <c r="K49" s="17"/>
      <c r="L49" s="21">
        <f>SUM(L48/8)</f>
        <v>23.0625</v>
      </c>
    </row>
  </sheetData>
  <mergeCells count="42">
    <mergeCell ref="H35:I35"/>
    <mergeCell ref="H23:I23"/>
    <mergeCell ref="H47:I47"/>
    <mergeCell ref="C7:C8"/>
    <mergeCell ref="D7:E8"/>
    <mergeCell ref="F7:F8"/>
    <mergeCell ref="G7:G8"/>
    <mergeCell ref="H22:I22"/>
    <mergeCell ref="H20:I20"/>
    <mergeCell ref="H14:I14"/>
    <mergeCell ref="H15:I15"/>
    <mergeCell ref="H16:I16"/>
    <mergeCell ref="H29:I29"/>
    <mergeCell ref="H37:I37"/>
    <mergeCell ref="H31:I31"/>
    <mergeCell ref="H33:I33"/>
    <mergeCell ref="H32:I32"/>
    <mergeCell ref="J6:L6"/>
    <mergeCell ref="H17:I17"/>
    <mergeCell ref="H19:I19"/>
    <mergeCell ref="J7:J8"/>
    <mergeCell ref="K7:K8"/>
    <mergeCell ref="H7:I8"/>
    <mergeCell ref="H13:I13"/>
    <mergeCell ref="L7:L8"/>
    <mergeCell ref="H11:I11"/>
    <mergeCell ref="H9:I9"/>
    <mergeCell ref="H18:I18"/>
    <mergeCell ref="D1:L1"/>
    <mergeCell ref="H40:I40"/>
    <mergeCell ref="H41:I41"/>
    <mergeCell ref="H21:I21"/>
    <mergeCell ref="H12:I12"/>
    <mergeCell ref="H34:I34"/>
    <mergeCell ref="H36:I36"/>
    <mergeCell ref="H25:I25"/>
    <mergeCell ref="H26:I26"/>
    <mergeCell ref="H10:I10"/>
    <mergeCell ref="H38:I38"/>
    <mergeCell ref="H27:I27"/>
    <mergeCell ref="H28:I28"/>
    <mergeCell ref="D5:E5"/>
  </mergeCells>
  <phoneticPr fontId="0" type="noConversion"/>
  <conditionalFormatting sqref="C9:C45">
    <cfRule type="expression" dxfId="187" priority="2260" stopIfTrue="1">
      <formula>IF($A9=1,B9,)</formula>
    </cfRule>
    <cfRule type="expression" dxfId="186" priority="2261" stopIfTrue="1">
      <formula>IF($A9="",B9,)</formula>
    </cfRule>
  </conditionalFormatting>
  <conditionalFormatting sqref="E9">
    <cfRule type="expression" dxfId="185" priority="2262" stopIfTrue="1">
      <formula>IF($A9="",B9,"")</formula>
    </cfRule>
  </conditionalFormatting>
  <conditionalFormatting sqref="E10:E17 E19:E23 E25:E45">
    <cfRule type="expression" dxfId="184" priority="2263" stopIfTrue="1">
      <formula>IF($A10&lt;&gt;1,B10,"")</formula>
    </cfRule>
  </conditionalFormatting>
  <conditionalFormatting sqref="D9:D17 D19:D23 D25:D45">
    <cfRule type="expression" dxfId="183" priority="2264" stopIfTrue="1">
      <formula>IF($A9="",B9,)</formula>
    </cfRule>
  </conditionalFormatting>
  <conditionalFormatting sqref="G10 G13:G15 G19 G21:G22 G31 G40:G41">
    <cfRule type="expression" dxfId="182" priority="2265" stopIfTrue="1">
      <formula>#REF!="Freelancer"</formula>
    </cfRule>
    <cfRule type="expression" dxfId="181" priority="2266" stopIfTrue="1">
      <formula>#REF!="DTC Int. Staff"</formula>
    </cfRule>
  </conditionalFormatting>
  <conditionalFormatting sqref="G15 G19">
    <cfRule type="expression" dxfId="180" priority="2258" stopIfTrue="1">
      <formula>$F$5="Freelancer"</formula>
    </cfRule>
    <cfRule type="expression" dxfId="179" priority="2259" stopIfTrue="1">
      <formula>$F$5="DTC Int. Staff"</formula>
    </cfRule>
  </conditionalFormatting>
  <conditionalFormatting sqref="G10">
    <cfRule type="expression" dxfId="178" priority="208" stopIfTrue="1">
      <formula>#REF!="Freelancer"</formula>
    </cfRule>
    <cfRule type="expression" dxfId="177" priority="209" stopIfTrue="1">
      <formula>#REF!="DTC Int. Staff"</formula>
    </cfRule>
  </conditionalFormatting>
  <conditionalFormatting sqref="G10">
    <cfRule type="expression" dxfId="176" priority="206" stopIfTrue="1">
      <formula>$F$5="Freelancer"</formula>
    </cfRule>
    <cfRule type="expression" dxfId="175" priority="207" stopIfTrue="1">
      <formula>$F$5="DTC Int. Staff"</formula>
    </cfRule>
  </conditionalFormatting>
  <conditionalFormatting sqref="C47">
    <cfRule type="expression" dxfId="174" priority="198" stopIfTrue="1">
      <formula>IF($A47=1,B47,)</formula>
    </cfRule>
    <cfRule type="expression" dxfId="173" priority="199" stopIfTrue="1">
      <formula>IF($A47="",B47,)</formula>
    </cfRule>
  </conditionalFormatting>
  <conditionalFormatting sqref="D47">
    <cfRule type="expression" dxfId="172" priority="201" stopIfTrue="1">
      <formula>IF($A47="",B47,)</formula>
    </cfRule>
  </conditionalFormatting>
  <conditionalFormatting sqref="C46">
    <cfRule type="expression" dxfId="171" priority="190" stopIfTrue="1">
      <formula>IF($A46=1,B46,)</formula>
    </cfRule>
    <cfRule type="expression" dxfId="170" priority="191" stopIfTrue="1">
      <formula>IF($A46="",B46,)</formula>
    </cfRule>
  </conditionalFormatting>
  <conditionalFormatting sqref="E46">
    <cfRule type="expression" dxfId="168" priority="189" stopIfTrue="1">
      <formula>IF($A46&lt;&gt;1,B46,"")</formula>
    </cfRule>
  </conditionalFormatting>
  <conditionalFormatting sqref="E47">
    <cfRule type="expression" dxfId="167" priority="188" stopIfTrue="1">
      <formula>IF($A47&lt;&gt;1,B47,"")</formula>
    </cfRule>
  </conditionalFormatting>
  <conditionalFormatting sqref="G9">
    <cfRule type="expression" dxfId="166" priority="180" stopIfTrue="1">
      <formula>#REF!="Freelancer"</formula>
    </cfRule>
    <cfRule type="expression" dxfId="165" priority="181" stopIfTrue="1">
      <formula>#REF!="DTC Int. Staff"</formula>
    </cfRule>
  </conditionalFormatting>
  <conditionalFormatting sqref="G9">
    <cfRule type="expression" dxfId="164" priority="178" stopIfTrue="1">
      <formula>#REF!="Freelancer"</formula>
    </cfRule>
    <cfRule type="expression" dxfId="163" priority="179" stopIfTrue="1">
      <formula>#REF!="DTC Int. Staff"</formula>
    </cfRule>
  </conditionalFormatting>
  <conditionalFormatting sqref="G9">
    <cfRule type="expression" dxfId="162" priority="176" stopIfTrue="1">
      <formula>$F$5="Freelancer"</formula>
    </cfRule>
    <cfRule type="expression" dxfId="161" priority="177" stopIfTrue="1">
      <formula>$F$5="DTC Int. Staff"</formula>
    </cfRule>
  </conditionalFormatting>
  <conditionalFormatting sqref="G11">
    <cfRule type="expression" dxfId="160" priority="174" stopIfTrue="1">
      <formula>#REF!="Freelancer"</formula>
    </cfRule>
    <cfRule type="expression" dxfId="159" priority="175" stopIfTrue="1">
      <formula>#REF!="DTC Int. Staff"</formula>
    </cfRule>
  </conditionalFormatting>
  <conditionalFormatting sqref="G11">
    <cfRule type="expression" dxfId="158" priority="172" stopIfTrue="1">
      <formula>#REF!="Freelancer"</formula>
    </cfRule>
    <cfRule type="expression" dxfId="157" priority="173" stopIfTrue="1">
      <formula>#REF!="DTC Int. Staff"</formula>
    </cfRule>
  </conditionalFormatting>
  <conditionalFormatting sqref="G11">
    <cfRule type="expression" dxfId="156" priority="170" stopIfTrue="1">
      <formula>$F$5="Freelancer"</formula>
    </cfRule>
    <cfRule type="expression" dxfId="155" priority="171" stopIfTrue="1">
      <formula>$F$5="DTC Int. Staff"</formula>
    </cfRule>
  </conditionalFormatting>
  <conditionalFormatting sqref="G12">
    <cfRule type="expression" dxfId="154" priority="168" stopIfTrue="1">
      <formula>#REF!="Freelancer"</formula>
    </cfRule>
    <cfRule type="expression" dxfId="153" priority="169" stopIfTrue="1">
      <formula>#REF!="DTC Int. Staff"</formula>
    </cfRule>
  </conditionalFormatting>
  <conditionalFormatting sqref="G12">
    <cfRule type="expression" dxfId="152" priority="166" stopIfTrue="1">
      <formula>#REF!="Freelancer"</formula>
    </cfRule>
    <cfRule type="expression" dxfId="151" priority="167" stopIfTrue="1">
      <formula>#REF!="DTC Int. Staff"</formula>
    </cfRule>
  </conditionalFormatting>
  <conditionalFormatting sqref="G12">
    <cfRule type="expression" dxfId="150" priority="164" stopIfTrue="1">
      <formula>$F$5="Freelancer"</formula>
    </cfRule>
    <cfRule type="expression" dxfId="149" priority="165" stopIfTrue="1">
      <formula>$F$5="DTC Int. Staff"</formula>
    </cfRule>
  </conditionalFormatting>
  <conditionalFormatting sqref="G16">
    <cfRule type="expression" dxfId="148" priority="162" stopIfTrue="1">
      <formula>#REF!="Freelancer"</formula>
    </cfRule>
    <cfRule type="expression" dxfId="147" priority="163" stopIfTrue="1">
      <formula>#REF!="DTC Int. Staff"</formula>
    </cfRule>
  </conditionalFormatting>
  <conditionalFormatting sqref="G16">
    <cfRule type="expression" dxfId="146" priority="160" stopIfTrue="1">
      <formula>#REF!="Freelancer"</formula>
    </cfRule>
    <cfRule type="expression" dxfId="145" priority="161" stopIfTrue="1">
      <formula>#REF!="DTC Int. Staff"</formula>
    </cfRule>
  </conditionalFormatting>
  <conditionalFormatting sqref="G16">
    <cfRule type="expression" dxfId="144" priority="158" stopIfTrue="1">
      <formula>$F$5="Freelancer"</formula>
    </cfRule>
    <cfRule type="expression" dxfId="143" priority="159" stopIfTrue="1">
      <formula>$F$5="DTC Int. Staff"</formula>
    </cfRule>
  </conditionalFormatting>
  <conditionalFormatting sqref="G17">
    <cfRule type="expression" dxfId="142" priority="156" stopIfTrue="1">
      <formula>#REF!="Freelancer"</formula>
    </cfRule>
    <cfRule type="expression" dxfId="141" priority="157" stopIfTrue="1">
      <formula>#REF!="DTC Int. Staff"</formula>
    </cfRule>
  </conditionalFormatting>
  <conditionalFormatting sqref="G17">
    <cfRule type="expression" dxfId="140" priority="154" stopIfTrue="1">
      <formula>#REF!="Freelancer"</formula>
    </cfRule>
    <cfRule type="expression" dxfId="139" priority="155" stopIfTrue="1">
      <formula>#REF!="DTC Int. Staff"</formula>
    </cfRule>
  </conditionalFormatting>
  <conditionalFormatting sqref="G17">
    <cfRule type="expression" dxfId="138" priority="152" stopIfTrue="1">
      <formula>$F$5="Freelancer"</formula>
    </cfRule>
    <cfRule type="expression" dxfId="137" priority="153" stopIfTrue="1">
      <formula>$F$5="DTC Int. Staff"</formula>
    </cfRule>
  </conditionalFormatting>
  <conditionalFormatting sqref="E18">
    <cfRule type="expression" dxfId="136" priority="150" stopIfTrue="1">
      <formula>IF($A18&lt;&gt;1,B18,"")</formula>
    </cfRule>
  </conditionalFormatting>
  <conditionalFormatting sqref="D18">
    <cfRule type="expression" dxfId="135" priority="151" stopIfTrue="1">
      <formula>IF($A18="",B18,)</formula>
    </cfRule>
  </conditionalFormatting>
  <conditionalFormatting sqref="G18">
    <cfRule type="expression" dxfId="134" priority="148" stopIfTrue="1">
      <formula>#REF!="Freelancer"</formula>
    </cfRule>
    <cfRule type="expression" dxfId="133" priority="149" stopIfTrue="1">
      <formula>#REF!="DTC Int. Staff"</formula>
    </cfRule>
  </conditionalFormatting>
  <conditionalFormatting sqref="G18">
    <cfRule type="expression" dxfId="132" priority="146" stopIfTrue="1">
      <formula>#REF!="Freelancer"</formula>
    </cfRule>
    <cfRule type="expression" dxfId="131" priority="147" stopIfTrue="1">
      <formula>#REF!="DTC Int. Staff"</formula>
    </cfRule>
  </conditionalFormatting>
  <conditionalFormatting sqref="G18">
    <cfRule type="expression" dxfId="130" priority="144" stopIfTrue="1">
      <formula>$F$5="Freelancer"</formula>
    </cfRule>
    <cfRule type="expression" dxfId="129" priority="145" stopIfTrue="1">
      <formula>$F$5="DTC Int. Staff"</formula>
    </cfRule>
  </conditionalFormatting>
  <conditionalFormatting sqref="G20">
    <cfRule type="expression" dxfId="128" priority="142" stopIfTrue="1">
      <formula>#REF!="Freelancer"</formula>
    </cfRule>
    <cfRule type="expression" dxfId="127" priority="143" stopIfTrue="1">
      <formula>#REF!="DTC Int. Staff"</formula>
    </cfRule>
  </conditionalFormatting>
  <conditionalFormatting sqref="G20">
    <cfRule type="expression" dxfId="126" priority="140" stopIfTrue="1">
      <formula>#REF!="Freelancer"</formula>
    </cfRule>
    <cfRule type="expression" dxfId="125" priority="141" stopIfTrue="1">
      <formula>#REF!="DTC Int. Staff"</formula>
    </cfRule>
  </conditionalFormatting>
  <conditionalFormatting sqref="G20">
    <cfRule type="expression" dxfId="124" priority="138" stopIfTrue="1">
      <formula>$F$5="Freelancer"</formula>
    </cfRule>
    <cfRule type="expression" dxfId="123" priority="139" stopIfTrue="1">
      <formula>$F$5="DTC Int. Staff"</formula>
    </cfRule>
  </conditionalFormatting>
  <conditionalFormatting sqref="G25">
    <cfRule type="expression" dxfId="122" priority="136" stopIfTrue="1">
      <formula>#REF!="Freelancer"</formula>
    </cfRule>
    <cfRule type="expression" dxfId="121" priority="137" stopIfTrue="1">
      <formula>#REF!="DTC Int. Staff"</formula>
    </cfRule>
  </conditionalFormatting>
  <conditionalFormatting sqref="G25">
    <cfRule type="expression" dxfId="120" priority="134" stopIfTrue="1">
      <formula>#REF!="Freelancer"</formula>
    </cfRule>
    <cfRule type="expression" dxfId="119" priority="135" stopIfTrue="1">
      <formula>#REF!="DTC Int. Staff"</formula>
    </cfRule>
  </conditionalFormatting>
  <conditionalFormatting sqref="G25">
    <cfRule type="expression" dxfId="118" priority="132" stopIfTrue="1">
      <formula>$F$5="Freelancer"</formula>
    </cfRule>
    <cfRule type="expression" dxfId="117" priority="133" stopIfTrue="1">
      <formula>$F$5="DTC Int. Staff"</formula>
    </cfRule>
  </conditionalFormatting>
  <conditionalFormatting sqref="G26">
    <cfRule type="expression" dxfId="116" priority="130" stopIfTrue="1">
      <formula>#REF!="Freelancer"</formula>
    </cfRule>
    <cfRule type="expression" dxfId="115" priority="131" stopIfTrue="1">
      <formula>#REF!="DTC Int. Staff"</formula>
    </cfRule>
  </conditionalFormatting>
  <conditionalFormatting sqref="G26">
    <cfRule type="expression" dxfId="114" priority="128" stopIfTrue="1">
      <formula>#REF!="Freelancer"</formula>
    </cfRule>
    <cfRule type="expression" dxfId="113" priority="129" stopIfTrue="1">
      <formula>#REF!="DTC Int. Staff"</formula>
    </cfRule>
  </conditionalFormatting>
  <conditionalFormatting sqref="G26">
    <cfRule type="expression" dxfId="112" priority="126" stopIfTrue="1">
      <formula>$F$5="Freelancer"</formula>
    </cfRule>
    <cfRule type="expression" dxfId="111" priority="127" stopIfTrue="1">
      <formula>$F$5="DTC Int. Staff"</formula>
    </cfRule>
  </conditionalFormatting>
  <conditionalFormatting sqref="G27">
    <cfRule type="expression" dxfId="110" priority="124" stopIfTrue="1">
      <formula>#REF!="Freelancer"</formula>
    </cfRule>
    <cfRule type="expression" dxfId="109" priority="125" stopIfTrue="1">
      <formula>#REF!="DTC Int. Staff"</formula>
    </cfRule>
  </conditionalFormatting>
  <conditionalFormatting sqref="G27">
    <cfRule type="expression" dxfId="108" priority="122" stopIfTrue="1">
      <formula>#REF!="Freelancer"</formula>
    </cfRule>
    <cfRule type="expression" dxfId="107" priority="123" stopIfTrue="1">
      <formula>#REF!="DTC Int. Staff"</formula>
    </cfRule>
  </conditionalFormatting>
  <conditionalFormatting sqref="G27">
    <cfRule type="expression" dxfId="106" priority="120" stopIfTrue="1">
      <formula>$F$5="Freelancer"</formula>
    </cfRule>
    <cfRule type="expression" dxfId="105" priority="121" stopIfTrue="1">
      <formula>$F$5="DTC Int. Staff"</formula>
    </cfRule>
  </conditionalFormatting>
  <conditionalFormatting sqref="G28">
    <cfRule type="expression" dxfId="104" priority="118" stopIfTrue="1">
      <formula>#REF!="Freelancer"</formula>
    </cfRule>
    <cfRule type="expression" dxfId="103" priority="119" stopIfTrue="1">
      <formula>#REF!="DTC Int. Staff"</formula>
    </cfRule>
  </conditionalFormatting>
  <conditionalFormatting sqref="G28">
    <cfRule type="expression" dxfId="102" priority="116" stopIfTrue="1">
      <formula>#REF!="Freelancer"</formula>
    </cfRule>
    <cfRule type="expression" dxfId="101" priority="117" stopIfTrue="1">
      <formula>#REF!="DTC Int. Staff"</formula>
    </cfRule>
  </conditionalFormatting>
  <conditionalFormatting sqref="G28">
    <cfRule type="expression" dxfId="100" priority="114" stopIfTrue="1">
      <formula>$F$5="Freelancer"</formula>
    </cfRule>
    <cfRule type="expression" dxfId="99" priority="115" stopIfTrue="1">
      <formula>$F$5="DTC Int. Staff"</formula>
    </cfRule>
  </conditionalFormatting>
  <conditionalFormatting sqref="G29:G30">
    <cfRule type="expression" dxfId="98" priority="112" stopIfTrue="1">
      <formula>#REF!="Freelancer"</formula>
    </cfRule>
    <cfRule type="expression" dxfId="97" priority="113" stopIfTrue="1">
      <formula>#REF!="DTC Int. Staff"</formula>
    </cfRule>
  </conditionalFormatting>
  <conditionalFormatting sqref="G29:G30">
    <cfRule type="expression" dxfId="96" priority="110" stopIfTrue="1">
      <formula>#REF!="Freelancer"</formula>
    </cfRule>
    <cfRule type="expression" dxfId="95" priority="111" stopIfTrue="1">
      <formula>#REF!="DTC Int. Staff"</formula>
    </cfRule>
  </conditionalFormatting>
  <conditionalFormatting sqref="G29:G30">
    <cfRule type="expression" dxfId="94" priority="108" stopIfTrue="1">
      <formula>$F$5="Freelancer"</formula>
    </cfRule>
    <cfRule type="expression" dxfId="93" priority="109" stopIfTrue="1">
      <formula>$F$5="DTC Int. Staff"</formula>
    </cfRule>
  </conditionalFormatting>
  <conditionalFormatting sqref="G33">
    <cfRule type="expression" dxfId="92" priority="106" stopIfTrue="1">
      <formula>#REF!="Freelancer"</formula>
    </cfRule>
    <cfRule type="expression" dxfId="91" priority="107" stopIfTrue="1">
      <formula>#REF!="DTC Int. Staff"</formula>
    </cfRule>
  </conditionalFormatting>
  <conditionalFormatting sqref="G33">
    <cfRule type="expression" dxfId="90" priority="104" stopIfTrue="1">
      <formula>#REF!="Freelancer"</formula>
    </cfRule>
    <cfRule type="expression" dxfId="89" priority="105" stopIfTrue="1">
      <formula>#REF!="DTC Int. Staff"</formula>
    </cfRule>
  </conditionalFormatting>
  <conditionalFormatting sqref="G33">
    <cfRule type="expression" dxfId="88" priority="102" stopIfTrue="1">
      <formula>$F$5="Freelancer"</formula>
    </cfRule>
    <cfRule type="expression" dxfId="87" priority="103" stopIfTrue="1">
      <formula>$F$5="DTC Int. Staff"</formula>
    </cfRule>
  </conditionalFormatting>
  <conditionalFormatting sqref="G32">
    <cfRule type="expression" dxfId="86" priority="100" stopIfTrue="1">
      <formula>#REF!="Freelancer"</formula>
    </cfRule>
    <cfRule type="expression" dxfId="85" priority="101" stopIfTrue="1">
      <formula>#REF!="DTC Int. Staff"</formula>
    </cfRule>
  </conditionalFormatting>
  <conditionalFormatting sqref="G32">
    <cfRule type="expression" dxfId="84" priority="98" stopIfTrue="1">
      <formula>#REF!="Freelancer"</formula>
    </cfRule>
    <cfRule type="expression" dxfId="83" priority="99" stopIfTrue="1">
      <formula>#REF!="DTC Int. Staff"</formula>
    </cfRule>
  </conditionalFormatting>
  <conditionalFormatting sqref="G32">
    <cfRule type="expression" dxfId="82" priority="96" stopIfTrue="1">
      <formula>$F$5="Freelancer"</formula>
    </cfRule>
    <cfRule type="expression" dxfId="81" priority="97" stopIfTrue="1">
      <formula>$F$5="DTC Int. Staff"</formula>
    </cfRule>
  </conditionalFormatting>
  <conditionalFormatting sqref="G34">
    <cfRule type="expression" dxfId="80" priority="94" stopIfTrue="1">
      <formula>#REF!="Freelancer"</formula>
    </cfRule>
    <cfRule type="expression" dxfId="79" priority="95" stopIfTrue="1">
      <formula>#REF!="DTC Int. Staff"</formula>
    </cfRule>
  </conditionalFormatting>
  <conditionalFormatting sqref="G34">
    <cfRule type="expression" dxfId="78" priority="92" stopIfTrue="1">
      <formula>#REF!="Freelancer"</formula>
    </cfRule>
    <cfRule type="expression" dxfId="77" priority="93" stopIfTrue="1">
      <formula>#REF!="DTC Int. Staff"</formula>
    </cfRule>
  </conditionalFormatting>
  <conditionalFormatting sqref="G34">
    <cfRule type="expression" dxfId="76" priority="90" stopIfTrue="1">
      <formula>$F$5="Freelancer"</formula>
    </cfRule>
    <cfRule type="expression" dxfId="75" priority="91" stopIfTrue="1">
      <formula>$F$5="DTC Int. Staff"</formula>
    </cfRule>
  </conditionalFormatting>
  <conditionalFormatting sqref="G35">
    <cfRule type="expression" dxfId="74" priority="88" stopIfTrue="1">
      <formula>#REF!="Freelancer"</formula>
    </cfRule>
    <cfRule type="expression" dxfId="73" priority="89" stopIfTrue="1">
      <formula>#REF!="DTC Int. Staff"</formula>
    </cfRule>
  </conditionalFormatting>
  <conditionalFormatting sqref="G35">
    <cfRule type="expression" dxfId="72" priority="86" stopIfTrue="1">
      <formula>#REF!="Freelancer"</formula>
    </cfRule>
    <cfRule type="expression" dxfId="71" priority="87" stopIfTrue="1">
      <formula>#REF!="DTC Int. Staff"</formula>
    </cfRule>
  </conditionalFormatting>
  <conditionalFormatting sqref="G35">
    <cfRule type="expression" dxfId="70" priority="84" stopIfTrue="1">
      <formula>$F$5="Freelancer"</formula>
    </cfRule>
    <cfRule type="expression" dxfId="69" priority="85" stopIfTrue="1">
      <formula>$F$5="DTC Int. Staff"</formula>
    </cfRule>
  </conditionalFormatting>
  <conditionalFormatting sqref="G36">
    <cfRule type="expression" dxfId="68" priority="82" stopIfTrue="1">
      <formula>#REF!="Freelancer"</formula>
    </cfRule>
    <cfRule type="expression" dxfId="67" priority="83" stopIfTrue="1">
      <formula>#REF!="DTC Int. Staff"</formula>
    </cfRule>
  </conditionalFormatting>
  <conditionalFormatting sqref="G36">
    <cfRule type="expression" dxfId="66" priority="80" stopIfTrue="1">
      <formula>#REF!="Freelancer"</formula>
    </cfRule>
    <cfRule type="expression" dxfId="65" priority="81" stopIfTrue="1">
      <formula>#REF!="DTC Int. Staff"</formula>
    </cfRule>
  </conditionalFormatting>
  <conditionalFormatting sqref="G36">
    <cfRule type="expression" dxfId="64" priority="78" stopIfTrue="1">
      <formula>$F$5="Freelancer"</formula>
    </cfRule>
    <cfRule type="expression" dxfId="63" priority="79" stopIfTrue="1">
      <formula>$F$5="DTC Int. Staff"</formula>
    </cfRule>
  </conditionalFormatting>
  <conditionalFormatting sqref="G37">
    <cfRule type="expression" dxfId="62" priority="76" stopIfTrue="1">
      <formula>#REF!="Freelancer"</formula>
    </cfRule>
    <cfRule type="expression" dxfId="61" priority="77" stopIfTrue="1">
      <formula>#REF!="DTC Int. Staff"</formula>
    </cfRule>
  </conditionalFormatting>
  <conditionalFormatting sqref="G37">
    <cfRule type="expression" dxfId="60" priority="74" stopIfTrue="1">
      <formula>#REF!="Freelancer"</formula>
    </cfRule>
    <cfRule type="expression" dxfId="59" priority="75" stopIfTrue="1">
      <formula>#REF!="DTC Int. Staff"</formula>
    </cfRule>
  </conditionalFormatting>
  <conditionalFormatting sqref="G37">
    <cfRule type="expression" dxfId="58" priority="72" stopIfTrue="1">
      <formula>$F$5="Freelancer"</formula>
    </cfRule>
    <cfRule type="expression" dxfId="57" priority="73" stopIfTrue="1">
      <formula>$F$5="DTC Int. Staff"</formula>
    </cfRule>
  </conditionalFormatting>
  <conditionalFormatting sqref="G38:G39">
    <cfRule type="expression" dxfId="56" priority="70" stopIfTrue="1">
      <formula>#REF!="Freelancer"</formula>
    </cfRule>
    <cfRule type="expression" dxfId="55" priority="71" stopIfTrue="1">
      <formula>#REF!="DTC Int. Staff"</formula>
    </cfRule>
  </conditionalFormatting>
  <conditionalFormatting sqref="G38:G39">
    <cfRule type="expression" dxfId="54" priority="68" stopIfTrue="1">
      <formula>#REF!="Freelancer"</formula>
    </cfRule>
    <cfRule type="expression" dxfId="53" priority="69" stopIfTrue="1">
      <formula>#REF!="DTC Int. Staff"</formula>
    </cfRule>
  </conditionalFormatting>
  <conditionalFormatting sqref="G38:G39">
    <cfRule type="expression" dxfId="52" priority="66" stopIfTrue="1">
      <formula>$F$5="Freelancer"</formula>
    </cfRule>
    <cfRule type="expression" dxfId="51" priority="67" stopIfTrue="1">
      <formula>$F$5="DTC Int. Staff"</formula>
    </cfRule>
  </conditionalFormatting>
  <conditionalFormatting sqref="G43">
    <cfRule type="expression" dxfId="50" priority="46" stopIfTrue="1">
      <formula>#REF!="Freelancer"</formula>
    </cfRule>
    <cfRule type="expression" dxfId="49" priority="47" stopIfTrue="1">
      <formula>#REF!="DTC Int. Staff"</formula>
    </cfRule>
  </conditionalFormatting>
  <conditionalFormatting sqref="G43">
    <cfRule type="expression" dxfId="48" priority="44" stopIfTrue="1">
      <formula>#REF!="Freelancer"</formula>
    </cfRule>
    <cfRule type="expression" dxfId="47" priority="45" stopIfTrue="1">
      <formula>#REF!="DTC Int. Staff"</formula>
    </cfRule>
  </conditionalFormatting>
  <conditionalFormatting sqref="G43">
    <cfRule type="expression" dxfId="46" priority="42" stopIfTrue="1">
      <formula>$F$5="Freelancer"</formula>
    </cfRule>
    <cfRule type="expression" dxfId="45" priority="43" stopIfTrue="1">
      <formula>$F$5="DTC Int. Staff"</formula>
    </cfRule>
  </conditionalFormatting>
  <conditionalFormatting sqref="G23:G24">
    <cfRule type="expression" dxfId="32" priority="32" stopIfTrue="1">
      <formula>#REF!="Freelancer"</formula>
    </cfRule>
    <cfRule type="expression" dxfId="31" priority="33" stopIfTrue="1">
      <formula>#REF!="DTC Int. Staff"</formula>
    </cfRule>
  </conditionalFormatting>
  <conditionalFormatting sqref="G23:G24">
    <cfRule type="expression" dxfId="30" priority="30" stopIfTrue="1">
      <formula>#REF!="Freelancer"</formula>
    </cfRule>
    <cfRule type="expression" dxfId="29" priority="31" stopIfTrue="1">
      <formula>#REF!="DTC Int. Staff"</formula>
    </cfRule>
  </conditionalFormatting>
  <conditionalFormatting sqref="G23:G24">
    <cfRule type="expression" dxfId="28" priority="28" stopIfTrue="1">
      <formula>$F$5="Freelancer"</formula>
    </cfRule>
    <cfRule type="expression" dxfId="27" priority="29" stopIfTrue="1">
      <formula>$F$5="DTC Int. Staff"</formula>
    </cfRule>
  </conditionalFormatting>
  <conditionalFormatting sqref="G44">
    <cfRule type="expression" dxfId="26" priority="26" stopIfTrue="1">
      <formula>#REF!="Freelancer"</formula>
    </cfRule>
    <cfRule type="expression" dxfId="25" priority="27" stopIfTrue="1">
      <formula>#REF!="DTC Int. Staff"</formula>
    </cfRule>
  </conditionalFormatting>
  <conditionalFormatting sqref="G44">
    <cfRule type="expression" dxfId="24" priority="24" stopIfTrue="1">
      <formula>#REF!="Freelancer"</formula>
    </cfRule>
    <cfRule type="expression" dxfId="23" priority="25" stopIfTrue="1">
      <formula>#REF!="DTC Int. Staff"</formula>
    </cfRule>
  </conditionalFormatting>
  <conditionalFormatting sqref="G44">
    <cfRule type="expression" dxfId="22" priority="22" stopIfTrue="1">
      <formula>$F$5="Freelancer"</formula>
    </cfRule>
    <cfRule type="expression" dxfId="21" priority="23" stopIfTrue="1">
      <formula>$F$5="DTC Int. Staff"</formula>
    </cfRule>
  </conditionalFormatting>
  <conditionalFormatting sqref="D46">
    <cfRule type="expression" dxfId="20" priority="21" stopIfTrue="1">
      <formula>IF($A46="",B46,)</formula>
    </cfRule>
  </conditionalFormatting>
  <conditionalFormatting sqref="E24">
    <cfRule type="expression" dxfId="19" priority="19" stopIfTrue="1">
      <formula>IF($A24&lt;&gt;1,B24,"")</formula>
    </cfRule>
  </conditionalFormatting>
  <conditionalFormatting sqref="D24">
    <cfRule type="expression" dxfId="18" priority="20" stopIfTrue="1">
      <formula>IF($A24="",B24,)</formula>
    </cfRule>
  </conditionalFormatting>
  <conditionalFormatting sqref="G42">
    <cfRule type="expression" dxfId="17" priority="17" stopIfTrue="1">
      <formula>#REF!="Freelancer"</formula>
    </cfRule>
    <cfRule type="expression" dxfId="16" priority="18" stopIfTrue="1">
      <formula>#REF!="DTC Int. Staff"</formula>
    </cfRule>
  </conditionalFormatting>
  <conditionalFormatting sqref="G42">
    <cfRule type="expression" dxfId="15" priority="15" stopIfTrue="1">
      <formula>#REF!="Freelancer"</formula>
    </cfRule>
    <cfRule type="expression" dxfId="14" priority="16" stopIfTrue="1">
      <formula>#REF!="DTC Int. Staff"</formula>
    </cfRule>
  </conditionalFormatting>
  <conditionalFormatting sqref="G42">
    <cfRule type="expression" dxfId="13" priority="13" stopIfTrue="1">
      <formula>$F$5="Freelancer"</formula>
    </cfRule>
    <cfRule type="expression" dxfId="12" priority="14" stopIfTrue="1">
      <formula>$F$5="DTC Int. Staff"</formula>
    </cfRule>
  </conditionalFormatting>
  <conditionalFormatting sqref="G46">
    <cfRule type="expression" dxfId="11" priority="11" stopIfTrue="1">
      <formula>#REF!="Freelancer"</formula>
    </cfRule>
    <cfRule type="expression" dxfId="10" priority="12" stopIfTrue="1">
      <formula>#REF!="DTC Int. Staff"</formula>
    </cfRule>
  </conditionalFormatting>
  <conditionalFormatting sqref="G46">
    <cfRule type="expression" dxfId="9" priority="9" stopIfTrue="1">
      <formula>#REF!="Freelancer"</formula>
    </cfRule>
    <cfRule type="expression" dxfId="8" priority="10" stopIfTrue="1">
      <formula>#REF!="DTC Int. Staff"</formula>
    </cfRule>
  </conditionalFormatting>
  <conditionalFormatting sqref="G46">
    <cfRule type="expression" dxfId="7" priority="7" stopIfTrue="1">
      <formula>$F$5="Freelancer"</formula>
    </cfRule>
    <cfRule type="expression" dxfId="6" priority="8" stopIfTrue="1">
      <formula>$F$5="DTC Int. Staff"</formula>
    </cfRule>
  </conditionalFormatting>
  <conditionalFormatting sqref="G45">
    <cfRule type="expression" dxfId="5" priority="5" stopIfTrue="1">
      <formula>#REF!="Freelancer"</formula>
    </cfRule>
    <cfRule type="expression" dxfId="4" priority="6" stopIfTrue="1">
      <formula>#REF!="DTC Int. Staff"</formula>
    </cfRule>
  </conditionalFormatting>
  <conditionalFormatting sqref="G45">
    <cfRule type="expression" dxfId="3" priority="3" stopIfTrue="1">
      <formula>#REF!="Freelancer"</formula>
    </cfRule>
    <cfRule type="expression" dxfId="2" priority="4" stopIfTrue="1">
      <formula>#REF!="DTC Int. Staff"</formula>
    </cfRule>
  </conditionalFormatting>
  <conditionalFormatting sqref="G4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5"/>
  <sheetViews>
    <sheetView topLeftCell="A16" workbookViewId="0">
      <selection activeCell="B31" sqref="B31"/>
    </sheetView>
  </sheetViews>
  <sheetFormatPr defaultColWidth="11.44140625" defaultRowHeight="13.2"/>
  <cols>
    <col min="1" max="1" width="13.44140625" style="25" bestFit="1" customWidth="1"/>
    <col min="2" max="2" width="29.21875" style="25" bestFit="1" customWidth="1"/>
    <col min="3" max="3" width="3.44140625" style="35" customWidth="1"/>
    <col min="4" max="4" width="13.5546875" bestFit="1" customWidth="1"/>
    <col min="5" max="5" width="30.5546875" bestFit="1" customWidth="1"/>
  </cols>
  <sheetData>
    <row r="1" spans="1:14">
      <c r="A1" s="27" t="s">
        <v>6</v>
      </c>
      <c r="B1" s="27" t="s">
        <v>7</v>
      </c>
      <c r="C1" s="34"/>
      <c r="D1" s="27" t="s">
        <v>15</v>
      </c>
      <c r="E1" s="27" t="s">
        <v>8</v>
      </c>
    </row>
    <row r="2" spans="1:14">
      <c r="A2" s="45" t="s">
        <v>292</v>
      </c>
      <c r="B2" s="25" t="s">
        <v>312</v>
      </c>
      <c r="D2" s="26">
        <v>9001</v>
      </c>
      <c r="E2" s="25" t="s">
        <v>71</v>
      </c>
    </row>
    <row r="3" spans="1:14">
      <c r="A3" s="45" t="s">
        <v>293</v>
      </c>
      <c r="B3" s="25" t="s">
        <v>311</v>
      </c>
      <c r="D3" s="26">
        <v>9002</v>
      </c>
      <c r="E3" s="25" t="s">
        <v>134</v>
      </c>
    </row>
    <row r="4" spans="1:14">
      <c r="A4" s="45" t="s">
        <v>294</v>
      </c>
      <c r="B4" s="25" t="s">
        <v>310</v>
      </c>
      <c r="D4" s="26">
        <v>9003</v>
      </c>
      <c r="E4" s="25" t="s">
        <v>135</v>
      </c>
    </row>
    <row r="5" spans="1:14">
      <c r="A5" s="45" t="s">
        <v>295</v>
      </c>
      <c r="B5" s="25" t="s">
        <v>309</v>
      </c>
      <c r="D5" s="26">
        <v>9004</v>
      </c>
      <c r="E5" s="25" t="s">
        <v>136</v>
      </c>
    </row>
    <row r="6" spans="1:14">
      <c r="A6" s="45" t="s">
        <v>296</v>
      </c>
      <c r="B6" s="25" t="s">
        <v>308</v>
      </c>
      <c r="D6" s="26">
        <v>9005</v>
      </c>
      <c r="E6" s="25" t="s">
        <v>72</v>
      </c>
    </row>
    <row r="7" spans="1:14">
      <c r="A7" s="45" t="s">
        <v>291</v>
      </c>
      <c r="B7" s="25" t="s">
        <v>307</v>
      </c>
      <c r="D7" s="26">
        <v>9007</v>
      </c>
      <c r="E7" s="25" t="s">
        <v>73</v>
      </c>
    </row>
    <row r="8" spans="1:14">
      <c r="A8" s="45" t="s">
        <v>290</v>
      </c>
      <c r="B8" s="25" t="s">
        <v>306</v>
      </c>
      <c r="D8" s="26">
        <v>9008</v>
      </c>
      <c r="E8" s="25" t="s">
        <v>74</v>
      </c>
    </row>
    <row r="9" spans="1:14">
      <c r="A9" s="45" t="s">
        <v>289</v>
      </c>
      <c r="B9" s="25" t="s">
        <v>305</v>
      </c>
      <c r="D9" s="26">
        <v>9010</v>
      </c>
      <c r="E9" s="25" t="s">
        <v>75</v>
      </c>
    </row>
    <row r="10" spans="1:14">
      <c r="A10" s="45" t="s">
        <v>288</v>
      </c>
      <c r="B10" s="25" t="s">
        <v>304</v>
      </c>
      <c r="D10" s="26">
        <v>9013</v>
      </c>
      <c r="E10" s="25" t="s">
        <v>76</v>
      </c>
    </row>
    <row r="11" spans="1:14">
      <c r="A11" s="45" t="s">
        <v>287</v>
      </c>
      <c r="B11" s="25" t="s">
        <v>303</v>
      </c>
      <c r="D11" s="26">
        <v>9014</v>
      </c>
      <c r="E11" s="25" t="s">
        <v>77</v>
      </c>
    </row>
    <row r="12" spans="1:14">
      <c r="A12" s="45" t="s">
        <v>286</v>
      </c>
      <c r="B12" s="25" t="s">
        <v>302</v>
      </c>
      <c r="D12" s="26">
        <v>9015</v>
      </c>
      <c r="E12" s="25" t="s">
        <v>78</v>
      </c>
    </row>
    <row r="13" spans="1:14">
      <c r="A13" s="45" t="s">
        <v>285</v>
      </c>
      <c r="B13" s="25" t="s">
        <v>301</v>
      </c>
    </row>
    <row r="14" spans="1:14">
      <c r="A14" s="45" t="s">
        <v>284</v>
      </c>
      <c r="B14" s="25" t="s">
        <v>300</v>
      </c>
      <c r="N14" s="33"/>
    </row>
    <row r="15" spans="1:14">
      <c r="A15" s="45" t="s">
        <v>283</v>
      </c>
      <c r="B15" s="25" t="s">
        <v>299</v>
      </c>
    </row>
    <row r="16" spans="1:14">
      <c r="A16" s="45" t="s">
        <v>282</v>
      </c>
      <c r="B16" s="25" t="s">
        <v>298</v>
      </c>
    </row>
    <row r="17" spans="1:14">
      <c r="A17" s="45" t="s">
        <v>281</v>
      </c>
      <c r="B17" s="25" t="s">
        <v>297</v>
      </c>
      <c r="D17" s="26"/>
    </row>
    <row r="18" spans="1:14">
      <c r="A18" s="45" t="s">
        <v>277</v>
      </c>
      <c r="B18" s="25" t="s">
        <v>332</v>
      </c>
      <c r="D18" s="26"/>
    </row>
    <row r="19" spans="1:14">
      <c r="A19" s="45" t="s">
        <v>268</v>
      </c>
      <c r="B19" s="25" t="s">
        <v>276</v>
      </c>
      <c r="D19" s="26"/>
    </row>
    <row r="20" spans="1:14">
      <c r="A20" s="45" t="s">
        <v>267</v>
      </c>
      <c r="B20" s="25" t="s">
        <v>275</v>
      </c>
      <c r="D20" s="26"/>
    </row>
    <row r="21" spans="1:14">
      <c r="A21" s="45" t="s">
        <v>266</v>
      </c>
      <c r="B21" s="25" t="s">
        <v>274</v>
      </c>
      <c r="D21" s="26"/>
    </row>
    <row r="22" spans="1:14">
      <c r="A22" s="45" t="s">
        <v>265</v>
      </c>
      <c r="B22" s="25" t="s">
        <v>273</v>
      </c>
      <c r="D22" s="26"/>
    </row>
    <row r="23" spans="1:14">
      <c r="A23" s="45" t="s">
        <v>264</v>
      </c>
      <c r="B23" s="25" t="s">
        <v>272</v>
      </c>
      <c r="D23" s="26"/>
    </row>
    <row r="24" spans="1:14">
      <c r="A24" s="45" t="s">
        <v>263</v>
      </c>
      <c r="B24" s="25" t="s">
        <v>271</v>
      </c>
      <c r="D24" s="26"/>
    </row>
    <row r="25" spans="1:14">
      <c r="A25" s="45" t="s">
        <v>262</v>
      </c>
      <c r="B25" s="25" t="s">
        <v>270</v>
      </c>
      <c r="D25" s="26"/>
    </row>
    <row r="26" spans="1:14">
      <c r="A26" s="45" t="s">
        <v>261</v>
      </c>
      <c r="B26" s="25" t="s">
        <v>269</v>
      </c>
      <c r="D26" s="26"/>
    </row>
    <row r="27" spans="1:14">
      <c r="A27" s="45" t="s">
        <v>252</v>
      </c>
      <c r="B27" s="25" t="s">
        <v>259</v>
      </c>
    </row>
    <row r="28" spans="1:14">
      <c r="A28" s="45" t="s">
        <v>251</v>
      </c>
      <c r="B28" s="25" t="s">
        <v>258</v>
      </c>
    </row>
    <row r="29" spans="1:14">
      <c r="A29" s="45" t="s">
        <v>250</v>
      </c>
      <c r="B29" s="25" t="s">
        <v>257</v>
      </c>
    </row>
    <row r="30" spans="1:14">
      <c r="A30" s="45" t="s">
        <v>249</v>
      </c>
      <c r="B30" s="25" t="s">
        <v>256</v>
      </c>
    </row>
    <row r="31" spans="1:14">
      <c r="A31" s="45" t="s">
        <v>248</v>
      </c>
      <c r="B31" s="25" t="s">
        <v>333</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row r="133" spans="1:2">
      <c r="A133" s="45" t="s">
        <v>318</v>
      </c>
      <c r="B133" s="25" t="s">
        <v>319</v>
      </c>
    </row>
    <row r="134" spans="1:2">
      <c r="A134" s="45" t="s">
        <v>320</v>
      </c>
      <c r="B134" s="25" t="s">
        <v>321</v>
      </c>
    </row>
    <row r="135" spans="1:2">
      <c r="A135" s="45" t="s">
        <v>323</v>
      </c>
      <c r="B135" s="25" t="s">
        <v>324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7" r:id="rId13" display="https://bo.timeconsulting.co.th/?mod=project-edit&amp;id=127" xr:uid="{8EF9D43F-5BA6-4D84-B58F-038C440ADD07}"/>
    <hyperlink ref="B16" r:id="rId14" display="https://bo.timeconsulting.co.th/?mod=project-edit&amp;id=128" xr:uid="{A002B32E-1839-4F6A-871A-E330FB661480}"/>
    <hyperlink ref="B15" r:id="rId15" display="https://bo.timeconsulting.co.th/?mod=project-edit&amp;id=129" xr:uid="{9F8999E3-345A-4AC1-88EF-7EE03C8A947F}"/>
    <hyperlink ref="B14" r:id="rId16" display="https://bo.timeconsulting.co.th/?mod=project-edit&amp;id=130" xr:uid="{C5D663BF-EA98-485A-B5C0-5D0F5B8B8C3E}"/>
    <hyperlink ref="B13" r:id="rId17" display="https://bo.timeconsulting.co.th/?mod=project-edit&amp;id=131" xr:uid="{93AAF9D1-6DF8-40EF-958C-8CAEAB623107}"/>
    <hyperlink ref="B12" r:id="rId18" display="https://bo.timeconsulting.co.th/?mod=project-edit&amp;id=132" xr:uid="{143C464E-7727-4EEF-8740-161666EB5E94}"/>
    <hyperlink ref="B11" r:id="rId19" display="https://bo.timeconsulting.co.th/?mod=project-edit&amp;id=133" xr:uid="{28812239-8F3D-43D6-A0FB-A93E4AFA8936}"/>
    <hyperlink ref="B10" r:id="rId20" display="https://bo.timeconsulting.co.th/?mod=project-edit&amp;id=134" xr:uid="{90A0A879-F7A8-41A3-978B-D6AE75F69657}"/>
    <hyperlink ref="B9" r:id="rId21" display="https://bo.timeconsulting.co.th/?mod=project-edit&amp;id=135" xr:uid="{9BFDE58B-F915-409B-915E-45C2F2AE39C9}"/>
    <hyperlink ref="B8" r:id="rId22" display="https://bo.timeconsulting.co.th/?mod=project-edit&amp;id=136" xr:uid="{42AFEF2C-C7EB-454D-A7EA-C4FCF8719F84}"/>
    <hyperlink ref="B7" r:id="rId23" display="https://bo.timeconsulting.co.th/?mod=project-edit&amp;id=137" xr:uid="{14FDA104-3B50-420E-870B-A939F0328272}"/>
    <hyperlink ref="B6" r:id="rId24" display="https://bo.timeconsulting.co.th/?mod=project-edit&amp;id=138" xr:uid="{35FF140E-2CCB-4947-A5F4-EE193E9DEFDD}"/>
    <hyperlink ref="B5" r:id="rId25" display="https://bo.timeconsulting.co.th/?mod=project-edit&amp;id=139" xr:uid="{F56373AB-BE01-462B-914F-7B969E3DB00A}"/>
    <hyperlink ref="B4" r:id="rId26" display="https://bo.timeconsulting.co.th/?mod=project-edit&amp;id=140" xr:uid="{212AA86C-41D9-4F83-8640-291717CDD4A5}"/>
    <hyperlink ref="B3" r:id="rId27" display="https://bo.timeconsulting.co.th/?mod=project-edit&amp;id=141" xr:uid="{DD5EED20-68A0-4D8F-833E-5EAC392AFC25}"/>
    <hyperlink ref="B2" r:id="rId28" display="https://bo.timeconsulting.co.th/?mod=project-edit&amp;id=142" xr:uid="{2602C877-3ADB-4147-BFA4-C325F5F42AE3}"/>
  </hyperlinks>
  <pageMargins left="0.75" right="0.75" top="1" bottom="1" header="0.4921259845" footer="0.4921259845"/>
  <pageSetup paperSize="9" orientation="portrait" r:id="rId29"/>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2021-01-11T05:44:01Z</dcterms:modified>
</cp:coreProperties>
</file>