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ownloads\"/>
    </mc:Choice>
  </mc:AlternateContent>
  <xr:revisionPtr revIDLastSave="0" documentId="13_ncr:1_{C8D5F31F-ECC8-4698-AEF1-4F020622D231}" xr6:coauthVersionLast="47" xr6:coauthVersionMax="47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Summary (Jan to June)" sheetId="43" state="hidden" r:id="rId2"/>
    <sheet name="06_June" sheetId="49" r:id="rId3"/>
  </sheets>
  <externalReferences>
    <externalReference r:id="rId4"/>
    <externalReference r:id="rId5"/>
  </externalReferences>
  <definedNames>
    <definedName name="_xlnm._FilterDatabase" localSheetId="2" hidden="1">'06_June'!$A$10:$N$10</definedName>
    <definedName name="consultant_level" localSheetId="1">#REF!</definedName>
    <definedName name="consultant_level">#REF!</definedName>
    <definedName name="jk" localSheetId="1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M19" i="43" l="1"/>
  <c r="I8" i="49"/>
  <c r="P9" i="43"/>
  <c r="N9" i="43"/>
  <c r="L9" i="43"/>
  <c r="R9" i="43" s="1"/>
  <c r="S9" i="43" s="1"/>
  <c r="C13" i="43"/>
  <c r="D125" i="49"/>
  <c r="D126" i="49" s="1"/>
  <c r="D127" i="49" s="1"/>
  <c r="D128" i="49" s="1"/>
  <c r="D129" i="49" s="1"/>
  <c r="E11" i="49"/>
  <c r="E12" i="49" s="1"/>
  <c r="E13" i="49" s="1"/>
  <c r="E14" i="49" s="1"/>
  <c r="E15" i="49" s="1"/>
  <c r="J132" i="49"/>
  <c r="J133" i="49" s="1"/>
  <c r="A125" i="49"/>
  <c r="N17" i="49"/>
  <c r="M17" i="49"/>
  <c r="N16" i="49"/>
  <c r="M16" i="49"/>
  <c r="N15" i="49"/>
  <c r="M15" i="49"/>
  <c r="N14" i="49"/>
  <c r="M14" i="49"/>
  <c r="N13" i="49"/>
  <c r="M13" i="49"/>
  <c r="N12" i="49"/>
  <c r="M12" i="49"/>
  <c r="N11" i="49"/>
  <c r="M11" i="49"/>
  <c r="B11" i="49"/>
  <c r="D11" i="49" s="1"/>
  <c r="D12" i="49" s="1"/>
  <c r="D13" i="49" s="1"/>
  <c r="D14" i="49" s="1"/>
  <c r="D15" i="49" s="1"/>
  <c r="A11" i="49"/>
  <c r="O9" i="43"/>
  <c r="M9" i="43"/>
  <c r="E13" i="43"/>
  <c r="E37" i="43"/>
  <c r="E29" i="43"/>
  <c r="E32" i="43" s="1"/>
  <c r="I19" i="43"/>
  <c r="I18" i="43"/>
  <c r="I17" i="43"/>
  <c r="I16" i="43"/>
  <c r="I15" i="43"/>
  <c r="I14" i="43"/>
  <c r="I13" i="43"/>
  <c r="G9" i="43"/>
  <c r="F9" i="43"/>
  <c r="E9" i="43"/>
  <c r="D9" i="43"/>
  <c r="C9" i="43"/>
  <c r="K132" i="49" l="1"/>
  <c r="B10" i="49"/>
  <c r="I20" i="43"/>
  <c r="E16" i="49"/>
  <c r="K133" i="49"/>
  <c r="J8" i="49"/>
  <c r="Q9" i="43" s="1"/>
  <c r="E25" i="43"/>
  <c r="E21" i="49" l="1"/>
  <c r="B16" i="49"/>
  <c r="E17" i="49"/>
  <c r="E18" i="49" s="1"/>
  <c r="E19" i="49" s="1"/>
  <c r="E20" i="49" s="1"/>
  <c r="A16" i="49" l="1"/>
  <c r="D16" i="49"/>
  <c r="D17" i="49" s="1"/>
  <c r="D18" i="49" s="1"/>
  <c r="D19" i="49" s="1"/>
  <c r="D20" i="49" s="1"/>
  <c r="E26" i="49"/>
  <c r="E22" i="49"/>
  <c r="E23" i="49" s="1"/>
  <c r="E24" i="49" s="1"/>
  <c r="E25" i="49" s="1"/>
  <c r="B21" i="49"/>
  <c r="D21" i="49" l="1"/>
  <c r="D22" i="49" s="1"/>
  <c r="D23" i="49" s="1"/>
  <c r="D24" i="49" s="1"/>
  <c r="D25" i="49" s="1"/>
  <c r="A21" i="49"/>
  <c r="E27" i="49"/>
  <c r="E28" i="49" s="1"/>
  <c r="E29" i="49" s="1"/>
  <c r="E30" i="49" s="1"/>
  <c r="E31" i="49"/>
  <c r="B26" i="49"/>
  <c r="B9" i="43"/>
  <c r="H9" i="43" s="1"/>
  <c r="D26" i="49" l="1"/>
  <c r="D27" i="49" s="1"/>
  <c r="D28" i="49" s="1"/>
  <c r="D29" i="49" s="1"/>
  <c r="D30" i="49" s="1"/>
  <c r="A26" i="49"/>
  <c r="E32" i="49"/>
  <c r="B31" i="49"/>
  <c r="J18" i="43"/>
  <c r="F36" i="43"/>
  <c r="J14" i="43"/>
  <c r="F29" i="43"/>
  <c r="J17" i="43"/>
  <c r="J13" i="43"/>
  <c r="J16" i="43"/>
  <c r="J19" i="43"/>
  <c r="F13" i="43"/>
  <c r="F32" i="43"/>
  <c r="I9" i="43"/>
  <c r="J9" i="43" s="1"/>
  <c r="F37" i="43"/>
  <c r="J15" i="43"/>
  <c r="F25" i="43"/>
  <c r="D31" i="49" l="1"/>
  <c r="A31" i="49"/>
  <c r="E33" i="49"/>
  <c r="B32" i="49"/>
  <c r="J20" i="43"/>
  <c r="D32" i="49" l="1"/>
  <c r="A32" i="49"/>
  <c r="E38" i="49"/>
  <c r="E34" i="49"/>
  <c r="E35" i="49" s="1"/>
  <c r="E36" i="49" s="1"/>
  <c r="E37" i="49" s="1"/>
  <c r="B33" i="49"/>
  <c r="D33" i="49" l="1"/>
  <c r="D34" i="49" s="1"/>
  <c r="D35" i="49" s="1"/>
  <c r="D36" i="49" s="1"/>
  <c r="D37" i="49" s="1"/>
  <c r="A33" i="49"/>
  <c r="E39" i="49"/>
  <c r="E40" i="49" s="1"/>
  <c r="E41" i="49" s="1"/>
  <c r="E42" i="49" s="1"/>
  <c r="E43" i="49"/>
  <c r="B38" i="49"/>
  <c r="D38" i="49" l="1"/>
  <c r="D39" i="49" s="1"/>
  <c r="D40" i="49" s="1"/>
  <c r="D41" i="49" s="1"/>
  <c r="D42" i="49" s="1"/>
  <c r="A38" i="49"/>
  <c r="E48" i="49"/>
  <c r="E44" i="49"/>
  <c r="E45" i="49" s="1"/>
  <c r="E46" i="49" s="1"/>
  <c r="E47" i="49" s="1"/>
  <c r="B43" i="49"/>
  <c r="D43" i="49" l="1"/>
  <c r="D44" i="49" s="1"/>
  <c r="D45" i="49" s="1"/>
  <c r="D46" i="49" s="1"/>
  <c r="D47" i="49" s="1"/>
  <c r="A43" i="49"/>
  <c r="E53" i="49"/>
  <c r="E49" i="49"/>
  <c r="E50" i="49" s="1"/>
  <c r="E51" i="49" s="1"/>
  <c r="E52" i="49" s="1"/>
  <c r="B48" i="49"/>
  <c r="D48" i="49" l="1"/>
  <c r="D49" i="49" s="1"/>
  <c r="D50" i="49" s="1"/>
  <c r="D51" i="49" s="1"/>
  <c r="D52" i="49" s="1"/>
  <c r="A48" i="49"/>
  <c r="E54" i="49"/>
  <c r="E55" i="49" s="1"/>
  <c r="E56" i="49" s="1"/>
  <c r="E57" i="49" s="1"/>
  <c r="E58" i="49"/>
  <c r="B53" i="49"/>
  <c r="D53" i="49" l="1"/>
  <c r="D54" i="49" s="1"/>
  <c r="D55" i="49" s="1"/>
  <c r="D56" i="49" s="1"/>
  <c r="D57" i="49" s="1"/>
  <c r="A53" i="49"/>
  <c r="E59" i="49"/>
  <c r="B58" i="49"/>
  <c r="D58" i="49" l="1"/>
  <c r="A58" i="49"/>
  <c r="E60" i="49"/>
  <c r="B59" i="49"/>
  <c r="D59" i="49" l="1"/>
  <c r="A59" i="49"/>
  <c r="E65" i="49"/>
  <c r="E61" i="49"/>
  <c r="E62" i="49" s="1"/>
  <c r="E63" i="49" s="1"/>
  <c r="E64" i="49" s="1"/>
  <c r="B60" i="49"/>
  <c r="D60" i="49" l="1"/>
  <c r="D61" i="49" s="1"/>
  <c r="D62" i="49" s="1"/>
  <c r="D63" i="49" s="1"/>
  <c r="D64" i="49" s="1"/>
  <c r="A60" i="49"/>
  <c r="E66" i="49"/>
  <c r="E67" i="49" s="1"/>
  <c r="E68" i="49" s="1"/>
  <c r="E69" i="49" s="1"/>
  <c r="E70" i="49"/>
  <c r="B65" i="49"/>
  <c r="E75" i="49" l="1"/>
  <c r="E71" i="49"/>
  <c r="E72" i="49" s="1"/>
  <c r="E73" i="49" s="1"/>
  <c r="E74" i="49" s="1"/>
  <c r="B70" i="49"/>
  <c r="D65" i="49"/>
  <c r="D66" i="49" s="1"/>
  <c r="D67" i="49" s="1"/>
  <c r="D68" i="49" s="1"/>
  <c r="D69" i="49" s="1"/>
  <c r="A65" i="49"/>
  <c r="D70" i="49" l="1"/>
  <c r="D71" i="49" s="1"/>
  <c r="D72" i="49" s="1"/>
  <c r="D73" i="49" s="1"/>
  <c r="D74" i="49" s="1"/>
  <c r="A70" i="49"/>
  <c r="E80" i="49"/>
  <c r="E76" i="49"/>
  <c r="E77" i="49" s="1"/>
  <c r="E78" i="49" s="1"/>
  <c r="E79" i="49" s="1"/>
  <c r="B75" i="49"/>
  <c r="D75" i="49" l="1"/>
  <c r="D76" i="49" s="1"/>
  <c r="D77" i="49" s="1"/>
  <c r="D78" i="49" s="1"/>
  <c r="D79" i="49" s="1"/>
  <c r="A75" i="49"/>
  <c r="E81" i="49"/>
  <c r="E82" i="49" s="1"/>
  <c r="E83" i="49" s="1"/>
  <c r="E84" i="49" s="1"/>
  <c r="E85" i="49"/>
  <c r="B80" i="49"/>
  <c r="D80" i="49" l="1"/>
  <c r="D81" i="49" s="1"/>
  <c r="D82" i="49" s="1"/>
  <c r="D83" i="49" s="1"/>
  <c r="D84" i="49" s="1"/>
  <c r="A80" i="49"/>
  <c r="E86" i="49"/>
  <c r="B85" i="49"/>
  <c r="D85" i="49" l="1"/>
  <c r="A85" i="49"/>
  <c r="E87" i="49"/>
  <c r="B86" i="49"/>
  <c r="E92" i="49" l="1"/>
  <c r="E88" i="49"/>
  <c r="E89" i="49" s="1"/>
  <c r="E90" i="49" s="1"/>
  <c r="E91" i="49" s="1"/>
  <c r="B87" i="49"/>
  <c r="D86" i="49"/>
  <c r="A86" i="49"/>
  <c r="D87" i="49" l="1"/>
  <c r="D88" i="49" s="1"/>
  <c r="D89" i="49" s="1"/>
  <c r="D90" i="49" s="1"/>
  <c r="D91" i="49" s="1"/>
  <c r="A87" i="49"/>
  <c r="E93" i="49"/>
  <c r="E94" i="49" s="1"/>
  <c r="E95" i="49" s="1"/>
  <c r="E96" i="49" s="1"/>
  <c r="E97" i="49" s="1"/>
  <c r="E98" i="49"/>
  <c r="B92" i="49"/>
  <c r="D92" i="49" l="1"/>
  <c r="D93" i="49" s="1"/>
  <c r="D94" i="49" s="1"/>
  <c r="D95" i="49" s="1"/>
  <c r="D96" i="49" s="1"/>
  <c r="D97" i="49" s="1"/>
  <c r="A92" i="49"/>
  <c r="E99" i="49"/>
  <c r="E100" i="49" s="1"/>
  <c r="E101" i="49" s="1"/>
  <c r="E102" i="49" s="1"/>
  <c r="E103" i="49"/>
  <c r="B98" i="49"/>
  <c r="D98" i="49" l="1"/>
  <c r="D99" i="49" s="1"/>
  <c r="D100" i="49" s="1"/>
  <c r="D101" i="49" s="1"/>
  <c r="D102" i="49" s="1"/>
  <c r="A98" i="49"/>
  <c r="E108" i="49"/>
  <c r="E104" i="49"/>
  <c r="E105" i="49" s="1"/>
  <c r="E106" i="49" s="1"/>
  <c r="E107" i="49" s="1"/>
  <c r="B103" i="49"/>
  <c r="D103" i="49" l="1"/>
  <c r="D104" i="49" s="1"/>
  <c r="D105" i="49" s="1"/>
  <c r="D106" i="49" s="1"/>
  <c r="D107" i="49" s="1"/>
  <c r="A103" i="49"/>
  <c r="E113" i="49"/>
  <c r="E109" i="49"/>
  <c r="E110" i="49" s="1"/>
  <c r="E111" i="49" s="1"/>
  <c r="E112" i="49" s="1"/>
  <c r="B108" i="49"/>
  <c r="D108" i="49" l="1"/>
  <c r="D109" i="49" s="1"/>
  <c r="D110" i="49" s="1"/>
  <c r="D111" i="49" s="1"/>
  <c r="D112" i="49" s="1"/>
  <c r="A108" i="49"/>
  <c r="E114" i="49"/>
  <c r="B113" i="49"/>
  <c r="D113" i="49" l="1"/>
  <c r="A113" i="49"/>
  <c r="E115" i="49"/>
  <c r="B114" i="49"/>
  <c r="D114" i="49" l="1"/>
  <c r="A114" i="49"/>
  <c r="E120" i="49"/>
  <c r="E116" i="49"/>
  <c r="E117" i="49" s="1"/>
  <c r="E118" i="49" s="1"/>
  <c r="E119" i="49" s="1"/>
  <c r="B120" i="49"/>
  <c r="B115" i="49"/>
  <c r="D115" i="49" l="1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5" i="49"/>
  <c r="E126" i="49" s="1"/>
  <c r="E127" i="49" s="1"/>
  <c r="E128" i="49" s="1"/>
  <c r="E129" i="49" s="1"/>
  <c r="E121" i="49"/>
  <c r="E122" i="49" s="1"/>
  <c r="E123" i="49" s="1"/>
  <c r="E124" i="49" s="1"/>
</calcChain>
</file>

<file path=xl/sharedStrings.xml><?xml version="1.0" encoding="utf-8"?>
<sst xmlns="http://schemas.openxmlformats.org/spreadsheetml/2006/main" count="192" uniqueCount="94">
  <si>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</si>
  <si>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</si>
  <si>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</si>
  <si>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</si>
  <si>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</si>
  <si>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</si>
  <si>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</si>
  <si>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</si>
  <si>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</si>
  <si>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</si>
  <si>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</si>
  <si>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</si>
  <si>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</si>
  <si>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</si>
  <si>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</si>
  <si>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</si>
  <si>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</si>
  <si>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</si>
  <si>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</si>
  <si>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</si>
  <si>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</si>
  <si>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</si>
  <si>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</si>
  <si>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</si>
  <si>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</si>
  <si>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</si>
  <si>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</si>
  <si>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</si>
  <si>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</si>
  <si>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</si>
  <si>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</si>
  <si>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</si>
  <si>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</si>
  <si>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</si>
  <si>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</si>
  <si>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</si>
  <si>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</si>
  <si>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</si>
  <si>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</si>
  <si>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</si>
  <si>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</si>
  <si>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</si>
  <si>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</si>
  <si>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</si>
  <si>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</si>
  <si>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</si>
  <si>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</si>
  <si>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</si>
  <si>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</si>
  <si>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</si>
  <si>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</si>
  <si>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</si>
  <si>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>TIME-202094</t>
  </si>
  <si>
    <t>TIME</t>
  </si>
  <si>
    <t>Summary Timesheet TIME Consulting</t>
  </si>
  <si>
    <t>H2/2563</t>
  </si>
  <si>
    <t xml:space="preserve">Position: </t>
  </si>
  <si>
    <t>H2/2020 Total Work Hours</t>
  </si>
  <si>
    <t>Jan</t>
  </si>
  <si>
    <t>Feb</t>
  </si>
  <si>
    <t>Mar</t>
  </si>
  <si>
    <t>April</t>
  </si>
  <si>
    <t>May</t>
  </si>
  <si>
    <t>Jun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</si>
  <si>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</si>
  <si>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</si>
  <si>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</si>
  <si>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</si>
  <si>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</si>
  <si>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</si>
  <si>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</si>
  <si>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</si>
  <si>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Total</t>
  </si>
  <si>
    <t>BD (with project no.)</t>
  </si>
  <si>
    <t>BD (w/o project no.)</t>
  </si>
  <si>
    <t>Business Analyst</t>
  </si>
  <si>
    <t>TIME119</t>
  </si>
  <si>
    <t>จำนวนงาน</t>
  </si>
  <si>
    <t xml:space="preserve"> Total Hours</t>
  </si>
  <si>
    <t>Days</t>
  </si>
  <si>
    <t>ETDA E-Commerce Survey</t>
  </si>
  <si>
    <t>H2/2020 Total Man Day</t>
  </si>
  <si>
    <t>Total Days</t>
  </si>
  <si>
    <t>Apr</t>
  </si>
  <si>
    <t>Ravisara Karnjanolarn</t>
  </si>
  <si>
    <t>Karnjanolarn</t>
  </si>
  <si>
    <t>TIME 161</t>
  </si>
  <si>
    <t>Ravisara</t>
  </si>
  <si>
    <t>Landing Program 1st Week</t>
  </si>
  <si>
    <t>Update 2Q Data: Run Regression</t>
  </si>
  <si>
    <t>Run regression: manufacturing industry</t>
  </si>
  <si>
    <t>Conclude the updated data based on the new regression data</t>
  </si>
  <si>
    <t>Collect and update retail industry data</t>
  </si>
  <si>
    <t>Run regression: retail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</si>
</sst>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0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5" borderId="8" xfId="0" applyFont="1" applyFill="1" applyBorder="1" applyAlignment="1">
      <alignment horizontal="left"/>
    </xf>
    <xf numFmtId="0" fontId="9" fillId="5" borderId="18" xfId="0" applyFont="1" applyFill="1" applyBorder="1" applyAlignment="1">
      <alignment horizontal="left"/>
    </xf>
    <xf numFmtId="43" fontId="9" fillId="0" borderId="0" xfId="1" applyFont="1" applyBorder="1" applyAlignment="1" applyProtection="1">
      <alignment vertical="center"/>
    </xf>
    <xf numFmtId="43" fontId="7" fillId="0" borderId="11" xfId="1" applyFont="1" applyBorder="1" applyAlignment="1" applyProtection="1">
      <alignment vertical="center"/>
    </xf>
    <xf numFmtId="14" fontId="7" fillId="0" borderId="29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14" fontId="7" fillId="7" borderId="29" xfId="0" applyNumberFormat="1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 applyProtection="1">
      <alignment horizontal="center" vertical="center"/>
      <protection locked="0"/>
    </xf>
    <xf numFmtId="0" fontId="7" fillId="7" borderId="8" xfId="0" applyFont="1" applyFill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1" fillId="7" borderId="8" xfId="0" applyFont="1" applyFill="1" applyBorder="1" applyAlignment="1" applyProtection="1">
      <alignment horizontal="left" vertical="center" wrapText="1"/>
      <protection locked="0"/>
    </xf>
    <xf numFmtId="0" fontId="4" fillId="8" borderId="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/>
    </xf>
    <xf numFmtId="0" fontId="9" fillId="5" borderId="25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  <xf numFmtId="0" fontId="9" fillId="5" borderId="18" xfId="0" applyFont="1" applyFill="1" applyBorder="1"/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vertical="center" wrapText="1"/>
      <protection locked="0"/>
    </xf>
    <xf numFmtId="0" fontId="11" fillId="0" borderId="8" xfId="0" applyFont="1" applyFill="1" applyBorder="1" applyAlignment="1" applyProtection="1">
      <alignment horizontal="left" vertical="center" wrapText="1"/>
      <protection locked="0"/>
    </xf>
    <xf numFmtId="0" fontId="9" fillId="7" borderId="8" xfId="0" applyFont="1" applyFill="1" applyBorder="1" applyAlignment="1" applyProtection="1">
      <alignment vertical="center" wrapText="1"/>
      <protection locked="0"/>
    </xf>
    <xf numFmtId="20" fontId="7" fillId="0" borderId="29" xfId="0" applyNumberFormat="1" applyFont="1" applyFill="1" applyBorder="1" applyAlignment="1" applyProtection="1">
      <alignment horizontal="center" vertical="center"/>
    </xf>
    <xf numFmtId="20" fontId="7" fillId="7" borderId="29" xfId="0" applyNumberFormat="1" applyFont="1" applyFill="1" applyBorder="1" applyAlignment="1" applyProtection="1">
      <alignment horizontal="center" vertical="center"/>
    </xf>
    <xf numFmtId="2" fontId="7" fillId="0" borderId="1" xfId="0" applyNumberFormat="1" applyFont="1" applyBorder="1" applyAlignment="1" applyProtection="1">
      <alignment horizontal="center" vertical="center"/>
      <protection locked="0"/>
    </xf>
    <xf numFmtId="2" fontId="7" fillId="7" borderId="1" xfId="0" applyNumberFormat="1" applyFont="1" applyFill="1" applyBorder="1" applyAlignment="1" applyProtection="1">
      <alignment horizontal="center" vertical="center"/>
      <protection locked="0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20" fontId="7" fillId="7" borderId="31" xfId="0" applyNumberFormat="1" applyFont="1" applyFill="1" applyBorder="1" applyAlignment="1" applyProtection="1">
      <alignment horizontal="center" vertical="center"/>
    </xf>
    <xf numFmtId="14" fontId="7" fillId="7" borderId="31" xfId="0" applyNumberFormat="1" applyFont="1" applyFill="1" applyBorder="1" applyAlignment="1" applyProtection="1">
      <alignment horizontal="center" vertical="center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7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vertical="center" wrapText="1"/>
      <protection locked="0"/>
    </xf>
    <xf numFmtId="2" fontId="7" fillId="7" borderId="35" xfId="0" applyNumberFormat="1" applyFont="1" applyFill="1" applyBorder="1" applyAlignment="1" applyProtection="1">
      <alignment horizontal="center" vertical="center"/>
      <protection locked="0"/>
    </xf>
    <xf numFmtId="20" fontId="7" fillId="7" borderId="22" xfId="0" applyNumberFormat="1" applyFont="1" applyFill="1" applyBorder="1" applyAlignment="1" applyProtection="1">
      <alignment horizontal="center" vertical="center"/>
    </xf>
    <xf numFmtId="14" fontId="7" fillId="7" borderId="30" xfId="0" applyNumberFormat="1" applyFont="1" applyFill="1" applyBorder="1" applyAlignment="1" applyProtection="1">
      <alignment horizontal="center" vertical="center"/>
    </xf>
    <xf numFmtId="0" fontId="7" fillId="7" borderId="24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9" fillId="7" borderId="21" xfId="0" applyFont="1" applyFill="1" applyBorder="1" applyAlignment="1" applyProtection="1">
      <alignment vertical="center" wrapText="1"/>
      <protection locked="0"/>
    </xf>
    <xf numFmtId="2" fontId="7" fillId="7" borderId="22" xfId="0" applyNumberFormat="1" applyFont="1" applyFill="1" applyBorder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vertical="center"/>
      <protection locked="0"/>
    </xf>
    <xf numFmtId="0" fontId="15" fillId="0" borderId="36" xfId="3" applyFont="1" applyBorder="1" applyAlignment="1">
      <alignment horizontal="center" vertical="center"/>
    </xf>
    <xf numFmtId="0" fontId="14" fillId="0" borderId="36" xfId="3" applyFont="1" applyBorder="1" applyAlignment="1">
      <alignment vertical="center"/>
    </xf>
    <xf numFmtId="0" fontId="14" fillId="0" borderId="36" xfId="3" applyFont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15" fillId="0" borderId="0" xfId="3" applyFont="1" applyAlignment="1">
      <alignment horizontal="left" vertical="center"/>
    </xf>
    <xf numFmtId="0" fontId="15" fillId="12" borderId="17" xfId="3" applyFont="1" applyFill="1" applyBorder="1" applyAlignment="1">
      <alignment horizontal="center" vertical="center"/>
    </xf>
    <xf numFmtId="0" fontId="15" fillId="12" borderId="17" xfId="3" applyFont="1" applyFill="1" applyBorder="1" applyAlignment="1" applyProtection="1">
      <alignment horizontal="center" vertical="center"/>
      <protection locked="0"/>
    </xf>
    <xf numFmtId="2" fontId="14" fillId="0" borderId="8" xfId="3" applyNumberFormat="1" applyFont="1" applyBorder="1" applyAlignment="1" applyProtection="1">
      <alignment horizontal="center" vertical="center"/>
      <protection locked="0"/>
    </xf>
    <xf numFmtId="2" fontId="14" fillId="0" borderId="6" xfId="3" applyNumberFormat="1" applyFont="1" applyBorder="1" applyAlignment="1" applyProtection="1">
      <alignment horizontal="center" vertical="center"/>
      <protection locked="0"/>
    </xf>
    <xf numFmtId="43" fontId="15" fillId="5" borderId="37" xfId="1" applyFont="1" applyFill="1" applyBorder="1" applyAlignment="1" applyProtection="1">
      <alignment horizontal="center" vertical="center"/>
      <protection locked="0"/>
    </xf>
    <xf numFmtId="43" fontId="15" fillId="5" borderId="38" xfId="1" applyFont="1" applyFill="1" applyBorder="1" applyAlignment="1" applyProtection="1">
      <alignment horizontal="center" vertical="center"/>
      <protection locked="0"/>
    </xf>
    <xf numFmtId="164" fontId="15" fillId="5" borderId="38" xfId="1" applyNumberFormat="1" applyFont="1" applyFill="1" applyBorder="1" applyAlignment="1" applyProtection="1">
      <alignment horizontal="center" vertical="center"/>
      <protection locked="0"/>
    </xf>
    <xf numFmtId="2" fontId="14" fillId="0" borderId="0" xfId="3" applyNumberFormat="1" applyFont="1" applyAlignment="1" applyProtection="1">
      <alignment horizontal="center" vertical="center"/>
      <protection locked="0"/>
    </xf>
    <xf numFmtId="2" fontId="15" fillId="0" borderId="0" xfId="3" applyNumberFormat="1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1" fontId="17" fillId="0" borderId="0" xfId="3" applyNumberFormat="1" applyFont="1" applyAlignment="1" applyProtection="1">
      <alignment horizontal="center" vertical="center"/>
      <protection locked="0"/>
    </xf>
    <xf numFmtId="2" fontId="17" fillId="0" borderId="0" xfId="3" applyNumberFormat="1" applyFont="1" applyAlignment="1" applyProtection="1">
      <alignment horizontal="center" vertical="center"/>
      <protection locked="0"/>
    </xf>
    <xf numFmtId="2" fontId="17" fillId="0" borderId="0" xfId="3" applyNumberFormat="1" applyFont="1" applyAlignment="1" applyProtection="1">
      <alignment horizontal="left" vertical="center"/>
      <protection locked="0"/>
    </xf>
    <xf numFmtId="0" fontId="14" fillId="0" borderId="0" xfId="3" applyFont="1" applyAlignment="1">
      <alignment horizontal="center"/>
    </xf>
    <xf numFmtId="0" fontId="15" fillId="13" borderId="8" xfId="3" applyFont="1" applyFill="1" applyBorder="1" applyAlignment="1" applyProtection="1">
      <alignment vertical="center" wrapText="1"/>
      <protection locked="0"/>
    </xf>
    <xf numFmtId="0" fontId="15" fillId="13" borderId="8" xfId="3" applyFont="1" applyFill="1" applyBorder="1" applyAlignment="1" applyProtection="1">
      <alignment horizontal="center" vertical="center" wrapText="1"/>
      <protection locked="0"/>
    </xf>
    <xf numFmtId="0" fontId="14" fillId="0" borderId="8" xfId="3" applyFont="1" applyBorder="1" applyAlignment="1" applyProtection="1">
      <alignment vertical="center"/>
      <protection locked="0"/>
    </xf>
    <xf numFmtId="43" fontId="14" fillId="0" borderId="8" xfId="3" applyNumberFormat="1" applyFont="1" applyBorder="1" applyAlignment="1">
      <alignment horizontal="center" vertical="center"/>
    </xf>
    <xf numFmtId="9" fontId="14" fillId="0" borderId="8" xfId="4" applyFont="1" applyBorder="1" applyAlignment="1" applyProtection="1">
      <alignment horizontal="center" vertical="center"/>
    </xf>
    <xf numFmtId="0" fontId="14" fillId="14" borderId="8" xfId="3" applyFont="1" applyFill="1" applyBorder="1" applyAlignment="1" applyProtection="1">
      <alignment horizontal="left" vertical="top"/>
      <protection locked="0"/>
    </xf>
    <xf numFmtId="0" fontId="14" fillId="7" borderId="8" xfId="3" applyFont="1" applyFill="1" applyBorder="1" applyAlignment="1">
      <alignment horizontal="center" vertical="center"/>
    </xf>
    <xf numFmtId="9" fontId="14" fillId="7" borderId="8" xfId="4" applyFont="1" applyFill="1" applyBorder="1" applyAlignment="1" applyProtection="1">
      <alignment horizontal="center" vertical="center"/>
      <protection locked="0"/>
    </xf>
    <xf numFmtId="165" fontId="14" fillId="0" borderId="8" xfId="4" applyNumberFormat="1" applyFont="1" applyBorder="1" applyAlignment="1" applyProtection="1">
      <alignment horizontal="center" vertical="center"/>
    </xf>
    <xf numFmtId="43" fontId="14" fillId="0" borderId="0" xfId="3" applyNumberFormat="1" applyFont="1" applyAlignment="1" applyProtection="1">
      <alignment vertical="center"/>
      <protection locked="0"/>
    </xf>
    <xf numFmtId="9" fontId="14" fillId="0" borderId="0" xfId="3" applyNumberFormat="1" applyFont="1" applyAlignment="1" applyProtection="1">
      <alignment vertical="center"/>
      <protection locked="0"/>
    </xf>
    <xf numFmtId="43" fontId="14" fillId="0" borderId="8" xfId="3" applyNumberFormat="1" applyFont="1" applyBorder="1" applyAlignment="1" applyProtection="1">
      <alignment horizontal="center" vertical="center"/>
      <protection locked="0"/>
    </xf>
    <xf numFmtId="9" fontId="14" fillId="0" borderId="8" xfId="4" applyFont="1" applyBorder="1" applyAlignment="1" applyProtection="1">
      <alignment horizontal="center" vertical="center"/>
      <protection locked="0"/>
    </xf>
    <xf numFmtId="43" fontId="14" fillId="0" borderId="0" xfId="1" applyFont="1" applyAlignment="1" applyProtection="1">
      <alignment vertical="center"/>
      <protection locked="0"/>
    </xf>
    <xf numFmtId="9" fontId="14" fillId="0" borderId="0" xfId="4" applyFont="1" applyAlignment="1" applyProtection="1">
      <alignment vertical="center"/>
      <protection locked="0"/>
    </xf>
    <xf numFmtId="43" fontId="15" fillId="5" borderId="8" xfId="3" applyNumberFormat="1" applyFont="1" applyFill="1" applyBorder="1" applyAlignment="1" applyProtection="1">
      <alignment horizontal="center" vertical="center"/>
      <protection locked="0"/>
    </xf>
    <xf numFmtId="9" fontId="15" fillId="5" borderId="8" xfId="4" applyFont="1" applyFill="1" applyBorder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 wrapText="1"/>
      <protection locked="0"/>
    </xf>
    <xf numFmtId="0" fontId="15" fillId="0" borderId="0" xfId="3" applyFont="1" applyAlignment="1" applyProtection="1">
      <alignment horizontal="center" vertical="center" wrapText="1"/>
      <protection locked="0"/>
    </xf>
    <xf numFmtId="9" fontId="14" fillId="0" borderId="0" xfId="4" applyFont="1" applyFill="1" applyBorder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4" fillId="0" borderId="7" xfId="3" applyFont="1" applyBorder="1" applyAlignment="1" applyProtection="1">
      <alignment vertical="center" wrapText="1"/>
      <protection locked="0"/>
    </xf>
    <xf numFmtId="0" fontId="15" fillId="5" borderId="3" xfId="3" applyFont="1" applyFill="1" applyBorder="1" applyAlignment="1" applyProtection="1">
      <alignment horizontal="center" vertical="center"/>
      <protection locked="0"/>
    </xf>
    <xf numFmtId="9" fontId="15" fillId="5" borderId="38" xfId="4" applyFont="1" applyFill="1" applyBorder="1" applyAlignment="1" applyProtection="1">
      <alignment horizontal="center" vertical="center"/>
      <protection locked="0"/>
    </xf>
    <xf numFmtId="0" fontId="15" fillId="5" borderId="39" xfId="3" applyFont="1" applyFill="1" applyBorder="1" applyAlignment="1" applyProtection="1">
      <alignment horizontal="center" vertical="center"/>
      <protection locked="0"/>
    </xf>
    <xf numFmtId="9" fontId="15" fillId="5" borderId="41" xfId="4" applyFont="1" applyFill="1" applyBorder="1" applyAlignment="1" applyProtection="1">
      <alignment horizontal="center"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9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2" xfId="3" applyFont="1" applyBorder="1" applyAlignment="1">
      <alignment vertical="center"/>
    </xf>
    <xf numFmtId="0" fontId="7" fillId="0" borderId="8" xfId="3" applyFont="1" applyBorder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0" fontId="9" fillId="0" borderId="9" xfId="3" applyFont="1" applyBorder="1" applyAlignment="1">
      <alignment vertical="center"/>
    </xf>
    <xf numFmtId="0" fontId="9" fillId="0" borderId="0" xfId="3" applyFont="1" applyAlignment="1">
      <alignment horizontal="left" vertical="top"/>
    </xf>
    <xf numFmtId="0" fontId="7" fillId="0" borderId="0" xfId="3" applyFont="1" applyAlignment="1" applyProtection="1">
      <alignment horizontal="center" vertical="top" wrapText="1"/>
      <protection locked="0"/>
    </xf>
    <xf numFmtId="0" fontId="7" fillId="0" borderId="0" xfId="3" applyFont="1" applyAlignment="1">
      <alignment horizontal="center" vertical="top" wrapText="1"/>
    </xf>
    <xf numFmtId="43" fontId="7" fillId="0" borderId="11" xfId="3" applyNumberFormat="1" applyFont="1" applyBorder="1" applyAlignment="1">
      <alignment vertical="center"/>
    </xf>
    <xf numFmtId="17" fontId="4" fillId="4" borderId="28" xfId="3" applyNumberFormat="1" applyFont="1" applyFill="1" applyBorder="1" applyAlignment="1" applyProtection="1">
      <alignment horizontal="center" vertical="center" wrapText="1"/>
      <protection locked="0"/>
    </xf>
    <xf numFmtId="17" fontId="4" fillId="4" borderId="23" xfId="3" applyNumberFormat="1" applyFont="1" applyFill="1" applyBorder="1" applyAlignment="1" applyProtection="1">
      <alignment horizontal="center" vertical="center" wrapText="1"/>
      <protection locked="0"/>
    </xf>
    <xf numFmtId="17" fontId="4" fillId="9" borderId="19" xfId="3" applyNumberFormat="1" applyFont="1" applyFill="1" applyBorder="1" applyAlignment="1" applyProtection="1">
      <alignment horizontal="center" vertical="center"/>
      <protection locked="0"/>
    </xf>
    <xf numFmtId="0" fontId="4" fillId="4" borderId="19" xfId="3" applyFont="1" applyFill="1" applyBorder="1" applyAlignment="1">
      <alignment horizontal="center" vertical="center"/>
    </xf>
    <xf numFmtId="0" fontId="14" fillId="0" borderId="8" xfId="3" applyFont="1" applyBorder="1" applyAlignment="1" applyProtection="1">
      <alignment horizontal="center" vertical="center"/>
      <protection locked="0"/>
    </xf>
    <xf numFmtId="0" fontId="15" fillId="0" borderId="8" xfId="3" applyFont="1" applyBorder="1" applyAlignment="1" applyProtection="1">
      <alignment horizontal="center" vertical="center"/>
      <protection locked="0"/>
    </xf>
    <xf numFmtId="0" fontId="15" fillId="0" borderId="8" xfId="3" applyFont="1" applyBorder="1" applyAlignment="1" applyProtection="1">
      <alignment vertical="center"/>
      <protection locked="0"/>
    </xf>
    <xf numFmtId="0" fontId="14" fillId="15" borderId="8" xfId="3" applyFont="1" applyFill="1" applyBorder="1" applyAlignment="1" applyProtection="1">
      <alignment horizontal="left" vertical="top"/>
      <protection locked="0"/>
    </xf>
    <xf numFmtId="0" fontId="14" fillId="15" borderId="8" xfId="3" applyFont="1" applyFill="1" applyBorder="1" applyAlignment="1">
      <alignment horizontal="center" vertical="center"/>
    </xf>
    <xf numFmtId="0" fontId="14" fillId="15" borderId="8" xfId="3" applyFont="1" applyFill="1" applyBorder="1" applyAlignment="1" applyProtection="1">
      <alignment horizontal="center" vertical="center"/>
      <protection locked="0"/>
    </xf>
    <xf numFmtId="0" fontId="14" fillId="0" borderId="8" xfId="3" applyFont="1" applyBorder="1" applyAlignment="1" applyProtection="1">
      <alignment horizontal="left" vertical="top"/>
      <protection locked="0"/>
    </xf>
    <xf numFmtId="0" fontId="14" fillId="0" borderId="8" xfId="3" applyFont="1" applyBorder="1" applyAlignment="1">
      <alignment horizontal="center" vertical="center"/>
    </xf>
    <xf numFmtId="0" fontId="16" fillId="16" borderId="8" xfId="3" applyFont="1" applyFill="1" applyBorder="1" applyAlignment="1" applyProtection="1">
      <alignment vertical="center"/>
      <protection locked="0"/>
    </xf>
    <xf numFmtId="0" fontId="16" fillId="16" borderId="8" xfId="3" applyFont="1" applyFill="1" applyBorder="1" applyAlignment="1" applyProtection="1">
      <alignment horizontal="center" vertical="center" wrapText="1"/>
      <protection locked="0"/>
    </xf>
    <xf numFmtId="164" fontId="14" fillId="0" borderId="8" xfId="1" applyNumberFormat="1" applyFont="1" applyBorder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right" vertical="center"/>
      <protection locked="0"/>
    </xf>
    <xf numFmtId="43" fontId="15" fillId="0" borderId="8" xfId="3" applyNumberFormat="1" applyFont="1" applyBorder="1" applyAlignment="1" applyProtection="1">
      <alignment vertical="center"/>
      <protection locked="0"/>
    </xf>
    <xf numFmtId="0" fontId="7" fillId="0" borderId="32" xfId="3" applyFont="1" applyBorder="1" applyAlignment="1" applyProtection="1">
      <alignment horizontal="center" vertical="center" textRotation="90" wrapText="1"/>
      <protection locked="0"/>
    </xf>
    <xf numFmtId="0" fontId="4" fillId="4" borderId="20" xfId="3" applyFont="1" applyFill="1" applyBorder="1" applyAlignment="1">
      <alignment horizontal="center" vertical="center"/>
    </xf>
    <xf numFmtId="20" fontId="7" fillId="2" borderId="26" xfId="3" applyNumberFormat="1" applyFont="1" applyFill="1" applyBorder="1" applyAlignment="1" applyProtection="1">
      <alignment horizontal="center" vertical="center"/>
      <protection locked="0"/>
    </xf>
    <xf numFmtId="20" fontId="7" fillId="2" borderId="33" xfId="3" applyNumberFormat="1" applyFont="1" applyFill="1" applyBorder="1" applyAlignment="1" applyProtection="1">
      <alignment horizontal="center" vertical="center"/>
      <protection locked="0"/>
    </xf>
    <xf numFmtId="20" fontId="7" fillId="2" borderId="27" xfId="3" applyNumberFormat="1" applyFont="1" applyFill="1" applyBorder="1" applyAlignment="1" applyProtection="1">
      <alignment horizontal="center" vertical="center"/>
      <protection locked="0"/>
    </xf>
    <xf numFmtId="20" fontId="7" fillId="2" borderId="34" xfId="3" applyNumberFormat="1" applyFont="1" applyFill="1" applyBorder="1" applyAlignment="1" applyProtection="1">
      <alignment horizontal="center" vertical="center"/>
      <protection locked="0"/>
    </xf>
    <xf numFmtId="9" fontId="14" fillId="0" borderId="0" xfId="2" applyFont="1" applyAlignment="1" applyProtection="1">
      <alignment vertical="center"/>
      <protection locked="0"/>
    </xf>
    <xf numFmtId="0" fontId="6" fillId="6" borderId="3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9" fillId="7" borderId="15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15" fillId="0" borderId="39" xfId="3" applyFont="1" applyBorder="1" applyAlignment="1" applyProtection="1">
      <alignment horizontal="center" vertical="center" wrapText="1"/>
      <protection locked="0"/>
    </xf>
    <xf numFmtId="0" fontId="15" fillId="0" borderId="36" xfId="3" applyFont="1" applyBorder="1" applyAlignment="1" applyProtection="1">
      <alignment horizontal="center" vertical="center" wrapText="1"/>
      <protection locked="0"/>
    </xf>
    <xf numFmtId="0" fontId="15" fillId="0" borderId="40" xfId="3" applyFont="1" applyBorder="1" applyAlignment="1" applyProtection="1">
      <alignment horizontal="center" vertical="center" wrapText="1"/>
      <protection locked="0"/>
    </xf>
    <xf numFmtId="0" fontId="16" fillId="11" borderId="13" xfId="3" applyFont="1" applyFill="1" applyBorder="1" applyAlignment="1" applyProtection="1">
      <alignment horizontal="center" vertical="center" wrapText="1"/>
      <protection locked="0"/>
    </xf>
    <xf numFmtId="0" fontId="16" fillId="11" borderId="0" xfId="3" applyFont="1" applyFill="1" applyAlignment="1" applyProtection="1">
      <alignment horizontal="center" vertical="center" wrapText="1"/>
      <protection locked="0"/>
    </xf>
    <xf numFmtId="0" fontId="14" fillId="0" borderId="17" xfId="3" applyFont="1" applyBorder="1" applyAlignment="1" applyProtection="1">
      <alignment horizontal="left" vertical="center" wrapText="1"/>
      <protection locked="0"/>
    </xf>
    <xf numFmtId="0" fontId="15" fillId="0" borderId="3" xfId="3" applyFont="1" applyBorder="1" applyAlignment="1" applyProtection="1">
      <alignment horizontal="center" vertical="center" wrapText="1"/>
      <protection locked="0"/>
    </xf>
    <xf numFmtId="0" fontId="15" fillId="0" borderId="5" xfId="3" applyFont="1" applyBorder="1" applyAlignment="1" applyProtection="1">
      <alignment horizontal="center" vertical="center" wrapText="1"/>
      <protection locked="0"/>
    </xf>
    <xf numFmtId="0" fontId="15" fillId="0" borderId="4" xfId="3" applyFont="1" applyBorder="1" applyAlignment="1" applyProtection="1">
      <alignment horizontal="center" vertical="center" wrapText="1"/>
      <protection locked="0"/>
    </xf>
    <xf numFmtId="0" fontId="17" fillId="0" borderId="11" xfId="3" applyFont="1" applyBorder="1" applyAlignment="1" applyProtection="1">
      <alignment horizontal="left" vertical="center" wrapText="1"/>
      <protection locked="0"/>
    </xf>
    <xf numFmtId="0" fontId="15" fillId="13" borderId="8" xfId="3" applyFont="1" applyFill="1" applyBorder="1" applyAlignment="1" applyProtection="1">
      <alignment horizontal="center" vertical="center" wrapText="1"/>
      <protection locked="0"/>
    </xf>
    <xf numFmtId="0" fontId="14" fillId="0" borderId="8" xfId="3" applyFont="1" applyBorder="1" applyAlignment="1" applyProtection="1">
      <alignment horizontal="left" vertical="center"/>
      <protection locked="0"/>
    </xf>
    <xf numFmtId="0" fontId="14" fillId="0" borderId="8" xfId="3" applyFont="1" applyBorder="1" applyAlignment="1" applyProtection="1">
      <alignment horizontal="left" vertical="center" wrapText="1"/>
      <protection locked="0"/>
    </xf>
    <xf numFmtId="0" fontId="15" fillId="0" borderId="6" xfId="3" applyFont="1" applyBorder="1" applyAlignment="1" applyProtection="1">
      <alignment horizontal="center" vertical="center" wrapText="1"/>
      <protection locked="0"/>
    </xf>
    <xf numFmtId="0" fontId="15" fillId="0" borderId="2" xfId="3" applyFont="1" applyBorder="1" applyAlignment="1" applyProtection="1">
      <alignment horizontal="center" vertical="center" wrapText="1"/>
      <protection locked="0"/>
    </xf>
    <xf numFmtId="0" fontId="15" fillId="0" borderId="9" xfId="3" applyFont="1" applyBorder="1" applyAlignment="1" applyProtection="1">
      <alignment horizontal="center" vertical="center" wrapText="1"/>
      <protection locked="0"/>
    </xf>
    <xf numFmtId="0" fontId="14" fillId="0" borderId="0" xfId="3" applyFont="1" applyAlignment="1">
      <alignment horizontal="center"/>
    </xf>
    <xf numFmtId="0" fontId="14" fillId="0" borderId="6" xfId="3" applyFont="1" applyBorder="1" applyAlignment="1" applyProtection="1">
      <alignment horizontal="left" vertical="center" wrapText="1"/>
      <protection locked="0"/>
    </xf>
    <xf numFmtId="0" fontId="14" fillId="0" borderId="9" xfId="3" applyFont="1" applyBorder="1" applyAlignment="1" applyProtection="1">
      <alignment horizontal="left" vertical="center" wrapText="1"/>
      <protection locked="0"/>
    </xf>
    <xf numFmtId="0" fontId="13" fillId="0" borderId="0" xfId="3" applyFont="1" applyAlignment="1">
      <alignment horizontal="center" vertical="center" wrapText="1"/>
    </xf>
    <xf numFmtId="0" fontId="13" fillId="10" borderId="0" xfId="3" applyFont="1" applyFill="1" applyAlignment="1">
      <alignment horizontal="center" vertical="center"/>
    </xf>
    <xf numFmtId="0" fontId="15" fillId="0" borderId="0" xfId="3" applyFont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9" xfId="3" applyFont="1" applyBorder="1" applyAlignment="1">
      <alignment horizontal="left" vertical="center"/>
    </xf>
  </cellXfs>
  <cellStyles count="5">
    <cellStyle name="Comma" xfId="1" builtinId="3"/>
    <cellStyle name="Normal" xfId="0" builtinId="0"/>
    <cellStyle name="Normal 2" xfId="3" xr:uid="{640F8904-FD0F-4FBB-A9AD-D8C38155687B}"/>
    <cellStyle name="Percent" xfId="2" builtinId="5"/>
    <cellStyle name="Percent 2" xfId="4" xr:uid="{BE5849AF-DC13-470B-82B2-15CB0D48E688}"/>
  </cellStyles>
  <dxfs count="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1209222</xdr:colOff>
      <xdr:row>2</xdr:row>
      <xdr:rowOff>48938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216DF134-3035-41BD-9DC3-49661FA9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96158"/>
          <a:ext cx="1269547" cy="848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762D3ED-A910-4B21-BAE2-0D0CEA74F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New%20timesheet-2021_Summary_Jan%20to%20June_Piangp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Pin\Time%20Sheet\Summary%20Timesheet_H2_Jan%20to%20April_2021_Piangp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Summary (Jan to June)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11">
          <cell r="N11">
            <v>120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29">
          <cell r="J129">
            <v>120</v>
          </cell>
        </row>
        <row r="131">
          <cell r="J131">
            <v>0</v>
          </cell>
        </row>
        <row r="134">
          <cell r="J134">
            <v>120</v>
          </cell>
        </row>
      </sheetData>
      <sheetData sheetId="3">
        <row r="11">
          <cell r="N11">
            <v>152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22">
          <cell r="J122">
            <v>117</v>
          </cell>
        </row>
        <row r="124">
          <cell r="J124">
            <v>0</v>
          </cell>
        </row>
        <row r="127">
          <cell r="J127">
            <v>152</v>
          </cell>
        </row>
      </sheetData>
      <sheetData sheetId="4">
        <row r="11">
          <cell r="N11">
            <v>176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37">
          <cell r="J137">
            <v>73</v>
          </cell>
        </row>
        <row r="139">
          <cell r="J139">
            <v>0</v>
          </cell>
        </row>
        <row r="142">
          <cell r="J142">
            <v>176</v>
          </cell>
        </row>
      </sheetData>
      <sheetData sheetId="5">
        <row r="11">
          <cell r="N11">
            <v>136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36">
          <cell r="J136">
            <v>0</v>
          </cell>
        </row>
        <row r="138">
          <cell r="J138">
            <v>0</v>
          </cell>
        </row>
        <row r="141">
          <cell r="J141">
            <v>136</v>
          </cell>
        </row>
      </sheetData>
      <sheetData sheetId="6">
        <row r="11">
          <cell r="N11">
            <v>112</v>
          </cell>
        </row>
        <row r="12">
          <cell r="N12">
            <v>0</v>
          </cell>
        </row>
        <row r="13">
          <cell r="N13">
            <v>40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28">
          <cell r="J128">
            <v>0</v>
          </cell>
        </row>
        <row r="130">
          <cell r="J130">
            <v>40</v>
          </cell>
        </row>
        <row r="133">
          <cell r="J133">
            <v>152</v>
          </cell>
        </row>
      </sheetData>
      <sheetData sheetId="7"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32">
          <cell r="J132">
            <v>0</v>
          </cell>
        </row>
        <row r="134">
          <cell r="J134">
            <v>0</v>
          </cell>
        </row>
        <row r="137">
          <cell r="J13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7_July"/>
      <sheetName val="08_Aug"/>
      <sheetName val="09_Sep"/>
      <sheetName val="10_Oct"/>
      <sheetName val="11_Nov"/>
      <sheetName val="12_Dec"/>
      <sheetName val="Dropdown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TIME-202111</v>
          </cell>
          <cell r="B2" t="str">
            <v>NIDA Market Analysis</v>
          </cell>
        </row>
        <row r="3">
          <cell r="A3" t="str">
            <v>TIME-202110</v>
          </cell>
          <cell r="B3" t="str">
            <v>SACICT ISO27001</v>
          </cell>
        </row>
        <row r="4">
          <cell r="A4" t="str">
            <v>TIME-202109</v>
          </cell>
          <cell r="B4" t="str">
            <v>TIME HR Digital Transformation</v>
          </cell>
        </row>
        <row r="5">
          <cell r="A5" t="str">
            <v>TIME-202108</v>
          </cell>
          <cell r="B5" t="str">
            <v>DPT EA and Digital Master Plan</v>
          </cell>
        </row>
        <row r="6">
          <cell r="A6" t="str">
            <v>TIME-202107</v>
          </cell>
          <cell r="B6" t="str">
            <v>NBTC Digital Platform Survey</v>
          </cell>
        </row>
        <row r="7">
          <cell r="A7" t="str">
            <v>TIME-202106</v>
          </cell>
          <cell r="B7" t="str">
            <v>Ombusmans Big Data</v>
          </cell>
        </row>
        <row r="8">
          <cell r="A8" t="str">
            <v>TIME-202105</v>
          </cell>
          <cell r="B8" t="str">
            <v>DoT Tourism DB</v>
          </cell>
        </row>
        <row r="9">
          <cell r="A9" t="str">
            <v>TIME-202104</v>
          </cell>
          <cell r="B9" t="str">
            <v>MoC Digital Master Plan</v>
          </cell>
        </row>
        <row r="10">
          <cell r="A10" t="str">
            <v>TIME-202103</v>
          </cell>
          <cell r="B10" t="str">
            <v>ONDE TU Digital Training</v>
          </cell>
        </row>
        <row r="11">
          <cell r="A11" t="str">
            <v>TIME-202102</v>
          </cell>
          <cell r="B11" t="str">
            <v>NBTC Cullen and Omdia Subscription 2021</v>
          </cell>
        </row>
        <row r="12">
          <cell r="A12" t="str">
            <v>TIME-202101</v>
          </cell>
          <cell r="B12" t="str">
            <v>NIA Valuation 2021</v>
          </cell>
        </row>
        <row r="13">
          <cell r="A13" t="str">
            <v>TIME-202099</v>
          </cell>
          <cell r="B13" t="str">
            <v>NIEC Radio Evaluation</v>
          </cell>
        </row>
        <row r="14">
          <cell r="A14" t="str">
            <v>TIME-202098</v>
          </cell>
          <cell r="B14" t="str">
            <v>OIC Strategic Management</v>
          </cell>
        </row>
        <row r="15">
          <cell r="A15" t="str">
            <v>TIME-202097</v>
          </cell>
          <cell r="B15" t="str">
            <v>OIC Digital Competency</v>
          </cell>
        </row>
        <row r="16">
          <cell r="A16" t="str">
            <v>TIME-202096</v>
          </cell>
          <cell r="B16" t="str">
            <v>OIC EA and PMC</v>
          </cell>
        </row>
        <row r="17">
          <cell r="A17" t="str">
            <v>TIME-202095</v>
          </cell>
          <cell r="B17" t="str">
            <v>Huawei Rethinking Digital Transformation</v>
          </cell>
        </row>
        <row r="18">
          <cell r="A18" t="str">
            <v>TIME-202094</v>
          </cell>
          <cell r="B18" t="str">
            <v>ETDA E-Commerce Survey</v>
          </cell>
        </row>
        <row r="19">
          <cell r="A19" t="str">
            <v>TIME-202093</v>
          </cell>
          <cell r="B19" t="str">
            <v>ETDA Master Plan</v>
          </cell>
        </row>
        <row r="20">
          <cell r="A20" t="str">
            <v>TIME-202092</v>
          </cell>
          <cell r="B20" t="str">
            <v>ETDA Transaction Database</v>
          </cell>
        </row>
        <row r="21">
          <cell r="A21" t="str">
            <v>TIME-202091</v>
          </cell>
          <cell r="B21" t="str">
            <v>ETDA Social and Economic Impact</v>
          </cell>
        </row>
        <row r="22">
          <cell r="A22" t="str">
            <v>TIME-202090</v>
          </cell>
          <cell r="B22" t="str">
            <v>ETDA E-Transaction Development Index</v>
          </cell>
        </row>
        <row r="23">
          <cell r="A23" t="str">
            <v>TIME-202089</v>
          </cell>
          <cell r="B23" t="str">
            <v>TCEB Innovation Ecosystem</v>
          </cell>
        </row>
        <row r="24">
          <cell r="A24" t="str">
            <v>TIME-202088</v>
          </cell>
          <cell r="B24" t="str">
            <v>TCEB Industry Focused Report</v>
          </cell>
        </row>
        <row r="25">
          <cell r="A25" t="str">
            <v>TIME-202087</v>
          </cell>
          <cell r="B25" t="str">
            <v>TCEB MICE Outlook and Trend Report</v>
          </cell>
        </row>
        <row r="26">
          <cell r="A26" t="str">
            <v>TIME-202086</v>
          </cell>
          <cell r="B26" t="str">
            <v>CAAT Big Data Analytic</v>
          </cell>
        </row>
        <row r="27">
          <cell r="A27" t="str">
            <v>TIME-202085</v>
          </cell>
          <cell r="B27" t="str">
            <v>GLO Lotto Survey</v>
          </cell>
        </row>
        <row r="28">
          <cell r="A28" t="str">
            <v>TIME-202084</v>
          </cell>
          <cell r="B28" t="str">
            <v>NBTC OTT Impacts on Mobile</v>
          </cell>
        </row>
        <row r="29">
          <cell r="A29" t="str">
            <v>TIME-202083</v>
          </cell>
          <cell r="B29" t="str">
            <v>STO Gov Data System Phase 1</v>
          </cell>
        </row>
        <row r="30">
          <cell r="A30" t="str">
            <v>TIME-202082</v>
          </cell>
          <cell r="B30" t="str">
            <v>MoTS Master Plan</v>
          </cell>
        </row>
        <row r="31">
          <cell r="A31" t="str">
            <v>TIME-202081</v>
          </cell>
          <cell r="B31" t="str">
            <v>Thaicom Pitching</v>
          </cell>
        </row>
        <row r="32">
          <cell r="A32" t="str">
            <v>TIME-202080</v>
          </cell>
          <cell r="B32" t="str">
            <v>CPAll Pitching</v>
          </cell>
        </row>
        <row r="33">
          <cell r="A33" t="str">
            <v>TIME-202079</v>
          </cell>
          <cell r="B33" t="str">
            <v>SPC Digital Mindset</v>
          </cell>
        </row>
        <row r="34">
          <cell r="A34" t="str">
            <v>TIME-202078</v>
          </cell>
          <cell r="B34" t="str">
            <v>CMG and CRG Omnichannel</v>
          </cell>
        </row>
        <row r="35">
          <cell r="A35" t="str">
            <v>TIME-202077</v>
          </cell>
          <cell r="B35" t="str">
            <v>ERC Opportunities</v>
          </cell>
        </row>
        <row r="36">
          <cell r="A36" t="str">
            <v>TIME-202076</v>
          </cell>
          <cell r="B36" t="str">
            <v>ERC Post COD Audit</v>
          </cell>
        </row>
        <row r="37">
          <cell r="A37" t="str">
            <v>TIME-202075</v>
          </cell>
          <cell r="B37" t="str">
            <v>TPBS Technology Master Plan</v>
          </cell>
        </row>
        <row r="38">
          <cell r="A38" t="str">
            <v>TIME-202074</v>
          </cell>
          <cell r="B38" t="str">
            <v>PlayingCard Marketing Strategy</v>
          </cell>
        </row>
        <row r="39">
          <cell r="A39" t="str">
            <v>TIME-202073</v>
          </cell>
          <cell r="B39" t="str">
            <v>TIME 5G Market Intelligence</v>
          </cell>
        </row>
        <row r="40">
          <cell r="A40" t="str">
            <v>TIME-202072</v>
          </cell>
          <cell r="B40" t="str">
            <v>CPF FreshMart Solition</v>
          </cell>
        </row>
        <row r="41">
          <cell r="A41" t="str">
            <v>TIME-202071</v>
          </cell>
          <cell r="B41" t="str">
            <v>Fujisu DX Consulting</v>
          </cell>
        </row>
        <row r="42">
          <cell r="A42" t="str">
            <v>TIME-202070</v>
          </cell>
          <cell r="B42" t="str">
            <v>NIA Innovation Organization Program</v>
          </cell>
        </row>
        <row r="43">
          <cell r="A43" t="str">
            <v>TIME-202069</v>
          </cell>
          <cell r="B43" t="str">
            <v>NSF PDPA</v>
          </cell>
        </row>
        <row r="44">
          <cell r="A44" t="str">
            <v>TIME-202068</v>
          </cell>
          <cell r="B44" t="str">
            <v>NBTC Fund Spectrum Valuation</v>
          </cell>
        </row>
        <row r="45">
          <cell r="A45" t="str">
            <v>TIME-202067</v>
          </cell>
          <cell r="B45" t="str">
            <v>TAT Ph2 Digital Trainings</v>
          </cell>
        </row>
        <row r="46">
          <cell r="A46" t="str">
            <v>TIME-202066</v>
          </cell>
          <cell r="B46" t="str">
            <v>ONDE Foresight</v>
          </cell>
        </row>
        <row r="47">
          <cell r="A47" t="str">
            <v>TIME-202065</v>
          </cell>
          <cell r="B47" t="str">
            <v>ONDE Thailand Digital Outlook Ph3</v>
          </cell>
        </row>
        <row r="48">
          <cell r="A48" t="str">
            <v>TIME-202064</v>
          </cell>
          <cell r="B48" t="str">
            <v>Huawei 5G Impact</v>
          </cell>
        </row>
        <row r="49">
          <cell r="A49" t="str">
            <v>TIME-202063</v>
          </cell>
          <cell r="B49" t="str">
            <v>Huawei 5G Thailand Data Center Insight</v>
          </cell>
        </row>
        <row r="50">
          <cell r="A50" t="str">
            <v>TIME-202062</v>
          </cell>
          <cell r="B50" t="str">
            <v>Huawei 5G Thailand Insight Ph2</v>
          </cell>
        </row>
        <row r="51">
          <cell r="A51" t="str">
            <v>TIME-202061</v>
          </cell>
          <cell r="B51" t="str">
            <v>NBTC Fund Immersive AR_VR</v>
          </cell>
        </row>
        <row r="52">
          <cell r="A52" t="str">
            <v>TIME-202060</v>
          </cell>
          <cell r="B52" t="str">
            <v>TPBS Digital DNA</v>
          </cell>
        </row>
        <row r="53">
          <cell r="A53" t="str">
            <v>TIME-202059</v>
          </cell>
          <cell r="B53" t="str">
            <v>SAM LRS</v>
          </cell>
        </row>
        <row r="54">
          <cell r="A54" t="str">
            <v>TIME-202058</v>
          </cell>
          <cell r="B54" t="str">
            <v>NBTC OTT Event</v>
          </cell>
        </row>
        <row r="55">
          <cell r="A55" t="str">
            <v>TIME-202057</v>
          </cell>
          <cell r="B55" t="str">
            <v>SKGF-TELEVISA</v>
          </cell>
        </row>
        <row r="56">
          <cell r="A56" t="str">
            <v>TIME-202056</v>
          </cell>
          <cell r="B56" t="str">
            <v>Siasun TIME Go-to-Market Strategy</v>
          </cell>
        </row>
        <row r="57">
          <cell r="A57" t="str">
            <v>TIME-202055</v>
          </cell>
          <cell r="B57" t="str">
            <v>BAAC Reorganization</v>
          </cell>
        </row>
        <row r="58">
          <cell r="A58" t="str">
            <v>TIME-202054</v>
          </cell>
          <cell r="B58" t="str">
            <v>SACICT Digital Master Plan</v>
          </cell>
        </row>
        <row r="59">
          <cell r="A59" t="str">
            <v>TIME-202053</v>
          </cell>
          <cell r="B59" t="str">
            <v>TEDFund Valuation</v>
          </cell>
        </row>
        <row r="60">
          <cell r="A60" t="str">
            <v>TIME-202052</v>
          </cell>
          <cell r="B60" t="str">
            <v>NBTC Fund 5G Satellite</v>
          </cell>
        </row>
        <row r="61">
          <cell r="A61" t="str">
            <v>TIME-202051</v>
          </cell>
          <cell r="B61" t="str">
            <v>OTCC Digital Master Plan</v>
          </cell>
        </row>
        <row r="62">
          <cell r="A62" t="str">
            <v>TIME-202050</v>
          </cell>
          <cell r="B62" t="str">
            <v>NBTC Spectrum Fee</v>
          </cell>
        </row>
        <row r="63">
          <cell r="A63" t="str">
            <v>TIME-202049</v>
          </cell>
          <cell r="B63" t="str">
            <v>Thaicom Pitching</v>
          </cell>
        </row>
        <row r="64">
          <cell r="A64" t="str">
            <v>TIME-202048</v>
          </cell>
          <cell r="B64" t="str">
            <v>S&amp;J Strategy</v>
          </cell>
        </row>
        <row r="65">
          <cell r="A65" t="str">
            <v>TIME-202047</v>
          </cell>
          <cell r="B65" t="str">
            <v>DEFund 2020</v>
          </cell>
        </row>
        <row r="66">
          <cell r="A66" t="str">
            <v>TIME-202046</v>
          </cell>
          <cell r="B66" t="str">
            <v>ETDA Action Plan</v>
          </cell>
        </row>
        <row r="67">
          <cell r="A67" t="str">
            <v>TIME-202045</v>
          </cell>
          <cell r="B67" t="str">
            <v>TIME 5G Hub Thailand</v>
          </cell>
        </row>
        <row r="68">
          <cell r="A68" t="str">
            <v>TIME-202044</v>
          </cell>
          <cell r="B68" t="str">
            <v>TIME People Network</v>
          </cell>
        </row>
        <row r="69">
          <cell r="A69" t="str">
            <v>TIME-202043</v>
          </cell>
          <cell r="B69" t="str">
            <v>DGA Foreign Platform</v>
          </cell>
        </row>
        <row r="70">
          <cell r="A70" t="str">
            <v>TIME-202042</v>
          </cell>
          <cell r="B70" t="str">
            <v>TPBS Digital Competencies</v>
          </cell>
        </row>
        <row r="71">
          <cell r="A71" t="str">
            <v>TIME-202041</v>
          </cell>
          <cell r="B71" t="str">
            <v>TIME Thai Consult Registration Q2/20</v>
          </cell>
        </row>
        <row r="72">
          <cell r="A72" t="str">
            <v>TIME-202040</v>
          </cell>
          <cell r="B72" t="str">
            <v>TIME Consulting Culture</v>
          </cell>
        </row>
        <row r="73">
          <cell r="A73" t="str">
            <v>TIME-202039</v>
          </cell>
          <cell r="B73" t="str">
            <v>TIME CI/CD Guideline</v>
          </cell>
        </row>
        <row r="74">
          <cell r="A74" t="str">
            <v>TIME-202038</v>
          </cell>
          <cell r="B74" t="str">
            <v>GPSC Customer Engagement</v>
          </cell>
        </row>
        <row r="75">
          <cell r="A75" t="str">
            <v>TIME-202037</v>
          </cell>
          <cell r="B75" t="str">
            <v>NBTC Telecom Market Intelligence</v>
          </cell>
        </row>
        <row r="76">
          <cell r="A76" t="str">
            <v>TIME-202036</v>
          </cell>
          <cell r="B76" t="str">
            <v>MoTS Indicator Survey</v>
          </cell>
        </row>
        <row r="77">
          <cell r="A77" t="str">
            <v>TIME-202035</v>
          </cell>
          <cell r="B77" t="str">
            <v>Huawei 5G Thailand Insight</v>
          </cell>
        </row>
        <row r="78">
          <cell r="A78" t="str">
            <v>TIME-202034</v>
          </cell>
          <cell r="B78" t="str">
            <v>NBTCAudit Combine63</v>
          </cell>
        </row>
        <row r="79">
          <cell r="A79" t="str">
            <v>TIME-202033</v>
          </cell>
          <cell r="B79" t="str">
            <v>NBTCAudit HRD</v>
          </cell>
        </row>
        <row r="80">
          <cell r="A80" t="str">
            <v>TIME-202032</v>
          </cell>
          <cell r="B80" t="str">
            <v>NBTCAudit Digital TV</v>
          </cell>
        </row>
        <row r="81">
          <cell r="A81" t="str">
            <v>TIME-202031</v>
          </cell>
          <cell r="B81" t="str">
            <v>NBTCAudit 700MHz</v>
          </cell>
        </row>
        <row r="82">
          <cell r="A82" t="str">
            <v>TIME-202030</v>
          </cell>
          <cell r="B82" t="str">
            <v>NBTCAudit TV63</v>
          </cell>
        </row>
        <row r="83">
          <cell r="A83" t="str">
            <v>TIME-202029</v>
          </cell>
          <cell r="B83" t="str">
            <v>NBTCAudit Duct</v>
          </cell>
        </row>
        <row r="84">
          <cell r="A84" t="str">
            <v>TIME-202028</v>
          </cell>
          <cell r="B84" t="str">
            <v>NBTCAudit 5G</v>
          </cell>
        </row>
        <row r="85">
          <cell r="A85" t="str">
            <v>TIME-202027</v>
          </cell>
          <cell r="B85" t="str">
            <v>NBTCAudit Audit Model</v>
          </cell>
        </row>
        <row r="86">
          <cell r="A86" t="str">
            <v>TIME-202026</v>
          </cell>
          <cell r="B86" t="str">
            <v>NBTCAudit Telecom 63</v>
          </cell>
        </row>
        <row r="87">
          <cell r="A87" t="str">
            <v>TIME-202025</v>
          </cell>
          <cell r="B87" t="str">
            <v>NBTC Competitiveness and Regulatory Reform</v>
          </cell>
        </row>
        <row r="88">
          <cell r="A88" t="str">
            <v>TIME-202024</v>
          </cell>
          <cell r="B88" t="str">
            <v>NBTC OTT Subscription 2020</v>
          </cell>
        </row>
        <row r="89">
          <cell r="A89" t="str">
            <v>TIME-202023</v>
          </cell>
          <cell r="B89" t="str">
            <v>TU Digital Plan and Policy Seminar</v>
          </cell>
        </row>
        <row r="90">
          <cell r="A90" t="str">
            <v>TIME-202022</v>
          </cell>
          <cell r="B90" t="str">
            <v>ONDE MIL2020</v>
          </cell>
        </row>
        <row r="91">
          <cell r="A91" t="str">
            <v>TIME-202021</v>
          </cell>
          <cell r="B91" t="str">
            <v>NBTC MC Audit</v>
          </cell>
        </row>
        <row r="92">
          <cell r="A92" t="str">
            <v>TIME-202020</v>
          </cell>
          <cell r="B92" t="str">
            <v>DGA Service Platform Master Plan</v>
          </cell>
        </row>
        <row r="93">
          <cell r="A93" t="str">
            <v>TIME-202019</v>
          </cell>
          <cell r="B93" t="str">
            <v>TAT Digital Assessment and Workshop</v>
          </cell>
        </row>
        <row r="94">
          <cell r="A94" t="str">
            <v>TIME-202018</v>
          </cell>
          <cell r="B94" t="str">
            <v>TIME Team Event 2020</v>
          </cell>
        </row>
        <row r="95">
          <cell r="A95" t="str">
            <v>TIME-202017</v>
          </cell>
          <cell r="B95" t="str">
            <v>TIME KM Phase 1</v>
          </cell>
        </row>
        <row r="96">
          <cell r="A96" t="str">
            <v>TIME-202016</v>
          </cell>
          <cell r="B96" t="str">
            <v>MBK Digital Strategy</v>
          </cell>
        </row>
        <row r="97">
          <cell r="A97" t="str">
            <v>TIME-202015</v>
          </cell>
          <cell r="B97" t="str">
            <v>Electrolux Digital Mindset and Change Mgmt</v>
          </cell>
        </row>
        <row r="98">
          <cell r="A98" t="str">
            <v>TIME-202014</v>
          </cell>
          <cell r="B98" t="str">
            <v>Krungsri Digital Mindset Townhall</v>
          </cell>
        </row>
        <row r="99">
          <cell r="A99" t="str">
            <v>TIME-202013</v>
          </cell>
          <cell r="B99" t="str">
            <v>Mol Cyber Security</v>
          </cell>
        </row>
        <row r="100">
          <cell r="A100" t="str">
            <v>TIME-202012</v>
          </cell>
          <cell r="B100" t="str">
            <v>MDES Digital Manager</v>
          </cell>
        </row>
        <row r="101">
          <cell r="A101" t="str">
            <v>TIME-202011</v>
          </cell>
          <cell r="B101" t="str">
            <v>NBTC OTT Impact</v>
          </cell>
        </row>
        <row r="102">
          <cell r="A102" t="str">
            <v>TIME-202010</v>
          </cell>
          <cell r="B102" t="str">
            <v>AFP Digital Mindset</v>
          </cell>
        </row>
        <row r="103">
          <cell r="A103" t="str">
            <v>TIME-202009</v>
          </cell>
          <cell r="B103" t="str">
            <v>TIME Digital Assessment</v>
          </cell>
        </row>
        <row r="104">
          <cell r="A104" t="str">
            <v>TIME-202008</v>
          </cell>
          <cell r="B104" t="str">
            <v>EXAT Digital Master Plan</v>
          </cell>
        </row>
        <row r="105">
          <cell r="A105" t="str">
            <v>TIME-202007</v>
          </cell>
          <cell r="B105" t="str">
            <v>NBTC Co-production 2020</v>
          </cell>
        </row>
        <row r="106">
          <cell r="A106" t="str">
            <v>TIME-202006</v>
          </cell>
          <cell r="B106" t="str">
            <v>NBTC Audit Study Project</v>
          </cell>
        </row>
        <row r="107">
          <cell r="A107" t="str">
            <v>TIME-202005</v>
          </cell>
          <cell r="B107" t="str">
            <v>MDES Executive Training</v>
          </cell>
        </row>
        <row r="108">
          <cell r="A108" t="str">
            <v>TIME-202004</v>
          </cell>
          <cell r="B108" t="str">
            <v>NIA Valuation 2020</v>
          </cell>
        </row>
        <row r="109">
          <cell r="A109" t="str">
            <v>TIME-202003</v>
          </cell>
          <cell r="B109" t="str">
            <v>TSRI empowerment</v>
          </cell>
        </row>
        <row r="110">
          <cell r="A110" t="str">
            <v>TIME-202002</v>
          </cell>
          <cell r="B110" t="str">
            <v>Krungsri VP and SME Transformation</v>
          </cell>
        </row>
        <row r="111">
          <cell r="A111" t="str">
            <v>TIME-202001</v>
          </cell>
          <cell r="B111" t="str">
            <v>CPAll Next Generation Leader 2020</v>
          </cell>
        </row>
        <row r="112">
          <cell r="A112" t="str">
            <v>TIME-201968</v>
          </cell>
          <cell r="B112" t="str">
            <v>KTB Digital Transformation</v>
          </cell>
        </row>
        <row r="113">
          <cell r="A113" t="str">
            <v>TIME-201961</v>
          </cell>
          <cell r="B113" t="str">
            <v>NBTC Pure LRIC Model</v>
          </cell>
        </row>
        <row r="114">
          <cell r="A114" t="str">
            <v>TIME-201960</v>
          </cell>
          <cell r="B114" t="str">
            <v>NBTC AS Re-model</v>
          </cell>
        </row>
        <row r="115">
          <cell r="A115" t="str">
            <v>TIME-201959</v>
          </cell>
          <cell r="B115" t="str">
            <v>DGA Digital Transformation Program</v>
          </cell>
        </row>
        <row r="116">
          <cell r="A116" t="str">
            <v>TIME-201957</v>
          </cell>
          <cell r="B116" t="str">
            <v>NBTC Fund 2020 Projects</v>
          </cell>
        </row>
        <row r="117">
          <cell r="A117" t="str">
            <v>TIME-201954</v>
          </cell>
          <cell r="B117" t="str">
            <v>ONDE Thailand Digital Outlook Ph2</v>
          </cell>
        </row>
        <row r="118">
          <cell r="A118" t="str">
            <v>TIME-201953</v>
          </cell>
          <cell r="B118" t="str">
            <v>OIC IT Master Plan</v>
          </cell>
        </row>
        <row r="119">
          <cell r="A119" t="str">
            <v>TIME-201951</v>
          </cell>
          <cell r="B119" t="str">
            <v>ONDE 5G Policy</v>
          </cell>
        </row>
        <row r="120">
          <cell r="A120" t="str">
            <v>TIME-201950</v>
          </cell>
          <cell r="B120" t="str">
            <v>Marvel Avengers</v>
          </cell>
        </row>
        <row r="121">
          <cell r="A121" t="str">
            <v>TIME-201949</v>
          </cell>
          <cell r="B121" t="str">
            <v>Marvel Consumer</v>
          </cell>
        </row>
        <row r="122">
          <cell r="A122" t="str">
            <v>TIME-201948</v>
          </cell>
          <cell r="B122" t="str">
            <v>Marvel Telecom</v>
          </cell>
        </row>
        <row r="123">
          <cell r="A123" t="str">
            <v>TIME-201946</v>
          </cell>
          <cell r="B123" t="str">
            <v>Marvel TV</v>
          </cell>
        </row>
        <row r="124">
          <cell r="A124" t="str">
            <v>TIME-201942</v>
          </cell>
          <cell r="B124" t="str">
            <v>NBTC Duct Pricing</v>
          </cell>
        </row>
        <row r="125">
          <cell r="A125" t="str">
            <v>TIME-201940</v>
          </cell>
          <cell r="B125" t="str">
            <v>Mobifone Strategy</v>
          </cell>
        </row>
        <row r="126">
          <cell r="A126" t="str">
            <v>TIME-201936</v>
          </cell>
          <cell r="B126" t="str">
            <v>TMA Business Efficiency</v>
          </cell>
        </row>
        <row r="127">
          <cell r="A127" t="str">
            <v>TIME-201930</v>
          </cell>
          <cell r="B127" t="str">
            <v>TE Telkomsel 2300MHz</v>
          </cell>
        </row>
        <row r="128">
          <cell r="A128" t="str">
            <v>TIME-201929</v>
          </cell>
          <cell r="B128" t="str">
            <v>TE Optus Auction 2019</v>
          </cell>
        </row>
        <row r="129">
          <cell r="A129" t="str">
            <v>TIME-201928</v>
          </cell>
          <cell r="B129" t="str">
            <v>TE Singtel Auction 2019</v>
          </cell>
        </row>
        <row r="130">
          <cell r="A130" t="str">
            <v>TIME-201924</v>
          </cell>
          <cell r="B130" t="str">
            <v>TE AWN 5G Auction</v>
          </cell>
        </row>
        <row r="131">
          <cell r="A131" t="str">
            <v>TIME-201916</v>
          </cell>
          <cell r="B131" t="str">
            <v>ThaiOil Digital Transformation</v>
          </cell>
        </row>
        <row r="132">
          <cell r="A132" t="str">
            <v>TIME-201907</v>
          </cell>
          <cell r="B132" t="str">
            <v>NBTC Broadcast IC</v>
          </cell>
        </row>
        <row r="133">
          <cell r="A133" t="str">
            <v>TIME-201901</v>
          </cell>
          <cell r="B133" t="str">
            <v>NBTC OTT Subscription 2019</v>
          </cell>
        </row>
        <row r="134">
          <cell r="A134" t="str">
            <v>TIME-201886</v>
          </cell>
          <cell r="B134" t="str">
            <v>DITP E-Commerce</v>
          </cell>
        </row>
        <row r="135">
          <cell r="A135" t="str">
            <v>TIME-201884</v>
          </cell>
          <cell r="B135" t="str">
            <v>NBTC DTT Spectrum Design</v>
          </cell>
        </row>
        <row r="136">
          <cell r="A136" t="str">
            <v>TIME-201882</v>
          </cell>
          <cell r="B136" t="str">
            <v>TCEB Intelligence Center</v>
          </cell>
        </row>
        <row r="137">
          <cell r="A137" t="str">
            <v>TIME-201881</v>
          </cell>
          <cell r="B137" t="str">
            <v>TMA MICE Innovation</v>
          </cell>
        </row>
        <row r="138">
          <cell r="A138" t="str">
            <v>TIME-201875</v>
          </cell>
          <cell r="B138" t="str">
            <v>NBTC Radio Broadcasting</v>
          </cell>
        </row>
        <row r="139">
          <cell r="A139" t="str">
            <v>TIME-201865</v>
          </cell>
          <cell r="B139" t="str">
            <v>AEC TOT Parner Selected</v>
          </cell>
        </row>
        <row r="140">
          <cell r="A140" t="str">
            <v>TIME-201855</v>
          </cell>
          <cell r="B140" t="str">
            <v>NBTC Digital TV Policy</v>
          </cell>
        </row>
        <row r="141">
          <cell r="A141" t="str">
            <v>TIME-201854</v>
          </cell>
          <cell r="B141" t="str">
            <v>ONDE Digital Infra Master Plan</v>
          </cell>
        </row>
        <row r="142">
          <cell r="A142" t="str">
            <v>TIME-201837</v>
          </cell>
          <cell r="B142" t="str">
            <v>NBTC Wholesale Access and IC</v>
          </cell>
        </row>
        <row r="143">
          <cell r="A143" t="str">
            <v>TIME-201831</v>
          </cell>
          <cell r="B143" t="str">
            <v>Market Definition</v>
          </cell>
        </row>
        <row r="144">
          <cell r="A144" t="str">
            <v>TIME-201819</v>
          </cell>
          <cell r="B144" t="str">
            <v>Ovum Kids</v>
          </cell>
        </row>
        <row r="145">
          <cell r="A145" t="str">
            <v>TIME-201801</v>
          </cell>
          <cell r="B145" t="str">
            <v>STOU USO Digital Literacy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7" zoomScaleNormal="100" workbookViewId="0">
      <selection activeCell="E47" sqref="E47"/>
    </sheetView>
  </sheetViews>
  <sheetFormatPr defaultColWidth="11.42578125" defaultRowHeight="15" x14ac:dyDescent="0.25"/>
  <cols>
    <col min="1" max="1" width="3" style="1" customWidth="1"/>
    <col min="2" max="2" width="27.425781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25">
      <c r="B3" s="7" t="s">
        <v>25</v>
      </c>
      <c r="C3" s="152" t="s">
        <v>84</v>
      </c>
      <c r="D3" s="153"/>
      <c r="E3" s="153"/>
      <c r="F3" s="153"/>
      <c r="G3" s="154"/>
      <c r="H3" s="3"/>
      <c r="I3" s="3"/>
    </row>
    <row r="4" spans="2:9" x14ac:dyDescent="0.25">
      <c r="B4" s="6" t="s">
        <v>26</v>
      </c>
      <c r="C4" s="155" t="s">
        <v>85</v>
      </c>
      <c r="D4" s="156"/>
      <c r="E4" s="156"/>
      <c r="F4" s="156"/>
      <c r="G4" s="157"/>
      <c r="H4" s="3"/>
      <c r="I4" s="3"/>
    </row>
    <row r="5" spans="2:9" x14ac:dyDescent="0.25">
      <c r="B5" s="6" t="s">
        <v>27</v>
      </c>
      <c r="C5" s="155" t="s">
        <v>86</v>
      </c>
      <c r="D5" s="156"/>
      <c r="E5" s="156"/>
      <c r="F5" s="156"/>
      <c r="G5" s="157"/>
      <c r="H5" s="3"/>
      <c r="I5" s="3"/>
    </row>
    <row r="7" spans="2:9" ht="32.25" customHeight="1" x14ac:dyDescent="0.2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2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2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2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25">
      <c r="B12" s="21" t="s">
        <v>46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25">
      <c r="B13" s="22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2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25">
      <c r="B15" s="22">
        <v>9002</v>
      </c>
      <c r="C15" s="160" t="s">
        <v>45</v>
      </c>
      <c r="D15" s="161"/>
      <c r="E15" s="161"/>
      <c r="F15" s="161"/>
      <c r="G15" s="162"/>
      <c r="H15" s="4"/>
      <c r="I15" s="4"/>
    </row>
    <row r="16" spans="2:9" ht="18.75" customHeight="1" x14ac:dyDescent="0.25">
      <c r="B16" s="23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2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25">
      <c r="B18" s="24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25">
      <c r="B19" s="25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25">
      <c r="B20" s="24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25">
      <c r="B21" s="25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25">
      <c r="B22" s="22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2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25">
      <c r="B24" s="22">
        <v>9006</v>
      </c>
      <c r="C24" s="149" t="s">
        <v>40</v>
      </c>
      <c r="D24" s="150"/>
      <c r="E24" s="150"/>
      <c r="F24" s="150"/>
      <c r="G24" s="151"/>
    </row>
    <row r="25" spans="2:9" x14ac:dyDescent="0.2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25">
      <c r="B26" s="22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2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25">
      <c r="B28" s="22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2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25">
      <c r="B30" s="22">
        <v>9009</v>
      </c>
      <c r="C30" s="149" t="s">
        <v>47</v>
      </c>
      <c r="D30" s="150"/>
      <c r="E30" s="150"/>
      <c r="F30" s="150"/>
      <c r="G30" s="151"/>
    </row>
    <row r="31" spans="2:9" x14ac:dyDescent="0.25">
      <c r="B31" s="23"/>
      <c r="C31" s="175" t="s">
        <v>48</v>
      </c>
      <c r="D31" s="176"/>
      <c r="E31" s="176"/>
      <c r="F31" s="176"/>
      <c r="G31" s="177"/>
    </row>
    <row r="32" spans="2:9" ht="19.5" customHeight="1" x14ac:dyDescent="0.25">
      <c r="B32" s="7" t="s">
        <v>21</v>
      </c>
      <c r="C32" s="140" t="s">
        <v>49</v>
      </c>
      <c r="D32" s="141"/>
      <c r="E32" s="141"/>
      <c r="F32" s="141"/>
      <c r="G32" s="142"/>
    </row>
    <row r="33" spans="2:7" ht="19.5" customHeight="1" x14ac:dyDescent="0.25">
      <c r="B33" s="22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2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25">
      <c r="B35" s="22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2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25">
      <c r="B37" s="22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25">
      <c r="B38" s="26" t="s">
        <v>13</v>
      </c>
      <c r="C38" s="172"/>
      <c r="D38" s="173"/>
      <c r="E38" s="173"/>
      <c r="F38" s="173"/>
      <c r="G38" s="174"/>
    </row>
    <row r="39" spans="2:7" ht="19.5" customHeight="1" x14ac:dyDescent="0.25">
      <c r="B39" s="22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25">
      <c r="B40" s="26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975B-3804-4152-86AB-A33250C6921E}">
  <dimension ref="B1:S38"/>
  <sheetViews>
    <sheetView zoomScale="56" workbookViewId="0">
      <selection activeCell="G13" sqref="G13"/>
    </sheetView>
  </sheetViews>
  <sheetFormatPr defaultColWidth="11.42578125" defaultRowHeight="18" x14ac:dyDescent="0.2"/>
  <cols>
    <col min="1" max="1" width="6.7109375" style="49" customWidth="1"/>
    <col min="2" max="7" width="23.28515625" style="49" customWidth="1"/>
    <col min="8" max="10" width="23.42578125" style="49" customWidth="1"/>
    <col min="11" max="17" width="11.42578125" style="49"/>
    <col min="18" max="18" width="19.5703125" style="49" customWidth="1"/>
    <col min="19" max="16384" width="11.42578125" style="49"/>
  </cols>
  <sheetData>
    <row r="1" spans="2:19" ht="43.5" customHeight="1" x14ac:dyDescent="0.2">
      <c r="B1" s="197" t="s">
        <v>54</v>
      </c>
      <c r="C1" s="197"/>
      <c r="D1" s="197"/>
      <c r="E1" s="197"/>
      <c r="F1" s="197"/>
      <c r="G1" s="197"/>
      <c r="H1" s="197"/>
      <c r="I1" s="197"/>
      <c r="J1" s="197"/>
    </row>
    <row r="2" spans="2:19" ht="27" customHeight="1" x14ac:dyDescent="0.2">
      <c r="B2" s="198" t="s">
        <v>55</v>
      </c>
      <c r="C2" s="198"/>
      <c r="D2" s="198"/>
      <c r="E2" s="198"/>
      <c r="F2" s="198"/>
      <c r="G2" s="198"/>
      <c r="H2" s="198"/>
      <c r="I2" s="198"/>
      <c r="J2" s="198"/>
    </row>
    <row r="3" spans="2:19" ht="13.5" customHeight="1" thickBot="1" x14ac:dyDescent="0.25">
      <c r="B3" s="50"/>
      <c r="C3" s="50"/>
      <c r="D3" s="50"/>
      <c r="E3" s="50"/>
      <c r="F3" s="50"/>
      <c r="G3" s="51"/>
      <c r="H3" s="52"/>
      <c r="I3" s="52"/>
      <c r="J3" s="52"/>
    </row>
    <row r="4" spans="2:19" ht="33" customHeight="1" x14ac:dyDescent="0.2">
      <c r="D4" s="53" t="s">
        <v>0</v>
      </c>
      <c r="E4" s="54" t="s">
        <v>50</v>
      </c>
      <c r="G4" s="53" t="s">
        <v>8</v>
      </c>
      <c r="H4" s="54" t="s">
        <v>51</v>
      </c>
    </row>
    <row r="5" spans="2:19" ht="27.75" customHeight="1" x14ac:dyDescent="0.2">
      <c r="D5" s="55" t="s">
        <v>7</v>
      </c>
      <c r="E5" s="54" t="s">
        <v>76</v>
      </c>
      <c r="G5" s="53" t="s">
        <v>56</v>
      </c>
      <c r="H5" s="54" t="s">
        <v>75</v>
      </c>
    </row>
    <row r="6" spans="2:19" ht="19.5" customHeight="1" x14ac:dyDescent="0.2">
      <c r="B6" s="53"/>
      <c r="C6" s="55"/>
      <c r="E6" s="199"/>
      <c r="F6" s="199"/>
      <c r="G6" s="199"/>
    </row>
    <row r="7" spans="2:19" ht="36.75" customHeight="1" x14ac:dyDescent="0.2">
      <c r="B7" s="181" t="s">
        <v>57</v>
      </c>
      <c r="C7" s="182"/>
      <c r="D7" s="182"/>
      <c r="E7" s="182"/>
      <c r="F7" s="182"/>
      <c r="G7" s="182"/>
      <c r="H7" s="182"/>
      <c r="I7" s="182"/>
      <c r="J7" s="182"/>
      <c r="L7" s="181" t="s">
        <v>81</v>
      </c>
      <c r="M7" s="182"/>
      <c r="N7" s="182"/>
      <c r="O7" s="182"/>
      <c r="P7" s="182"/>
      <c r="Q7" s="182"/>
      <c r="R7" s="182"/>
    </row>
    <row r="8" spans="2:19" ht="35.25" customHeight="1" thickBot="1" x14ac:dyDescent="0.25">
      <c r="B8" s="56" t="s">
        <v>58</v>
      </c>
      <c r="C8" s="56" t="s">
        <v>59</v>
      </c>
      <c r="D8" s="56" t="s">
        <v>60</v>
      </c>
      <c r="E8" s="56" t="s">
        <v>61</v>
      </c>
      <c r="F8" s="56" t="s">
        <v>62</v>
      </c>
      <c r="G8" s="56" t="s">
        <v>63</v>
      </c>
      <c r="H8" s="57" t="s">
        <v>64</v>
      </c>
      <c r="I8" s="57" t="s">
        <v>65</v>
      </c>
      <c r="J8" s="57" t="s">
        <v>66</v>
      </c>
      <c r="L8" s="56" t="s">
        <v>58</v>
      </c>
      <c r="M8" s="56" t="s">
        <v>59</v>
      </c>
      <c r="N8" s="56" t="s">
        <v>60</v>
      </c>
      <c r="O8" s="56" t="s">
        <v>61</v>
      </c>
      <c r="P8" s="56" t="s">
        <v>62</v>
      </c>
      <c r="Q8" s="56" t="s">
        <v>63</v>
      </c>
      <c r="R8" s="57" t="s">
        <v>82</v>
      </c>
    </row>
    <row r="9" spans="2:19" ht="29.1" customHeight="1" thickBot="1" x14ac:dyDescent="0.25">
      <c r="B9" s="58">
        <f>'[1]01_Jan'!J134</f>
        <v>120</v>
      </c>
      <c r="C9" s="58">
        <f>'[1]02_Feb'!J127</f>
        <v>152</v>
      </c>
      <c r="D9" s="58">
        <f>'[1]03_Mar'!J142</f>
        <v>176</v>
      </c>
      <c r="E9" s="58">
        <f>'[1]04_April'!J141</f>
        <v>136</v>
      </c>
      <c r="F9" s="58">
        <f>'[1]05_May'!J133</f>
        <v>152</v>
      </c>
      <c r="G9" s="59">
        <f>'[1]06_June'!J137</f>
        <v>0</v>
      </c>
      <c r="H9" s="60">
        <f>SUM(B9:G9)</f>
        <v>736</v>
      </c>
      <c r="I9" s="61">
        <f>H9/6</f>
        <v>122.66666666666667</v>
      </c>
      <c r="J9" s="62">
        <f>I9/8</f>
        <v>15.333333333333334</v>
      </c>
      <c r="L9" s="58" t="e">
        <f>#REF!</f>
        <v>#REF!</v>
      </c>
      <c r="M9" s="58" t="e">
        <f>#REF!</f>
        <v>#REF!</v>
      </c>
      <c r="N9" s="58" t="e">
        <f>#REF!</f>
        <v>#REF!</v>
      </c>
      <c r="O9" s="58" t="e">
        <f>#REF!</f>
        <v>#REF!</v>
      </c>
      <c r="P9" s="58" t="e">
        <f>#REF!</f>
        <v>#REF!</v>
      </c>
      <c r="Q9" s="59">
        <f>'06_June'!J8</f>
        <v>23.912500000000001</v>
      </c>
      <c r="R9" s="60" t="e">
        <f>SUM(L9:Q9)</f>
        <v>#REF!</v>
      </c>
      <c r="S9" s="133" t="e">
        <f>R9/M19</f>
        <v>#REF!</v>
      </c>
    </row>
    <row r="10" spans="2:19" ht="29.25" customHeight="1" x14ac:dyDescent="0.25">
      <c r="B10" s="63"/>
      <c r="C10" s="63"/>
      <c r="D10" s="63"/>
      <c r="E10" s="63"/>
      <c r="F10" s="63"/>
      <c r="G10" s="63"/>
      <c r="H10" s="64"/>
      <c r="I10" s="65"/>
      <c r="J10" s="54"/>
      <c r="L10" s="194"/>
      <c r="M10" s="194"/>
      <c r="N10" s="194"/>
      <c r="O10" s="194"/>
      <c r="P10" s="194"/>
    </row>
    <row r="11" spans="2:19" ht="27" customHeight="1" x14ac:dyDescent="0.25">
      <c r="B11" s="66">
        <v>9001</v>
      </c>
      <c r="C11" s="67" t="s">
        <v>67</v>
      </c>
      <c r="D11" s="63"/>
      <c r="E11" s="63"/>
      <c r="F11" s="63"/>
      <c r="G11" s="63"/>
      <c r="H11" s="68" t="s">
        <v>68</v>
      </c>
      <c r="I11" s="65"/>
      <c r="J11" s="54"/>
      <c r="L11" s="69"/>
      <c r="M11" s="69"/>
      <c r="N11" s="69"/>
      <c r="O11" s="69"/>
      <c r="P11" s="69"/>
    </row>
    <row r="12" spans="2:19" ht="27" customHeight="1" x14ac:dyDescent="0.25">
      <c r="B12" s="70" t="s">
        <v>69</v>
      </c>
      <c r="C12" s="188" t="s">
        <v>70</v>
      </c>
      <c r="D12" s="188"/>
      <c r="E12" s="71" t="s">
        <v>64</v>
      </c>
      <c r="F12" s="71" t="s">
        <v>71</v>
      </c>
      <c r="H12" s="70" t="s">
        <v>46</v>
      </c>
      <c r="I12" s="71" t="s">
        <v>64</v>
      </c>
      <c r="J12" s="71" t="s">
        <v>71</v>
      </c>
      <c r="L12" s="194"/>
      <c r="M12" s="194"/>
      <c r="N12" s="194"/>
      <c r="O12" s="194"/>
      <c r="P12" s="194"/>
    </row>
    <row r="13" spans="2:19" ht="27" customHeight="1" x14ac:dyDescent="0.2">
      <c r="B13" s="72" t="s">
        <v>52</v>
      </c>
      <c r="C13" s="195" t="str">
        <f>VLOOKUP(B13,[2]DropdownList!$A$2:$B$145,2,FALSE)</f>
        <v>ETDA E-Commerce Survey</v>
      </c>
      <c r="D13" s="196"/>
      <c r="E13" s="73">
        <f>'[1]01_Jan'!J129+'[1]02_Feb'!J122+'[1]03_Mar'!J137+'[1]04_April'!J136+'[1]05_May'!J128+'[1]06_June'!J132</f>
        <v>310</v>
      </c>
      <c r="F13" s="74">
        <f>E13/$H$9</f>
        <v>0.42119565217391303</v>
      </c>
      <c r="H13" s="75">
        <v>9001</v>
      </c>
      <c r="I13" s="76">
        <f>SUM('[1]01_Jan'!N11,'[1]02_Feb'!N11,'[1]03_Mar'!N11,'[1]04_April'!N11+'[1]05_May'!N11+'[1]06_June'!N11)</f>
        <v>696</v>
      </c>
      <c r="J13" s="77">
        <f>I13/$H$9</f>
        <v>0.94565217391304346</v>
      </c>
      <c r="L13" s="49" t="s">
        <v>58</v>
      </c>
      <c r="M13" s="49">
        <v>30</v>
      </c>
    </row>
    <row r="14" spans="2:19" ht="27" customHeight="1" x14ac:dyDescent="0.2">
      <c r="B14" s="72"/>
      <c r="C14" s="195"/>
      <c r="D14" s="196"/>
      <c r="E14" s="73"/>
      <c r="F14" s="78"/>
      <c r="H14" s="75">
        <v>9002</v>
      </c>
      <c r="I14" s="76">
        <f>SUM('[1]01_Jan'!N12,'[1]02_Feb'!N12,'[1]03_Mar'!N12,'[1]04_April'!N12+'[1]05_May'!N12+'[1]06_June'!N12)</f>
        <v>0</v>
      </c>
      <c r="J14" s="77">
        <f t="shared" ref="J14:J19" si="0">I14/$H$9</f>
        <v>0</v>
      </c>
      <c r="L14" s="49" t="s">
        <v>59</v>
      </c>
      <c r="M14" s="49">
        <v>28</v>
      </c>
    </row>
    <row r="15" spans="2:19" ht="27" customHeight="1" x14ac:dyDescent="0.2">
      <c r="B15" s="72"/>
      <c r="C15" s="195"/>
      <c r="D15" s="196"/>
      <c r="E15" s="73"/>
      <c r="F15" s="78"/>
      <c r="G15" s="79"/>
      <c r="H15" s="75">
        <v>9003</v>
      </c>
      <c r="I15" s="76">
        <f>SUM('[1]01_Jan'!N13,'[1]02_Feb'!N13,'[1]03_Mar'!N13,'[1]04_April'!N13+'[1]05_May'!N13+'[1]06_June'!N13)</f>
        <v>40</v>
      </c>
      <c r="J15" s="77">
        <f t="shared" si="0"/>
        <v>5.434782608695652E-2</v>
      </c>
      <c r="L15" s="49" t="s">
        <v>60</v>
      </c>
      <c r="M15" s="49">
        <v>31</v>
      </c>
    </row>
    <row r="16" spans="2:19" ht="27" customHeight="1" x14ac:dyDescent="0.2">
      <c r="B16" s="72"/>
      <c r="C16" s="190"/>
      <c r="D16" s="190"/>
      <c r="E16" s="73"/>
      <c r="F16" s="78"/>
      <c r="G16" s="80"/>
      <c r="H16" s="75">
        <v>9004</v>
      </c>
      <c r="I16" s="76">
        <f>SUM('[1]01_Jan'!N14,'[1]02_Feb'!N14,'[1]03_Mar'!N14,'[1]04_April'!N14+'[1]05_May'!N14+'[1]06_June'!N14)</f>
        <v>0</v>
      </c>
      <c r="J16" s="77">
        <f t="shared" si="0"/>
        <v>0</v>
      </c>
      <c r="L16" s="49" t="s">
        <v>83</v>
      </c>
      <c r="M16" s="49">
        <v>30</v>
      </c>
    </row>
    <row r="17" spans="2:13" ht="27" customHeight="1" x14ac:dyDescent="0.2">
      <c r="B17" s="72"/>
      <c r="C17" s="190"/>
      <c r="D17" s="190"/>
      <c r="E17" s="73"/>
      <c r="F17" s="78"/>
      <c r="H17" s="75">
        <v>9005</v>
      </c>
      <c r="I17" s="76">
        <f>SUM('[1]01_Jan'!N15,'[1]02_Feb'!N15,'[1]03_Mar'!N15,'[1]04_April'!N15+'[1]05_May'!N15+'[1]06_June'!N15)</f>
        <v>0</v>
      </c>
      <c r="J17" s="77">
        <f t="shared" si="0"/>
        <v>0</v>
      </c>
      <c r="L17" s="49" t="s">
        <v>62</v>
      </c>
      <c r="M17" s="49">
        <v>31</v>
      </c>
    </row>
    <row r="18" spans="2:13" ht="27" customHeight="1" x14ac:dyDescent="0.2">
      <c r="B18" s="72"/>
      <c r="C18" s="190"/>
      <c r="D18" s="190"/>
      <c r="E18" s="81"/>
      <c r="F18" s="82"/>
      <c r="H18" s="75">
        <v>9007</v>
      </c>
      <c r="I18" s="76">
        <f>SUM('[1]01_Jan'!N16,'[1]02_Feb'!N16,'[1]03_Mar'!N16,'[1]04_April'!N16+'[1]05_May'!N16+'[1]06_June'!N16)</f>
        <v>0</v>
      </c>
      <c r="J18" s="77">
        <f t="shared" si="0"/>
        <v>0</v>
      </c>
      <c r="L18" s="49" t="s">
        <v>63</v>
      </c>
      <c r="M18" s="49">
        <v>30</v>
      </c>
    </row>
    <row r="19" spans="2:13" ht="27" customHeight="1" x14ac:dyDescent="0.2">
      <c r="B19" s="72"/>
      <c r="C19" s="190"/>
      <c r="D19" s="190"/>
      <c r="E19" s="81"/>
      <c r="F19" s="82"/>
      <c r="H19" s="75">
        <v>9008</v>
      </c>
      <c r="I19" s="76">
        <f>SUM('[1]01_Jan'!N17,'[1]02_Feb'!N17,'[1]03_Mar'!N17,'[1]04_April'!N17+'[1]05_May'!N17+'[1]06_June'!N17)</f>
        <v>0</v>
      </c>
      <c r="J19" s="77">
        <f t="shared" si="0"/>
        <v>0</v>
      </c>
      <c r="L19" s="49" t="s">
        <v>72</v>
      </c>
      <c r="M19" s="49">
        <f>SUM(M13:M18)</f>
        <v>180</v>
      </c>
    </row>
    <row r="20" spans="2:13" ht="27" customHeight="1" x14ac:dyDescent="0.2">
      <c r="B20" s="72"/>
      <c r="C20" s="190"/>
      <c r="D20" s="190"/>
      <c r="E20" s="81"/>
      <c r="F20" s="82"/>
      <c r="I20" s="83">
        <f>SUM(I13:I19)</f>
        <v>736</v>
      </c>
      <c r="J20" s="84">
        <f>SUM(J13:J19)</f>
        <v>1</v>
      </c>
    </row>
    <row r="21" spans="2:13" ht="27" customHeight="1" x14ac:dyDescent="0.2">
      <c r="B21" s="72"/>
      <c r="C21" s="190"/>
      <c r="D21" s="190"/>
      <c r="E21" s="81"/>
      <c r="F21" s="82"/>
    </row>
    <row r="22" spans="2:13" ht="27" customHeight="1" x14ac:dyDescent="0.2">
      <c r="B22" s="72"/>
      <c r="C22" s="190"/>
      <c r="D22" s="190"/>
      <c r="E22" s="81"/>
      <c r="F22" s="82"/>
    </row>
    <row r="23" spans="2:13" ht="27" customHeight="1" x14ac:dyDescent="0.2">
      <c r="B23" s="72"/>
      <c r="C23" s="190"/>
      <c r="D23" s="190"/>
      <c r="E23" s="81"/>
      <c r="F23" s="82"/>
    </row>
    <row r="24" spans="2:13" ht="27" customHeight="1" x14ac:dyDescent="0.2">
      <c r="B24" s="72"/>
      <c r="C24" s="190"/>
      <c r="D24" s="190"/>
      <c r="E24" s="81"/>
      <c r="F24" s="82"/>
    </row>
    <row r="25" spans="2:13" ht="27" customHeight="1" x14ac:dyDescent="0.2">
      <c r="B25" s="191" t="s">
        <v>72</v>
      </c>
      <c r="C25" s="192"/>
      <c r="D25" s="193"/>
      <c r="E25" s="85">
        <f>SUM(E13:E24)</f>
        <v>310</v>
      </c>
      <c r="F25" s="86">
        <f>E25/$H$9</f>
        <v>0.42119565217391303</v>
      </c>
    </row>
    <row r="26" spans="2:13" ht="27" customHeight="1" x14ac:dyDescent="0.2">
      <c r="B26" s="87"/>
      <c r="C26" s="88"/>
      <c r="D26" s="89"/>
      <c r="E26" s="65"/>
      <c r="F26" s="90"/>
    </row>
    <row r="27" spans="2:13" ht="27" customHeight="1" x14ac:dyDescent="0.2">
      <c r="B27" s="91">
        <v>9003</v>
      </c>
      <c r="C27" s="187" t="s">
        <v>73</v>
      </c>
      <c r="D27" s="187"/>
      <c r="E27" s="65"/>
      <c r="F27" s="90"/>
    </row>
    <row r="28" spans="2:13" ht="27" customHeight="1" x14ac:dyDescent="0.2">
      <c r="B28" s="70" t="s">
        <v>69</v>
      </c>
      <c r="C28" s="188" t="s">
        <v>70</v>
      </c>
      <c r="D28" s="188"/>
      <c r="E28" s="71" t="s">
        <v>64</v>
      </c>
      <c r="F28" s="71" t="s">
        <v>71</v>
      </c>
    </row>
    <row r="29" spans="2:13" ht="27" customHeight="1" x14ac:dyDescent="0.2">
      <c r="B29" s="72"/>
      <c r="C29" s="190"/>
      <c r="D29" s="190"/>
      <c r="E29" s="73">
        <f>'[1]01_Jan'!J131+'[1]02_Feb'!J124+'[1]03_Mar'!J139+'[1]04_April'!J138+'[1]05_May'!J130+'[1]06_June'!J134</f>
        <v>40</v>
      </c>
      <c r="F29" s="78">
        <f>E29/$H$9</f>
        <v>5.434782608695652E-2</v>
      </c>
    </row>
    <row r="30" spans="2:13" ht="27" customHeight="1" x14ac:dyDescent="0.2">
      <c r="B30" s="92"/>
      <c r="C30" s="183"/>
      <c r="D30" s="183"/>
      <c r="E30" s="58"/>
      <c r="F30" s="82"/>
    </row>
    <row r="31" spans="2:13" ht="27" customHeight="1" thickBot="1" x14ac:dyDescent="0.25">
      <c r="B31" s="92"/>
      <c r="C31" s="183"/>
      <c r="D31" s="183"/>
      <c r="E31" s="58"/>
      <c r="F31" s="82"/>
    </row>
    <row r="32" spans="2:13" ht="27" customHeight="1" thickBot="1" x14ac:dyDescent="0.25">
      <c r="B32" s="184" t="s">
        <v>72</v>
      </c>
      <c r="C32" s="185"/>
      <c r="D32" s="186"/>
      <c r="E32" s="93">
        <f>SUM(E29:E31)</f>
        <v>40</v>
      </c>
      <c r="F32" s="94">
        <f>E32/$H$9</f>
        <v>5.434782608695652E-2</v>
      </c>
    </row>
    <row r="33" spans="2:6" ht="27" customHeight="1" x14ac:dyDescent="0.2"/>
    <row r="34" spans="2:6" ht="27" customHeight="1" x14ac:dyDescent="0.2">
      <c r="B34" s="91">
        <v>9004</v>
      </c>
      <c r="C34" s="187" t="s">
        <v>74</v>
      </c>
      <c r="D34" s="187"/>
    </row>
    <row r="35" spans="2:6" ht="27" customHeight="1" x14ac:dyDescent="0.2">
      <c r="B35" s="70" t="s">
        <v>69</v>
      </c>
      <c r="C35" s="188" t="s">
        <v>70</v>
      </c>
      <c r="D35" s="188"/>
      <c r="E35" s="71" t="s">
        <v>64</v>
      </c>
      <c r="F35" s="71" t="s">
        <v>71</v>
      </c>
    </row>
    <row r="36" spans="2:6" ht="27" customHeight="1" x14ac:dyDescent="0.2">
      <c r="B36" s="72"/>
      <c r="C36" s="189"/>
      <c r="D36" s="189"/>
      <c r="E36" s="58"/>
      <c r="F36" s="82">
        <f>E36/$H$9</f>
        <v>0</v>
      </c>
    </row>
    <row r="37" spans="2:6" ht="27" customHeight="1" thickBot="1" x14ac:dyDescent="0.25">
      <c r="B37" s="178" t="s">
        <v>72</v>
      </c>
      <c r="C37" s="179"/>
      <c r="D37" s="180"/>
      <c r="E37" s="95">
        <f>SUM(E36:E36)</f>
        <v>0</v>
      </c>
      <c r="F37" s="96">
        <f>E37/$H$9</f>
        <v>0</v>
      </c>
    </row>
    <row r="38" spans="2:6" ht="27" customHeight="1" x14ac:dyDescent="0.2"/>
  </sheetData>
  <mergeCells count="31">
    <mergeCell ref="B1:J1"/>
    <mergeCell ref="B2:J2"/>
    <mergeCell ref="E6:G6"/>
    <mergeCell ref="B7:J7"/>
    <mergeCell ref="L10:P10"/>
    <mergeCell ref="L12:P12"/>
    <mergeCell ref="C13:D13"/>
    <mergeCell ref="C14:D14"/>
    <mergeCell ref="C15:D15"/>
    <mergeCell ref="C16:D16"/>
    <mergeCell ref="C19:D19"/>
    <mergeCell ref="C20:D20"/>
    <mergeCell ref="C21:D21"/>
    <mergeCell ref="C22:D22"/>
    <mergeCell ref="C12:D12"/>
    <mergeCell ref="B37:D37"/>
    <mergeCell ref="L7:R7"/>
    <mergeCell ref="C30:D30"/>
    <mergeCell ref="C31:D31"/>
    <mergeCell ref="B32:D32"/>
    <mergeCell ref="C34:D34"/>
    <mergeCell ref="C35:D35"/>
    <mergeCell ref="C36:D36"/>
    <mergeCell ref="C23:D23"/>
    <mergeCell ref="C24:D24"/>
    <mergeCell ref="B25:D25"/>
    <mergeCell ref="C27:D27"/>
    <mergeCell ref="C28:D28"/>
    <mergeCell ref="C29:D29"/>
    <mergeCell ref="C17:D17"/>
    <mergeCell ref="C18:D18"/>
  </mergeCells>
  <phoneticPr fontId="2" type="noConversion"/>
  <dataValidations count="1">
    <dataValidation type="list" allowBlank="1" showInputMessage="1" showErrorMessage="1" sqref="B26" xr:uid="{2F6E5CA7-05A6-4942-8128-B93294843E3F}">
      <formula1>Project_Number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D728-9151-4307-BCF4-F22FAEC00B31}">
  <sheetPr>
    <pageSetUpPr fitToPage="1"/>
  </sheetPr>
  <dimension ref="A1:N270"/>
  <sheetViews>
    <sheetView showGridLines="0" tabSelected="1" topLeftCell="D46" zoomScale="85" zoomScaleNormal="90" workbookViewId="0">
      <selection activeCell="H48" sqref="H48"/>
    </sheetView>
  </sheetViews>
  <sheetFormatPr defaultColWidth="11.42578125" defaultRowHeight="15" x14ac:dyDescent="0.2"/>
  <cols>
    <col min="1" max="2" width="4" style="97" hidden="1" customWidth="1"/>
    <col min="3" max="3" width="3.5703125" style="97" hidden="1" customWidth="1"/>
    <col min="4" max="4" width="13" style="97" bestFit="1" customWidth="1"/>
    <col min="5" max="5" width="10.5703125" style="97" bestFit="1" customWidth="1"/>
    <col min="6" max="6" width="21.7109375" style="97" bestFit="1" customWidth="1"/>
    <col min="7" max="7" width="16.28515625" style="97" customWidth="1"/>
    <col min="8" max="8" width="85.28515625" style="97" customWidth="1"/>
    <col min="9" max="10" width="13.85546875" style="97" customWidth="1"/>
    <col min="11" max="16384" width="11.42578125" style="97"/>
  </cols>
  <sheetData>
    <row r="1" spans="1:14" ht="51.75" customHeight="1" thickBot="1" x14ac:dyDescent="0.25">
      <c r="D1" s="200" t="s">
        <v>5</v>
      </c>
      <c r="E1" s="201"/>
      <c r="F1" s="201"/>
      <c r="G1" s="201"/>
      <c r="H1" s="201"/>
      <c r="I1" s="201"/>
      <c r="J1" s="202"/>
    </row>
    <row r="2" spans="1:14" ht="13.5" customHeight="1" x14ac:dyDescent="0.2">
      <c r="D2" s="98"/>
      <c r="E2" s="98"/>
      <c r="F2" s="98"/>
      <c r="G2" s="98"/>
      <c r="H2" s="98"/>
      <c r="I2" s="98"/>
      <c r="J2" s="99"/>
    </row>
    <row r="3" spans="1:14" ht="20.25" customHeight="1" x14ac:dyDescent="0.2">
      <c r="D3" s="100" t="s">
        <v>0</v>
      </c>
      <c r="E3" s="101"/>
      <c r="F3" s="102" t="s">
        <v>87</v>
      </c>
      <c r="G3" s="103"/>
      <c r="I3" s="104"/>
      <c r="J3" s="104"/>
    </row>
    <row r="4" spans="1:14" ht="20.25" customHeight="1" x14ac:dyDescent="0.2">
      <c r="D4" s="203" t="s">
        <v>8</v>
      </c>
      <c r="E4" s="204"/>
      <c r="F4" s="102" t="s">
        <v>85</v>
      </c>
      <c r="G4" s="103"/>
      <c r="I4" s="104"/>
      <c r="J4" s="104"/>
    </row>
    <row r="5" spans="1:14" ht="20.25" customHeight="1" x14ac:dyDescent="0.2">
      <c r="D5" s="100" t="s">
        <v>7</v>
      </c>
      <c r="E5" s="105"/>
      <c r="F5" s="102" t="s">
        <v>86</v>
      </c>
      <c r="G5" s="103"/>
      <c r="I5" s="104"/>
      <c r="J5" s="104"/>
    </row>
    <row r="6" spans="1:14" ht="20.25" customHeight="1" x14ac:dyDescent="0.2">
      <c r="E6" s="104"/>
      <c r="F6" s="104"/>
      <c r="G6" s="104"/>
      <c r="H6" s="103"/>
      <c r="I6" s="104"/>
      <c r="J6" s="8"/>
    </row>
    <row r="7" spans="1:14" ht="30" x14ac:dyDescent="0.2">
      <c r="G7" s="106"/>
      <c r="H7" s="103"/>
      <c r="I7" s="107" t="s">
        <v>34</v>
      </c>
      <c r="J7" s="108" t="s">
        <v>35</v>
      </c>
    </row>
    <row r="8" spans="1:14" ht="43.5" customHeight="1" x14ac:dyDescent="0.2">
      <c r="G8" s="104"/>
      <c r="H8" s="103"/>
      <c r="I8" s="9">
        <f>SUM(J10:J129)</f>
        <v>191.3</v>
      </c>
      <c r="J8" s="109">
        <f>I8/8</f>
        <v>23.912500000000001</v>
      </c>
    </row>
    <row r="9" spans="1:14" ht="20.25" customHeight="1" thickBot="1" x14ac:dyDescent="0.25">
      <c r="E9" s="104"/>
      <c r="F9" s="104"/>
      <c r="G9" s="104"/>
      <c r="H9" s="103"/>
      <c r="I9" s="104"/>
      <c r="J9" s="8"/>
    </row>
    <row r="10" spans="1:14" ht="22.5" customHeight="1" thickBot="1" x14ac:dyDescent="0.25">
      <c r="B10" s="97">
        <f>MONTH(E11)</f>
        <v>6</v>
      </c>
      <c r="C10" s="127"/>
      <c r="D10" s="110">
        <v>44348</v>
      </c>
      <c r="E10" s="110" t="s">
        <v>33</v>
      </c>
      <c r="F10" s="111" t="s">
        <v>4</v>
      </c>
      <c r="G10" s="112" t="s">
        <v>6</v>
      </c>
      <c r="H10" s="113" t="s">
        <v>3</v>
      </c>
      <c r="I10" s="113" t="s">
        <v>1</v>
      </c>
      <c r="J10" s="128" t="s">
        <v>2</v>
      </c>
      <c r="L10" s="114"/>
      <c r="M10" s="115" t="s">
        <v>77</v>
      </c>
      <c r="N10" s="116" t="s">
        <v>78</v>
      </c>
    </row>
    <row r="11" spans="1:14" ht="22.5" customHeight="1" x14ac:dyDescent="0.2">
      <c r="A11" s="97">
        <f t="shared" ref="A11:A125" si="0">IF(OR(C11="f",C11="u",C11="F",C11="U"),"",IF(OR(B11=1,B11=2,B11=3,B11=4,B11=5),1,""))</f>
        <v>1</v>
      </c>
      <c r="B11" s="97">
        <f t="shared" ref="B11:B115" si="1">WEEKDAY(E11,2)</f>
        <v>2</v>
      </c>
      <c r="C11" s="129"/>
      <c r="D11" s="32" t="str">
        <f>IF(B11=1,"Mo",IF(B11=2,"Tue",IF(B11=3,"Wed",IF(B11=4,"Thu",IF(B11=5,"Fri",IF(B11=6,"Sat",IF(B11=7,"Sun","")))))))</f>
        <v>Tue</v>
      </c>
      <c r="E11" s="10">
        <f>+D10</f>
        <v>44348</v>
      </c>
      <c r="F11" s="27" t="s">
        <v>52</v>
      </c>
      <c r="G11" s="12">
        <v>9002</v>
      </c>
      <c r="H11" s="14" t="s">
        <v>88</v>
      </c>
      <c r="I11" s="12" t="s">
        <v>53</v>
      </c>
      <c r="J11" s="34">
        <v>2.2999999999999998</v>
      </c>
      <c r="L11" s="117">
        <v>9002</v>
      </c>
      <c r="M11" s="118">
        <f>COUNTIF($G$11:$G$129,L11)</f>
        <v>22</v>
      </c>
      <c r="N11" s="119">
        <f>SUMIF($G$11:$G$129,L11,$J$11:$J$129)</f>
        <v>191.3</v>
      </c>
    </row>
    <row r="12" spans="1:14" ht="22.5" customHeight="1" x14ac:dyDescent="0.2">
      <c r="C12" s="130"/>
      <c r="D12" s="32" t="str">
        <f>D11</f>
        <v>Tue</v>
      </c>
      <c r="E12" s="10">
        <f>E11</f>
        <v>44348</v>
      </c>
      <c r="F12" s="27" t="s">
        <v>52</v>
      </c>
      <c r="G12" s="12">
        <v>9002</v>
      </c>
      <c r="H12" s="14" t="s">
        <v>89</v>
      </c>
      <c r="I12" s="12" t="s">
        <v>53</v>
      </c>
      <c r="J12" s="34">
        <v>6</v>
      </c>
      <c r="L12" s="120">
        <v>9002</v>
      </c>
      <c r="M12" s="121">
        <f t="shared" ref="M12:M17" si="2">COUNTIF($G$11:$G$129,L12)</f>
        <v>22</v>
      </c>
      <c r="N12" s="114">
        <f t="shared" ref="N12:N17" si="3">SUMIF($G$11:$G$129,L12,$J$11:$J$129)</f>
        <v>191.3</v>
      </c>
    </row>
    <row r="13" spans="1:14" ht="22.5" customHeight="1" x14ac:dyDescent="0.2">
      <c r="C13" s="130"/>
      <c r="D13" s="32" t="str">
        <f t="shared" ref="D13:E15" si="4">D12</f>
        <v>Tue</v>
      </c>
      <c r="E13" s="10">
        <f t="shared" si="4"/>
        <v>44348</v>
      </c>
      <c r="F13" s="11"/>
      <c r="G13" s="12"/>
      <c r="H13" s="13"/>
      <c r="I13" s="12"/>
      <c r="J13" s="34"/>
      <c r="L13" s="120">
        <v>9003</v>
      </c>
      <c r="M13" s="121">
        <f t="shared" si="2"/>
        <v>0</v>
      </c>
      <c r="N13" s="114">
        <f t="shared" si="3"/>
        <v>0</v>
      </c>
    </row>
    <row r="14" spans="1:14" ht="22.5" customHeight="1" x14ac:dyDescent="0.2">
      <c r="C14" s="130"/>
      <c r="D14" s="32" t="str">
        <f t="shared" si="4"/>
        <v>Tue</v>
      </c>
      <c r="E14" s="10">
        <f t="shared" si="4"/>
        <v>44348</v>
      </c>
      <c r="F14" s="11"/>
      <c r="G14" s="12"/>
      <c r="H14" s="13"/>
      <c r="I14" s="12"/>
      <c r="J14" s="34"/>
      <c r="L14" s="120">
        <v>9004</v>
      </c>
      <c r="M14" s="121">
        <f t="shared" si="2"/>
        <v>0</v>
      </c>
      <c r="N14" s="114">
        <f t="shared" si="3"/>
        <v>0</v>
      </c>
    </row>
    <row r="15" spans="1:14" ht="22.5" customHeight="1" x14ac:dyDescent="0.2">
      <c r="C15" s="130"/>
      <c r="D15" s="32" t="str">
        <f t="shared" si="4"/>
        <v>Tue</v>
      </c>
      <c r="E15" s="10">
        <f t="shared" si="4"/>
        <v>44348</v>
      </c>
      <c r="F15" s="11"/>
      <c r="G15" s="12"/>
      <c r="H15" s="13"/>
      <c r="I15" s="12"/>
      <c r="J15" s="34"/>
      <c r="L15" s="120">
        <v>9005</v>
      </c>
      <c r="M15" s="121">
        <f t="shared" si="2"/>
        <v>0</v>
      </c>
      <c r="N15" s="114">
        <f t="shared" si="3"/>
        <v>0</v>
      </c>
    </row>
    <row r="16" spans="1:14" ht="22.5" customHeight="1" x14ac:dyDescent="0.2">
      <c r="A16" s="97">
        <f t="shared" si="0"/>
        <v>1</v>
      </c>
      <c r="B16" s="97">
        <f t="shared" si="1"/>
        <v>3</v>
      </c>
      <c r="C16" s="131"/>
      <c r="D16" s="33" t="str">
        <f>IF(B16=1,"Mo",IF(B16=2,"Tue",IF(B16=3,"Wed",IF(B16=4,"Thu",IF(B16=5,"Fri",IF(B16=6,"Sat",IF(B16=7,"Sun","")))))))</f>
        <v>Wed</v>
      </c>
      <c r="E16" s="15">
        <f>+E11+1</f>
        <v>44349</v>
      </c>
      <c r="F16" s="16" t="s">
        <v>52</v>
      </c>
      <c r="G16" s="17">
        <v>9002</v>
      </c>
      <c r="H16" s="18" t="s">
        <v>89</v>
      </c>
      <c r="I16" s="17" t="s">
        <v>53</v>
      </c>
      <c r="J16" s="35">
        <v>9</v>
      </c>
      <c r="L16" s="120">
        <v>9007</v>
      </c>
      <c r="M16" s="121">
        <f t="shared" si="2"/>
        <v>0</v>
      </c>
      <c r="N16" s="114">
        <f t="shared" si="3"/>
        <v>0</v>
      </c>
    </row>
    <row r="17" spans="1:14" ht="22.5" customHeight="1" x14ac:dyDescent="0.2">
      <c r="C17" s="131"/>
      <c r="D17" s="33" t="str">
        <f>D16</f>
        <v>Wed</v>
      </c>
      <c r="E17" s="15">
        <f>E16</f>
        <v>44349</v>
      </c>
      <c r="F17" s="16"/>
      <c r="G17" s="17"/>
      <c r="H17" s="18"/>
      <c r="I17" s="17"/>
      <c r="J17" s="35"/>
      <c r="L17" s="120">
        <v>9008</v>
      </c>
      <c r="M17" s="121">
        <f t="shared" si="2"/>
        <v>0</v>
      </c>
      <c r="N17" s="114">
        <f t="shared" si="3"/>
        <v>0</v>
      </c>
    </row>
    <row r="18" spans="1:14" ht="22.5" customHeight="1" x14ac:dyDescent="0.2">
      <c r="C18" s="131"/>
      <c r="D18" s="33" t="str">
        <f t="shared" ref="D18:E20" si="5">D17</f>
        <v>Wed</v>
      </c>
      <c r="E18" s="15">
        <f t="shared" si="5"/>
        <v>44349</v>
      </c>
      <c r="F18" s="16"/>
      <c r="G18" s="17"/>
      <c r="H18" s="18"/>
      <c r="I18" s="17"/>
      <c r="J18" s="35"/>
    </row>
    <row r="19" spans="1:14" ht="22.5" customHeight="1" x14ac:dyDescent="0.2">
      <c r="C19" s="131"/>
      <c r="D19" s="33" t="str">
        <f t="shared" si="5"/>
        <v>Wed</v>
      </c>
      <c r="E19" s="15">
        <f t="shared" si="5"/>
        <v>44349</v>
      </c>
      <c r="F19" s="16"/>
      <c r="G19" s="17"/>
      <c r="H19" s="18"/>
      <c r="I19" s="17"/>
      <c r="J19" s="35"/>
    </row>
    <row r="20" spans="1:14" ht="22.5" customHeight="1" x14ac:dyDescent="0.2">
      <c r="C20" s="131"/>
      <c r="D20" s="33" t="str">
        <f t="shared" si="5"/>
        <v>Wed</v>
      </c>
      <c r="E20" s="15">
        <f t="shared" si="5"/>
        <v>44349</v>
      </c>
      <c r="F20" s="16"/>
      <c r="G20" s="17"/>
      <c r="H20" s="18"/>
      <c r="I20" s="17"/>
      <c r="J20" s="35"/>
    </row>
    <row r="21" spans="1:14" ht="22.5" customHeight="1" x14ac:dyDescent="0.2">
      <c r="A21" s="97">
        <f t="shared" si="0"/>
        <v>1</v>
      </c>
      <c r="B21" s="97">
        <f t="shared" si="1"/>
        <v>4</v>
      </c>
      <c r="C21" s="131"/>
      <c r="D21" s="32" t="str">
        <f>IF(B21=1,"Mo",IF(B21=2,"Tue",IF(B21=3,"Wed",IF(B21=4,"Thu",IF(B21=5,"Fri",IF(B21=6,"Sat",IF(B21=7,"Sun","")))))))</f>
        <v>Thu</v>
      </c>
      <c r="E21" s="10">
        <f>+E16+1</f>
        <v>44350</v>
      </c>
      <c r="F21" s="27" t="s">
        <v>52</v>
      </c>
      <c r="G21" s="12">
        <v>9002</v>
      </c>
      <c r="H21" s="14" t="s">
        <v>89</v>
      </c>
      <c r="I21" s="28" t="s">
        <v>53</v>
      </c>
      <c r="J21" s="34">
        <v>9</v>
      </c>
    </row>
    <row r="22" spans="1:14" ht="22.5" customHeight="1" x14ac:dyDescent="0.2">
      <c r="C22" s="131"/>
      <c r="D22" s="32" t="str">
        <f>D21</f>
        <v>Thu</v>
      </c>
      <c r="E22" s="10">
        <f>E21</f>
        <v>44350</v>
      </c>
      <c r="F22" s="11"/>
      <c r="G22" s="12"/>
      <c r="H22" s="13"/>
      <c r="I22" s="12"/>
      <c r="J22" s="34"/>
    </row>
    <row r="23" spans="1:14" ht="22.5" customHeight="1" x14ac:dyDescent="0.2">
      <c r="C23" s="131"/>
      <c r="D23" s="32" t="str">
        <f t="shared" ref="D23:E25" si="6">D22</f>
        <v>Thu</v>
      </c>
      <c r="E23" s="10">
        <f t="shared" si="6"/>
        <v>44350</v>
      </c>
      <c r="F23" s="11"/>
      <c r="G23" s="12"/>
      <c r="H23" s="13"/>
      <c r="I23" s="12"/>
      <c r="J23" s="34"/>
    </row>
    <row r="24" spans="1:14" ht="22.5" customHeight="1" x14ac:dyDescent="0.2">
      <c r="C24" s="131"/>
      <c r="D24" s="32" t="str">
        <f t="shared" si="6"/>
        <v>Thu</v>
      </c>
      <c r="E24" s="10">
        <f t="shared" si="6"/>
        <v>44350</v>
      </c>
      <c r="F24" s="11"/>
      <c r="G24" s="12"/>
      <c r="H24" s="13"/>
      <c r="I24" s="12"/>
      <c r="J24" s="34"/>
    </row>
    <row r="25" spans="1:14" ht="22.5" customHeight="1" x14ac:dyDescent="0.2">
      <c r="C25" s="131"/>
      <c r="D25" s="32" t="str">
        <f t="shared" si="6"/>
        <v>Thu</v>
      </c>
      <c r="E25" s="10">
        <f t="shared" si="6"/>
        <v>44350</v>
      </c>
      <c r="F25" s="11"/>
      <c r="G25" s="12"/>
      <c r="H25" s="13"/>
      <c r="I25" s="12"/>
      <c r="J25" s="34"/>
    </row>
    <row r="26" spans="1:14" ht="22.5" customHeight="1" x14ac:dyDescent="0.2">
      <c r="A26" s="97">
        <f t="shared" si="0"/>
        <v>1</v>
      </c>
      <c r="B26" s="97">
        <f t="shared" si="1"/>
        <v>5</v>
      </c>
      <c r="C26" s="131"/>
      <c r="D26" s="33" t="str">
        <f t="shared" ref="D26:D115" si="7">IF(B26=1,"Mo",IF(B26=2,"Tue",IF(B26=3,"Wed",IF(B26=4,"Thu",IF(B26=5,"Fri",IF(B26=6,"Sat",IF(B26=7,"Sun","")))))))</f>
        <v>Fri</v>
      </c>
      <c r="E26" s="15">
        <f>+E21+1</f>
        <v>44351</v>
      </c>
      <c r="F26" s="16" t="s">
        <v>52</v>
      </c>
      <c r="G26" s="17">
        <v>9002</v>
      </c>
      <c r="H26" s="18" t="s">
        <v>90</v>
      </c>
      <c r="I26" s="17" t="s">
        <v>53</v>
      </c>
      <c r="J26" s="35">
        <v>9</v>
      </c>
    </row>
    <row r="27" spans="1:14" ht="22.5" customHeight="1" x14ac:dyDescent="0.2">
      <c r="C27" s="131"/>
      <c r="D27" s="33" t="str">
        <f>D26</f>
        <v>Fri</v>
      </c>
      <c r="E27" s="15">
        <f>E26</f>
        <v>44351</v>
      </c>
      <c r="F27" s="16"/>
      <c r="G27" s="17"/>
      <c r="H27" s="31"/>
      <c r="I27" s="17"/>
      <c r="J27" s="35"/>
    </row>
    <row r="28" spans="1:14" ht="22.5" customHeight="1" x14ac:dyDescent="0.2">
      <c r="C28" s="131"/>
      <c r="D28" s="33" t="str">
        <f t="shared" ref="D28:E30" si="8">D27</f>
        <v>Fri</v>
      </c>
      <c r="E28" s="15">
        <f t="shared" si="8"/>
        <v>44351</v>
      </c>
      <c r="F28" s="16"/>
      <c r="G28" s="17"/>
      <c r="H28" s="31"/>
      <c r="I28" s="17"/>
      <c r="J28" s="35"/>
    </row>
    <row r="29" spans="1:14" ht="22.5" customHeight="1" x14ac:dyDescent="0.2">
      <c r="C29" s="131"/>
      <c r="D29" s="33" t="str">
        <f t="shared" si="8"/>
        <v>Fri</v>
      </c>
      <c r="E29" s="15">
        <f t="shared" si="8"/>
        <v>44351</v>
      </c>
      <c r="F29" s="16"/>
      <c r="G29" s="17"/>
      <c r="H29" s="31"/>
      <c r="I29" s="17"/>
      <c r="J29" s="35"/>
    </row>
    <row r="30" spans="1:14" ht="22.5" customHeight="1" x14ac:dyDescent="0.2">
      <c r="C30" s="131"/>
      <c r="D30" s="33" t="str">
        <f t="shared" si="8"/>
        <v>Fri</v>
      </c>
      <c r="E30" s="15">
        <f t="shared" si="8"/>
        <v>44351</v>
      </c>
      <c r="F30" s="16"/>
      <c r="G30" s="17"/>
      <c r="H30" s="31"/>
      <c r="I30" s="17"/>
      <c r="J30" s="35"/>
    </row>
    <row r="31" spans="1:14" ht="22.5" customHeight="1" x14ac:dyDescent="0.2">
      <c r="A31" s="97" t="str">
        <f t="shared" si="0"/>
        <v/>
      </c>
      <c r="B31" s="97">
        <f t="shared" si="1"/>
        <v>6</v>
      </c>
      <c r="C31" s="131"/>
      <c r="D31" s="33" t="str">
        <f t="shared" si="7"/>
        <v>Sat</v>
      </c>
      <c r="E31" s="15">
        <f>+E26+1</f>
        <v>44352</v>
      </c>
      <c r="F31" s="16"/>
      <c r="G31" s="17"/>
      <c r="H31" s="18"/>
      <c r="I31" s="17"/>
      <c r="J31" s="35"/>
    </row>
    <row r="32" spans="1:14" ht="22.5" customHeight="1" x14ac:dyDescent="0.2">
      <c r="A32" s="97" t="str">
        <f t="shared" si="0"/>
        <v/>
      </c>
      <c r="B32" s="97">
        <f t="shared" si="1"/>
        <v>7</v>
      </c>
      <c r="C32" s="131"/>
      <c r="D32" s="32" t="str">
        <f t="shared" si="7"/>
        <v>Sun</v>
      </c>
      <c r="E32" s="10">
        <f>+E31+1</f>
        <v>44353</v>
      </c>
      <c r="F32" s="11"/>
      <c r="G32" s="12"/>
      <c r="H32" s="19"/>
      <c r="I32" s="12"/>
      <c r="J32" s="34"/>
    </row>
    <row r="33" spans="1:10" ht="22.5" customHeight="1" x14ac:dyDescent="0.2">
      <c r="A33" s="97">
        <f t="shared" si="0"/>
        <v>1</v>
      </c>
      <c r="B33" s="97">
        <f t="shared" si="1"/>
        <v>1</v>
      </c>
      <c r="C33" s="131"/>
      <c r="D33" s="33" t="str">
        <f t="shared" si="7"/>
        <v>Mo</v>
      </c>
      <c r="E33" s="15">
        <f>+E32+1</f>
        <v>44354</v>
      </c>
      <c r="F33" s="16" t="s">
        <v>52</v>
      </c>
      <c r="G33" s="17">
        <v>9002</v>
      </c>
      <c r="H33" s="18" t="s">
        <v>90</v>
      </c>
      <c r="I33" s="17" t="s">
        <v>53</v>
      </c>
      <c r="J33" s="35">
        <v>9</v>
      </c>
    </row>
    <row r="34" spans="1:10" ht="22.5" customHeight="1" x14ac:dyDescent="0.2">
      <c r="C34" s="131"/>
      <c r="D34" s="33" t="str">
        <f>D33</f>
        <v>Mo</v>
      </c>
      <c r="E34" s="15">
        <f>E33</f>
        <v>44354</v>
      </c>
      <c r="F34" s="16"/>
      <c r="G34" s="17"/>
      <c r="H34" s="18"/>
      <c r="I34" s="17"/>
      <c r="J34" s="35"/>
    </row>
    <row r="35" spans="1:10" ht="22.5" customHeight="1" x14ac:dyDescent="0.2">
      <c r="C35" s="131"/>
      <c r="D35" s="33" t="str">
        <f t="shared" ref="D35:E37" si="9">D34</f>
        <v>Mo</v>
      </c>
      <c r="E35" s="15">
        <f t="shared" si="9"/>
        <v>44354</v>
      </c>
      <c r="F35" s="16"/>
      <c r="G35" s="17"/>
      <c r="H35" s="18"/>
      <c r="I35" s="17"/>
      <c r="J35" s="35"/>
    </row>
    <row r="36" spans="1:10" ht="22.5" customHeight="1" x14ac:dyDescent="0.2">
      <c r="C36" s="131"/>
      <c r="D36" s="33" t="str">
        <f t="shared" si="9"/>
        <v>Mo</v>
      </c>
      <c r="E36" s="15">
        <f t="shared" si="9"/>
        <v>44354</v>
      </c>
      <c r="F36" s="16"/>
      <c r="G36" s="17"/>
      <c r="H36" s="18"/>
      <c r="I36" s="17"/>
      <c r="J36" s="35"/>
    </row>
    <row r="37" spans="1:10" ht="22.5" customHeight="1" x14ac:dyDescent="0.2">
      <c r="C37" s="131"/>
      <c r="D37" s="33" t="str">
        <f t="shared" si="9"/>
        <v>Mo</v>
      </c>
      <c r="E37" s="15">
        <f t="shared" si="9"/>
        <v>44354</v>
      </c>
      <c r="F37" s="16"/>
      <c r="G37" s="17"/>
      <c r="H37" s="18"/>
      <c r="I37" s="17"/>
      <c r="J37" s="35"/>
    </row>
    <row r="38" spans="1:10" ht="22.5" customHeight="1" x14ac:dyDescent="0.2">
      <c r="A38" s="97">
        <f t="shared" si="0"/>
        <v>1</v>
      </c>
      <c r="B38" s="97">
        <f t="shared" si="1"/>
        <v>2</v>
      </c>
      <c r="C38" s="131"/>
      <c r="D38" s="32" t="str">
        <f>IF(B38=1,"Mo",IF(B38=2,"Tue",IF(B38=3,"Wed",IF(B38=4,"Thu",IF(B38=5,"Fri",IF(B38=6,"Sat",IF(B38=7,"Sun","")))))))</f>
        <v>Tue</v>
      </c>
      <c r="E38" s="10">
        <f>+E33+1</f>
        <v>44355</v>
      </c>
      <c r="F38" s="11" t="s">
        <v>52</v>
      </c>
      <c r="G38" s="12">
        <v>9002</v>
      </c>
      <c r="H38" s="14" t="s">
        <v>90</v>
      </c>
      <c r="I38" s="28" t="s">
        <v>53</v>
      </c>
      <c r="J38" s="34">
        <v>9</v>
      </c>
    </row>
    <row r="39" spans="1:10" ht="22.5" customHeight="1" x14ac:dyDescent="0.2">
      <c r="C39" s="131"/>
      <c r="D39" s="32" t="str">
        <f t="shared" ref="D39:E42" si="10">D38</f>
        <v>Tue</v>
      </c>
      <c r="E39" s="10">
        <f t="shared" si="10"/>
        <v>44355</v>
      </c>
      <c r="F39" s="11"/>
      <c r="G39" s="12"/>
      <c r="H39" s="14"/>
      <c r="I39" s="12"/>
      <c r="J39" s="34"/>
    </row>
    <row r="40" spans="1:10" ht="22.5" customHeight="1" x14ac:dyDescent="0.2">
      <c r="C40" s="131"/>
      <c r="D40" s="32" t="str">
        <f t="shared" si="10"/>
        <v>Tue</v>
      </c>
      <c r="E40" s="10">
        <f t="shared" si="10"/>
        <v>44355</v>
      </c>
      <c r="F40" s="11"/>
      <c r="G40" s="12"/>
      <c r="H40" s="14"/>
      <c r="I40" s="12"/>
      <c r="J40" s="34"/>
    </row>
    <row r="41" spans="1:10" ht="22.5" customHeight="1" x14ac:dyDescent="0.2">
      <c r="C41" s="131"/>
      <c r="D41" s="32" t="str">
        <f t="shared" si="10"/>
        <v>Tue</v>
      </c>
      <c r="E41" s="10">
        <f t="shared" si="10"/>
        <v>44355</v>
      </c>
      <c r="F41" s="11"/>
      <c r="G41" s="12"/>
      <c r="H41" s="14"/>
      <c r="I41" s="12"/>
      <c r="J41" s="34"/>
    </row>
    <row r="42" spans="1:10" ht="22.5" customHeight="1" x14ac:dyDescent="0.2">
      <c r="C42" s="131"/>
      <c r="D42" s="32" t="str">
        <f t="shared" si="10"/>
        <v>Tue</v>
      </c>
      <c r="E42" s="10">
        <f t="shared" si="10"/>
        <v>44355</v>
      </c>
      <c r="F42" s="11"/>
      <c r="G42" s="12"/>
      <c r="H42" s="14"/>
      <c r="I42" s="12"/>
      <c r="J42" s="34"/>
    </row>
    <row r="43" spans="1:10" ht="22.5" customHeight="1" x14ac:dyDescent="0.2">
      <c r="A43" s="97">
        <f t="shared" si="0"/>
        <v>1</v>
      </c>
      <c r="B43" s="97">
        <f t="shared" si="1"/>
        <v>3</v>
      </c>
      <c r="C43" s="131"/>
      <c r="D43" s="33" t="str">
        <f>IF(B43=1,"Mo",IF(B43=2,"Tue",IF(B43=3,"Wed",IF(B43=4,"Thu",IF(B43=5,"Fri",IF(B43=6,"Sat",IF(B43=7,"Sun","")))))))</f>
        <v>Wed</v>
      </c>
      <c r="E43" s="15">
        <f>+E38+1</f>
        <v>44356</v>
      </c>
      <c r="F43" s="16" t="s">
        <v>52</v>
      </c>
      <c r="G43" s="17">
        <v>9002</v>
      </c>
      <c r="H43" s="18" t="s">
        <v>90</v>
      </c>
      <c r="I43" s="17" t="s">
        <v>53</v>
      </c>
      <c r="J43" s="35">
        <v>9</v>
      </c>
    </row>
    <row r="44" spans="1:10" ht="22.5" customHeight="1" x14ac:dyDescent="0.2">
      <c r="C44" s="131"/>
      <c r="D44" s="33" t="str">
        <f>D43</f>
        <v>Wed</v>
      </c>
      <c r="E44" s="15">
        <f>E43</f>
        <v>44356</v>
      </c>
      <c r="F44" s="16"/>
      <c r="G44" s="17"/>
      <c r="H44" s="18"/>
      <c r="I44" s="17"/>
      <c r="J44" s="35"/>
    </row>
    <row r="45" spans="1:10" ht="22.5" customHeight="1" x14ac:dyDescent="0.2">
      <c r="C45" s="131"/>
      <c r="D45" s="33" t="str">
        <f t="shared" ref="D45:E47" si="11">D44</f>
        <v>Wed</v>
      </c>
      <c r="E45" s="15">
        <f t="shared" si="11"/>
        <v>44356</v>
      </c>
      <c r="F45" s="16"/>
      <c r="G45" s="17"/>
      <c r="H45" s="18"/>
      <c r="I45" s="17"/>
      <c r="J45" s="35"/>
    </row>
    <row r="46" spans="1:10" ht="22.5" customHeight="1" x14ac:dyDescent="0.2">
      <c r="C46" s="131"/>
      <c r="D46" s="33" t="str">
        <f t="shared" si="11"/>
        <v>Wed</v>
      </c>
      <c r="E46" s="15">
        <f t="shared" si="11"/>
        <v>44356</v>
      </c>
      <c r="F46" s="16"/>
      <c r="G46" s="17"/>
      <c r="H46" s="18"/>
      <c r="I46" s="17"/>
      <c r="J46" s="35"/>
    </row>
    <row r="47" spans="1:10" ht="22.5" customHeight="1" x14ac:dyDescent="0.2">
      <c r="C47" s="131"/>
      <c r="D47" s="33" t="str">
        <f t="shared" si="11"/>
        <v>Wed</v>
      </c>
      <c r="E47" s="15">
        <f t="shared" si="11"/>
        <v>44356</v>
      </c>
      <c r="F47" s="16"/>
      <c r="G47" s="17"/>
      <c r="H47" s="18"/>
      <c r="I47" s="17"/>
      <c r="J47" s="35"/>
    </row>
    <row r="48" spans="1:10" ht="22.5" customHeight="1" x14ac:dyDescent="0.2">
      <c r="A48" s="97">
        <f t="shared" si="0"/>
        <v>1</v>
      </c>
      <c r="B48" s="97">
        <f t="shared" si="1"/>
        <v>4</v>
      </c>
      <c r="C48" s="131"/>
      <c r="D48" s="32" t="str">
        <f>IF(B48=1,"Mo",IF(B48=2,"Tue",IF(B48=3,"Wed",IF(B48=4,"Thu",IF(B48=5,"Fri",IF(B48=6,"Sat",IF(B48=7,"Sun","")))))))</f>
        <v>Thu</v>
      </c>
      <c r="E48" s="10">
        <f>+E43+1</f>
        <v>44357</v>
      </c>
      <c r="F48" s="11" t="s">
        <v>52</v>
      </c>
      <c r="G48" s="12">
        <v>9002</v>
      </c>
      <c r="H48" s="14" t="s">
        <v>90</v>
      </c>
      <c r="I48" s="28" t="s">
        <v>53</v>
      </c>
      <c r="J48" s="34">
        <v>9</v>
      </c>
    </row>
    <row r="49" spans="1:10" ht="22.5" customHeight="1" x14ac:dyDescent="0.2">
      <c r="C49" s="131"/>
      <c r="D49" s="32" t="str">
        <f>D48</f>
        <v>Thu</v>
      </c>
      <c r="E49" s="10">
        <f>E48</f>
        <v>44357</v>
      </c>
      <c r="F49" s="11"/>
      <c r="G49" s="12"/>
      <c r="H49" s="13"/>
      <c r="I49" s="12"/>
      <c r="J49" s="34"/>
    </row>
    <row r="50" spans="1:10" ht="22.5" customHeight="1" x14ac:dyDescent="0.2">
      <c r="C50" s="131"/>
      <c r="D50" s="32" t="str">
        <f t="shared" ref="D50:E52" si="12">D49</f>
        <v>Thu</v>
      </c>
      <c r="E50" s="10">
        <f t="shared" si="12"/>
        <v>44357</v>
      </c>
      <c r="F50" s="11"/>
      <c r="G50" s="12"/>
      <c r="H50" s="13"/>
      <c r="I50" s="12"/>
      <c r="J50" s="34"/>
    </row>
    <row r="51" spans="1:10" ht="22.5" customHeight="1" x14ac:dyDescent="0.2">
      <c r="C51" s="131"/>
      <c r="D51" s="32" t="str">
        <f t="shared" si="12"/>
        <v>Thu</v>
      </c>
      <c r="E51" s="10">
        <f t="shared" si="12"/>
        <v>44357</v>
      </c>
      <c r="F51" s="11"/>
      <c r="G51" s="12"/>
      <c r="H51" s="13"/>
      <c r="I51" s="12"/>
      <c r="J51" s="34"/>
    </row>
    <row r="52" spans="1:10" ht="22.5" customHeight="1" x14ac:dyDescent="0.2">
      <c r="C52" s="131"/>
      <c r="D52" s="32" t="str">
        <f t="shared" si="12"/>
        <v>Thu</v>
      </c>
      <c r="E52" s="10">
        <f t="shared" si="12"/>
        <v>44357</v>
      </c>
      <c r="F52" s="11"/>
      <c r="G52" s="12"/>
      <c r="H52" s="13"/>
      <c r="I52" s="12"/>
      <c r="J52" s="34"/>
    </row>
    <row r="53" spans="1:10" ht="22.5" customHeight="1" x14ac:dyDescent="0.2">
      <c r="A53" s="97">
        <f t="shared" si="0"/>
        <v>1</v>
      </c>
      <c r="B53" s="97">
        <f t="shared" si="1"/>
        <v>5</v>
      </c>
      <c r="C53" s="131"/>
      <c r="D53" s="33" t="str">
        <f t="shared" si="7"/>
        <v>Fri</v>
      </c>
      <c r="E53" s="15">
        <f>+E48+1</f>
        <v>44358</v>
      </c>
      <c r="F53" s="16" t="s">
        <v>52</v>
      </c>
      <c r="G53" s="17">
        <v>9002</v>
      </c>
      <c r="H53" s="18" t="s">
        <v>90</v>
      </c>
      <c r="I53" s="17" t="s">
        <v>53</v>
      </c>
      <c r="J53" s="35">
        <v>9</v>
      </c>
    </row>
    <row r="54" spans="1:10" ht="22.5" customHeight="1" x14ac:dyDescent="0.2">
      <c r="C54" s="131"/>
      <c r="D54" s="33" t="str">
        <f>D53</f>
        <v>Fri</v>
      </c>
      <c r="E54" s="15">
        <f>E53</f>
        <v>44358</v>
      </c>
      <c r="F54" s="16"/>
      <c r="G54" s="17"/>
      <c r="H54" s="18"/>
      <c r="I54" s="17"/>
      <c r="J54" s="35"/>
    </row>
    <row r="55" spans="1:10" ht="22.5" customHeight="1" x14ac:dyDescent="0.2">
      <c r="C55" s="131"/>
      <c r="D55" s="33" t="str">
        <f t="shared" ref="D55:E57" si="13">D54</f>
        <v>Fri</v>
      </c>
      <c r="E55" s="15">
        <f t="shared" si="13"/>
        <v>44358</v>
      </c>
      <c r="F55" s="16"/>
      <c r="G55" s="17"/>
      <c r="H55" s="18"/>
      <c r="I55" s="17"/>
      <c r="J55" s="35"/>
    </row>
    <row r="56" spans="1:10" ht="22.5" customHeight="1" x14ac:dyDescent="0.2">
      <c r="C56" s="131"/>
      <c r="D56" s="33" t="str">
        <f t="shared" si="13"/>
        <v>Fri</v>
      </c>
      <c r="E56" s="15">
        <f t="shared" si="13"/>
        <v>44358</v>
      </c>
      <c r="F56" s="16"/>
      <c r="G56" s="17"/>
      <c r="H56" s="18"/>
      <c r="I56" s="17"/>
      <c r="J56" s="35"/>
    </row>
    <row r="57" spans="1:10" ht="22.5" customHeight="1" x14ac:dyDescent="0.2">
      <c r="C57" s="131"/>
      <c r="D57" s="33" t="str">
        <f t="shared" si="13"/>
        <v>Fri</v>
      </c>
      <c r="E57" s="15">
        <f t="shared" si="13"/>
        <v>44358</v>
      </c>
      <c r="F57" s="16"/>
      <c r="G57" s="17"/>
      <c r="H57" s="18"/>
      <c r="I57" s="17"/>
      <c r="J57" s="35"/>
    </row>
    <row r="58" spans="1:10" ht="22.5" customHeight="1" x14ac:dyDescent="0.2">
      <c r="A58" s="97" t="str">
        <f t="shared" si="0"/>
        <v/>
      </c>
      <c r="B58" s="97">
        <f t="shared" si="1"/>
        <v>6</v>
      </c>
      <c r="C58" s="131"/>
      <c r="D58" s="33" t="str">
        <f t="shared" si="7"/>
        <v>Sat</v>
      </c>
      <c r="E58" s="15">
        <f>+E53+1</f>
        <v>44359</v>
      </c>
      <c r="F58" s="27"/>
      <c r="G58" s="28"/>
      <c r="H58" s="30"/>
      <c r="I58" s="28"/>
      <c r="J58" s="36"/>
    </row>
    <row r="59" spans="1:10" ht="22.5" customHeight="1" x14ac:dyDescent="0.2">
      <c r="A59" s="97" t="str">
        <f t="shared" si="0"/>
        <v/>
      </c>
      <c r="B59" s="97">
        <f t="shared" si="1"/>
        <v>7</v>
      </c>
      <c r="C59" s="131"/>
      <c r="D59" s="32" t="str">
        <f t="shared" si="7"/>
        <v>Sun</v>
      </c>
      <c r="E59" s="10">
        <f>+E58+1</f>
        <v>44360</v>
      </c>
      <c r="F59" s="11"/>
      <c r="G59" s="12"/>
      <c r="H59" s="14"/>
      <c r="I59" s="12"/>
      <c r="J59" s="34"/>
    </row>
    <row r="60" spans="1:10" ht="22.5" customHeight="1" x14ac:dyDescent="0.2">
      <c r="A60" s="97">
        <f t="shared" si="0"/>
        <v>1</v>
      </c>
      <c r="B60" s="97">
        <f t="shared" si="1"/>
        <v>1</v>
      </c>
      <c r="C60" s="131"/>
      <c r="D60" s="33" t="str">
        <f t="shared" si="7"/>
        <v>Mo</v>
      </c>
      <c r="E60" s="15">
        <f>+E59+1</f>
        <v>44361</v>
      </c>
      <c r="F60" s="16" t="s">
        <v>52</v>
      </c>
      <c r="G60" s="17">
        <v>9002</v>
      </c>
      <c r="H60" s="18" t="s">
        <v>90</v>
      </c>
      <c r="I60" s="17" t="s">
        <v>53</v>
      </c>
      <c r="J60" s="35">
        <v>9</v>
      </c>
    </row>
    <row r="61" spans="1:10" ht="22.5" customHeight="1" x14ac:dyDescent="0.2">
      <c r="C61" s="131"/>
      <c r="D61" s="33" t="str">
        <f>D60</f>
        <v>Mo</v>
      </c>
      <c r="E61" s="15">
        <f>E60</f>
        <v>44361</v>
      </c>
      <c r="F61" s="16"/>
      <c r="G61" s="17"/>
      <c r="H61" s="18"/>
      <c r="I61" s="17"/>
      <c r="J61" s="35"/>
    </row>
    <row r="62" spans="1:10" ht="22.5" customHeight="1" x14ac:dyDescent="0.2">
      <c r="C62" s="131"/>
      <c r="D62" s="33" t="str">
        <f t="shared" ref="D62:E64" si="14">D61</f>
        <v>Mo</v>
      </c>
      <c r="E62" s="15">
        <f t="shared" si="14"/>
        <v>44361</v>
      </c>
      <c r="F62" s="16"/>
      <c r="G62" s="17"/>
      <c r="H62" s="18"/>
      <c r="I62" s="17"/>
      <c r="J62" s="35"/>
    </row>
    <row r="63" spans="1:10" ht="22.5" customHeight="1" x14ac:dyDescent="0.2">
      <c r="C63" s="131"/>
      <c r="D63" s="33" t="str">
        <f t="shared" si="14"/>
        <v>Mo</v>
      </c>
      <c r="E63" s="15">
        <f t="shared" si="14"/>
        <v>44361</v>
      </c>
      <c r="F63" s="16"/>
      <c r="G63" s="17"/>
      <c r="H63" s="18"/>
      <c r="I63" s="17"/>
      <c r="J63" s="35"/>
    </row>
    <row r="64" spans="1:10" ht="22.5" customHeight="1" x14ac:dyDescent="0.2">
      <c r="C64" s="131"/>
      <c r="D64" s="33" t="str">
        <f t="shared" si="14"/>
        <v>Mo</v>
      </c>
      <c r="E64" s="15">
        <f t="shared" si="14"/>
        <v>44361</v>
      </c>
      <c r="F64" s="16"/>
      <c r="G64" s="17"/>
      <c r="H64" s="18"/>
      <c r="I64" s="17"/>
      <c r="J64" s="35"/>
    </row>
    <row r="65" spans="1:10" ht="22.5" customHeight="1" x14ac:dyDescent="0.2">
      <c r="A65" s="97">
        <f t="shared" si="0"/>
        <v>1</v>
      </c>
      <c r="B65" s="97">
        <f t="shared" si="1"/>
        <v>2</v>
      </c>
      <c r="C65" s="131"/>
      <c r="D65" s="32" t="str">
        <f t="shared" si="7"/>
        <v>Tue</v>
      </c>
      <c r="E65" s="10">
        <f>+E60+1</f>
        <v>44362</v>
      </c>
      <c r="F65" s="11" t="s">
        <v>52</v>
      </c>
      <c r="G65" s="12">
        <v>9002</v>
      </c>
      <c r="H65" s="14" t="s">
        <v>90</v>
      </c>
      <c r="I65" s="28" t="s">
        <v>53</v>
      </c>
      <c r="J65" s="34">
        <v>9</v>
      </c>
    </row>
    <row r="66" spans="1:10" ht="22.5" customHeight="1" x14ac:dyDescent="0.2">
      <c r="C66" s="131"/>
      <c r="D66" s="32" t="str">
        <f>D65</f>
        <v>Tue</v>
      </c>
      <c r="E66" s="10">
        <f>E65</f>
        <v>44362</v>
      </c>
      <c r="F66" s="11"/>
      <c r="G66" s="12"/>
      <c r="H66" s="14"/>
      <c r="I66" s="12"/>
      <c r="J66" s="34"/>
    </row>
    <row r="67" spans="1:10" ht="22.5" customHeight="1" x14ac:dyDescent="0.2">
      <c r="C67" s="131"/>
      <c r="D67" s="32" t="str">
        <f t="shared" ref="D67:E69" si="15">D66</f>
        <v>Tue</v>
      </c>
      <c r="E67" s="10">
        <f t="shared" si="15"/>
        <v>44362</v>
      </c>
      <c r="F67" s="11"/>
      <c r="G67" s="12"/>
      <c r="H67" s="14"/>
      <c r="I67" s="12"/>
      <c r="J67" s="34"/>
    </row>
    <row r="68" spans="1:10" ht="22.5" customHeight="1" x14ac:dyDescent="0.2">
      <c r="C68" s="131"/>
      <c r="D68" s="32" t="str">
        <f t="shared" si="15"/>
        <v>Tue</v>
      </c>
      <c r="E68" s="10">
        <f t="shared" si="15"/>
        <v>44362</v>
      </c>
      <c r="F68" s="11"/>
      <c r="G68" s="12"/>
      <c r="H68" s="14"/>
      <c r="I68" s="12"/>
      <c r="J68" s="34"/>
    </row>
    <row r="69" spans="1:10" ht="22.5" customHeight="1" x14ac:dyDescent="0.2">
      <c r="C69" s="131"/>
      <c r="D69" s="32" t="str">
        <f t="shared" si="15"/>
        <v>Tue</v>
      </c>
      <c r="E69" s="10">
        <f t="shared" si="15"/>
        <v>44362</v>
      </c>
      <c r="F69" s="11"/>
      <c r="G69" s="12"/>
      <c r="H69" s="14"/>
      <c r="I69" s="12"/>
      <c r="J69" s="34"/>
    </row>
    <row r="70" spans="1:10" ht="22.5" customHeight="1" x14ac:dyDescent="0.2">
      <c r="A70" s="97">
        <f t="shared" si="0"/>
        <v>1</v>
      </c>
      <c r="B70" s="97">
        <f t="shared" si="1"/>
        <v>3</v>
      </c>
      <c r="C70" s="131"/>
      <c r="D70" s="33" t="str">
        <f t="shared" si="7"/>
        <v>Wed</v>
      </c>
      <c r="E70" s="15">
        <f>+E65+1</f>
        <v>44363</v>
      </c>
      <c r="F70" s="16" t="s">
        <v>52</v>
      </c>
      <c r="G70" s="17">
        <v>9002</v>
      </c>
      <c r="H70" s="18" t="s">
        <v>91</v>
      </c>
      <c r="I70" s="17" t="s">
        <v>53</v>
      </c>
      <c r="J70" s="35">
        <v>9</v>
      </c>
    </row>
    <row r="71" spans="1:10" ht="22.5" customHeight="1" x14ac:dyDescent="0.2">
      <c r="C71" s="131"/>
      <c r="D71" s="33" t="str">
        <f>D70</f>
        <v>Wed</v>
      </c>
      <c r="E71" s="15">
        <f>E70</f>
        <v>44363</v>
      </c>
      <c r="F71" s="16"/>
      <c r="G71" s="17"/>
      <c r="H71" s="18"/>
      <c r="I71" s="17"/>
      <c r="J71" s="35"/>
    </row>
    <row r="72" spans="1:10" ht="22.5" customHeight="1" x14ac:dyDescent="0.2">
      <c r="C72" s="131"/>
      <c r="D72" s="33" t="str">
        <f t="shared" ref="D72:E74" si="16">D71</f>
        <v>Wed</v>
      </c>
      <c r="E72" s="15">
        <f t="shared" si="16"/>
        <v>44363</v>
      </c>
      <c r="F72" s="16"/>
      <c r="G72" s="17"/>
      <c r="H72" s="18"/>
      <c r="I72" s="17"/>
      <c r="J72" s="35"/>
    </row>
    <row r="73" spans="1:10" ht="22.5" customHeight="1" x14ac:dyDescent="0.2">
      <c r="C73" s="131"/>
      <c r="D73" s="33" t="str">
        <f t="shared" si="16"/>
        <v>Wed</v>
      </c>
      <c r="E73" s="15">
        <f t="shared" si="16"/>
        <v>44363</v>
      </c>
      <c r="F73" s="16"/>
      <c r="G73" s="17"/>
      <c r="H73" s="18"/>
      <c r="I73" s="17"/>
      <c r="J73" s="35"/>
    </row>
    <row r="74" spans="1:10" ht="22.5" customHeight="1" x14ac:dyDescent="0.2">
      <c r="C74" s="131"/>
      <c r="D74" s="33" t="str">
        <f t="shared" si="16"/>
        <v>Wed</v>
      </c>
      <c r="E74" s="15">
        <f t="shared" si="16"/>
        <v>44363</v>
      </c>
      <c r="F74" s="16"/>
      <c r="G74" s="17"/>
      <c r="H74" s="18"/>
      <c r="I74" s="17"/>
      <c r="J74" s="35"/>
    </row>
    <row r="75" spans="1:10" ht="22.5" customHeight="1" x14ac:dyDescent="0.2">
      <c r="A75" s="97">
        <f t="shared" si="0"/>
        <v>1</v>
      </c>
      <c r="B75" s="97">
        <f t="shared" si="1"/>
        <v>4</v>
      </c>
      <c r="C75" s="131"/>
      <c r="D75" s="32" t="str">
        <f t="shared" si="7"/>
        <v>Thu</v>
      </c>
      <c r="E75" s="10">
        <f>+E70+1</f>
        <v>44364</v>
      </c>
      <c r="F75" s="11"/>
      <c r="G75" s="11"/>
      <c r="H75" s="14"/>
      <c r="I75" s="11"/>
      <c r="J75" s="34"/>
    </row>
    <row r="76" spans="1:10" ht="22.5" customHeight="1" x14ac:dyDescent="0.2">
      <c r="C76" s="131"/>
      <c r="D76" s="32" t="str">
        <f>D75</f>
        <v>Thu</v>
      </c>
      <c r="E76" s="10">
        <f>E75</f>
        <v>44364</v>
      </c>
      <c r="F76" s="11"/>
      <c r="G76" s="12"/>
      <c r="H76" s="14"/>
      <c r="I76" s="12"/>
      <c r="J76" s="34"/>
    </row>
    <row r="77" spans="1:10" ht="22.5" customHeight="1" x14ac:dyDescent="0.2">
      <c r="C77" s="131"/>
      <c r="D77" s="32" t="str">
        <f t="shared" ref="D77:E79" si="17">D76</f>
        <v>Thu</v>
      </c>
      <c r="E77" s="10">
        <f t="shared" si="17"/>
        <v>44364</v>
      </c>
      <c r="F77" s="11"/>
      <c r="G77" s="12"/>
      <c r="H77" s="14"/>
      <c r="I77" s="12"/>
      <c r="J77" s="34"/>
    </row>
    <row r="78" spans="1:10" ht="22.5" customHeight="1" x14ac:dyDescent="0.2">
      <c r="C78" s="131"/>
      <c r="D78" s="32" t="str">
        <f t="shared" si="17"/>
        <v>Thu</v>
      </c>
      <c r="E78" s="10">
        <f t="shared" si="17"/>
        <v>44364</v>
      </c>
      <c r="F78" s="11"/>
      <c r="G78" s="12"/>
      <c r="H78" s="14"/>
      <c r="I78" s="12"/>
      <c r="J78" s="34"/>
    </row>
    <row r="79" spans="1:10" ht="22.5" customHeight="1" x14ac:dyDescent="0.2">
      <c r="C79" s="131"/>
      <c r="D79" s="32" t="str">
        <f t="shared" si="17"/>
        <v>Thu</v>
      </c>
      <c r="E79" s="10">
        <f t="shared" si="17"/>
        <v>44364</v>
      </c>
      <c r="F79" s="11"/>
      <c r="G79" s="12"/>
      <c r="H79" s="14"/>
      <c r="I79" s="12"/>
      <c r="J79" s="34"/>
    </row>
    <row r="80" spans="1:10" ht="22.5" customHeight="1" x14ac:dyDescent="0.2">
      <c r="A80" s="97">
        <f t="shared" si="0"/>
        <v>1</v>
      </c>
      <c r="B80" s="97">
        <f t="shared" si="1"/>
        <v>5</v>
      </c>
      <c r="C80" s="131"/>
      <c r="D80" s="33" t="str">
        <f t="shared" si="7"/>
        <v>Fri</v>
      </c>
      <c r="E80" s="15">
        <f t="shared" ref="E80" si="18">+E75+1</f>
        <v>44365</v>
      </c>
      <c r="F80" s="11" t="s">
        <v>52</v>
      </c>
      <c r="G80" s="11">
        <v>9002</v>
      </c>
      <c r="H80" s="14" t="s">
        <v>91</v>
      </c>
      <c r="I80" s="11" t="s">
        <v>53</v>
      </c>
      <c r="J80" s="34">
        <v>9</v>
      </c>
    </row>
    <row r="81" spans="1:10" ht="22.5" customHeight="1" x14ac:dyDescent="0.2">
      <c r="C81" s="131"/>
      <c r="D81" s="33" t="str">
        <f>D80</f>
        <v>Fri</v>
      </c>
      <c r="E81" s="15">
        <f>E80</f>
        <v>44365</v>
      </c>
      <c r="F81" s="16"/>
      <c r="G81" s="17"/>
      <c r="H81" s="18"/>
      <c r="I81" s="17"/>
      <c r="J81" s="35"/>
    </row>
    <row r="82" spans="1:10" ht="22.5" customHeight="1" x14ac:dyDescent="0.2">
      <c r="C82" s="131"/>
      <c r="D82" s="33" t="str">
        <f t="shared" ref="D82:E84" si="19">D81</f>
        <v>Fri</v>
      </c>
      <c r="E82" s="15">
        <f t="shared" si="19"/>
        <v>44365</v>
      </c>
      <c r="F82" s="16"/>
      <c r="G82" s="17"/>
      <c r="H82" s="18"/>
      <c r="I82" s="17"/>
      <c r="J82" s="35"/>
    </row>
    <row r="83" spans="1:10" ht="22.5" customHeight="1" x14ac:dyDescent="0.2">
      <c r="C83" s="131"/>
      <c r="D83" s="33" t="str">
        <f t="shared" si="19"/>
        <v>Fri</v>
      </c>
      <c r="E83" s="15">
        <f t="shared" si="19"/>
        <v>44365</v>
      </c>
      <c r="F83" s="16"/>
      <c r="G83" s="17"/>
      <c r="H83" s="18"/>
      <c r="I83" s="17"/>
      <c r="J83" s="35"/>
    </row>
    <row r="84" spans="1:10" ht="22.5" customHeight="1" x14ac:dyDescent="0.2">
      <c r="C84" s="131"/>
      <c r="D84" s="33" t="str">
        <f t="shared" si="19"/>
        <v>Fri</v>
      </c>
      <c r="E84" s="15">
        <f t="shared" si="19"/>
        <v>44365</v>
      </c>
      <c r="F84" s="16"/>
      <c r="G84" s="17"/>
      <c r="H84" s="18"/>
      <c r="I84" s="17"/>
      <c r="J84" s="35"/>
    </row>
    <row r="85" spans="1:10" ht="22.5" customHeight="1" x14ac:dyDescent="0.2">
      <c r="A85" s="97" t="str">
        <f t="shared" si="0"/>
        <v/>
      </c>
      <c r="B85" s="97">
        <f t="shared" si="1"/>
        <v>6</v>
      </c>
      <c r="C85" s="131"/>
      <c r="D85" s="33" t="str">
        <f t="shared" si="7"/>
        <v>Sat</v>
      </c>
      <c r="E85" s="15">
        <f>+E80+1</f>
        <v>44366</v>
      </c>
      <c r="F85" s="27"/>
      <c r="G85" s="28"/>
      <c r="H85" s="29"/>
      <c r="I85" s="28"/>
      <c r="J85" s="36"/>
    </row>
    <row r="86" spans="1:10" ht="22.5" customHeight="1" x14ac:dyDescent="0.2">
      <c r="A86" s="97" t="str">
        <f t="shared" si="0"/>
        <v/>
      </c>
      <c r="B86" s="97">
        <f t="shared" si="1"/>
        <v>7</v>
      </c>
      <c r="C86" s="131"/>
      <c r="D86" s="32" t="str">
        <f t="shared" si="7"/>
        <v>Sun</v>
      </c>
      <c r="E86" s="10">
        <f>+E85+1</f>
        <v>44367</v>
      </c>
      <c r="F86" s="11"/>
      <c r="G86" s="12"/>
      <c r="H86" s="14"/>
      <c r="I86" s="12"/>
      <c r="J86" s="34"/>
    </row>
    <row r="87" spans="1:10" ht="22.5" customHeight="1" x14ac:dyDescent="0.2">
      <c r="A87" s="97">
        <f t="shared" si="0"/>
        <v>1</v>
      </c>
      <c r="B87" s="97">
        <f t="shared" si="1"/>
        <v>1</v>
      </c>
      <c r="C87" s="131"/>
      <c r="D87" s="33" t="str">
        <f t="shared" si="7"/>
        <v>Mo</v>
      </c>
      <c r="E87" s="15">
        <f>+E86+1</f>
        <v>44368</v>
      </c>
      <c r="F87" s="11" t="s">
        <v>52</v>
      </c>
      <c r="G87" s="11">
        <v>9002</v>
      </c>
      <c r="H87" s="14" t="s">
        <v>92</v>
      </c>
      <c r="I87" s="11" t="s">
        <v>53</v>
      </c>
      <c r="J87" s="34">
        <v>9</v>
      </c>
    </row>
    <row r="88" spans="1:10" ht="22.5" customHeight="1" x14ac:dyDescent="0.2">
      <c r="C88" s="131"/>
      <c r="D88" s="33" t="str">
        <f>D87</f>
        <v>Mo</v>
      </c>
      <c r="E88" s="15">
        <f>E87</f>
        <v>44368</v>
      </c>
      <c r="F88" s="16"/>
      <c r="G88" s="17"/>
      <c r="H88" s="18"/>
      <c r="I88" s="17"/>
      <c r="J88" s="35"/>
    </row>
    <row r="89" spans="1:10" ht="22.5" customHeight="1" x14ac:dyDescent="0.2">
      <c r="C89" s="131"/>
      <c r="D89" s="33" t="str">
        <f t="shared" ref="D89:E91" si="20">D88</f>
        <v>Mo</v>
      </c>
      <c r="E89" s="15">
        <f t="shared" si="20"/>
        <v>44368</v>
      </c>
      <c r="F89" s="16"/>
      <c r="G89" s="17"/>
      <c r="H89" s="18"/>
      <c r="I89" s="17"/>
      <c r="J89" s="35"/>
    </row>
    <row r="90" spans="1:10" ht="22.5" customHeight="1" x14ac:dyDescent="0.2">
      <c r="C90" s="131"/>
      <c r="D90" s="33" t="str">
        <f t="shared" si="20"/>
        <v>Mo</v>
      </c>
      <c r="E90" s="15">
        <f t="shared" si="20"/>
        <v>44368</v>
      </c>
      <c r="F90" s="16"/>
      <c r="G90" s="17"/>
      <c r="H90" s="18"/>
      <c r="I90" s="17"/>
      <c r="J90" s="35"/>
    </row>
    <row r="91" spans="1:10" ht="22.5" customHeight="1" x14ac:dyDescent="0.2">
      <c r="C91" s="131"/>
      <c r="D91" s="33" t="str">
        <f t="shared" si="20"/>
        <v>Mo</v>
      </c>
      <c r="E91" s="15">
        <f t="shared" si="20"/>
        <v>44368</v>
      </c>
      <c r="F91" s="16"/>
      <c r="G91" s="17"/>
      <c r="H91" s="18"/>
      <c r="I91" s="17"/>
      <c r="J91" s="35"/>
    </row>
    <row r="92" spans="1:10" ht="22.5" customHeight="1" x14ac:dyDescent="0.2">
      <c r="A92" s="97">
        <f t="shared" si="0"/>
        <v>1</v>
      </c>
      <c r="B92" s="97">
        <f t="shared" si="1"/>
        <v>2</v>
      </c>
      <c r="C92" s="131"/>
      <c r="D92" s="32" t="str">
        <f t="shared" si="7"/>
        <v>Tue</v>
      </c>
      <c r="E92" s="10">
        <f>+E87+1</f>
        <v>44369</v>
      </c>
      <c r="F92" s="11" t="s">
        <v>52</v>
      </c>
      <c r="G92" s="11">
        <v>9002</v>
      </c>
      <c r="H92" s="14" t="s">
        <v>92</v>
      </c>
      <c r="I92" s="11" t="s">
        <v>53</v>
      </c>
      <c r="J92" s="34">
        <v>9</v>
      </c>
    </row>
    <row r="93" spans="1:10" ht="22.5" customHeight="1" x14ac:dyDescent="0.2">
      <c r="C93" s="131"/>
      <c r="D93" s="32" t="str">
        <f>D92</f>
        <v>Tue</v>
      </c>
      <c r="E93" s="10">
        <f>E92</f>
        <v>44369</v>
      </c>
      <c r="F93" s="11"/>
      <c r="G93" s="12"/>
      <c r="H93" s="14"/>
      <c r="I93" s="12"/>
      <c r="J93" s="34"/>
    </row>
    <row r="94" spans="1:10" ht="22.5" customHeight="1" x14ac:dyDescent="0.2">
      <c r="C94" s="131"/>
      <c r="D94" s="32" t="str">
        <f t="shared" ref="D94:E97" si="21">D93</f>
        <v>Tue</v>
      </c>
      <c r="E94" s="10">
        <f t="shared" si="21"/>
        <v>44369</v>
      </c>
      <c r="F94" s="11"/>
      <c r="G94" s="12"/>
      <c r="H94" s="14"/>
      <c r="I94" s="12"/>
      <c r="J94" s="34"/>
    </row>
    <row r="95" spans="1:10" ht="22.5" customHeight="1" x14ac:dyDescent="0.2">
      <c r="C95" s="131"/>
      <c r="D95" s="32" t="str">
        <f t="shared" si="21"/>
        <v>Tue</v>
      </c>
      <c r="E95" s="10">
        <f t="shared" si="21"/>
        <v>44369</v>
      </c>
      <c r="F95" s="11"/>
      <c r="G95" s="12"/>
      <c r="H95" s="14"/>
      <c r="I95" s="12"/>
      <c r="J95" s="34"/>
    </row>
    <row r="96" spans="1:10" ht="22.5" customHeight="1" x14ac:dyDescent="0.2">
      <c r="C96" s="131"/>
      <c r="D96" s="32" t="str">
        <f t="shared" si="21"/>
        <v>Tue</v>
      </c>
      <c r="E96" s="10">
        <f t="shared" si="21"/>
        <v>44369</v>
      </c>
      <c r="F96" s="11"/>
      <c r="G96" s="12"/>
      <c r="H96" s="14"/>
      <c r="I96" s="12"/>
      <c r="J96" s="34"/>
    </row>
    <row r="97" spans="1:10" ht="22.5" customHeight="1" x14ac:dyDescent="0.2">
      <c r="C97" s="131"/>
      <c r="D97" s="32" t="str">
        <f t="shared" si="21"/>
        <v>Tue</v>
      </c>
      <c r="E97" s="10">
        <f t="shared" si="21"/>
        <v>44369</v>
      </c>
      <c r="F97" s="11"/>
      <c r="G97" s="12"/>
      <c r="H97" s="14"/>
      <c r="I97" s="12"/>
      <c r="J97" s="34"/>
    </row>
    <row r="98" spans="1:10" ht="22.5" customHeight="1" x14ac:dyDescent="0.2">
      <c r="A98" s="97">
        <f t="shared" si="0"/>
        <v>1</v>
      </c>
      <c r="B98" s="97">
        <f t="shared" si="1"/>
        <v>3</v>
      </c>
      <c r="C98" s="131"/>
      <c r="D98" s="33" t="str">
        <f t="shared" si="7"/>
        <v>Wed</v>
      </c>
      <c r="E98" s="15">
        <f>+E92+1</f>
        <v>44370</v>
      </c>
      <c r="F98" s="11" t="s">
        <v>52</v>
      </c>
      <c r="G98" s="11">
        <v>9002</v>
      </c>
      <c r="H98" s="14" t="s">
        <v>93</v>
      </c>
      <c r="I98" s="11" t="s">
        <v>53</v>
      </c>
      <c r="J98" s="34">
        <v>9</v>
      </c>
    </row>
    <row r="99" spans="1:10" ht="22.5" customHeight="1" x14ac:dyDescent="0.2">
      <c r="C99" s="131"/>
      <c r="D99" s="33" t="str">
        <f>D98</f>
        <v>Wed</v>
      </c>
      <c r="E99" s="15">
        <f>E98</f>
        <v>44370</v>
      </c>
      <c r="F99" s="16"/>
      <c r="G99" s="17"/>
      <c r="H99" s="31"/>
      <c r="I99" s="17"/>
      <c r="J99" s="35"/>
    </row>
    <row r="100" spans="1:10" ht="22.5" customHeight="1" x14ac:dyDescent="0.2">
      <c r="C100" s="131"/>
      <c r="D100" s="33" t="str">
        <f t="shared" ref="D100:E102" si="22">D99</f>
        <v>Wed</v>
      </c>
      <c r="E100" s="15">
        <f t="shared" si="22"/>
        <v>44370</v>
      </c>
      <c r="F100" s="16"/>
      <c r="G100" s="17"/>
      <c r="H100" s="31"/>
      <c r="I100" s="17"/>
      <c r="J100" s="35"/>
    </row>
    <row r="101" spans="1:10" ht="22.5" customHeight="1" x14ac:dyDescent="0.2">
      <c r="C101" s="131"/>
      <c r="D101" s="33" t="str">
        <f t="shared" si="22"/>
        <v>Wed</v>
      </c>
      <c r="E101" s="15">
        <f t="shared" si="22"/>
        <v>44370</v>
      </c>
      <c r="F101" s="16"/>
      <c r="G101" s="17"/>
      <c r="H101" s="31"/>
      <c r="I101" s="17"/>
      <c r="J101" s="35"/>
    </row>
    <row r="102" spans="1:10" ht="22.5" customHeight="1" x14ac:dyDescent="0.2">
      <c r="C102" s="131"/>
      <c r="D102" s="33" t="str">
        <f t="shared" si="22"/>
        <v>Wed</v>
      </c>
      <c r="E102" s="15">
        <f t="shared" si="22"/>
        <v>44370</v>
      </c>
      <c r="F102" s="16"/>
      <c r="G102" s="17"/>
      <c r="H102" s="31"/>
      <c r="I102" s="17"/>
      <c r="J102" s="35"/>
    </row>
    <row r="103" spans="1:10" ht="22.5" customHeight="1" x14ac:dyDescent="0.2">
      <c r="A103" s="97">
        <f t="shared" si="0"/>
        <v>1</v>
      </c>
      <c r="B103" s="97">
        <f t="shared" si="1"/>
        <v>4</v>
      </c>
      <c r="C103" s="131"/>
      <c r="D103" s="32" t="str">
        <f t="shared" si="7"/>
        <v>Thu</v>
      </c>
      <c r="E103" s="10">
        <f>+E98+1</f>
        <v>44371</v>
      </c>
      <c r="F103" s="11" t="s">
        <v>52</v>
      </c>
      <c r="G103" s="11">
        <v>9002</v>
      </c>
      <c r="H103" s="14" t="s">
        <v>93</v>
      </c>
      <c r="I103" s="11" t="s">
        <v>53</v>
      </c>
      <c r="J103" s="34">
        <v>9</v>
      </c>
    </row>
    <row r="104" spans="1:10" ht="22.5" customHeight="1" x14ac:dyDescent="0.2">
      <c r="C104" s="131"/>
      <c r="D104" s="32" t="str">
        <f>D103</f>
        <v>Thu</v>
      </c>
      <c r="E104" s="10">
        <f>E103</f>
        <v>44371</v>
      </c>
      <c r="F104" s="11"/>
      <c r="G104" s="12"/>
      <c r="H104" s="14"/>
      <c r="I104" s="12"/>
      <c r="J104" s="34"/>
    </row>
    <row r="105" spans="1:10" ht="22.5" customHeight="1" x14ac:dyDescent="0.2">
      <c r="C105" s="131"/>
      <c r="D105" s="32" t="str">
        <f t="shared" ref="D105:E107" si="23">D104</f>
        <v>Thu</v>
      </c>
      <c r="E105" s="10">
        <f t="shared" si="23"/>
        <v>44371</v>
      </c>
      <c r="F105" s="11"/>
      <c r="G105" s="12"/>
      <c r="H105" s="14"/>
      <c r="I105" s="12"/>
      <c r="J105" s="34"/>
    </row>
    <row r="106" spans="1:10" ht="22.5" customHeight="1" x14ac:dyDescent="0.2">
      <c r="C106" s="131"/>
      <c r="D106" s="32" t="str">
        <f t="shared" si="23"/>
        <v>Thu</v>
      </c>
      <c r="E106" s="10">
        <f t="shared" si="23"/>
        <v>44371</v>
      </c>
      <c r="F106" s="11"/>
      <c r="G106" s="12"/>
      <c r="H106" s="14"/>
      <c r="I106" s="12"/>
      <c r="J106" s="34"/>
    </row>
    <row r="107" spans="1:10" ht="22.5" customHeight="1" x14ac:dyDescent="0.2">
      <c r="C107" s="131"/>
      <c r="D107" s="32" t="str">
        <f t="shared" si="23"/>
        <v>Thu</v>
      </c>
      <c r="E107" s="10">
        <f t="shared" si="23"/>
        <v>44371</v>
      </c>
      <c r="F107" s="11"/>
      <c r="G107" s="12"/>
      <c r="H107" s="14"/>
      <c r="I107" s="12"/>
      <c r="J107" s="34"/>
    </row>
    <row r="108" spans="1:10" ht="22.5" customHeight="1" x14ac:dyDescent="0.2">
      <c r="A108" s="97">
        <f t="shared" si="0"/>
        <v>1</v>
      </c>
      <c r="B108" s="97">
        <f t="shared" si="1"/>
        <v>5</v>
      </c>
      <c r="C108" s="131"/>
      <c r="D108" s="33" t="str">
        <f t="shared" si="7"/>
        <v>Fri</v>
      </c>
      <c r="E108" s="15">
        <f t="shared" ref="E108" si="24">+E103+1</f>
        <v>44372</v>
      </c>
      <c r="F108" s="11" t="s">
        <v>52</v>
      </c>
      <c r="G108" s="11">
        <v>9002</v>
      </c>
      <c r="H108" s="14" t="s">
        <v>93</v>
      </c>
      <c r="I108" s="11" t="s">
        <v>53</v>
      </c>
      <c r="J108" s="34">
        <v>9</v>
      </c>
    </row>
    <row r="109" spans="1:10" ht="22.5" customHeight="1" x14ac:dyDescent="0.2">
      <c r="C109" s="131"/>
      <c r="D109" s="33" t="str">
        <f>D108</f>
        <v>Fri</v>
      </c>
      <c r="E109" s="15">
        <f>E108</f>
        <v>44372</v>
      </c>
      <c r="F109" s="16"/>
      <c r="G109" s="17"/>
      <c r="H109" s="18"/>
      <c r="I109" s="17"/>
      <c r="J109" s="35"/>
    </row>
    <row r="110" spans="1:10" ht="22.5" customHeight="1" x14ac:dyDescent="0.2">
      <c r="C110" s="131"/>
      <c r="D110" s="33" t="str">
        <f t="shared" ref="D110:E112" si="25">D109</f>
        <v>Fri</v>
      </c>
      <c r="E110" s="15">
        <f t="shared" si="25"/>
        <v>44372</v>
      </c>
      <c r="F110" s="16"/>
      <c r="G110" s="17"/>
      <c r="H110" s="18"/>
      <c r="I110" s="17"/>
      <c r="J110" s="35"/>
    </row>
    <row r="111" spans="1:10" ht="22.5" customHeight="1" x14ac:dyDescent="0.2">
      <c r="C111" s="131"/>
      <c r="D111" s="33" t="str">
        <f t="shared" si="25"/>
        <v>Fri</v>
      </c>
      <c r="E111" s="15">
        <f t="shared" si="25"/>
        <v>44372</v>
      </c>
      <c r="F111" s="16"/>
      <c r="G111" s="17"/>
      <c r="H111" s="18"/>
      <c r="I111" s="17"/>
      <c r="J111" s="35"/>
    </row>
    <row r="112" spans="1:10" ht="22.5" customHeight="1" x14ac:dyDescent="0.2">
      <c r="C112" s="131"/>
      <c r="D112" s="33" t="str">
        <f t="shared" si="25"/>
        <v>Fri</v>
      </c>
      <c r="E112" s="15">
        <f t="shared" si="25"/>
        <v>44372</v>
      </c>
      <c r="F112" s="16"/>
      <c r="G112" s="17"/>
      <c r="H112" s="18"/>
      <c r="I112" s="17"/>
      <c r="J112" s="35"/>
    </row>
    <row r="113" spans="1:10" ht="22.5" customHeight="1" x14ac:dyDescent="0.2">
      <c r="A113" s="97" t="str">
        <f t="shared" si="0"/>
        <v/>
      </c>
      <c r="B113" s="97">
        <f t="shared" si="1"/>
        <v>6</v>
      </c>
      <c r="C113" s="131"/>
      <c r="D113" s="33" t="str">
        <f t="shared" si="7"/>
        <v>Sat</v>
      </c>
      <c r="E113" s="15">
        <f>+E108+1</f>
        <v>44373</v>
      </c>
      <c r="F113" s="27"/>
      <c r="G113" s="28"/>
      <c r="H113" s="29"/>
      <c r="I113" s="28"/>
      <c r="J113" s="36"/>
    </row>
    <row r="114" spans="1:10" ht="22.5" customHeight="1" x14ac:dyDescent="0.2">
      <c r="A114" s="97" t="str">
        <f t="shared" si="0"/>
        <v/>
      </c>
      <c r="B114" s="97">
        <f t="shared" si="1"/>
        <v>7</v>
      </c>
      <c r="C114" s="131"/>
      <c r="D114" s="32" t="str">
        <f t="shared" si="7"/>
        <v>Sun</v>
      </c>
      <c r="E114" s="10">
        <f>+E113+1</f>
        <v>44374</v>
      </c>
      <c r="F114" s="11"/>
      <c r="G114" s="12"/>
      <c r="H114" s="14"/>
      <c r="I114" s="12"/>
      <c r="J114" s="34"/>
    </row>
    <row r="115" spans="1:10" ht="22.5" customHeight="1" x14ac:dyDescent="0.2">
      <c r="A115" s="97">
        <f t="shared" si="0"/>
        <v>1</v>
      </c>
      <c r="B115" s="97">
        <f t="shared" si="1"/>
        <v>1</v>
      </c>
      <c r="C115" s="131"/>
      <c r="D115" s="33" t="str">
        <f t="shared" si="7"/>
        <v>Mo</v>
      </c>
      <c r="E115" s="15">
        <f>+E114+1</f>
        <v>44375</v>
      </c>
      <c r="F115" s="11" t="s">
        <v>52</v>
      </c>
      <c r="G115" s="11">
        <v>9002</v>
      </c>
      <c r="H115" s="14" t="s">
        <v>93</v>
      </c>
      <c r="I115" s="11" t="s">
        <v>53</v>
      </c>
      <c r="J115" s="34">
        <v>9</v>
      </c>
    </row>
    <row r="116" spans="1:10" ht="22.5" customHeight="1" x14ac:dyDescent="0.2">
      <c r="C116" s="131"/>
      <c r="D116" s="33" t="str">
        <f>D115</f>
        <v>Mo</v>
      </c>
      <c r="E116" s="15">
        <f>E115</f>
        <v>44375</v>
      </c>
      <c r="F116" s="16"/>
      <c r="G116" s="17"/>
      <c r="H116" s="20"/>
      <c r="I116" s="17"/>
      <c r="J116" s="35"/>
    </row>
    <row r="117" spans="1:10" ht="22.5" customHeight="1" x14ac:dyDescent="0.2">
      <c r="C117" s="131"/>
      <c r="D117" s="33" t="str">
        <f t="shared" ref="D117:E119" si="26">D116</f>
        <v>Mo</v>
      </c>
      <c r="E117" s="15">
        <f t="shared" si="26"/>
        <v>44375</v>
      </c>
      <c r="F117" s="16"/>
      <c r="G117" s="17"/>
      <c r="H117" s="20"/>
      <c r="I117" s="17"/>
      <c r="J117" s="35"/>
    </row>
    <row r="118" spans="1:10" ht="22.5" customHeight="1" x14ac:dyDescent="0.2">
      <c r="C118" s="131"/>
      <c r="D118" s="33" t="str">
        <f t="shared" si="26"/>
        <v>Mo</v>
      </c>
      <c r="E118" s="15">
        <f t="shared" si="26"/>
        <v>44375</v>
      </c>
      <c r="F118" s="16"/>
      <c r="G118" s="17"/>
      <c r="H118" s="20"/>
      <c r="I118" s="17"/>
      <c r="J118" s="35"/>
    </row>
    <row r="119" spans="1:10" ht="22.5" customHeight="1" x14ac:dyDescent="0.2">
      <c r="C119" s="131"/>
      <c r="D119" s="33" t="str">
        <f t="shared" si="26"/>
        <v>Mo</v>
      </c>
      <c r="E119" s="15">
        <f t="shared" si="26"/>
        <v>44375</v>
      </c>
      <c r="F119" s="16"/>
      <c r="G119" s="17"/>
      <c r="H119" s="20"/>
      <c r="I119" s="17"/>
      <c r="J119" s="35"/>
    </row>
    <row r="120" spans="1:10" ht="22.5" customHeight="1" x14ac:dyDescent="0.2">
      <c r="A120" s="97">
        <f t="shared" si="0"/>
        <v>1</v>
      </c>
      <c r="B120" s="97">
        <f>WEEKDAY(E115+1,2)</f>
        <v>2</v>
      </c>
      <c r="C120" s="131"/>
      <c r="D120" s="32" t="str">
        <f>IF(B120=1,"Mo",IF(B120=2,"Tue",IF(B120=3,"Wed",IF(B120=4,"Thu",IF(B120=5,"Fri",IF(B120=6,"Sat",IF(B120=7,"Sun","")))))))</f>
        <v>Tue</v>
      </c>
      <c r="E120" s="10">
        <f>IF(MONTH(E115+1)&gt;MONTH(E115),"",E115+1)</f>
        <v>44376</v>
      </c>
      <c r="F120" s="11" t="s">
        <v>52</v>
      </c>
      <c r="G120" s="11">
        <v>9002</v>
      </c>
      <c r="H120" s="14" t="s">
        <v>93</v>
      </c>
      <c r="I120" s="11" t="s">
        <v>53</v>
      </c>
      <c r="J120" s="34">
        <v>10</v>
      </c>
    </row>
    <row r="121" spans="1:10" ht="22.5" customHeight="1" x14ac:dyDescent="0.2">
      <c r="C121" s="131"/>
      <c r="D121" s="32" t="str">
        <f>D120</f>
        <v>Tue</v>
      </c>
      <c r="E121" s="10">
        <f>E120</f>
        <v>44376</v>
      </c>
      <c r="F121" s="11"/>
      <c r="G121" s="12"/>
      <c r="H121" s="14"/>
      <c r="I121" s="12"/>
      <c r="J121" s="34"/>
    </row>
    <row r="122" spans="1:10" ht="22.5" customHeight="1" x14ac:dyDescent="0.2">
      <c r="C122" s="131"/>
      <c r="D122" s="32" t="str">
        <f t="shared" ref="D122:E124" si="27">D121</f>
        <v>Tue</v>
      </c>
      <c r="E122" s="10">
        <f t="shared" si="27"/>
        <v>44376</v>
      </c>
      <c r="F122" s="11"/>
      <c r="G122" s="12"/>
      <c r="H122" s="14"/>
      <c r="I122" s="12"/>
      <c r="J122" s="34"/>
    </row>
    <row r="123" spans="1:10" ht="22.5" customHeight="1" x14ac:dyDescent="0.2">
      <c r="C123" s="131"/>
      <c r="D123" s="32" t="str">
        <f t="shared" si="27"/>
        <v>Tue</v>
      </c>
      <c r="E123" s="10">
        <f t="shared" si="27"/>
        <v>44376</v>
      </c>
      <c r="F123" s="11"/>
      <c r="G123" s="12"/>
      <c r="H123" s="14"/>
      <c r="I123" s="12"/>
      <c r="J123" s="34"/>
    </row>
    <row r="124" spans="1:10" ht="22.5" customHeight="1" x14ac:dyDescent="0.2">
      <c r="C124" s="131"/>
      <c r="D124" s="32" t="str">
        <f t="shared" si="27"/>
        <v>Tue</v>
      </c>
      <c r="E124" s="10">
        <f t="shared" si="27"/>
        <v>44376</v>
      </c>
      <c r="F124" s="11"/>
      <c r="G124" s="12"/>
      <c r="H124" s="14"/>
      <c r="I124" s="12"/>
      <c r="J124" s="34"/>
    </row>
    <row r="125" spans="1:10" ht="22.5" customHeight="1" x14ac:dyDescent="0.2">
      <c r="A125" s="97">
        <f t="shared" si="0"/>
        <v>1</v>
      </c>
      <c r="B125" s="97">
        <v>3</v>
      </c>
      <c r="C125" s="131"/>
      <c r="D125" s="33" t="str">
        <f>IF(B125=1,"Mo",IF(B125=2,"Tue",IF(B125=3,"Wed",IF(B125=4,"Thu",IF(B125=5,"Fri",IF(B125=6,"Sat",IF(B125=7,"Sun","")))))))</f>
        <v>Wed</v>
      </c>
      <c r="E125" s="15">
        <f>IF(MONTH(E120+1)&gt;MONTH(E120),"",E120+1)</f>
        <v>44377</v>
      </c>
      <c r="F125" s="11" t="s">
        <v>52</v>
      </c>
      <c r="G125" s="11">
        <v>9002</v>
      </c>
      <c r="H125" s="14" t="s">
        <v>91</v>
      </c>
      <c r="I125" s="11" t="s">
        <v>53</v>
      </c>
      <c r="J125" s="34">
        <v>11</v>
      </c>
    </row>
    <row r="126" spans="1:10" ht="22.5" customHeight="1" x14ac:dyDescent="0.2">
      <c r="C126" s="131"/>
      <c r="D126" s="37" t="str">
        <f>D125</f>
        <v>Wed</v>
      </c>
      <c r="E126" s="38">
        <f>E125</f>
        <v>44377</v>
      </c>
      <c r="F126" s="39"/>
      <c r="G126" s="40"/>
      <c r="H126" s="41"/>
      <c r="I126" s="40"/>
      <c r="J126" s="42"/>
    </row>
    <row r="127" spans="1:10" ht="22.5" customHeight="1" x14ac:dyDescent="0.2">
      <c r="C127" s="131"/>
      <c r="D127" s="37" t="str">
        <f t="shared" ref="D127:E129" si="28">D126</f>
        <v>Wed</v>
      </c>
      <c r="E127" s="38">
        <f t="shared" si="28"/>
        <v>44377</v>
      </c>
      <c r="F127" s="39"/>
      <c r="G127" s="40"/>
      <c r="H127" s="41"/>
      <c r="I127" s="40"/>
      <c r="J127" s="42"/>
    </row>
    <row r="128" spans="1:10" ht="21.75" customHeight="1" x14ac:dyDescent="0.2">
      <c r="C128" s="131"/>
      <c r="D128" s="37" t="str">
        <f t="shared" si="28"/>
        <v>Wed</v>
      </c>
      <c r="E128" s="38">
        <f t="shared" si="28"/>
        <v>44377</v>
      </c>
      <c r="F128" s="39"/>
      <c r="G128" s="40"/>
      <c r="H128" s="41"/>
      <c r="I128" s="40"/>
      <c r="J128" s="42"/>
    </row>
    <row r="129" spans="3:11" ht="21.75" customHeight="1" thickBot="1" x14ac:dyDescent="0.25">
      <c r="C129" s="132"/>
      <c r="D129" s="43" t="str">
        <f t="shared" si="28"/>
        <v>Wed</v>
      </c>
      <c r="E129" s="44">
        <f t="shared" si="28"/>
        <v>44377</v>
      </c>
      <c r="F129" s="45"/>
      <c r="G129" s="46"/>
      <c r="H129" s="47"/>
      <c r="I129" s="46"/>
      <c r="J129" s="48"/>
    </row>
    <row r="130" spans="3:11" ht="30" customHeight="1" x14ac:dyDescent="0.2"/>
    <row r="131" spans="3:11" ht="30" customHeight="1" x14ac:dyDescent="0.2">
      <c r="F131" s="122" t="s">
        <v>46</v>
      </c>
      <c r="G131" s="122" t="s">
        <v>69</v>
      </c>
      <c r="H131" s="122" t="s">
        <v>70</v>
      </c>
      <c r="I131" s="49"/>
      <c r="J131" s="123" t="s">
        <v>2</v>
      </c>
      <c r="K131" s="123" t="s">
        <v>79</v>
      </c>
    </row>
    <row r="132" spans="3:11" ht="30" customHeight="1" x14ac:dyDescent="0.2">
      <c r="F132" s="114">
        <v>9002</v>
      </c>
      <c r="G132" s="11" t="s">
        <v>52</v>
      </c>
      <c r="H132" s="72" t="s">
        <v>80</v>
      </c>
      <c r="I132" s="49"/>
      <c r="J132" s="124">
        <f>SUMIFS($J$11:$J$129,$F$11:$F$129,G132,$G$11:$G$129,F132)</f>
        <v>191.3</v>
      </c>
      <c r="K132" s="124">
        <f>J132/8</f>
        <v>23.912500000000001</v>
      </c>
    </row>
    <row r="133" spans="3:11" ht="30" customHeight="1" x14ac:dyDescent="0.2">
      <c r="I133" s="125" t="s">
        <v>72</v>
      </c>
      <c r="J133" s="126">
        <f>SUM(J132:J132)</f>
        <v>191.3</v>
      </c>
      <c r="K133" s="126">
        <f>J133/8</f>
        <v>23.912500000000001</v>
      </c>
    </row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autoFilter ref="A10:N10" xr:uid="{3D84D728-9151-4307-BCF4-F22FAEC00B31}"/>
  <mergeCells count="2">
    <mergeCell ref="D1:J1"/>
    <mergeCell ref="D4:E4"/>
  </mergeCells>
  <phoneticPr fontId="18" type="noConversion"/>
  <conditionalFormatting sqref="C11:C124">
    <cfRule type="expression" dxfId="70" priority="100" stopIfTrue="1">
      <formula>IF($A11=1,B11,)</formula>
    </cfRule>
    <cfRule type="expression" dxfId="69" priority="101" stopIfTrue="1">
      <formula>IF($A11="",B11,)</formula>
    </cfRule>
  </conditionalFormatting>
  <conditionalFormatting sqref="C125:C129">
    <cfRule type="expression" dxfId="68" priority="87" stopIfTrue="1">
      <formula>IF($A125=1,B125,)</formula>
    </cfRule>
    <cfRule type="expression" dxfId="67" priority="88" stopIfTrue="1">
      <formula>IF($A125="",B125,)</formula>
    </cfRule>
  </conditionalFormatting>
  <conditionalFormatting sqref="G33">
    <cfRule type="expression" dxfId="66" priority="17" stopIfTrue="1">
      <formula>$F$5="Freelancer"</formula>
    </cfRule>
    <cfRule type="expression" dxfId="65" priority="18" stopIfTrue="1">
      <formula>$F$5="DTC Int. Staff"</formula>
    </cfRule>
  </conditionalFormatting>
  <conditionalFormatting sqref="G26">
    <cfRule type="expression" dxfId="64" priority="13" stopIfTrue="1">
      <formula>$F$5="Freelancer"</formula>
    </cfRule>
    <cfRule type="expression" dxfId="63" priority="14" stopIfTrue="1">
      <formula>$F$5="DTC Int. Staff"</formula>
    </cfRule>
  </conditionalFormatting>
  <conditionalFormatting sqref="E11:E15">
    <cfRule type="expression" dxfId="62" priority="63" stopIfTrue="1">
      <formula>IF($A11="",B11,"")</formula>
    </cfRule>
  </conditionalFormatting>
  <conditionalFormatting sqref="E16:E124">
    <cfRule type="expression" dxfId="61" priority="64" stopIfTrue="1">
      <formula>IF($A16&lt;&gt;1,B16,"")</formula>
    </cfRule>
  </conditionalFormatting>
  <conditionalFormatting sqref="D11:D124">
    <cfRule type="expression" dxfId="60" priority="65" stopIfTrue="1">
      <formula>IF($A11="",B11,)</formula>
    </cfRule>
  </conditionalFormatting>
  <conditionalFormatting sqref="G27:G32 G86 G71:G74 G61:G69 G54:G59 G49:G52 G44:G47 G39:G42 G34:G37 G76:G79 G17:G20 G81:G84 G88:G91 G93:G97 G99:G102 G104:G107 G109:G114 G116:G119 G11:G15">
    <cfRule type="expression" dxfId="59" priority="66" stopIfTrue="1">
      <formula>#REF!="Freelancer"</formula>
    </cfRule>
    <cfRule type="expression" dxfId="58" priority="67" stopIfTrue="1">
      <formula>#REF!="DTC Int. Staff"</formula>
    </cfRule>
  </conditionalFormatting>
  <conditionalFormatting sqref="G116:G119 G88:G91 G27:G30 G34:G37 G61:G69 G71:G74 G54:G57 G49:G52 G44:G47 G39:G42 G76:G79 G81:G84 G93:G97 G99:G102 G104:G107 G109:G112">
    <cfRule type="expression" dxfId="57" priority="61" stopIfTrue="1">
      <formula>$F$5="Freelancer"</formula>
    </cfRule>
    <cfRule type="expression" dxfId="56" priority="62" stopIfTrue="1">
      <formula>$F$5="DTC Int. Staff"</formula>
    </cfRule>
  </conditionalFormatting>
  <conditionalFormatting sqref="G17:G20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17:G20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22:G25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22:G25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D125:D129">
    <cfRule type="expression" dxfId="47" priority="52" stopIfTrue="1">
      <formula>IF($A125="",B125,)</formula>
    </cfRule>
  </conditionalFormatting>
  <conditionalFormatting sqref="E125:E129">
    <cfRule type="expression" dxfId="46" priority="51" stopIfTrue="1">
      <formula>IF($A125&lt;&gt;1,B125,"")</formula>
    </cfRule>
  </conditionalFormatting>
  <conditionalFormatting sqref="G59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85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85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70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70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60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60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53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53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48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48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43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43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38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38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33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26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1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13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13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Information-General Settings</vt:lpstr>
      <vt:lpstr>Summary (Jan to June)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2021-07-08T12:54:26Z</dcterms:modified>
</cp:coreProperties>
</file>