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fc5796ef41038f/Desktop/"/>
    </mc:Choice>
  </mc:AlternateContent>
  <xr:revisionPtr revIDLastSave="0" documentId="8_{789A1783-324A-4D71-B7FD-9988E28A9918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10" i="50"/>
  <c r="E11" i="50"/>
  <c r="B11" i="50" s="1"/>
  <c r="D11" i="50" s="1"/>
  <c r="I8" i="50"/>
  <c r="J8" i="50" s="1"/>
  <c r="D121" i="46"/>
  <c r="D122" i="46" s="1"/>
  <c r="D123" i="46" s="1"/>
  <c r="D124" i="46" s="1"/>
  <c r="D127" i="46" s="1"/>
  <c r="A121" i="46"/>
  <c r="E11" i="46"/>
  <c r="E16" i="46" s="1"/>
  <c r="E17" i="46" s="1"/>
  <c r="E18" i="46" s="1"/>
  <c r="E19" i="46" s="1"/>
  <c r="E20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5" i="50"/>
  <c r="E13" i="50"/>
  <c r="E14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B15" i="50"/>
  <c r="D15" i="50" s="1"/>
  <c r="E20" i="50"/>
  <c r="E16" i="50"/>
  <c r="E17" i="50" s="1"/>
  <c r="E18" i="50" s="1"/>
  <c r="E19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0" i="50"/>
  <c r="E21" i="50"/>
  <c r="E22" i="50" s="1"/>
  <c r="E23" i="50" s="1"/>
  <c r="E24" i="50" s="1"/>
  <c r="E25" i="50"/>
  <c r="E26" i="50" s="1"/>
  <c r="E27" i="50" s="1"/>
  <c r="E28" i="50" s="1"/>
  <c r="E29" i="50" s="1"/>
  <c r="D16" i="50"/>
  <c r="D17" i="50" s="1"/>
  <c r="D18" i="50" s="1"/>
  <c r="D19" i="50" s="1"/>
  <c r="A15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0" i="50"/>
  <c r="E31" i="50" s="1"/>
  <c r="B25" i="50"/>
  <c r="D20" i="50"/>
  <c r="D21" i="50" s="1"/>
  <c r="D22" i="50" s="1"/>
  <c r="D23" i="50" s="1"/>
  <c r="D24" i="50" s="1"/>
  <c r="A20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5" i="50"/>
  <c r="D26" i="50" s="1"/>
  <c r="D27" i="50" s="1"/>
  <c r="D28" i="50" s="1"/>
  <c r="D29" i="50" s="1"/>
  <c r="A25" i="50"/>
  <c r="E32" i="50"/>
  <c r="B30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0" i="50"/>
  <c r="D31" i="50" s="1"/>
  <c r="A30" i="50"/>
  <c r="B32" i="50"/>
  <c r="E33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3" i="50"/>
  <c r="E34" i="50"/>
  <c r="A32" i="50"/>
  <c r="D32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35" i="50"/>
  <c r="E36" i="50" s="1"/>
  <c r="E37" i="50" s="1"/>
  <c r="E38" i="50" s="1"/>
  <c r="B34" i="50"/>
  <c r="E39" i="50"/>
  <c r="A33" i="50"/>
  <c r="D33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4" i="50"/>
  <c r="D34" i="50"/>
  <c r="D35" i="50" s="1"/>
  <c r="D36" i="50" s="1"/>
  <c r="D37" i="50" s="1"/>
  <c r="D38" i="50" s="1"/>
  <c r="E40" i="50"/>
  <c r="B39" i="50"/>
  <c r="E44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41" i="50" l="1"/>
  <c r="E42" i="50" s="1"/>
  <c r="E43" i="50" s="1"/>
  <c r="E45" i="50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46" i="50"/>
  <c r="E47" i="50" s="1"/>
  <c r="B44" i="50"/>
  <c r="E48" i="50"/>
  <c r="A39" i="50"/>
  <c r="D39" i="50"/>
  <c r="D40" i="50" s="1"/>
  <c r="D41" i="50" s="1"/>
  <c r="D42" i="50" s="1"/>
  <c r="D43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49" i="50"/>
  <c r="E50" i="50" s="1"/>
  <c r="E51" i="50" s="1"/>
  <c r="E52" i="50" s="1"/>
  <c r="E53" i="50" s="1"/>
  <c r="B48" i="50"/>
  <c r="A44" i="50"/>
  <c r="D44" i="50"/>
  <c r="D46" i="50" s="1"/>
  <c r="D47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48" i="50"/>
  <c r="D48" i="50"/>
  <c r="E54" i="50"/>
  <c r="B4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49" i="50"/>
  <c r="D50" i="50" s="1"/>
  <c r="D51" i="50" s="1"/>
  <c r="D52" i="50" s="1"/>
  <c r="D53" i="50" s="1"/>
  <c r="A49" i="50"/>
  <c r="E55" i="50"/>
  <c r="B5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54" i="50"/>
  <c r="D54" i="50"/>
  <c r="E56" i="50"/>
  <c r="B55" i="50"/>
  <c r="E74" i="46"/>
  <c r="E71" i="46"/>
  <c r="E72" i="46" s="1"/>
  <c r="E73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55" i="50"/>
  <c r="A55" i="50"/>
  <c r="E62" i="50"/>
  <c r="B56" i="50"/>
  <c r="E57" i="50"/>
  <c r="E58" i="50" s="1"/>
  <c r="E59" i="50" s="1"/>
  <c r="E75" i="46"/>
  <c r="B74" i="46"/>
  <c r="A70" i="46"/>
  <c r="D70" i="46"/>
  <c r="D71" i="46" s="1"/>
  <c r="D72" i="46" s="1"/>
  <c r="D73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61" i="50" l="1"/>
  <c r="E60" i="50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56" i="50"/>
  <c r="D56" i="50"/>
  <c r="D57" i="50" s="1"/>
  <c r="D58" i="50" s="1"/>
  <c r="D59" i="50" s="1"/>
  <c r="E67" i="50"/>
  <c r="E63" i="50"/>
  <c r="E64" i="50" s="1"/>
  <c r="E65" i="50" s="1"/>
  <c r="E66" i="50" s="1"/>
  <c r="B62" i="50"/>
  <c r="A74" i="46"/>
  <c r="D74" i="46"/>
  <c r="E76" i="46"/>
  <c r="B75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61" i="50" l="1"/>
  <c r="D60" i="50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62" i="50"/>
  <c r="D63" i="50" s="1"/>
  <c r="D64" i="50" s="1"/>
  <c r="D65" i="50" s="1"/>
  <c r="D66" i="50" s="1"/>
  <c r="A62" i="50"/>
  <c r="E72" i="50"/>
  <c r="E68" i="50"/>
  <c r="E69" i="50" s="1"/>
  <c r="E70" i="50" s="1"/>
  <c r="E71" i="50" s="1"/>
  <c r="B67" i="50"/>
  <c r="D75" i="46"/>
  <c r="A75" i="46"/>
  <c r="E80" i="46"/>
  <c r="B76" i="46"/>
  <c r="E77" i="46"/>
  <c r="E78" i="46" s="1"/>
  <c r="E79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77" i="50"/>
  <c r="E73" i="50"/>
  <c r="E74" i="50" s="1"/>
  <c r="E75" i="50" s="1"/>
  <c r="E76" i="50" s="1"/>
  <c r="D67" i="50"/>
  <c r="D68" i="50" s="1"/>
  <c r="D69" i="50" s="1"/>
  <c r="D70" i="50" s="1"/>
  <c r="D71" i="50" s="1"/>
  <c r="A67" i="50"/>
  <c r="B72" i="50"/>
  <c r="A76" i="46"/>
  <c r="D76" i="46"/>
  <c r="D77" i="46" s="1"/>
  <c r="D78" i="46" s="1"/>
  <c r="D79" i="46" s="1"/>
  <c r="B80" i="46"/>
  <c r="E84" i="46"/>
  <c r="E89" i="46" s="1"/>
  <c r="E93" i="46" s="1"/>
  <c r="E81" i="46"/>
  <c r="E82" i="46" s="1"/>
  <c r="E83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77" i="50"/>
  <c r="D77" i="50" s="1"/>
  <c r="D78" i="50" s="1"/>
  <c r="D79" i="50" s="1"/>
  <c r="E78" i="50"/>
  <c r="E79" i="50" s="1"/>
  <c r="A72" i="50"/>
  <c r="D72" i="50"/>
  <c r="D73" i="50" s="1"/>
  <c r="D74" i="50" s="1"/>
  <c r="D75" i="50" s="1"/>
  <c r="D76" i="50" s="1"/>
  <c r="E80" i="50"/>
  <c r="B84" i="46"/>
  <c r="E85" i="46"/>
  <c r="E86" i="46" s="1"/>
  <c r="E87" i="46" s="1"/>
  <c r="E88" i="46" s="1"/>
  <c r="A80" i="46"/>
  <c r="D80" i="46"/>
  <c r="D81" i="46" s="1"/>
  <c r="D82" i="46" s="1"/>
  <c r="D83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77" i="50"/>
  <c r="B80" i="50"/>
  <c r="E81" i="50"/>
  <c r="D84" i="46"/>
  <c r="D85" i="46" s="1"/>
  <c r="D86" i="46" s="1"/>
  <c r="D87" i="46" s="1"/>
  <c r="D88" i="46" s="1"/>
  <c r="A84" i="46"/>
  <c r="B89" i="46"/>
  <c r="E90" i="46"/>
  <c r="E91" i="46" s="1"/>
  <c r="E92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81" i="50"/>
  <c r="E82" i="50"/>
  <c r="D80" i="50"/>
  <c r="A80" i="50"/>
  <c r="E94" i="46"/>
  <c r="E95" i="46" s="1"/>
  <c r="E96" i="46" s="1"/>
  <c r="E97" i="46" s="1"/>
  <c r="B93" i="46"/>
  <c r="E98" i="46"/>
  <c r="A89" i="46"/>
  <c r="D89" i="46"/>
  <c r="D90" i="46" s="1"/>
  <c r="D91" i="46" s="1"/>
  <c r="D92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83" i="50"/>
  <c r="E84" i="50" s="1"/>
  <c r="E85" i="50" s="1"/>
  <c r="B82" i="50"/>
  <c r="E86" i="50"/>
  <c r="D81" i="50"/>
  <c r="A81" i="50"/>
  <c r="E99" i="46"/>
  <c r="B98" i="46"/>
  <c r="D93" i="46"/>
  <c r="D94" i="46" s="1"/>
  <c r="D95" i="46" s="1"/>
  <c r="D96" i="46" s="1"/>
  <c r="D97" i="46" s="1"/>
  <c r="A9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10" i="50"/>
  <c r="D111" i="50" s="1"/>
  <c r="D112" i="50" s="1"/>
  <c r="D113" i="50" s="1"/>
  <c r="D82" i="50"/>
  <c r="D83" i="50" s="1"/>
  <c r="D84" i="50" s="1"/>
  <c r="D85" i="50" s="1"/>
  <c r="E87" i="50"/>
  <c r="E88" i="50" s="1"/>
  <c r="E89" i="50" s="1"/>
  <c r="E92" i="50"/>
  <c r="B86" i="50"/>
  <c r="A82" i="50"/>
  <c r="D98" i="46"/>
  <c r="A98" i="46"/>
  <c r="E104" i="46"/>
  <c r="E108" i="46" s="1"/>
  <c r="B108" i="46" s="1"/>
  <c r="B99" i="46"/>
  <c r="E100" i="46"/>
  <c r="E101" i="46" s="1"/>
  <c r="E102" i="46" s="1"/>
  <c r="E103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91" i="50" l="1"/>
  <c r="E90" i="50"/>
  <c r="A108" i="46"/>
  <c r="D108" i="46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14" i="50"/>
  <c r="D86" i="50"/>
  <c r="D87" i="50" s="1"/>
  <c r="D88" i="50" s="1"/>
  <c r="D89" i="50" s="1"/>
  <c r="D91" i="50" s="1"/>
  <c r="E93" i="50"/>
  <c r="E94" i="50" s="1"/>
  <c r="B92" i="50"/>
  <c r="E99" i="50"/>
  <c r="A86" i="50"/>
  <c r="A99" i="46"/>
  <c r="D99" i="46"/>
  <c r="D100" i="46" s="1"/>
  <c r="D101" i="46" s="1"/>
  <c r="D102" i="46" s="1"/>
  <c r="D103" i="46" s="1"/>
  <c r="B104" i="46"/>
  <c r="E105" i="46"/>
  <c r="E106" i="46" s="1"/>
  <c r="E107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95" i="50" l="1"/>
  <c r="E101" i="50"/>
  <c r="D115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92" i="50"/>
  <c r="D92" i="50"/>
  <c r="D93" i="50" s="1"/>
  <c r="D94" i="50" s="1"/>
  <c r="D95" i="50" s="1"/>
  <c r="D96" i="50" s="1"/>
  <c r="D97" i="50" s="1"/>
  <c r="D98" i="50" s="1"/>
  <c r="E104" i="50"/>
  <c r="E105" i="50" s="1"/>
  <c r="E106" i="50" s="1"/>
  <c r="E107" i="50" s="1"/>
  <c r="B99" i="50"/>
  <c r="A104" i="46"/>
  <c r="D104" i="46"/>
  <c r="D105" i="46" s="1"/>
  <c r="D106" i="46" s="1"/>
  <c r="D107" i="46" s="1"/>
  <c r="E113" i="46"/>
  <c r="E109" i="46"/>
  <c r="E110" i="46" s="1"/>
  <c r="E111" i="46" s="1"/>
  <c r="E112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96" i="50" l="1"/>
  <c r="E97" i="50" s="1"/>
  <c r="E98" i="50" s="1"/>
  <c r="E102" i="50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99" i="50"/>
  <c r="D99" i="50"/>
  <c r="E108" i="50"/>
  <c r="B104" i="50"/>
  <c r="D109" i="46"/>
  <c r="D110" i="46" s="1"/>
  <c r="D111" i="46" s="1"/>
  <c r="D112" i="46" s="1"/>
  <c r="E116" i="46"/>
  <c r="B116" i="46"/>
  <c r="B113" i="46"/>
  <c r="E114" i="46"/>
  <c r="E115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04" i="50"/>
  <c r="D105" i="50" s="1"/>
  <c r="D106" i="50" s="1"/>
  <c r="D107" i="50" s="1"/>
  <c r="A104" i="50"/>
  <c r="E109" i="50"/>
  <c r="B109" i="50"/>
  <c r="B108" i="50"/>
  <c r="A116" i="46"/>
  <c r="D116" i="46"/>
  <c r="D117" i="46" s="1"/>
  <c r="D118" i="46" s="1"/>
  <c r="D119" i="46" s="1"/>
  <c r="D120" i="46" s="1"/>
  <c r="E121" i="46"/>
  <c r="E128" i="46" s="1"/>
  <c r="B128" i="46" s="1"/>
  <c r="E117" i="46"/>
  <c r="A113" i="46"/>
  <c r="D113" i="46"/>
  <c r="D114" i="46" s="1"/>
  <c r="D115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28" i="46" l="1"/>
  <c r="A128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09" i="50"/>
  <c r="A109" i="50"/>
  <c r="E110" i="50"/>
  <c r="E111" i="50" s="1"/>
  <c r="E112" i="50" s="1"/>
  <c r="E113" i="50" s="1"/>
  <c r="D108" i="50"/>
  <c r="A108" i="50"/>
  <c r="E122" i="46"/>
  <c r="E118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15" i="50" l="1"/>
  <c r="E129" i="57"/>
  <c r="E119" i="46"/>
  <c r="E123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6" l="1"/>
  <c r="E120" i="46"/>
  <c r="E127" i="46" s="1"/>
</calcChain>
</file>

<file path=xl/sharedStrings.xml><?xml version="1.0" encoding="utf-8"?>
<sst xmlns="http://schemas.openxmlformats.org/spreadsheetml/2006/main" count="659" uniqueCount="213">
  <si>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</si>
  <si>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</si>
  <si>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</si>
  <si>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</si>
  <si>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</si>
  <si>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</si>
  <si>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</si>
  <si>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</si>
  <si>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</si>
  <si>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</si>
  <si>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</si>
  <si>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</si>
  <si>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</si>
  <si>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</si>
  <si>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</si>
  <si>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</si>
  <si>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</si>
  <si>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</si>
  <si>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</si>
  <si>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</si>
  <si>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</si>
  <si>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</si>
  <si>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</si>
  <si>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</si>
  <si>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</si>
  <si>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</si>
  <si>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</si>
  <si>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</si>
  <si>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</si>
  <si>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</si>
  <si>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</si>
  <si>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</si>
  <si>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</si>
  <si>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</si>
  <si>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</si>
  <si>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</si>
  <si>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</si>
  <si>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</si>
  <si>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</si>
  <si>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</si>
  <si>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</si>
  <si>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</si>
  <si>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</si>
  <si>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</si>
  <si>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</si>
  <si>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</si>
  <si>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</si>
  <si>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</si>
  <si>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</si>
  <si>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</si>
  <si>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</si>
  <si>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</si>
  <si>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</si>
  <si>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TIME-202096</t>
  </si>
  <si>
    <t>TIME</t>
  </si>
  <si>
    <t>Orientation</t>
  </si>
  <si>
    <t>reviewed OIC Kick-Off slide</t>
  </si>
  <si>
    <t>summarized Cyber Security Plan</t>
  </si>
  <si>
    <t>Work from home</t>
  </si>
  <si>
    <t>Proofread Cyber Security Slide</t>
  </si>
  <si>
    <t>attend OIC Kick-off meeting</t>
  </si>
  <si>
    <t>Studied consulting slide</t>
  </si>
  <si>
    <t>translated PMC document- project initiation</t>
  </si>
  <si>
    <t>translated PMC document- project execution</t>
  </si>
  <si>
    <t>translated PMC document- project planning</t>
  </si>
  <si>
    <t>proof read Official meeting report</t>
  </si>
  <si>
    <t>เรียบเรียง Kick-Off MoM summary</t>
  </si>
  <si>
    <t>เขียน Cover letter ส่งงานงวด 1</t>
  </si>
  <si>
    <t>ช่วยพี่บีเรียบรายชื่อใน communication plan</t>
  </si>
  <si>
    <t xml:space="preserve">แก้ไข Official Mom </t>
  </si>
  <si>
    <t>รวบรวม TOR และประกาศจัดหา vendor ของ OIC</t>
  </si>
  <si>
    <t>เรียบเรียงรายชื่อใน NDA</t>
  </si>
  <si>
    <t>discuss งาน PMC กับพี่หนุ่ย</t>
  </si>
  <si>
    <t xml:space="preserve">เข้าประชุม OIC EA internal meeting </t>
  </si>
  <si>
    <t>จัดเรียงและแก้ไขสรุปประชุม OIC EA internal meeting</t>
  </si>
  <si>
    <t>รีวิวแผน IT Master Plan กับพี่หนุ่ย</t>
  </si>
  <si>
    <t>ประชุมกับ ดร. ธัชพล</t>
  </si>
  <si>
    <t>discuss PMC worksheet</t>
  </si>
  <si>
    <t>ประชุมกับพี่โดม</t>
  </si>
  <si>
    <t>เรียบเรียงสรุป MoM ที่คุยกับพี่โดม</t>
  </si>
  <si>
    <t>คุยกับ Expert</t>
  </si>
  <si>
    <t>เรียบเรียงสรุป MoM ที่คุยกับ Expert</t>
  </si>
  <si>
    <t>ทำตารางแจกแจงรายละเอียดโครงการ 30 โครงการในแผน 3 ของ OIC</t>
  </si>
  <si>
    <t>ทำแบบสอบถาม stakeholders ส่วนโครงการด้านกำกับ</t>
  </si>
  <si>
    <t>ทำแบบสอบถาม stakeholders ส่วนโครงการด้านคุ้มครอง</t>
  </si>
  <si>
    <t>ทำแบบสอบถาม stakeholders ส่วนโครงการด้านตรวจสอบ</t>
  </si>
  <si>
    <t>ทำแบบสอบถาม stakeholders ส่วนโครงการด้าน IT</t>
  </si>
  <si>
    <t>Fri</t>
  </si>
  <si>
    <t>ทำแบบสอบถาม stakeholders ส่วนโครงการด้านสนับสนุน และส่งเสริม</t>
  </si>
  <si>
    <t>แก้ไขแบบสอบถามเพิ่มเติม</t>
  </si>
  <si>
    <t>ศึกษา OIC research</t>
  </si>
  <si>
    <t>แปลเอกสารให้พี่หนุ่ย</t>
  </si>
  <si>
    <t>ช่วยพี่บีทำ communication plan</t>
  </si>
  <si>
    <t>ทำงานเอกสาร PMC ที่พี่หนุ่ยมอบหมาย</t>
  </si>
  <si>
    <t xml:space="preserve">ทำ PMC Worksheet </t>
  </si>
  <si>
    <t>แก้ตารางแจกแจงโครงการ</t>
  </si>
  <si>
    <t>ช่วยพี่บี proof read เอกสารส่งมอบ</t>
  </si>
  <si>
    <t>สรุป OIC research เพื่อเอาไปนำเสนอพี่หนุ่ย</t>
  </si>
  <si>
    <t>ช่วยพี่บีพรูฟเอกสารส่งมอบ</t>
  </si>
  <si>
    <t>คุยกับพี่หนุ่ยเรื่องเอกสารที่แปลมา</t>
  </si>
  <si>
    <t>แก้ไขเอกสารตามที่ได้รับคำแนะนำ</t>
  </si>
  <si>
    <t>สรุปตารางประชุมกับลูกค้า</t>
  </si>
  <si>
    <t>Panuwat</t>
  </si>
  <si>
    <t>Kummaboot</t>
  </si>
  <si>
    <t>TIME176</t>
  </si>
  <si>
    <t>แก้ไข PMC Worksheet</t>
  </si>
  <si>
    <t>proofread และแก้ไข cover letters</t>
  </si>
  <si>
    <t>Proofread Kick-Off slide</t>
  </si>
  <si>
    <t>Proofread OIC Kick-Off silde</t>
  </si>
  <si>
    <t>รีวิวโครงการ 30 โครงการเพื่อนำไปสรุป</t>
  </si>
  <si>
    <t xml:space="preserve">เรียบเรียง Official kick-off summary </t>
  </si>
  <si>
    <t>แปลเอกสาร Ad-hoc pmc</t>
  </si>
  <si>
    <t>FTE L&amp;D Program- Consulting Culture</t>
  </si>
  <si>
    <t xml:space="preserve">FTE L&amp;D Program- Data Collection </t>
  </si>
  <si>
    <t>FTE L&amp;D Program-Data Analysis</t>
  </si>
  <si>
    <t>OIC EA PMC : หารือโครงการท.9</t>
  </si>
  <si>
    <t>Internal Meeting</t>
  </si>
  <si>
    <t>OIC EA and PMC - Internal Meeting</t>
  </si>
  <si>
    <t>OIC EA PMC: หารือเรื่อง IT support และ RPA</t>
  </si>
  <si>
    <t xml:space="preserve">OIC EA PMC: ประชุมตรวจรับงานงวดที่ 1 </t>
  </si>
  <si>
    <t>Team A - Expert Weekly Meeting</t>
  </si>
  <si>
    <t>สรุป MoM expert meeting</t>
  </si>
  <si>
    <t>Discuss IT master plan</t>
  </si>
  <si>
    <t>Work from Home</t>
  </si>
  <si>
    <t>หารือการตั้งคณะ PMC ในโครงการ EA &amp; PMC</t>
  </si>
  <si>
    <t>PMC committee discussion</t>
  </si>
  <si>
    <t xml:space="preserve">ทำสรุป MOM </t>
  </si>
  <si>
    <t>หารือแบบสอบถาม PMC</t>
  </si>
  <si>
    <t>แก้แบบสอบถาม PMC</t>
  </si>
  <si>
    <t>หารือกับพีเรื่อง Expert Calendar</t>
  </si>
  <si>
    <t>Helpdesk-External Meeting</t>
  </si>
  <si>
    <t xml:space="preserve">ทำสรุป Internal MOM </t>
  </si>
  <si>
    <t>ทำงานที่พี่หนุ่ยมอบหมาย</t>
  </si>
  <si>
    <t>OIC EA and PMC - Internal Meeting เตรียมประชุม CIT</t>
  </si>
  <si>
    <t>OIC EA and PMC - Internal Meeting หารือกับกลุ่ม CIT</t>
  </si>
  <si>
    <t>OIC EA and PMC - Internal Meeting หารือเรื่องช่วงเวลาในการสัมภาษณ์</t>
  </si>
  <si>
    <t xml:space="preserve">ทำ MOM ของประชุมทั้งหมด </t>
  </si>
  <si>
    <t>ประชุม IT Project</t>
  </si>
  <si>
    <t>OIC EA and PMC - หารือระบบประกันภัยต่อกับระบบ IBS Life</t>
  </si>
  <si>
    <t xml:space="preserve">ทำ MOM </t>
  </si>
  <si>
    <t>ทำ official MOM - หารือระบบประกันภัยต่อ</t>
  </si>
  <si>
    <t>ทำ official MOM - หารือกลุ่ม CIT</t>
  </si>
  <si>
    <t>ทำ official MOM - PMC Committee</t>
  </si>
  <si>
    <t>OIC EA and PMC - Intermal update progress report I</t>
  </si>
  <si>
    <t>OIC EA PMC: ประชุมแก้สัญญา</t>
  </si>
  <si>
    <t>OIC EA and PMC - Weekly Update with P'Dome</t>
  </si>
  <si>
    <t>ทำ official MOM - ประชุมแก้สัญญา</t>
  </si>
  <si>
    <t>ทำ official MOM -  IT support และ RPA</t>
  </si>
  <si>
    <t>ทำ official MOM - IBS life and Non-life</t>
  </si>
  <si>
    <t>ทำ official MOM - โครงการ ท9</t>
  </si>
  <si>
    <t>ทำ Official MOM - หารือการตั้งคณะ PMC</t>
  </si>
  <si>
    <t xml:space="preserve">ทำ official MOM - หารือ Data and Application </t>
  </si>
  <si>
    <t>เขียน Coverletter ส่งงานงวด 1</t>
  </si>
  <si>
    <t>ร่างจดหมายส่งงานคุณนุ่น</t>
  </si>
  <si>
    <t>OIC EA and PMC - Review Pitch Deck</t>
  </si>
  <si>
    <t>สัมภาษณ์ [คณุอนุกรรมการ IT]</t>
  </si>
  <si>
    <t>Wrap up คอมเม้นจากพี่โดม</t>
  </si>
  <si>
    <t>ทำ MOM - สัมภาษณ์คณะอนุฯ</t>
  </si>
  <si>
    <t>ทำ Official MOM - รวบรวมทัศนคติของคณะอนุฯ</t>
  </si>
  <si>
    <t>OIC EA and PMC - หารือการทำงานร่วมกันระหว่างโครงการ EA&amp;PMC และ BPI</t>
  </si>
  <si>
    <t>สรุป MoM EA&amp;PMC และ BPI</t>
  </si>
  <si>
    <t>ประชุมกับคุณก้อย</t>
  </si>
  <si>
    <t>OIC EA and PMC Internal</t>
  </si>
  <si>
    <t>Expert Meeting</t>
  </si>
  <si>
    <t>OIC EA and PMC Internal Update+หารือแนวทางการจดสัมภาษณ์</t>
  </si>
  <si>
    <t>OIC EA and PMC -สัมภาษณ์ [สายกลยุทธ์องค์กร]</t>
  </si>
  <si>
    <t>ทำ MOM สายกลยุทธ์</t>
  </si>
  <si>
    <t>OIC EA and PMC - สัมภาษณ์ [สายกฎหมายและคดี]</t>
  </si>
  <si>
    <t>Thu</t>
  </si>
  <si>
    <t>OIC EA and PMC - หารือการทำงานร่วมกันระหว่าง โครงการ EA และ BPI</t>
  </si>
  <si>
    <t>ทำ MOM EA และ BPI</t>
  </si>
  <si>
    <t>OIC EA and PMC - สัมภาษณ์ [สายคุ้มครองสิทธิประโยชน์]</t>
  </si>
  <si>
    <t>OIC EA and PMC - สัมภาษณ์ [สายบริหาร]</t>
  </si>
  <si>
    <t>ทำ Official MOM สายคุ้มครองสิทธิฯ (progress = 40%)</t>
  </si>
  <si>
    <t>ทำ official MOM สายกลยุทธ์</t>
  </si>
  <si>
    <t>ทำ Official MOM สายบริหาร (progress = 50%)</t>
  </si>
  <si>
    <t>OIC EA and PMC - หารือเพิ่มเติม [IBS Non-life project]</t>
  </si>
  <si>
    <t>สรุป MOM</t>
  </si>
  <si>
    <t>OIC EA and PMC - Internal weekly update</t>
  </si>
  <si>
    <t>ทำ Official MOM สายบริหาร (progress = completed)</t>
  </si>
  <si>
    <t>ทำ Official MOM สายคุ้มครองสิทธิฯ (progress = completed)</t>
  </si>
  <si>
    <t>ทำ Official MOM กฎหมายและคดี</t>
  </si>
  <si>
    <t>Half-day leave for vacination</t>
  </si>
  <si>
    <t>ทำแบบสอบถามเวอร์ชัน Google Forms สำรวจ 30 โครงการใต้แผน 3</t>
  </si>
  <si>
    <t>พิมพ์แบบสอบถาม 30 โครงการเวอร์ชัน word</t>
  </si>
  <si>
    <t>ปรับแบบสอบถามเวอร์ชัน Google Forms สำรวจ 30 โครงการใต้แผน 3 ครั้งที่ 1</t>
  </si>
  <si>
    <t>เขียนหนังสือขอส่งแบบสอบถามให้สนง. คปภ.</t>
  </si>
  <si>
    <t>เขียน cover letter ขอจัดประชุมออนไลน์</t>
  </si>
  <si>
    <t>เขียนรายละเอียดขอจัดประชุมออนไลน์</t>
  </si>
  <si>
    <t>ปรับแก้งานตามที่พี่บีแนะนำ</t>
  </si>
  <si>
    <t>ปรับแก้ตาราง PMC ครั้งที่ 1</t>
  </si>
  <si>
    <t>ปรับแก้ตาราง PMC ครั้งที่ 2 ตามคำแนะนำพี่หนุ่ย</t>
  </si>
  <si>
    <t>ประชุมกับพี่หนุ่ยเรื่อง Data Requirement ครั้งที่ 2</t>
  </si>
  <si>
    <t>ปรึกษาพี่หนุ่ยเรื่อง Data Requirement ครั้งที่ 1</t>
  </si>
  <si>
    <t>ช่วยงานพี่หนุ่ย (จิปาถะ)</t>
  </si>
  <si>
    <t>ทำสรุป MOM  PMC ในโครงการ EA</t>
  </si>
  <si>
    <t>ศึกษา flow การทำงานของ OIC เพื่อให้เห็นภาพกว้าง</t>
  </si>
  <si>
    <t>ทำสรุป MOM  Helpdesk</t>
  </si>
  <si>
    <t>ปรับแก้ calendar</t>
  </si>
  <si>
    <t>อัปเดต Data Requirement</t>
  </si>
  <si>
    <t>งานจิปาถะเขียนรวบรวม requirement และนัดหมายขอหารือ</t>
  </si>
  <si>
    <t>Tue</t>
  </si>
  <si>
    <t>รวบรวม requirement จากทีมและประสานไปที่คุณนุ่น</t>
  </si>
  <si>
    <t>ปรับตาราง pmc</t>
  </si>
  <si>
    <t xml:space="preserve">หารือกับคุณนุ่นประเด็นโครงการฝ่าย IT </t>
  </si>
  <si>
    <t xml:space="preserve">อัปเดต/ปรับตาราง Data Requirement </t>
  </si>
  <si>
    <t>เขียนรีวิวแผน 3 (ข้อ 2)</t>
  </si>
  <si>
    <t>รวบรวม requirement จากทีมและรีเควสประชุมขอหารือ ประสานไปยังคุณนุ่น</t>
  </si>
  <si>
    <t>ทำ MOM Expert Meeting</t>
  </si>
  <si>
    <t>Wed</t>
  </si>
  <si>
    <t>งานจิปาถะเขียนรวบรวม requirement และนัดหมายขอหารือ ประสานหาคุณนุ่น</t>
  </si>
  <si>
    <t>ปรับแก้ตาราง Data Requirement ตามคำแนะนำคุณนุ่น</t>
  </si>
  <si>
    <t>ศึกษาการเขียน technical proposal จากแผนของพี่ไมค์ เพื่อนำไปปรับใช้กับ NCSA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</si>
</sst>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7"/>
      <color rgb="FF99A0AC"/>
      <name val="Segoe UI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8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12" fillId="8" borderId="39" xfId="0" applyFont="1" applyFill="1" applyBorder="1" applyAlignment="1">
      <alignment horizontal="center" vertical="center" wrapText="1"/>
    </xf>
    <xf numFmtId="0" fontId="7" fillId="8" borderId="44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13" fillId="4" borderId="22" xfId="0" applyFont="1" applyFill="1" applyBorder="1" applyAlignment="1" applyProtection="1">
      <alignment horizontal="center" vertical="center"/>
    </xf>
    <xf numFmtId="0" fontId="7" fillId="0" borderId="44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21" xfId="0" applyFont="1" applyBorder="1" applyAlignment="1" applyProtection="1">
      <alignment vertical="center" wrapText="1"/>
      <protection locked="0"/>
    </xf>
    <xf numFmtId="2" fontId="7" fillId="0" borderId="45" xfId="0" applyNumberFormat="1" applyFont="1" applyBorder="1" applyAlignment="1" applyProtection="1">
      <alignment horizontal="center" vertical="center"/>
      <protection locked="0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vertical="center"/>
      <protection locked="0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14" fontId="7" fillId="8" borderId="24" xfId="0" applyNumberFormat="1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5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9" sqref="C39:G4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5">
      <c r="B3" s="7" t="s">
        <v>25</v>
      </c>
      <c r="C3" s="160" t="s">
        <v>45</v>
      </c>
      <c r="D3" s="161"/>
      <c r="E3" s="161"/>
      <c r="F3" s="161"/>
      <c r="G3" s="162"/>
      <c r="H3" s="3"/>
      <c r="I3" s="3"/>
    </row>
    <row r="4" spans="2:9" x14ac:dyDescent="0.35">
      <c r="B4" s="6" t="s">
        <v>26</v>
      </c>
      <c r="C4" s="163" t="s">
        <v>46</v>
      </c>
      <c r="D4" s="164"/>
      <c r="E4" s="164"/>
      <c r="F4" s="164"/>
      <c r="G4" s="165"/>
      <c r="H4" s="3"/>
      <c r="I4" s="3"/>
    </row>
    <row r="5" spans="2:9" x14ac:dyDescent="0.35">
      <c r="B5" s="6" t="s">
        <v>27</v>
      </c>
      <c r="C5" s="163" t="s">
        <v>47</v>
      </c>
      <c r="D5" s="164"/>
      <c r="E5" s="164"/>
      <c r="F5" s="164"/>
      <c r="G5" s="165"/>
      <c r="H5" s="3"/>
      <c r="I5" s="3"/>
    </row>
    <row r="7" spans="2:9" ht="32.25" customHeight="1" x14ac:dyDescent="0.35">
      <c r="B7" s="174" t="s">
        <v>31</v>
      </c>
      <c r="C7" s="175"/>
      <c r="D7" s="175"/>
      <c r="E7" s="175"/>
      <c r="F7" s="175"/>
      <c r="G7" s="176"/>
      <c r="H7" s="3"/>
      <c r="I7" s="3"/>
    </row>
    <row r="8" spans="2:9" x14ac:dyDescent="0.3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5">
      <c r="B9" s="171" t="s">
        <v>29</v>
      </c>
      <c r="C9" s="172"/>
      <c r="D9" s="172"/>
      <c r="E9" s="172"/>
      <c r="F9" s="172"/>
      <c r="G9" s="173"/>
      <c r="H9" s="3"/>
      <c r="I9" s="3"/>
    </row>
    <row r="10" spans="2:9" x14ac:dyDescent="0.35">
      <c r="B10" s="154" t="s">
        <v>30</v>
      </c>
      <c r="C10" s="155"/>
      <c r="D10" s="155"/>
      <c r="E10" s="155"/>
      <c r="F10" s="155"/>
      <c r="G10" s="156"/>
      <c r="H10" s="3"/>
      <c r="I10" s="3"/>
    </row>
    <row r="12" spans="2:9" x14ac:dyDescent="0.35">
      <c r="B12" s="58" t="s">
        <v>49</v>
      </c>
      <c r="C12" s="166" t="s">
        <v>16</v>
      </c>
      <c r="D12" s="167"/>
      <c r="E12" s="167"/>
      <c r="F12" s="167"/>
      <c r="G12" s="167"/>
      <c r="H12" s="4"/>
      <c r="I12" s="4"/>
    </row>
    <row r="13" spans="2:9" ht="19.5" customHeight="1" x14ac:dyDescent="0.35">
      <c r="B13" s="60">
        <v>9001</v>
      </c>
      <c r="C13" s="151" t="s">
        <v>36</v>
      </c>
      <c r="D13" s="152"/>
      <c r="E13" s="152"/>
      <c r="F13" s="152"/>
      <c r="G13" s="153"/>
      <c r="H13" s="4"/>
      <c r="I13" s="4"/>
    </row>
    <row r="14" spans="2:9" ht="19.5" customHeight="1" x14ac:dyDescent="0.35">
      <c r="B14" s="7" t="s">
        <v>23</v>
      </c>
      <c r="C14" s="154"/>
      <c r="D14" s="155"/>
      <c r="E14" s="155"/>
      <c r="F14" s="155"/>
      <c r="G14" s="156"/>
      <c r="H14" s="4"/>
      <c r="I14" s="4"/>
    </row>
    <row r="15" spans="2:9" ht="18.75" customHeight="1" x14ac:dyDescent="0.35">
      <c r="B15" s="60">
        <v>9002</v>
      </c>
      <c r="C15" s="168" t="s">
        <v>48</v>
      </c>
      <c r="D15" s="169"/>
      <c r="E15" s="169"/>
      <c r="F15" s="169"/>
      <c r="G15" s="170"/>
      <c r="H15" s="4"/>
      <c r="I15" s="4"/>
    </row>
    <row r="16" spans="2:9" ht="18.75" customHeight="1" x14ac:dyDescent="0.35">
      <c r="B16" s="61"/>
      <c r="C16" s="177" t="s">
        <v>43</v>
      </c>
      <c r="D16" s="178"/>
      <c r="E16" s="178"/>
      <c r="F16" s="178"/>
      <c r="G16" s="179"/>
      <c r="H16" s="4"/>
      <c r="I16" s="4"/>
    </row>
    <row r="17" spans="2:9" ht="18.75" customHeight="1" x14ac:dyDescent="0.35">
      <c r="B17" s="7" t="s">
        <v>15</v>
      </c>
      <c r="C17" s="180" t="s">
        <v>44</v>
      </c>
      <c r="D17" s="181"/>
      <c r="E17" s="181"/>
      <c r="F17" s="181"/>
      <c r="G17" s="182"/>
      <c r="H17" s="4"/>
      <c r="I17" s="4"/>
    </row>
    <row r="18" spans="2:9" ht="19.5" customHeight="1" x14ac:dyDescent="0.35">
      <c r="B18" s="62">
        <v>9003</v>
      </c>
      <c r="C18" s="157" t="s">
        <v>37</v>
      </c>
      <c r="D18" s="158"/>
      <c r="E18" s="158"/>
      <c r="F18" s="158"/>
      <c r="G18" s="159"/>
      <c r="H18" s="4"/>
      <c r="I18" s="4"/>
    </row>
    <row r="19" spans="2:9" x14ac:dyDescent="0.35">
      <c r="B19" s="63" t="s">
        <v>17</v>
      </c>
      <c r="C19" s="148"/>
      <c r="D19" s="149"/>
      <c r="E19" s="149"/>
      <c r="F19" s="149"/>
      <c r="G19" s="150"/>
      <c r="H19" s="4"/>
      <c r="I19" s="4"/>
    </row>
    <row r="20" spans="2:9" ht="19.5" customHeight="1" x14ac:dyDescent="0.35">
      <c r="B20" s="62">
        <v>9004</v>
      </c>
      <c r="C20" s="157" t="s">
        <v>42</v>
      </c>
      <c r="D20" s="158"/>
      <c r="E20" s="158"/>
      <c r="F20" s="158"/>
      <c r="G20" s="159"/>
      <c r="H20" s="4"/>
      <c r="I20" s="4"/>
    </row>
    <row r="21" spans="2:9" ht="19.5" customHeight="1" x14ac:dyDescent="0.35">
      <c r="B21" s="63" t="s">
        <v>17</v>
      </c>
      <c r="C21" s="148"/>
      <c r="D21" s="149"/>
      <c r="E21" s="149"/>
      <c r="F21" s="149"/>
      <c r="G21" s="150"/>
      <c r="H21" s="4"/>
      <c r="I21" s="4"/>
    </row>
    <row r="22" spans="2:9" ht="19.5" customHeight="1" x14ac:dyDescent="0.35">
      <c r="B22" s="60">
        <v>9005</v>
      </c>
      <c r="C22" s="151" t="s">
        <v>41</v>
      </c>
      <c r="D22" s="152"/>
      <c r="E22" s="152"/>
      <c r="F22" s="152"/>
      <c r="G22" s="153"/>
    </row>
    <row r="23" spans="2:9" ht="19.5" customHeight="1" x14ac:dyDescent="0.35">
      <c r="B23" s="7" t="s">
        <v>32</v>
      </c>
      <c r="C23" s="154"/>
      <c r="D23" s="155"/>
      <c r="E23" s="155"/>
      <c r="F23" s="155"/>
      <c r="G23" s="156"/>
    </row>
    <row r="24" spans="2:9" ht="19.5" customHeight="1" x14ac:dyDescent="0.35">
      <c r="B24" s="60">
        <v>9006</v>
      </c>
      <c r="C24" s="157" t="s">
        <v>40</v>
      </c>
      <c r="D24" s="158"/>
      <c r="E24" s="158"/>
      <c r="F24" s="158"/>
      <c r="G24" s="159"/>
    </row>
    <row r="25" spans="2:9" x14ac:dyDescent="0.35">
      <c r="B25" s="7" t="s">
        <v>22</v>
      </c>
      <c r="C25" s="148"/>
      <c r="D25" s="149"/>
      <c r="E25" s="149"/>
      <c r="F25" s="149"/>
      <c r="G25" s="150"/>
    </row>
    <row r="26" spans="2:9" ht="19.5" customHeight="1" x14ac:dyDescent="0.35">
      <c r="B26" s="60">
        <v>9007</v>
      </c>
      <c r="C26" s="151" t="s">
        <v>39</v>
      </c>
      <c r="D26" s="152"/>
      <c r="E26" s="152"/>
      <c r="F26" s="152"/>
      <c r="G26" s="153"/>
    </row>
    <row r="27" spans="2:9" ht="19.5" customHeight="1" x14ac:dyDescent="0.35">
      <c r="B27" s="7" t="s">
        <v>9</v>
      </c>
      <c r="C27" s="154"/>
      <c r="D27" s="155"/>
      <c r="E27" s="155"/>
      <c r="F27" s="155"/>
      <c r="G27" s="156"/>
    </row>
    <row r="28" spans="2:9" ht="19.5" customHeight="1" x14ac:dyDescent="0.35">
      <c r="B28" s="60">
        <v>9008</v>
      </c>
      <c r="C28" s="151" t="s">
        <v>38</v>
      </c>
      <c r="D28" s="152"/>
      <c r="E28" s="152"/>
      <c r="F28" s="152"/>
      <c r="G28" s="153"/>
    </row>
    <row r="29" spans="2:9" ht="19.5" customHeight="1" x14ac:dyDescent="0.35">
      <c r="B29" s="7" t="s">
        <v>10</v>
      </c>
      <c r="C29" s="154"/>
      <c r="D29" s="155"/>
      <c r="E29" s="155"/>
      <c r="F29" s="155"/>
      <c r="G29" s="156"/>
    </row>
    <row r="30" spans="2:9" ht="15" customHeight="1" x14ac:dyDescent="0.35">
      <c r="B30" s="60">
        <v>9009</v>
      </c>
      <c r="C30" s="157" t="s">
        <v>50</v>
      </c>
      <c r="D30" s="158"/>
      <c r="E30" s="158"/>
      <c r="F30" s="158"/>
      <c r="G30" s="159"/>
    </row>
    <row r="31" spans="2:9" x14ac:dyDescent="0.35">
      <c r="B31" s="61"/>
      <c r="C31" s="183" t="s">
        <v>51</v>
      </c>
      <c r="D31" s="184"/>
      <c r="E31" s="184"/>
      <c r="F31" s="184"/>
      <c r="G31" s="185"/>
    </row>
    <row r="32" spans="2:9" ht="19.5" customHeight="1" x14ac:dyDescent="0.35">
      <c r="B32" s="7" t="s">
        <v>21</v>
      </c>
      <c r="C32" s="148" t="s">
        <v>52</v>
      </c>
      <c r="D32" s="149"/>
      <c r="E32" s="149"/>
      <c r="F32" s="149"/>
      <c r="G32" s="150"/>
    </row>
    <row r="33" spans="2:7" ht="19.5" customHeight="1" x14ac:dyDescent="0.35">
      <c r="B33" s="60">
        <v>9010</v>
      </c>
      <c r="C33" s="151" t="s">
        <v>18</v>
      </c>
      <c r="D33" s="152"/>
      <c r="E33" s="152"/>
      <c r="F33" s="152"/>
      <c r="G33" s="153"/>
    </row>
    <row r="34" spans="2:7" ht="19.5" customHeight="1" x14ac:dyDescent="0.35">
      <c r="B34" s="7" t="s">
        <v>11</v>
      </c>
      <c r="C34" s="154"/>
      <c r="D34" s="155"/>
      <c r="E34" s="155"/>
      <c r="F34" s="155"/>
      <c r="G34" s="156"/>
    </row>
    <row r="35" spans="2:7" ht="19.5" customHeight="1" x14ac:dyDescent="0.35">
      <c r="B35" s="60">
        <v>9013</v>
      </c>
      <c r="C35" s="151" t="s">
        <v>19</v>
      </c>
      <c r="D35" s="152"/>
      <c r="E35" s="152"/>
      <c r="F35" s="152"/>
      <c r="G35" s="153"/>
    </row>
    <row r="36" spans="2:7" ht="19.5" customHeight="1" x14ac:dyDescent="0.35">
      <c r="B36" s="7" t="s">
        <v>12</v>
      </c>
      <c r="C36" s="154"/>
      <c r="D36" s="155"/>
      <c r="E36" s="155"/>
      <c r="F36" s="155"/>
      <c r="G36" s="156"/>
    </row>
    <row r="37" spans="2:7" ht="19.5" customHeight="1" x14ac:dyDescent="0.35">
      <c r="B37" s="60">
        <v>9014</v>
      </c>
      <c r="C37" s="151" t="s">
        <v>13</v>
      </c>
      <c r="D37" s="152"/>
      <c r="E37" s="152"/>
      <c r="F37" s="152"/>
      <c r="G37" s="153"/>
    </row>
    <row r="38" spans="2:7" ht="19.5" customHeight="1" x14ac:dyDescent="0.35">
      <c r="B38" s="64" t="s">
        <v>13</v>
      </c>
      <c r="C38" s="180"/>
      <c r="D38" s="181"/>
      <c r="E38" s="181"/>
      <c r="F38" s="181"/>
      <c r="G38" s="182"/>
    </row>
    <row r="39" spans="2:7" ht="19.5" customHeight="1" x14ac:dyDescent="0.35">
      <c r="B39" s="60">
        <v>9015</v>
      </c>
      <c r="C39" s="151" t="s">
        <v>20</v>
      </c>
      <c r="D39" s="152"/>
      <c r="E39" s="152"/>
      <c r="F39" s="152"/>
      <c r="G39" s="153"/>
    </row>
    <row r="40" spans="2:7" ht="19.5" customHeight="1" x14ac:dyDescent="0.35">
      <c r="B40" s="64" t="s">
        <v>14</v>
      </c>
      <c r="C40" s="154"/>
      <c r="D40" s="155"/>
      <c r="E40" s="155"/>
      <c r="F40" s="155"/>
      <c r="G40" s="15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" zoomScale="90" zoomScaleNormal="90" workbookViewId="0">
      <selection activeCell="H18" sqref="H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Wed</v>
      </c>
      <c r="E13" s="34">
        <f t="shared" si="0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Wed</v>
      </c>
      <c r="E14" s="34">
        <f t="shared" si="0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Wed</v>
      </c>
      <c r="E15" s="34">
        <f t="shared" si="0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1">D17</f>
        <v>Thu</v>
      </c>
      <c r="E18" s="45">
        <f t="shared" si="1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Thu</v>
      </c>
      <c r="E19" s="45">
        <f t="shared" si="1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Thu</v>
      </c>
      <c r="E20" s="45">
        <f t="shared" si="1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2">D22</f>
        <v>Fri</v>
      </c>
      <c r="E23" s="34">
        <f t="shared" si="2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Fri</v>
      </c>
      <c r="E24" s="34">
        <f t="shared" si="2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Fri</v>
      </c>
      <c r="E25" s="34">
        <f t="shared" si="2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 t="shared" ref="D29:E32" si="3">D28</f>
        <v>Mo</v>
      </c>
      <c r="E29" s="34">
        <f t="shared" si="3"/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si="3"/>
        <v>Mo</v>
      </c>
      <c r="E30" s="34">
        <f t="shared" si="3"/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3"/>
        <v>Mo</v>
      </c>
      <c r="E31" s="34">
        <f t="shared" si="3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3"/>
        <v>Mo</v>
      </c>
      <c r="E32" s="34">
        <f t="shared" si="3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Tue</v>
      </c>
      <c r="E35" s="45">
        <f t="shared" si="4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Tue</v>
      </c>
      <c r="E36" s="45">
        <f t="shared" si="4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Tue</v>
      </c>
      <c r="E37" s="45">
        <f t="shared" si="4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Wed</v>
      </c>
      <c r="E39" s="34">
        <f t="shared" si="5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Wed</v>
      </c>
      <c r="E40" s="34">
        <f t="shared" si="5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Wed</v>
      </c>
      <c r="E41" s="34">
        <f t="shared" si="5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Wed</v>
      </c>
      <c r="E42" s="34">
        <f t="shared" si="5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Thu</v>
      </c>
      <c r="E45" s="45">
        <f t="shared" si="6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Thu</v>
      </c>
      <c r="E46" s="45">
        <f t="shared" si="6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Thu</v>
      </c>
      <c r="E47" s="45">
        <f t="shared" si="6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Fri</v>
      </c>
      <c r="E50" s="34">
        <f t="shared" si="7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Fri</v>
      </c>
      <c r="E51" s="34">
        <f t="shared" si="7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Fri</v>
      </c>
      <c r="E52" s="34">
        <f t="shared" si="7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 t="shared" ref="D56:E59" si="8">D55</f>
        <v>Mo</v>
      </c>
      <c r="E56" s="34">
        <f t="shared" si="8"/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si="8"/>
        <v>Mo</v>
      </c>
      <c r="E57" s="34">
        <f t="shared" si="8"/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8"/>
        <v>Mo</v>
      </c>
      <c r="E58" s="34">
        <f t="shared" si="8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8"/>
        <v>Mo</v>
      </c>
      <c r="E59" s="34">
        <f t="shared" si="8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Tue</v>
      </c>
      <c r="E62" s="45">
        <f t="shared" si="9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Tue</v>
      </c>
      <c r="E63" s="45">
        <f t="shared" si="9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Tue</v>
      </c>
      <c r="E64" s="45">
        <f t="shared" si="9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Wed</v>
      </c>
      <c r="E67" s="34">
        <f t="shared" si="10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Wed</v>
      </c>
      <c r="E68" s="34">
        <f t="shared" si="10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Wed</v>
      </c>
      <c r="E69" s="34">
        <f t="shared" si="10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Thu</v>
      </c>
      <c r="E72" s="45">
        <f t="shared" si="11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Thu</v>
      </c>
      <c r="E73" s="45">
        <f t="shared" si="11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Thu</v>
      </c>
      <c r="E74" s="45">
        <f t="shared" si="11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Fri</v>
      </c>
      <c r="E77" s="34">
        <f t="shared" si="12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Fri</v>
      </c>
      <c r="E78" s="34">
        <f t="shared" si="12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Fri</v>
      </c>
      <c r="E79" s="34">
        <f t="shared" si="12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 t="shared" ref="D83:E86" si="13">D82</f>
        <v>Mo</v>
      </c>
      <c r="E83" s="34">
        <f t="shared" si="13"/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si="13"/>
        <v>Mo</v>
      </c>
      <c r="E84" s="34">
        <f t="shared" si="13"/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3"/>
        <v>Mo</v>
      </c>
      <c r="E85" s="34">
        <f t="shared" si="13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3"/>
        <v>Mo</v>
      </c>
      <c r="E86" s="34">
        <f t="shared" si="13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Tue</v>
      </c>
      <c r="E89" s="45">
        <f t="shared" si="14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Tue</v>
      </c>
      <c r="E90" s="45">
        <f t="shared" si="14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Tue</v>
      </c>
      <c r="E91" s="45">
        <f t="shared" si="14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Wed</v>
      </c>
      <c r="E94" s="34">
        <f t="shared" si="15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Wed</v>
      </c>
      <c r="E95" s="34">
        <f t="shared" si="15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Wed</v>
      </c>
      <c r="E96" s="34">
        <f t="shared" si="15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Wed</v>
      </c>
      <c r="E97" s="34">
        <f t="shared" si="15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Thu</v>
      </c>
      <c r="E100" s="45">
        <f t="shared" si="16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Thu</v>
      </c>
      <c r="E101" s="45">
        <f t="shared" si="16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Thu</v>
      </c>
      <c r="E102" s="45">
        <f t="shared" si="16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 t="shared" ref="D111:E114" si="18">D110</f>
        <v>Mo</v>
      </c>
      <c r="E111" s="34">
        <f t="shared" si="18"/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si="18"/>
        <v>Mo</v>
      </c>
      <c r="E112" s="34">
        <f t="shared" si="18"/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18"/>
        <v>Mo</v>
      </c>
      <c r="E113" s="34">
        <f t="shared" si="18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18"/>
        <v>Mo</v>
      </c>
      <c r="E114" s="34">
        <f t="shared" si="18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Tue</v>
      </c>
      <c r="E117" s="45">
        <f t="shared" si="19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Tue</v>
      </c>
      <c r="E118" s="45">
        <f t="shared" si="19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Tue</v>
      </c>
      <c r="E119" s="45">
        <f t="shared" si="19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Wed</v>
      </c>
      <c r="E122" s="34">
        <f t="shared" si="20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Wed</v>
      </c>
      <c r="E123" s="34">
        <f t="shared" si="20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Wed</v>
      </c>
      <c r="E124" s="34">
        <f t="shared" si="20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Thu</v>
      </c>
      <c r="E127" s="96">
        <f t="shared" si="21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Thu</v>
      </c>
      <c r="E128" s="96">
        <f t="shared" si="21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21"/>
        <v>Thu</v>
      </c>
      <c r="E129" s="102">
        <f t="shared" si="21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Fri</v>
      </c>
      <c r="E13" s="34">
        <f t="shared" si="0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Fri</v>
      </c>
      <c r="E14" s="34">
        <f t="shared" si="0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Fri</v>
      </c>
      <c r="E15" s="34">
        <f t="shared" si="0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1">D19</f>
        <v>Mo</v>
      </c>
      <c r="E20" s="34">
        <f t="shared" si="1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1"/>
        <v>Mo</v>
      </c>
      <c r="E21" s="34">
        <f t="shared" si="1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1"/>
        <v>Mo</v>
      </c>
      <c r="E22" s="34">
        <f t="shared" si="1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Tue</v>
      </c>
      <c r="E25" s="45">
        <f t="shared" si="2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Tue</v>
      </c>
      <c r="E26" s="45">
        <f t="shared" si="2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Tue</v>
      </c>
      <c r="E27" s="45">
        <f t="shared" si="2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Wed</v>
      </c>
      <c r="E30" s="34">
        <f t="shared" si="3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Wed</v>
      </c>
      <c r="E31" s="34">
        <f t="shared" si="3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Wed</v>
      </c>
      <c r="E32" s="34">
        <f t="shared" si="3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Thu</v>
      </c>
      <c r="E35" s="45">
        <f t="shared" si="4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Thu</v>
      </c>
      <c r="E36" s="45">
        <f t="shared" si="4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Thu</v>
      </c>
      <c r="E37" s="45">
        <f t="shared" si="4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Fri</v>
      </c>
      <c r="E39" s="34">
        <f t="shared" si="5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Fri</v>
      </c>
      <c r="E40" s="34">
        <f t="shared" si="5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Fri</v>
      </c>
      <c r="E41" s="34">
        <f t="shared" si="5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Fri</v>
      </c>
      <c r="E42" s="34">
        <f t="shared" si="5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6">D46</f>
        <v>Mo</v>
      </c>
      <c r="E47" s="34">
        <f t="shared" si="6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6"/>
        <v>Mo</v>
      </c>
      <c r="E48" s="34">
        <f t="shared" si="6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6"/>
        <v>Mo</v>
      </c>
      <c r="E49" s="34">
        <f t="shared" si="6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Tue</v>
      </c>
      <c r="E51" s="45">
        <f t="shared" si="7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Tue</v>
      </c>
      <c r="E52" s="45">
        <f t="shared" si="7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Tue</v>
      </c>
      <c r="E53" s="45">
        <f t="shared" si="7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Tue</v>
      </c>
      <c r="E54" s="45">
        <f t="shared" si="7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Wed</v>
      </c>
      <c r="E57" s="34">
        <f t="shared" si="8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Wed</v>
      </c>
      <c r="E58" s="34">
        <f t="shared" si="8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Wed</v>
      </c>
      <c r="E59" s="34">
        <f t="shared" si="8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Thu</v>
      </c>
      <c r="E62" s="45">
        <f t="shared" si="9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Thu</v>
      </c>
      <c r="E63" s="45">
        <f t="shared" si="9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Thu</v>
      </c>
      <c r="E64" s="45">
        <f t="shared" si="9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Fri</v>
      </c>
      <c r="E67" s="34">
        <f t="shared" si="10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Fri</v>
      </c>
      <c r="E68" s="34">
        <f t="shared" si="10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Fri</v>
      </c>
      <c r="E69" s="34">
        <f t="shared" si="10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1">D73</f>
        <v>Mo</v>
      </c>
      <c r="E74" s="34">
        <f t="shared" si="11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1"/>
        <v>Mo</v>
      </c>
      <c r="E75" s="34">
        <f t="shared" si="11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1"/>
        <v>Mo</v>
      </c>
      <c r="E76" s="34">
        <f t="shared" si="11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Tue</v>
      </c>
      <c r="E78" s="45">
        <f t="shared" si="12"/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Tue</v>
      </c>
      <c r="E79" s="45">
        <f t="shared" si="12"/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Tue</v>
      </c>
      <c r="E80" s="45">
        <f t="shared" si="12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Tue</v>
      </c>
      <c r="E81" s="45">
        <f t="shared" si="12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3">D83</f>
        <v>Wed</v>
      </c>
      <c r="E84" s="34">
        <f t="shared" si="13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Wed</v>
      </c>
      <c r="E85" s="34">
        <f t="shared" si="13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Wed</v>
      </c>
      <c r="E86" s="34">
        <f t="shared" si="13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4">D88</f>
        <v>Thu</v>
      </c>
      <c r="E89" s="45">
        <f t="shared" si="14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Thu</v>
      </c>
      <c r="E90" s="45">
        <f t="shared" si="14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Thu</v>
      </c>
      <c r="E91" s="45">
        <f t="shared" si="14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Fri</v>
      </c>
      <c r="E94" s="34">
        <f t="shared" si="15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Fri</v>
      </c>
      <c r="E95" s="34">
        <f t="shared" si="15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Fri</v>
      </c>
      <c r="E96" s="34">
        <f t="shared" si="15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Fri</v>
      </c>
      <c r="E97" s="34">
        <f t="shared" si="15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16">D101</f>
        <v>Mo</v>
      </c>
      <c r="E102" s="34">
        <f t="shared" si="16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16"/>
        <v>Mo</v>
      </c>
      <c r="E103" s="34">
        <f t="shared" si="16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16"/>
        <v>Mo</v>
      </c>
      <c r="E104" s="34">
        <f t="shared" si="16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17">D106</f>
        <v>Tue</v>
      </c>
      <c r="E107" s="45">
        <f t="shared" si="17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17"/>
        <v>Tue</v>
      </c>
      <c r="E108" s="45">
        <f t="shared" si="17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17"/>
        <v>Tue</v>
      </c>
      <c r="E109" s="45">
        <f t="shared" si="17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18">D111</f>
        <v>Wed</v>
      </c>
      <c r="E112" s="34">
        <f t="shared" si="18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18"/>
        <v>Wed</v>
      </c>
      <c r="E113" s="34">
        <f t="shared" si="18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18"/>
        <v>Wed</v>
      </c>
      <c r="E114" s="34">
        <f t="shared" si="18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19">D116</f>
        <v>Thu</v>
      </c>
      <c r="E117" s="45">
        <f t="shared" si="19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19"/>
        <v>Thu</v>
      </c>
      <c r="E118" s="45">
        <f t="shared" si="19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19"/>
        <v>Thu</v>
      </c>
      <c r="E119" s="45">
        <f t="shared" si="19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0">D121</f>
        <v>Fri</v>
      </c>
      <c r="E122" s="34">
        <f t="shared" si="20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0"/>
        <v>Fri</v>
      </c>
      <c r="E123" s="34">
        <f t="shared" si="20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0"/>
        <v>Fri</v>
      </c>
      <c r="E124" s="34">
        <f t="shared" si="20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1">D17</f>
        <v>Tue</v>
      </c>
      <c r="E18" s="34">
        <f t="shared" si="1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2">D22</f>
        <v>Wed</v>
      </c>
      <c r="E23" s="45">
        <f t="shared" si="2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Tue</v>
      </c>
      <c r="E45" s="45">
        <f t="shared" si="6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Wed</v>
      </c>
      <c r="E50" s="34">
        <f t="shared" si="7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Tue</v>
      </c>
      <c r="E72" s="45">
        <f t="shared" si="11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Wed</v>
      </c>
      <c r="E77" s="34">
        <f t="shared" si="12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Tue</v>
      </c>
      <c r="E100" s="45">
        <f t="shared" si="16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Wed</v>
      </c>
      <c r="E105" s="34">
        <f t="shared" si="17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Tue</v>
      </c>
      <c r="E127" s="96">
        <f t="shared" si="21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5" t="str">
        <f t="shared" si="21"/>
        <v>Tue</v>
      </c>
      <c r="E129" s="102">
        <f t="shared" si="21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Wed</v>
      </c>
      <c r="E13" s="34">
        <f t="shared" si="0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Wed</v>
      </c>
      <c r="E14" s="34">
        <f t="shared" si="0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Wed</v>
      </c>
      <c r="E15" s="34">
        <f t="shared" si="0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1">D17</f>
        <v>Thu</v>
      </c>
      <c r="E18" s="45">
        <f t="shared" si="1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Thu</v>
      </c>
      <c r="E19" s="45">
        <f t="shared" si="1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Thu</v>
      </c>
      <c r="E20" s="45">
        <f t="shared" si="1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2">D22</f>
        <v>Fri</v>
      </c>
      <c r="E23" s="34">
        <f t="shared" si="2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Fri</v>
      </c>
      <c r="E24" s="34">
        <f t="shared" si="2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Fri</v>
      </c>
      <c r="E25" s="34">
        <f t="shared" si="2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3">D29</f>
        <v>Mo</v>
      </c>
      <c r="E30" s="34">
        <f t="shared" si="3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3"/>
        <v>Mo</v>
      </c>
      <c r="E31" s="34">
        <f t="shared" si="3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3"/>
        <v>Mo</v>
      </c>
      <c r="E32" s="34">
        <f t="shared" si="3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Tue</v>
      </c>
      <c r="E35" s="45">
        <f t="shared" si="4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Tue</v>
      </c>
      <c r="E36" s="45">
        <f t="shared" si="4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Tue</v>
      </c>
      <c r="E37" s="45">
        <f t="shared" si="4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Wed</v>
      </c>
      <c r="E39" s="34">
        <f t="shared" si="5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Wed</v>
      </c>
      <c r="E40" s="34">
        <f t="shared" si="5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Wed</v>
      </c>
      <c r="E41" s="34">
        <f t="shared" si="5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Wed</v>
      </c>
      <c r="E42" s="34">
        <f t="shared" si="5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6">D44</f>
        <v>Thu</v>
      </c>
      <c r="E45" s="45">
        <f t="shared" si="6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Thu</v>
      </c>
      <c r="E46" s="45">
        <f t="shared" si="6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Thu</v>
      </c>
      <c r="E47" s="45">
        <f t="shared" si="6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7">D49</f>
        <v>Fri</v>
      </c>
      <c r="E50" s="34">
        <f t="shared" si="7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Fri</v>
      </c>
      <c r="E51" s="34">
        <f t="shared" si="7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Fri</v>
      </c>
      <c r="E52" s="34">
        <f t="shared" si="7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8">D56</f>
        <v>Mo</v>
      </c>
      <c r="E57" s="34">
        <f t="shared" si="8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8"/>
        <v>Mo</v>
      </c>
      <c r="E58" s="34">
        <f t="shared" si="8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8"/>
        <v>Mo</v>
      </c>
      <c r="E59" s="34">
        <f t="shared" si="8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Tue</v>
      </c>
      <c r="E62" s="45">
        <f t="shared" si="9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Tue</v>
      </c>
      <c r="E63" s="45">
        <f t="shared" si="9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Tue</v>
      </c>
      <c r="E64" s="45">
        <f t="shared" si="9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Wed</v>
      </c>
      <c r="E67" s="34">
        <f t="shared" si="10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Wed</v>
      </c>
      <c r="E68" s="34">
        <f t="shared" si="10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Wed</v>
      </c>
      <c r="E69" s="34">
        <f t="shared" si="10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1">D71</f>
        <v>Thu</v>
      </c>
      <c r="E72" s="45">
        <f t="shared" si="11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Thu</v>
      </c>
      <c r="E73" s="45">
        <f t="shared" si="11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Thu</v>
      </c>
      <c r="E74" s="45">
        <f t="shared" si="11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2">D76</f>
        <v>Fri</v>
      </c>
      <c r="E77" s="34">
        <f t="shared" si="12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Fri</v>
      </c>
      <c r="E78" s="34">
        <f t="shared" si="12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Fri</v>
      </c>
      <c r="E79" s="34">
        <f t="shared" si="12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3">D83</f>
        <v>Mo</v>
      </c>
      <c r="E84" s="34">
        <f t="shared" si="13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3"/>
        <v>Mo</v>
      </c>
      <c r="E85" s="34">
        <f t="shared" si="13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3"/>
        <v>Mo</v>
      </c>
      <c r="E86" s="34">
        <f t="shared" si="13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Tue</v>
      </c>
      <c r="E89" s="45">
        <f t="shared" si="14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Tue</v>
      </c>
      <c r="E90" s="45">
        <f t="shared" si="14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Tue</v>
      </c>
      <c r="E91" s="45">
        <f t="shared" si="14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Wed</v>
      </c>
      <c r="E94" s="34">
        <f t="shared" si="15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Wed</v>
      </c>
      <c r="E95" s="34">
        <f t="shared" si="15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Wed</v>
      </c>
      <c r="E96" s="34">
        <f t="shared" si="15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Wed</v>
      </c>
      <c r="E97" s="34">
        <f t="shared" si="15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16">D99</f>
        <v>Thu</v>
      </c>
      <c r="E100" s="45">
        <f t="shared" si="16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Thu</v>
      </c>
      <c r="E101" s="45">
        <f t="shared" si="16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Thu</v>
      </c>
      <c r="E102" s="45">
        <f t="shared" si="16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18">D111</f>
        <v>Mo</v>
      </c>
      <c r="E112" s="34">
        <f t="shared" si="18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18"/>
        <v>Mo</v>
      </c>
      <c r="E113" s="34">
        <f t="shared" si="18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18"/>
        <v>Mo</v>
      </c>
      <c r="E114" s="34">
        <f t="shared" si="18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Tue</v>
      </c>
      <c r="E117" s="45">
        <f t="shared" si="19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Tue</v>
      </c>
      <c r="E118" s="45">
        <f t="shared" si="19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Tue</v>
      </c>
      <c r="E119" s="45">
        <f t="shared" si="19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Wed</v>
      </c>
      <c r="E122" s="34">
        <f t="shared" si="20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Wed</v>
      </c>
      <c r="E123" s="34">
        <f t="shared" si="20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Wed</v>
      </c>
      <c r="E124" s="34">
        <f t="shared" si="20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1">D126</f>
        <v>Thu</v>
      </c>
      <c r="E127" s="96">
        <f t="shared" si="21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Thu</v>
      </c>
      <c r="E128" s="96">
        <f t="shared" si="21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4"/>
      <c r="D129" s="95" t="str">
        <f t="shared" si="21"/>
        <v>Thu</v>
      </c>
      <c r="E129" s="96">
        <f t="shared" si="21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4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4"/>
      <c r="D131" s="95" t="str">
        <f t="shared" ref="D131:E134" si="22">D130</f>
        <v>Fri</v>
      </c>
      <c r="E131" s="96">
        <f t="shared" si="22"/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4"/>
      <c r="D132" s="95" t="str">
        <f t="shared" si="22"/>
        <v>Fri</v>
      </c>
      <c r="E132" s="96">
        <f t="shared" si="22"/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4"/>
      <c r="D133" s="95" t="str">
        <f t="shared" si="22"/>
        <v>Fri</v>
      </c>
      <c r="E133" s="96">
        <f t="shared" si="22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5" t="str">
        <f t="shared" si="22"/>
        <v>Fri</v>
      </c>
      <c r="E134" s="102">
        <f t="shared" si="22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54" priority="29" stopIfTrue="1">
      <formula>IF($A11=1,B11,)</formula>
    </cfRule>
    <cfRule type="expression" dxfId="353" priority="30" stopIfTrue="1">
      <formula>IF($A11="",B11,)</formula>
    </cfRule>
  </conditionalFormatting>
  <conditionalFormatting sqref="E11:E15">
    <cfRule type="expression" dxfId="352" priority="31" stopIfTrue="1">
      <formula>IF($A11="",B11,"")</formula>
    </cfRule>
  </conditionalFormatting>
  <conditionalFormatting sqref="E16:E124">
    <cfRule type="expression" dxfId="351" priority="32" stopIfTrue="1">
      <formula>IF($A16&lt;&gt;1,B16,"")</formula>
    </cfRule>
  </conditionalFormatting>
  <conditionalFormatting sqref="D11:D124">
    <cfRule type="expression" dxfId="350" priority="33" stopIfTrue="1">
      <formula>IF($A11="",B11,)</formula>
    </cfRule>
  </conditionalFormatting>
  <conditionalFormatting sqref="G11:G16 G82:G119 G18:G76">
    <cfRule type="expression" dxfId="349" priority="34" stopIfTrue="1">
      <formula>#REF!="Freelancer"</formula>
    </cfRule>
    <cfRule type="expression" dxfId="348" priority="35" stopIfTrue="1">
      <formula>#REF!="DTC Int. Staff"</formula>
    </cfRule>
  </conditionalFormatting>
  <conditionalFormatting sqref="G115:G119 G87:G104 G18:G22 G33:G49 G60:G76">
    <cfRule type="expression" dxfId="347" priority="27" stopIfTrue="1">
      <formula>$F$5="Freelancer"</formula>
    </cfRule>
    <cfRule type="expression" dxfId="346" priority="28" stopIfTrue="1">
      <formula>$F$5="DTC Int. Staff"</formula>
    </cfRule>
  </conditionalFormatting>
  <conditionalFormatting sqref="G16">
    <cfRule type="expression" dxfId="345" priority="25" stopIfTrue="1">
      <formula>#REF!="Freelancer"</formula>
    </cfRule>
    <cfRule type="expression" dxfId="344" priority="26" stopIfTrue="1">
      <formula>#REF!="DTC Int. Staff"</formula>
    </cfRule>
  </conditionalFormatting>
  <conditionalFormatting sqref="G16">
    <cfRule type="expression" dxfId="343" priority="23" stopIfTrue="1">
      <formula>$F$5="Freelancer"</formula>
    </cfRule>
    <cfRule type="expression" dxfId="342" priority="24" stopIfTrue="1">
      <formula>$F$5="DTC Int. Staff"</formula>
    </cfRule>
  </conditionalFormatting>
  <conditionalFormatting sqref="G17">
    <cfRule type="expression" dxfId="341" priority="21" stopIfTrue="1">
      <formula>#REF!="Freelancer"</formula>
    </cfRule>
    <cfRule type="expression" dxfId="340" priority="22" stopIfTrue="1">
      <formula>#REF!="DTC Int. Staff"</formula>
    </cfRule>
  </conditionalFormatting>
  <conditionalFormatting sqref="G17">
    <cfRule type="expression" dxfId="339" priority="19" stopIfTrue="1">
      <formula>$F$5="Freelancer"</formula>
    </cfRule>
    <cfRule type="expression" dxfId="338" priority="20" stopIfTrue="1">
      <formula>$F$5="DTC Int. Staff"</formula>
    </cfRule>
  </conditionalFormatting>
  <conditionalFormatting sqref="C126">
    <cfRule type="expression" dxfId="337" priority="16" stopIfTrue="1">
      <formula>IF($A126=1,B126,)</formula>
    </cfRule>
    <cfRule type="expression" dxfId="336" priority="17" stopIfTrue="1">
      <formula>IF($A126="",B126,)</formula>
    </cfRule>
  </conditionalFormatting>
  <conditionalFormatting sqref="D126">
    <cfRule type="expression" dxfId="335" priority="18" stopIfTrue="1">
      <formula>IF($A126="",B126,)</formula>
    </cfRule>
  </conditionalFormatting>
  <conditionalFormatting sqref="C125">
    <cfRule type="expression" dxfId="334" priority="13" stopIfTrue="1">
      <formula>IF($A125=1,B125,)</formula>
    </cfRule>
    <cfRule type="expression" dxfId="333" priority="14" stopIfTrue="1">
      <formula>IF($A125="",B125,)</formula>
    </cfRule>
  </conditionalFormatting>
  <conditionalFormatting sqref="D125">
    <cfRule type="expression" dxfId="332" priority="15" stopIfTrue="1">
      <formula>IF($A125="",B125,)</formula>
    </cfRule>
  </conditionalFormatting>
  <conditionalFormatting sqref="E125">
    <cfRule type="expression" dxfId="331" priority="12" stopIfTrue="1">
      <formula>IF($A125&lt;&gt;1,B125,"")</formula>
    </cfRule>
  </conditionalFormatting>
  <conditionalFormatting sqref="E126">
    <cfRule type="expression" dxfId="330" priority="11" stopIfTrue="1">
      <formula>IF($A126&lt;&gt;1,B126,"")</formula>
    </cfRule>
  </conditionalFormatting>
  <conditionalFormatting sqref="G55:G59">
    <cfRule type="expression" dxfId="329" priority="9" stopIfTrue="1">
      <formula>$F$5="Freelancer"</formula>
    </cfRule>
    <cfRule type="expression" dxfId="328" priority="10" stopIfTrue="1">
      <formula>$F$5="DTC Int. Staff"</formula>
    </cfRule>
  </conditionalFormatting>
  <conditionalFormatting sqref="G77:G81">
    <cfRule type="expression" dxfId="327" priority="7" stopIfTrue="1">
      <formula>#REF!="Freelancer"</formula>
    </cfRule>
    <cfRule type="expression" dxfId="326" priority="8" stopIfTrue="1">
      <formula>#REF!="DTC Int. Staff"</formula>
    </cfRule>
  </conditionalFormatting>
  <conditionalFormatting sqref="G77:G81">
    <cfRule type="expression" dxfId="325" priority="5" stopIfTrue="1">
      <formula>$F$5="Freelancer"</formula>
    </cfRule>
    <cfRule type="expression" dxfId="3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3" priority="42" stopIfTrue="1">
      <formula>IF($A11=1,B11,)</formula>
    </cfRule>
    <cfRule type="expression" dxfId="322" priority="43" stopIfTrue="1">
      <formula>IF($A11="",B11,)</formula>
    </cfRule>
  </conditionalFormatting>
  <conditionalFormatting sqref="E11:E15">
    <cfRule type="expression" dxfId="321" priority="44" stopIfTrue="1">
      <formula>IF($A11="",B11,"")</formula>
    </cfRule>
  </conditionalFormatting>
  <conditionalFormatting sqref="E17:E20 E26:E43 E48 E53:E70 E75 E80:E98 E103 E108:E119">
    <cfRule type="expression" dxfId="320" priority="45" stopIfTrue="1">
      <formula>IF($A17&lt;&gt;1,B17,"")</formula>
    </cfRule>
  </conditionalFormatting>
  <conditionalFormatting sqref="D11:D15 D26:D43 D48 D53:D70 D75 D80:D98 D103 D108:D119 D17:D20">
    <cfRule type="expression" dxfId="319" priority="46" stopIfTrue="1">
      <formula>IF($A11="",B11,)</formula>
    </cfRule>
  </conditionalFormatting>
  <conditionalFormatting sqref="G11:G20 G26:G84 G90:G119">
    <cfRule type="expression" dxfId="318" priority="47" stopIfTrue="1">
      <formula>#REF!="Freelancer"</formula>
    </cfRule>
    <cfRule type="expression" dxfId="317" priority="48" stopIfTrue="1">
      <formula>#REF!="DTC Int. Staff"</formula>
    </cfRule>
  </conditionalFormatting>
  <conditionalFormatting sqref="G119 G26:G30 G37:G57 G64:G84 G91:G112">
    <cfRule type="expression" dxfId="316" priority="40" stopIfTrue="1">
      <formula>$F$5="Freelancer"</formula>
    </cfRule>
    <cfRule type="expression" dxfId="315" priority="41" stopIfTrue="1">
      <formula>$F$5="DTC Int. Staff"</formula>
    </cfRule>
  </conditionalFormatting>
  <conditionalFormatting sqref="G16:G20">
    <cfRule type="expression" dxfId="314" priority="38" stopIfTrue="1">
      <formula>#REF!="Freelancer"</formula>
    </cfRule>
    <cfRule type="expression" dxfId="313" priority="39" stopIfTrue="1">
      <formula>#REF!="DTC Int. Staff"</formula>
    </cfRule>
  </conditionalFormatting>
  <conditionalFormatting sqref="G16:G20">
    <cfRule type="expression" dxfId="312" priority="36" stopIfTrue="1">
      <formula>$F$5="Freelancer"</formula>
    </cfRule>
    <cfRule type="expression" dxfId="311" priority="37" stopIfTrue="1">
      <formula>$F$5="DTC Int. Staff"</formula>
    </cfRule>
  </conditionalFormatting>
  <conditionalFormatting sqref="G21:G25">
    <cfRule type="expression" dxfId="310" priority="34" stopIfTrue="1">
      <formula>#REF!="Freelancer"</formula>
    </cfRule>
    <cfRule type="expression" dxfId="309" priority="35" stopIfTrue="1">
      <formula>#REF!="DTC Int. Staff"</formula>
    </cfRule>
  </conditionalFormatting>
  <conditionalFormatting sqref="G21:G25">
    <cfRule type="expression" dxfId="308" priority="32" stopIfTrue="1">
      <formula>$F$5="Freelancer"</formula>
    </cfRule>
    <cfRule type="expression" dxfId="307" priority="33" stopIfTrue="1">
      <formula>$F$5="DTC Int. Staff"</formula>
    </cfRule>
  </conditionalFormatting>
  <conditionalFormatting sqref="G63">
    <cfRule type="expression" dxfId="306" priority="22" stopIfTrue="1">
      <formula>$F$5="Freelancer"</formula>
    </cfRule>
    <cfRule type="expression" dxfId="305" priority="23" stopIfTrue="1">
      <formula>$F$5="DTC Int. Staff"</formula>
    </cfRule>
  </conditionalFormatting>
  <conditionalFormatting sqref="G85:G89">
    <cfRule type="expression" dxfId="304" priority="20" stopIfTrue="1">
      <formula>#REF!="Freelancer"</formula>
    </cfRule>
    <cfRule type="expression" dxfId="303" priority="21" stopIfTrue="1">
      <formula>#REF!="DTC Int. Staff"</formula>
    </cfRule>
  </conditionalFormatting>
  <conditionalFormatting sqref="G85:G89">
    <cfRule type="expression" dxfId="302" priority="18" stopIfTrue="1">
      <formula>$F$5="Freelancer"</formula>
    </cfRule>
    <cfRule type="expression" dxfId="301" priority="19" stopIfTrue="1">
      <formula>$F$5="DTC Int. Staff"</formula>
    </cfRule>
  </conditionalFormatting>
  <conditionalFormatting sqref="E22:E25">
    <cfRule type="expression" dxfId="300" priority="16" stopIfTrue="1">
      <formula>IF($A22&lt;&gt;1,B22,"")</formula>
    </cfRule>
  </conditionalFormatting>
  <conditionalFormatting sqref="D22:D25">
    <cfRule type="expression" dxfId="299" priority="17" stopIfTrue="1">
      <formula>IF($A22="",B22,)</formula>
    </cfRule>
  </conditionalFormatting>
  <conditionalFormatting sqref="E44:E47">
    <cfRule type="expression" dxfId="298" priority="14" stopIfTrue="1">
      <formula>IF($A44&lt;&gt;1,B44,"")</formula>
    </cfRule>
  </conditionalFormatting>
  <conditionalFormatting sqref="D44:D47">
    <cfRule type="expression" dxfId="297" priority="15" stopIfTrue="1">
      <formula>IF($A44="",B44,)</formula>
    </cfRule>
  </conditionalFormatting>
  <conditionalFormatting sqref="E49:E52">
    <cfRule type="expression" dxfId="296" priority="12" stopIfTrue="1">
      <formula>IF($A49&lt;&gt;1,B49,"")</formula>
    </cfRule>
  </conditionalFormatting>
  <conditionalFormatting sqref="D49:D52">
    <cfRule type="expression" dxfId="295" priority="13" stopIfTrue="1">
      <formula>IF($A49="",B49,)</formula>
    </cfRule>
  </conditionalFormatting>
  <conditionalFormatting sqref="E71:E74">
    <cfRule type="expression" dxfId="294" priority="10" stopIfTrue="1">
      <formula>IF($A71&lt;&gt;1,B71,"")</formula>
    </cfRule>
  </conditionalFormatting>
  <conditionalFormatting sqref="D71:D74">
    <cfRule type="expression" dxfId="293" priority="11" stopIfTrue="1">
      <formula>IF($A71="",B71,)</formula>
    </cfRule>
  </conditionalFormatting>
  <conditionalFormatting sqref="E76:E79">
    <cfRule type="expression" dxfId="292" priority="8" stopIfTrue="1">
      <formula>IF($A76&lt;&gt;1,B76,"")</formula>
    </cfRule>
  </conditionalFormatting>
  <conditionalFormatting sqref="D76:D79">
    <cfRule type="expression" dxfId="291" priority="9" stopIfTrue="1">
      <formula>IF($A76="",B76,)</formula>
    </cfRule>
  </conditionalFormatting>
  <conditionalFormatting sqref="E93">
    <cfRule type="timePeriod" dxfId="29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89" priority="5" stopIfTrue="1">
      <formula>IF($A99&lt;&gt;1,B99,"")</formula>
    </cfRule>
  </conditionalFormatting>
  <conditionalFormatting sqref="D99:D102">
    <cfRule type="expression" dxfId="288" priority="6" stopIfTrue="1">
      <formula>IF($A99="",B99,)</formula>
    </cfRule>
  </conditionalFormatting>
  <conditionalFormatting sqref="E99:E102">
    <cfRule type="timePeriod" dxfId="28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6" priority="2" stopIfTrue="1">
      <formula>IF($A104&lt;&gt;1,B104,"")</formula>
    </cfRule>
  </conditionalFormatting>
  <conditionalFormatting sqref="D104:D107">
    <cfRule type="expression" dxfId="285" priority="3" stopIfTrue="1">
      <formula>IF($A104="",B104,)</formula>
    </cfRule>
  </conditionalFormatting>
  <conditionalFormatting sqref="E104:E107">
    <cfRule type="timePeriod" dxfId="28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3" priority="29" stopIfTrue="1">
      <formula>IF($A11=1,B11,)</formula>
    </cfRule>
    <cfRule type="expression" dxfId="282" priority="30" stopIfTrue="1">
      <formula>IF($A11="",B11,)</formula>
    </cfRule>
  </conditionalFormatting>
  <conditionalFormatting sqref="E11:E15">
    <cfRule type="expression" dxfId="281" priority="31" stopIfTrue="1">
      <formula>IF($A11="",B11,"")</formula>
    </cfRule>
  </conditionalFormatting>
  <conditionalFormatting sqref="E130:E134 E26:E124">
    <cfRule type="expression" dxfId="280" priority="32" stopIfTrue="1">
      <formula>IF($A26&lt;&gt;1,B26,"")</formula>
    </cfRule>
  </conditionalFormatting>
  <conditionalFormatting sqref="D130:D134 D11:D15 D26:D124">
    <cfRule type="expression" dxfId="279" priority="33" stopIfTrue="1">
      <formula>IF($A11="",B11,)</formula>
    </cfRule>
  </conditionalFormatting>
  <conditionalFormatting sqref="G11:G20 G26:G84 G90:G119">
    <cfRule type="expression" dxfId="278" priority="34" stopIfTrue="1">
      <formula>#REF!="Freelancer"</formula>
    </cfRule>
    <cfRule type="expression" dxfId="277" priority="35" stopIfTrue="1">
      <formula>#REF!="DTC Int. Staff"</formula>
    </cfRule>
  </conditionalFormatting>
  <conditionalFormatting sqref="G119 G26:G30 G37:G57 G64:G84 G91:G112">
    <cfRule type="expression" dxfId="276" priority="27" stopIfTrue="1">
      <formula>$F$5="Freelancer"</formula>
    </cfRule>
    <cfRule type="expression" dxfId="275" priority="28" stopIfTrue="1">
      <formula>$F$5="DTC Int. Staff"</formula>
    </cfRule>
  </conditionalFormatting>
  <conditionalFormatting sqref="G16:G20">
    <cfRule type="expression" dxfId="274" priority="25" stopIfTrue="1">
      <formula>#REF!="Freelancer"</formula>
    </cfRule>
    <cfRule type="expression" dxfId="273" priority="26" stopIfTrue="1">
      <formula>#REF!="DTC Int. Staff"</formula>
    </cfRule>
  </conditionalFormatting>
  <conditionalFormatting sqref="G16:G20">
    <cfRule type="expression" dxfId="272" priority="23" stopIfTrue="1">
      <formula>$F$5="Freelancer"</formula>
    </cfRule>
    <cfRule type="expression" dxfId="271" priority="24" stopIfTrue="1">
      <formula>$F$5="DTC Int. Staff"</formula>
    </cfRule>
  </conditionalFormatting>
  <conditionalFormatting sqref="G21:G25">
    <cfRule type="expression" dxfId="270" priority="21" stopIfTrue="1">
      <formula>#REF!="Freelancer"</formula>
    </cfRule>
    <cfRule type="expression" dxfId="269" priority="22" stopIfTrue="1">
      <formula>#REF!="DTC Int. Staff"</formula>
    </cfRule>
  </conditionalFormatting>
  <conditionalFormatting sqref="G21:G25">
    <cfRule type="expression" dxfId="268" priority="19" stopIfTrue="1">
      <formula>$F$5="Freelancer"</formula>
    </cfRule>
    <cfRule type="expression" dxfId="267" priority="20" stopIfTrue="1">
      <formula>$F$5="DTC Int. Staff"</formula>
    </cfRule>
  </conditionalFormatting>
  <conditionalFormatting sqref="C125:C129">
    <cfRule type="expression" dxfId="266" priority="13" stopIfTrue="1">
      <formula>IF($A125=1,B125,)</formula>
    </cfRule>
    <cfRule type="expression" dxfId="265" priority="14" stopIfTrue="1">
      <formula>IF($A125="",B125,)</formula>
    </cfRule>
  </conditionalFormatting>
  <conditionalFormatting sqref="D125:D129">
    <cfRule type="expression" dxfId="264" priority="15" stopIfTrue="1">
      <formula>IF($A125="",B125,)</formula>
    </cfRule>
  </conditionalFormatting>
  <conditionalFormatting sqref="E125:E129">
    <cfRule type="expression" dxfId="263" priority="12" stopIfTrue="1">
      <formula>IF($A125&lt;&gt;1,B125,"")</formula>
    </cfRule>
  </conditionalFormatting>
  <conditionalFormatting sqref="G63">
    <cfRule type="expression" dxfId="262" priority="9" stopIfTrue="1">
      <formula>$F$5="Freelancer"</formula>
    </cfRule>
    <cfRule type="expression" dxfId="261" priority="10" stopIfTrue="1">
      <formula>$F$5="DTC Int. Staff"</formula>
    </cfRule>
  </conditionalFormatting>
  <conditionalFormatting sqref="G85:G89">
    <cfRule type="expression" dxfId="260" priority="7" stopIfTrue="1">
      <formula>#REF!="Freelancer"</formula>
    </cfRule>
    <cfRule type="expression" dxfId="259" priority="8" stopIfTrue="1">
      <formula>#REF!="DTC Int. Staff"</formula>
    </cfRule>
  </conditionalFormatting>
  <conditionalFormatting sqref="G85:G89">
    <cfRule type="expression" dxfId="258" priority="5" stopIfTrue="1">
      <formula>$F$5="Freelancer"</formula>
    </cfRule>
    <cfRule type="expression" dxfId="257" priority="6" stopIfTrue="1">
      <formula>$F$5="DTC Int. Staff"</formula>
    </cfRule>
  </conditionalFormatting>
  <conditionalFormatting sqref="E17:E20">
    <cfRule type="expression" dxfId="256" priority="3" stopIfTrue="1">
      <formula>IF($A17="",B17,"")</formula>
    </cfRule>
  </conditionalFormatting>
  <conditionalFormatting sqref="D17:D20">
    <cfRule type="expression" dxfId="255" priority="4" stopIfTrue="1">
      <formula>IF($A17="",B17,)</formula>
    </cfRule>
  </conditionalFormatting>
  <conditionalFormatting sqref="E22:E25">
    <cfRule type="expression" dxfId="254" priority="1" stopIfTrue="1">
      <formula>IF($A22="",B22,"")</formula>
    </cfRule>
  </conditionalFormatting>
  <conditionalFormatting sqref="D22:D25">
    <cfRule type="expression" dxfId="25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2" priority="25" stopIfTrue="1">
      <formula>IF($A11=1,B11,)</formula>
    </cfRule>
    <cfRule type="expression" dxfId="251" priority="26" stopIfTrue="1">
      <formula>IF($A11="",B11,)</formula>
    </cfRule>
  </conditionalFormatting>
  <conditionalFormatting sqref="E11:E15">
    <cfRule type="expression" dxfId="250" priority="27" stopIfTrue="1">
      <formula>IF($A11="",B11,"")</formula>
    </cfRule>
  </conditionalFormatting>
  <conditionalFormatting sqref="E16:E128">
    <cfRule type="expression" dxfId="249" priority="28" stopIfTrue="1">
      <formula>IF($A16&lt;&gt;1,B16,"")</formula>
    </cfRule>
  </conditionalFormatting>
  <conditionalFormatting sqref="D11:D128">
    <cfRule type="expression" dxfId="248" priority="29" stopIfTrue="1">
      <formula>IF($A11="",B11,)</formula>
    </cfRule>
  </conditionalFormatting>
  <conditionalFormatting sqref="G11:G20 G82:G123 G22:G76">
    <cfRule type="expression" dxfId="247" priority="30" stopIfTrue="1">
      <formula>#REF!="Freelancer"</formula>
    </cfRule>
    <cfRule type="expression" dxfId="246" priority="31" stopIfTrue="1">
      <formula>#REF!="DTC Int. Staff"</formula>
    </cfRule>
  </conditionalFormatting>
  <conditionalFormatting sqref="G119:G123 G87:G108 G22 G33:G49 G60:G76">
    <cfRule type="expression" dxfId="245" priority="23" stopIfTrue="1">
      <formula>$F$5="Freelancer"</formula>
    </cfRule>
    <cfRule type="expression" dxfId="244" priority="24" stopIfTrue="1">
      <formula>$F$5="DTC Int. Staff"</formula>
    </cfRule>
  </conditionalFormatting>
  <conditionalFormatting sqref="G16:G20">
    <cfRule type="expression" dxfId="243" priority="21" stopIfTrue="1">
      <formula>#REF!="Freelancer"</formula>
    </cfRule>
    <cfRule type="expression" dxfId="242" priority="22" stopIfTrue="1">
      <formula>#REF!="DTC Int. Staff"</formula>
    </cfRule>
  </conditionalFormatting>
  <conditionalFormatting sqref="G16:G20">
    <cfRule type="expression" dxfId="241" priority="19" stopIfTrue="1">
      <formula>$F$5="Freelancer"</formula>
    </cfRule>
    <cfRule type="expression" dxfId="240" priority="20" stopIfTrue="1">
      <formula>$F$5="DTC Int. Staff"</formula>
    </cfRule>
  </conditionalFormatting>
  <conditionalFormatting sqref="G21">
    <cfRule type="expression" dxfId="239" priority="17" stopIfTrue="1">
      <formula>#REF!="Freelancer"</formula>
    </cfRule>
    <cfRule type="expression" dxfId="238" priority="18" stopIfTrue="1">
      <formula>#REF!="DTC Int. Staff"</formula>
    </cfRule>
  </conditionalFormatting>
  <conditionalFormatting sqref="G21">
    <cfRule type="expression" dxfId="237" priority="15" stopIfTrue="1">
      <formula>$F$5="Freelancer"</formula>
    </cfRule>
    <cfRule type="expression" dxfId="236" priority="16" stopIfTrue="1">
      <formula>$F$5="DTC Int. Staff"</formula>
    </cfRule>
  </conditionalFormatting>
  <conditionalFormatting sqref="C129:C133">
    <cfRule type="expression" dxfId="235" priority="9" stopIfTrue="1">
      <formula>IF($A129=1,B129,)</formula>
    </cfRule>
    <cfRule type="expression" dxfId="234" priority="10" stopIfTrue="1">
      <formula>IF($A129="",B129,)</formula>
    </cfRule>
  </conditionalFormatting>
  <conditionalFormatting sqref="D129:D133">
    <cfRule type="expression" dxfId="233" priority="11" stopIfTrue="1">
      <formula>IF($A129="",B129,)</formula>
    </cfRule>
  </conditionalFormatting>
  <conditionalFormatting sqref="E129:E133">
    <cfRule type="expression" dxfId="232" priority="8" stopIfTrue="1">
      <formula>IF($A129&lt;&gt;1,B129,"")</formula>
    </cfRule>
  </conditionalFormatting>
  <conditionalFormatting sqref="G55:G59">
    <cfRule type="expression" dxfId="231" priority="5" stopIfTrue="1">
      <formula>$F$5="Freelancer"</formula>
    </cfRule>
    <cfRule type="expression" dxfId="230" priority="6" stopIfTrue="1">
      <formula>$F$5="DTC Int. Staff"</formula>
    </cfRule>
  </conditionalFormatting>
  <conditionalFormatting sqref="G77:G81">
    <cfRule type="expression" dxfId="229" priority="3" stopIfTrue="1">
      <formula>#REF!="Freelancer"</formula>
    </cfRule>
    <cfRule type="expression" dxfId="228" priority="4" stopIfTrue="1">
      <formula>#REF!="DTC Int. Staff"</formula>
    </cfRule>
  </conditionalFormatting>
  <conditionalFormatting sqref="G77:G81">
    <cfRule type="expression" dxfId="227" priority="1" stopIfTrue="1">
      <formula>$F$5="Freelancer"</formula>
    </cfRule>
    <cfRule type="expression" dxfId="2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25" priority="25" stopIfTrue="1">
      <formula>IF($A11=1,B11,)</formula>
    </cfRule>
    <cfRule type="expression" dxfId="224" priority="26" stopIfTrue="1">
      <formula>IF($A11="",B11,)</formula>
    </cfRule>
  </conditionalFormatting>
  <conditionalFormatting sqref="E11">
    <cfRule type="expression" dxfId="223" priority="27" stopIfTrue="1">
      <formula>IF($A11="",B11,"")</formula>
    </cfRule>
  </conditionalFormatting>
  <conditionalFormatting sqref="E12:E119">
    <cfRule type="expression" dxfId="222" priority="28" stopIfTrue="1">
      <formula>IF($A12&lt;&gt;1,B12,"")</formula>
    </cfRule>
  </conditionalFormatting>
  <conditionalFormatting sqref="D11:D119">
    <cfRule type="expression" dxfId="221" priority="29" stopIfTrue="1">
      <formula>IF($A11="",B11,)</formula>
    </cfRule>
  </conditionalFormatting>
  <conditionalFormatting sqref="G11:G12 G18:G76 G82:G118">
    <cfRule type="expression" dxfId="220" priority="30" stopIfTrue="1">
      <formula>#REF!="Freelancer"</formula>
    </cfRule>
    <cfRule type="expression" dxfId="219" priority="31" stopIfTrue="1">
      <formula>#REF!="DTC Int. Staff"</formula>
    </cfRule>
  </conditionalFormatting>
  <conditionalFormatting sqref="G114:G118 G18:G22 G33:G49 G60:G76 G87:G103">
    <cfRule type="expression" dxfId="218" priority="23" stopIfTrue="1">
      <formula>$F$5="Freelancer"</formula>
    </cfRule>
    <cfRule type="expression" dxfId="217" priority="24" stopIfTrue="1">
      <formula>$F$5="DTC Int. Staff"</formula>
    </cfRule>
  </conditionalFormatting>
  <conditionalFormatting sqref="G12">
    <cfRule type="expression" dxfId="216" priority="21" stopIfTrue="1">
      <formula>#REF!="Freelancer"</formula>
    </cfRule>
    <cfRule type="expression" dxfId="215" priority="22" stopIfTrue="1">
      <formula>#REF!="DTC Int. Staff"</formula>
    </cfRule>
  </conditionalFormatting>
  <conditionalFormatting sqref="G12">
    <cfRule type="expression" dxfId="214" priority="19" stopIfTrue="1">
      <formula>$F$5="Freelancer"</formula>
    </cfRule>
    <cfRule type="expression" dxfId="213" priority="20" stopIfTrue="1">
      <formula>$F$5="DTC Int. Staff"</formula>
    </cfRule>
  </conditionalFormatting>
  <conditionalFormatting sqref="G13:G17">
    <cfRule type="expression" dxfId="212" priority="17" stopIfTrue="1">
      <formula>#REF!="Freelancer"</formula>
    </cfRule>
    <cfRule type="expression" dxfId="211" priority="18" stopIfTrue="1">
      <formula>#REF!="DTC Int. Staff"</formula>
    </cfRule>
  </conditionalFormatting>
  <conditionalFormatting sqref="G13:G17">
    <cfRule type="expression" dxfId="210" priority="15" stopIfTrue="1">
      <formula>$F$5="Freelancer"</formula>
    </cfRule>
    <cfRule type="expression" dxfId="209" priority="16" stopIfTrue="1">
      <formula>$F$5="DTC Int. Staff"</formula>
    </cfRule>
  </conditionalFormatting>
  <conditionalFormatting sqref="C121:C125">
    <cfRule type="expression" dxfId="208" priority="12" stopIfTrue="1">
      <formula>IF($A121=1,B121,)</formula>
    </cfRule>
    <cfRule type="expression" dxfId="207" priority="13" stopIfTrue="1">
      <formula>IF($A121="",B121,)</formula>
    </cfRule>
  </conditionalFormatting>
  <conditionalFormatting sqref="D121:D125">
    <cfRule type="expression" dxfId="206" priority="14" stopIfTrue="1">
      <formula>IF($A121="",B121,)</formula>
    </cfRule>
  </conditionalFormatting>
  <conditionalFormatting sqref="C120">
    <cfRule type="expression" dxfId="205" priority="9" stopIfTrue="1">
      <formula>IF($A120=1,B120,)</formula>
    </cfRule>
    <cfRule type="expression" dxfId="204" priority="10" stopIfTrue="1">
      <formula>IF($A120="",B120,)</formula>
    </cfRule>
  </conditionalFormatting>
  <conditionalFormatting sqref="D120">
    <cfRule type="expression" dxfId="203" priority="11" stopIfTrue="1">
      <formula>IF($A120="",B120,)</formula>
    </cfRule>
  </conditionalFormatting>
  <conditionalFormatting sqref="E120">
    <cfRule type="expression" dxfId="202" priority="8" stopIfTrue="1">
      <formula>IF($A120&lt;&gt;1,B120,"")</formula>
    </cfRule>
  </conditionalFormatting>
  <conditionalFormatting sqref="E121:E125">
    <cfRule type="expression" dxfId="201" priority="7" stopIfTrue="1">
      <formula>IF($A121&lt;&gt;1,B121,"")</formula>
    </cfRule>
  </conditionalFormatting>
  <conditionalFormatting sqref="G55:G59">
    <cfRule type="expression" dxfId="200" priority="5" stopIfTrue="1">
      <formula>$F$5="Freelancer"</formula>
    </cfRule>
    <cfRule type="expression" dxfId="199" priority="6" stopIfTrue="1">
      <formula>$F$5="DTC Int. Staff"</formula>
    </cfRule>
  </conditionalFormatting>
  <conditionalFormatting sqref="G77:G81">
    <cfRule type="expression" dxfId="198" priority="3" stopIfTrue="1">
      <formula>#REF!="Freelancer"</formula>
    </cfRule>
    <cfRule type="expression" dxfId="197" priority="4" stopIfTrue="1">
      <formula>#REF!="DTC Int. Staff"</formula>
    </cfRule>
  </conditionalFormatting>
  <conditionalFormatting sqref="G77:G81">
    <cfRule type="expression" dxfId="196" priority="1" stopIfTrue="1">
      <formula>$F$5="Freelancer"</formula>
    </cfRule>
    <cfRule type="expression" dxfId="1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4" priority="25" stopIfTrue="1">
      <formula>IF($A11=1,B11,)</formula>
    </cfRule>
    <cfRule type="expression" dxfId="193" priority="26" stopIfTrue="1">
      <formula>IF($A11="",B11,)</formula>
    </cfRule>
  </conditionalFormatting>
  <conditionalFormatting sqref="E11:E15">
    <cfRule type="expression" dxfId="192" priority="27" stopIfTrue="1">
      <formula>IF($A11="",B11,"")</formula>
    </cfRule>
  </conditionalFormatting>
  <conditionalFormatting sqref="E16:E124">
    <cfRule type="expression" dxfId="191" priority="28" stopIfTrue="1">
      <formula>IF($A16&lt;&gt;1,B16,"")</formula>
    </cfRule>
  </conditionalFormatting>
  <conditionalFormatting sqref="D11:D124">
    <cfRule type="expression" dxfId="190" priority="29" stopIfTrue="1">
      <formula>IF($A11="",B11,)</formula>
    </cfRule>
  </conditionalFormatting>
  <conditionalFormatting sqref="G11:G20 G26:G84 G86:G119">
    <cfRule type="expression" dxfId="189" priority="30" stopIfTrue="1">
      <formula>#REF!="Freelancer"</formula>
    </cfRule>
    <cfRule type="expression" dxfId="188" priority="31" stopIfTrue="1">
      <formula>#REF!="DTC Int. Staff"</formula>
    </cfRule>
  </conditionalFormatting>
  <conditionalFormatting sqref="G115:G119 G87:G112 G26:G30 G33:G57 G60:G84">
    <cfRule type="expression" dxfId="187" priority="23" stopIfTrue="1">
      <formula>$F$5="Freelancer"</formula>
    </cfRule>
    <cfRule type="expression" dxfId="186" priority="24" stopIfTrue="1">
      <formula>$F$5="DTC Int. Staff"</formula>
    </cfRule>
  </conditionalFormatting>
  <conditionalFormatting sqref="G16:G20">
    <cfRule type="expression" dxfId="185" priority="21" stopIfTrue="1">
      <formula>#REF!="Freelancer"</formula>
    </cfRule>
    <cfRule type="expression" dxfId="184" priority="22" stopIfTrue="1">
      <formula>#REF!="DTC Int. Staff"</formula>
    </cfRule>
  </conditionalFormatting>
  <conditionalFormatting sqref="G16:G20">
    <cfRule type="expression" dxfId="183" priority="19" stopIfTrue="1">
      <formula>$F$5="Freelancer"</formula>
    </cfRule>
    <cfRule type="expression" dxfId="182" priority="20" stopIfTrue="1">
      <formula>$F$5="DTC Int. Staff"</formula>
    </cfRule>
  </conditionalFormatting>
  <conditionalFormatting sqref="G21:G25">
    <cfRule type="expression" dxfId="181" priority="17" stopIfTrue="1">
      <formula>#REF!="Freelancer"</formula>
    </cfRule>
    <cfRule type="expression" dxfId="180" priority="18" stopIfTrue="1">
      <formula>#REF!="DTC Int. Staff"</formula>
    </cfRule>
  </conditionalFormatting>
  <conditionalFormatting sqref="G21:G25">
    <cfRule type="expression" dxfId="179" priority="15" stopIfTrue="1">
      <formula>$F$5="Freelancer"</formula>
    </cfRule>
    <cfRule type="expression" dxfId="178" priority="16" stopIfTrue="1">
      <formula>$F$5="DTC Int. Staff"</formula>
    </cfRule>
  </conditionalFormatting>
  <conditionalFormatting sqref="C125:C129">
    <cfRule type="expression" dxfId="177" priority="9" stopIfTrue="1">
      <formula>IF($A125=1,B125,)</formula>
    </cfRule>
    <cfRule type="expression" dxfId="176" priority="10" stopIfTrue="1">
      <formula>IF($A125="",B125,)</formula>
    </cfRule>
  </conditionalFormatting>
  <conditionalFormatting sqref="D125:D129">
    <cfRule type="expression" dxfId="175" priority="11" stopIfTrue="1">
      <formula>IF($A125="",B125,)</formula>
    </cfRule>
  </conditionalFormatting>
  <conditionalFormatting sqref="E125:E129">
    <cfRule type="expression" dxfId="174" priority="8" stopIfTrue="1">
      <formula>IF($A125&lt;&gt;1,B125,"")</formula>
    </cfRule>
  </conditionalFormatting>
  <conditionalFormatting sqref="G59">
    <cfRule type="expression" dxfId="173" priority="5" stopIfTrue="1">
      <formula>$F$5="Freelancer"</formula>
    </cfRule>
    <cfRule type="expression" dxfId="172" priority="6" stopIfTrue="1">
      <formula>$F$5="DTC Int. Staff"</formula>
    </cfRule>
  </conditionalFormatting>
  <conditionalFormatting sqref="G85">
    <cfRule type="expression" dxfId="171" priority="3" stopIfTrue="1">
      <formula>#REF!="Freelancer"</formula>
    </cfRule>
    <cfRule type="expression" dxfId="170" priority="4" stopIfTrue="1">
      <formula>#REF!="DTC Int. Staff"</formula>
    </cfRule>
  </conditionalFormatting>
  <conditionalFormatting sqref="G85">
    <cfRule type="expression" dxfId="169" priority="1" stopIfTrue="1">
      <formula>$F$5="Freelancer"</formula>
    </cfRule>
    <cfRule type="expression" dxfId="1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2"/>
  <sheetViews>
    <sheetView showGridLines="0" topLeftCell="D97" zoomScale="87" zoomScaleNormal="90" workbookViewId="0">
      <selection activeCell="I116" sqref="I1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11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17" t="s">
        <v>102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17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7" t="s">
        <v>104</v>
      </c>
      <c r="G5" s="14"/>
      <c r="I5" s="15"/>
      <c r="J5" s="15"/>
    </row>
    <row r="6" spans="1:10" ht="20.25" customHeight="1" x14ac:dyDescent="0.25">
      <c r="E6" s="15"/>
      <c r="F6" s="9"/>
      <c r="G6" s="15"/>
      <c r="H6" s="122"/>
      <c r="I6" s="18"/>
      <c r="J6" s="19"/>
    </row>
    <row r="7" spans="1:10" ht="29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SUM(J10:J138)</f>
        <v>94.5</v>
      </c>
      <c r="J8" s="25">
        <f>I8/8</f>
        <v>11.8125</v>
      </c>
    </row>
    <row r="9" spans="1:10" ht="20.25" customHeight="1" thickBot="1" x14ac:dyDescent="0.3">
      <c r="E9" s="15"/>
      <c r="F9" s="9"/>
      <c r="G9" s="15"/>
      <c r="H9" s="122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43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/>
      <c r="G50" s="47"/>
      <c r="H50" s="90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44389</v>
      </c>
      <c r="F51" s="46"/>
      <c r="G51" s="47"/>
      <c r="H51" s="90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44389</v>
      </c>
      <c r="F52" s="46"/>
      <c r="G52" s="47"/>
      <c r="H52" s="90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90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90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s="109" customFormat="1" ht="22.5" customHeight="1" x14ac:dyDescent="0.25">
      <c r="A70" s="108">
        <f>IF(OR(C70="f",C70="u",C70="F",C70="U"),"",IF(OR(B70=1,B70=2,B70=3,B70=4,B70=5),1,""))</f>
        <v>1</v>
      </c>
      <c r="B70" s="109">
        <f>WEEKDAY(E70,2)</f>
        <v>5</v>
      </c>
      <c r="C70" s="116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119"/>
      <c r="G70" s="47">
        <v>9009</v>
      </c>
      <c r="H70" s="48" t="s">
        <v>55</v>
      </c>
      <c r="I70" s="47" t="s">
        <v>54</v>
      </c>
      <c r="J70" s="49">
        <v>2.5</v>
      </c>
    </row>
    <row r="71" spans="1:10" s="109" customFormat="1" ht="22.5" customHeight="1" x14ac:dyDescent="0.25">
      <c r="A71" s="108"/>
      <c r="C71" s="116"/>
      <c r="D71" s="44" t="str">
        <f>D70</f>
        <v>Fri</v>
      </c>
      <c r="E71" s="45">
        <f>E70</f>
        <v>44393</v>
      </c>
      <c r="F71" s="120" t="s">
        <v>53</v>
      </c>
      <c r="G71" s="47">
        <v>9002</v>
      </c>
      <c r="H71" s="48" t="s">
        <v>57</v>
      </c>
      <c r="I71" s="47" t="s">
        <v>54</v>
      </c>
      <c r="J71" s="49">
        <v>4</v>
      </c>
    </row>
    <row r="72" spans="1:10" s="109" customFormat="1" ht="22.5" customHeight="1" x14ac:dyDescent="0.25">
      <c r="A72" s="108"/>
      <c r="C72" s="116"/>
      <c r="D72" s="44" t="str">
        <f t="shared" ref="D72:E73" si="11">D71</f>
        <v>Fri</v>
      </c>
      <c r="E72" s="45">
        <f t="shared" si="11"/>
        <v>44393</v>
      </c>
      <c r="F72" s="120" t="s">
        <v>53</v>
      </c>
      <c r="G72" s="47">
        <v>9002</v>
      </c>
      <c r="H72" s="48" t="s">
        <v>56</v>
      </c>
      <c r="I72" s="47" t="s">
        <v>54</v>
      </c>
      <c r="J72" s="49">
        <v>2</v>
      </c>
    </row>
    <row r="73" spans="1:10" s="109" customFormat="1" ht="22.5" customHeight="1" x14ac:dyDescent="0.25">
      <c r="A73" s="108"/>
      <c r="C73" s="116"/>
      <c r="D73" s="44" t="str">
        <f t="shared" si="11"/>
        <v>Fri</v>
      </c>
      <c r="E73" s="45">
        <f t="shared" si="11"/>
        <v>44393</v>
      </c>
      <c r="F73" s="46" t="s">
        <v>53</v>
      </c>
      <c r="G73" s="47">
        <v>9002</v>
      </c>
      <c r="H73" s="48" t="s">
        <v>107</v>
      </c>
      <c r="I73" s="47" t="s">
        <v>54</v>
      </c>
      <c r="J73" s="49">
        <v>1.5</v>
      </c>
    </row>
    <row r="74" spans="1:10" ht="22.5" customHeight="1" x14ac:dyDescent="0.25">
      <c r="A74" s="31" t="str">
        <f>IF(OR(C74="f",C74="u",C74="F",C74="U"),"",IF(OR(B74=1,B74=2,B74=3,B74=4,B74=5),1,""))</f>
        <v/>
      </c>
      <c r="B74" s="8">
        <f>WEEKDAY(E74,2)</f>
        <v>6</v>
      </c>
      <c r="C74" s="40"/>
      <c r="D74" s="33" t="str">
        <f>IF(B74=1,"Mo",IF(B74=2,"Tue",IF(B74=3,"Wed",IF(B74=4,"Thu",IF(B74=5,"Fri",IF(B74=6,"Sat",IF(B74=7,"Sun","")))))))</f>
        <v>Sat</v>
      </c>
      <c r="E74" s="34">
        <f>+E70+1</f>
        <v>44394</v>
      </c>
      <c r="F74" s="125" t="s">
        <v>53</v>
      </c>
      <c r="G74" s="66">
        <v>9002</v>
      </c>
      <c r="H74" s="67" t="s">
        <v>108</v>
      </c>
      <c r="I74" s="66" t="s">
        <v>58</v>
      </c>
      <c r="J74" s="107">
        <v>1.5</v>
      </c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7</v>
      </c>
      <c r="C75" s="40"/>
      <c r="D75" s="33" t="str">
        <f>IF(B75=1,"Mo",IF(B75=2,"Tue",IF(B75=3,"Wed",IF(B75=4,"Thu",IF(B75=5,"Fri",IF(B75=6,"Sat",IF(B75=7,"Sun","")))))))</f>
        <v>Sun</v>
      </c>
      <c r="E75" s="34">
        <f>+E74+1</f>
        <v>44395</v>
      </c>
      <c r="F75" s="65" t="s">
        <v>53</v>
      </c>
      <c r="G75" s="66">
        <v>9002</v>
      </c>
      <c r="H75" s="67" t="s">
        <v>59</v>
      </c>
      <c r="I75" s="66" t="s">
        <v>58</v>
      </c>
      <c r="J75" s="107">
        <v>1.5</v>
      </c>
    </row>
    <row r="76" spans="1:10" ht="22.5" customHeight="1" x14ac:dyDescent="0.25">
      <c r="A76" s="31">
        <f>IF(OR(C76="f",C76="u",C76="F",C76="U"),"",IF(OR(B76=1,B76=2,B76=3,B76=4,B76=5),1,""))</f>
        <v>1</v>
      </c>
      <c r="B76" s="8">
        <f>WEEKDAY(E76,2)</f>
        <v>1</v>
      </c>
      <c r="C76" s="40"/>
      <c r="D76" s="44" t="str">
        <f>IF(B76=1,"Mo",IF(B76=2,"Tue",IF(B76=3,"Wed",IF(B76=4,"Thu",IF(B76=5,"Fri",IF(B76=6,"Sat",IF(B76=7,"Sun","")))))))</f>
        <v>Mo</v>
      </c>
      <c r="E76" s="45">
        <f>+E75+1</f>
        <v>44396</v>
      </c>
      <c r="F76" s="46" t="s">
        <v>53</v>
      </c>
      <c r="G76" s="47">
        <v>9002</v>
      </c>
      <c r="H76" s="48" t="s">
        <v>60</v>
      </c>
      <c r="I76" s="47" t="s">
        <v>54</v>
      </c>
      <c r="J76" s="49">
        <v>2</v>
      </c>
    </row>
    <row r="77" spans="1:10" ht="22.5" customHeight="1" x14ac:dyDescent="0.25">
      <c r="A77" s="31"/>
      <c r="C77" s="40"/>
      <c r="D77" s="44" t="str">
        <f t="shared" ref="D77:E79" si="12">D76</f>
        <v>Mo</v>
      </c>
      <c r="E77" s="45">
        <f t="shared" si="12"/>
        <v>44396</v>
      </c>
      <c r="F77" s="46" t="s">
        <v>53</v>
      </c>
      <c r="G77" s="47">
        <v>9002</v>
      </c>
      <c r="H77" s="48" t="s">
        <v>66</v>
      </c>
      <c r="I77" s="47" t="s">
        <v>54</v>
      </c>
      <c r="J77" s="49">
        <v>2</v>
      </c>
    </row>
    <row r="78" spans="1:10" ht="22.5" customHeight="1" x14ac:dyDescent="0.25">
      <c r="A78" s="31"/>
      <c r="C78" s="40"/>
      <c r="D78" s="44" t="str">
        <f t="shared" si="12"/>
        <v>Mo</v>
      </c>
      <c r="E78" s="45">
        <f t="shared" si="12"/>
        <v>44396</v>
      </c>
      <c r="F78" s="46" t="s">
        <v>53</v>
      </c>
      <c r="G78" s="47">
        <v>9002</v>
      </c>
      <c r="H78" s="48" t="s">
        <v>110</v>
      </c>
      <c r="I78" s="47" t="s">
        <v>54</v>
      </c>
      <c r="J78" s="49">
        <v>2</v>
      </c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65</v>
      </c>
      <c r="I79" s="47" t="s">
        <v>54</v>
      </c>
      <c r="J79" s="49">
        <v>2</v>
      </c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2</v>
      </c>
      <c r="C80" s="40"/>
      <c r="D80" s="33" t="str">
        <f>IF(B80=1,"Mo",IF(B80=2,"Tue",IF(B80=3,"Wed",IF(B80=4,"Thu",IF(B80=5,"Fri",IF(B80=6,"Sat",IF(B80=7,"Sun","")))))))</f>
        <v>Tue</v>
      </c>
      <c r="E80" s="34">
        <f>+E76+1</f>
        <v>44397</v>
      </c>
      <c r="F80" s="35" t="s">
        <v>53</v>
      </c>
      <c r="G80" s="36">
        <v>9002</v>
      </c>
      <c r="H80" s="43" t="s">
        <v>67</v>
      </c>
      <c r="I80" s="66" t="s">
        <v>54</v>
      </c>
      <c r="J80" s="38">
        <v>2</v>
      </c>
    </row>
    <row r="81" spans="1:10" ht="22.5" customHeight="1" x14ac:dyDescent="0.25">
      <c r="A81" s="31"/>
      <c r="C81" s="40"/>
      <c r="D81" s="33" t="str">
        <f>D80</f>
        <v>Tue</v>
      </c>
      <c r="E81" s="34">
        <f>E80</f>
        <v>44397</v>
      </c>
      <c r="F81" s="35" t="s">
        <v>53</v>
      </c>
      <c r="G81" s="36">
        <v>9002</v>
      </c>
      <c r="H81" s="43" t="s">
        <v>68</v>
      </c>
      <c r="I81" s="66" t="s">
        <v>54</v>
      </c>
      <c r="J81" s="38">
        <v>2</v>
      </c>
    </row>
    <row r="82" spans="1:10" ht="22.5" customHeight="1" x14ac:dyDescent="0.25">
      <c r="A82" s="31"/>
      <c r="C82" s="40"/>
      <c r="D82" s="33" t="str">
        <f t="shared" ref="D82:E83" si="13">D81</f>
        <v>Tue</v>
      </c>
      <c r="E82" s="34">
        <f t="shared" si="13"/>
        <v>44397</v>
      </c>
      <c r="F82" s="35" t="s">
        <v>53</v>
      </c>
      <c r="G82" s="36">
        <v>9002</v>
      </c>
      <c r="H82" s="43" t="s">
        <v>69</v>
      </c>
      <c r="I82" s="66" t="s">
        <v>54</v>
      </c>
      <c r="J82" s="38">
        <v>1.5</v>
      </c>
    </row>
    <row r="83" spans="1:10" ht="22.5" customHeight="1" x14ac:dyDescent="0.25">
      <c r="A83" s="31"/>
      <c r="C83" s="40"/>
      <c r="D83" s="33" t="str">
        <f t="shared" si="13"/>
        <v>Tue</v>
      </c>
      <c r="E83" s="34">
        <f t="shared" si="13"/>
        <v>44397</v>
      </c>
      <c r="F83" s="35" t="s">
        <v>53</v>
      </c>
      <c r="G83" s="36">
        <v>9002</v>
      </c>
      <c r="H83" s="43" t="s">
        <v>91</v>
      </c>
      <c r="I83" s="66" t="s">
        <v>54</v>
      </c>
      <c r="J83" s="38">
        <v>2</v>
      </c>
    </row>
    <row r="84" spans="1:10" ht="22.5" customHeight="1" x14ac:dyDescent="0.25">
      <c r="A84" s="31">
        <f>IF(OR(C84="f",C84="u",C84="F",C84="U"),"",IF(OR(B84=1,B84=2,B84=3,B84=4,B84=5),1,""))</f>
        <v>1</v>
      </c>
      <c r="B84" s="8">
        <f>WEEKDAY(E84,2)</f>
        <v>3</v>
      </c>
      <c r="C84" s="40"/>
      <c r="D84" s="44" t="str">
        <f>IF(B84=1,"Mo",IF(B84=2,"Tue",IF(B84=3,"Wed",IF(B84=4,"Thu",IF(B84=5,"Fri",IF(B84=6,"Sat",IF(B84=7,"Sun","")))))))</f>
        <v>Wed</v>
      </c>
      <c r="E84" s="45">
        <f>+E80+1</f>
        <v>44398</v>
      </c>
      <c r="F84" s="46" t="s">
        <v>53</v>
      </c>
      <c r="G84" s="47">
        <v>9002</v>
      </c>
      <c r="H84" s="48" t="s">
        <v>78</v>
      </c>
      <c r="I84" s="47" t="s">
        <v>54</v>
      </c>
      <c r="J84" s="49">
        <v>1.5</v>
      </c>
    </row>
    <row r="85" spans="1:10" ht="22.5" customHeight="1" x14ac:dyDescent="0.25">
      <c r="A85" s="31"/>
      <c r="C85" s="40"/>
      <c r="D85" s="44" t="str">
        <f>D84</f>
        <v>Wed</v>
      </c>
      <c r="E85" s="45">
        <f>E84</f>
        <v>44398</v>
      </c>
      <c r="F85" s="46" t="s">
        <v>53</v>
      </c>
      <c r="G85" s="47">
        <v>9002</v>
      </c>
      <c r="H85" s="48" t="s">
        <v>79</v>
      </c>
      <c r="I85" s="47" t="s">
        <v>54</v>
      </c>
      <c r="J85" s="49">
        <v>1.5</v>
      </c>
    </row>
    <row r="86" spans="1:10" ht="22.5" customHeight="1" x14ac:dyDescent="0.25">
      <c r="A86" s="31"/>
      <c r="C86" s="40"/>
      <c r="D86" s="44" t="str">
        <f t="shared" ref="D86:E88" si="14">D85</f>
        <v>Wed</v>
      </c>
      <c r="E86" s="45">
        <f t="shared" si="14"/>
        <v>44398</v>
      </c>
      <c r="F86" s="46" t="s">
        <v>53</v>
      </c>
      <c r="G86" s="47">
        <v>9002</v>
      </c>
      <c r="H86" s="48" t="s">
        <v>80</v>
      </c>
      <c r="I86" s="47" t="s">
        <v>54</v>
      </c>
      <c r="J86" s="49">
        <v>2</v>
      </c>
    </row>
    <row r="87" spans="1:10" ht="22.5" customHeight="1" x14ac:dyDescent="0.25">
      <c r="A87" s="31"/>
      <c r="C87" s="40"/>
      <c r="D87" s="44" t="str">
        <f t="shared" si="14"/>
        <v>Wed</v>
      </c>
      <c r="E87" s="45">
        <f t="shared" si="14"/>
        <v>44398</v>
      </c>
      <c r="F87" s="46" t="s">
        <v>53</v>
      </c>
      <c r="G87" s="47">
        <v>9002</v>
      </c>
      <c r="H87" s="48" t="s">
        <v>81</v>
      </c>
      <c r="I87" s="47" t="s">
        <v>54</v>
      </c>
      <c r="J87" s="49">
        <v>1</v>
      </c>
    </row>
    <row r="88" spans="1:10" ht="22.5" customHeight="1" x14ac:dyDescent="0.25">
      <c r="A88" s="31"/>
      <c r="C88" s="40"/>
      <c r="D88" s="44" t="str">
        <f t="shared" si="14"/>
        <v>Wed</v>
      </c>
      <c r="E88" s="45">
        <f t="shared" si="14"/>
        <v>44398</v>
      </c>
      <c r="F88" s="46" t="s">
        <v>53</v>
      </c>
      <c r="G88" s="47">
        <v>9002</v>
      </c>
      <c r="H88" s="48" t="s">
        <v>98</v>
      </c>
      <c r="I88" s="47" t="s">
        <v>54</v>
      </c>
      <c r="J88" s="49">
        <v>1</v>
      </c>
    </row>
    <row r="89" spans="1:10" ht="22.5" customHeight="1" x14ac:dyDescent="0.25">
      <c r="A89" s="31">
        <f>IF(OR(C89="f",C89="u",C89="F",C89="U"),"",IF(OR(B89=1,B89=2,B89=3,B89=4,B89=5),1,""))</f>
        <v>1</v>
      </c>
      <c r="B89" s="8">
        <f>WEEKDAY(E89,2)</f>
        <v>4</v>
      </c>
      <c r="C89" s="40"/>
      <c r="D89" s="33" t="str">
        <f>IF(B89=1,"Mo",IF(B89=2,"Tue",IF(B89=3,"Wed",IF(B89=4,"Thu",IF(B89=5,"Fri",IF(B89=6,"Sat",IF(B89=7,"Sun","")))))))</f>
        <v>Thu</v>
      </c>
      <c r="E89" s="34">
        <f>+E84+1</f>
        <v>44399</v>
      </c>
      <c r="F89" s="35" t="s">
        <v>53</v>
      </c>
      <c r="G89" s="36">
        <v>9002</v>
      </c>
      <c r="H89" s="43" t="s">
        <v>92</v>
      </c>
      <c r="I89" s="36" t="s">
        <v>54</v>
      </c>
      <c r="J89" s="38">
        <v>2</v>
      </c>
    </row>
    <row r="90" spans="1:10" ht="22.5" customHeight="1" x14ac:dyDescent="0.25">
      <c r="A90" s="31"/>
      <c r="C90" s="40"/>
      <c r="D90" s="33" t="str">
        <f>D89</f>
        <v>Thu</v>
      </c>
      <c r="E90" s="34">
        <f>E89</f>
        <v>44399</v>
      </c>
      <c r="F90" s="35" t="s">
        <v>53</v>
      </c>
      <c r="G90" s="36">
        <v>9002</v>
      </c>
      <c r="H90" s="43" t="s">
        <v>72</v>
      </c>
      <c r="I90" s="36" t="s">
        <v>54</v>
      </c>
      <c r="J90" s="38">
        <v>1</v>
      </c>
    </row>
    <row r="91" spans="1:10" ht="22.5" customHeight="1" x14ac:dyDescent="0.25">
      <c r="A91" s="31"/>
      <c r="C91" s="40"/>
      <c r="D91" s="33" t="str">
        <f t="shared" ref="D91:E92" si="15">D90</f>
        <v>Thu</v>
      </c>
      <c r="E91" s="34">
        <f t="shared" si="15"/>
        <v>44399</v>
      </c>
      <c r="F91" s="35" t="s">
        <v>53</v>
      </c>
      <c r="G91" s="36">
        <v>9002</v>
      </c>
      <c r="H91" s="43" t="s">
        <v>93</v>
      </c>
      <c r="I91" s="36" t="s">
        <v>54</v>
      </c>
      <c r="J91" s="38">
        <v>2</v>
      </c>
    </row>
    <row r="92" spans="1:10" ht="22.5" customHeight="1" x14ac:dyDescent="0.25">
      <c r="A92" s="31"/>
      <c r="C92" s="40"/>
      <c r="D92" s="33" t="str">
        <f t="shared" si="15"/>
        <v>Thu</v>
      </c>
      <c r="E92" s="34">
        <f t="shared" si="15"/>
        <v>44399</v>
      </c>
      <c r="F92" s="35" t="s">
        <v>53</v>
      </c>
      <c r="G92" s="36">
        <v>9002</v>
      </c>
      <c r="H92" s="43" t="s">
        <v>96</v>
      </c>
      <c r="I92" s="36" t="s">
        <v>54</v>
      </c>
      <c r="J92" s="38">
        <v>1</v>
      </c>
    </row>
    <row r="93" spans="1:10" ht="22.5" customHeight="1" x14ac:dyDescent="0.25">
      <c r="A93" s="31">
        <f>IF(OR(C93="f",C93="u",C93="F",C93="U"),"",IF(OR(B93=1,B93=2,B93=3,B93=4,B93=5),1,""))</f>
        <v>1</v>
      </c>
      <c r="B93" s="8">
        <f>WEEKDAY(E93,2)</f>
        <v>5</v>
      </c>
      <c r="C93" s="40"/>
      <c r="D93" s="44" t="str">
        <f>IF(B93=1,"Mo",IF(B93=2,"Tue",IF(B93=3,"Wed",IF(B93=4,"Thu",IF(B93=5,"Fri",IF(B93=6,"Sat",IF(B93=7,"Sun","")))))))</f>
        <v>Fri</v>
      </c>
      <c r="E93" s="45">
        <f>+E89+1</f>
        <v>44400</v>
      </c>
      <c r="F93" s="46" t="s">
        <v>53</v>
      </c>
      <c r="G93" s="47">
        <v>9002</v>
      </c>
      <c r="H93" s="48" t="s">
        <v>61</v>
      </c>
      <c r="I93" s="47" t="s">
        <v>54</v>
      </c>
      <c r="J93" s="49">
        <v>2.5</v>
      </c>
    </row>
    <row r="94" spans="1:10" ht="22.5" customHeight="1" x14ac:dyDescent="0.25">
      <c r="A94" s="31"/>
      <c r="C94" s="40"/>
      <c r="D94" s="44" t="str">
        <f>D93</f>
        <v>Fri</v>
      </c>
      <c r="E94" s="45">
        <f>E93</f>
        <v>44400</v>
      </c>
      <c r="F94" s="46" t="s">
        <v>53</v>
      </c>
      <c r="G94" s="47">
        <v>9002</v>
      </c>
      <c r="H94" s="48" t="s">
        <v>62</v>
      </c>
      <c r="I94" s="47" t="s">
        <v>54</v>
      </c>
      <c r="J94" s="49">
        <v>2</v>
      </c>
    </row>
    <row r="95" spans="1:10" ht="22.5" customHeight="1" x14ac:dyDescent="0.25">
      <c r="A95" s="31"/>
      <c r="C95" s="40"/>
      <c r="D95" s="44" t="str">
        <f t="shared" ref="D95:E97" si="16">D94</f>
        <v>Fri</v>
      </c>
      <c r="E95" s="45">
        <f t="shared" si="16"/>
        <v>44400</v>
      </c>
      <c r="F95" s="46" t="s">
        <v>53</v>
      </c>
      <c r="G95" s="47">
        <v>9002</v>
      </c>
      <c r="H95" s="48" t="s">
        <v>64</v>
      </c>
      <c r="I95" s="47" t="s">
        <v>54</v>
      </c>
      <c r="J95" s="49">
        <v>1.5</v>
      </c>
    </row>
    <row r="96" spans="1:10" ht="22.5" customHeight="1" x14ac:dyDescent="0.25">
      <c r="A96" s="31"/>
      <c r="C96" s="40"/>
      <c r="D96" s="44" t="str">
        <f t="shared" si="16"/>
        <v>Fri</v>
      </c>
      <c r="E96" s="45">
        <f t="shared" si="16"/>
        <v>44400</v>
      </c>
      <c r="F96" s="46" t="s">
        <v>53</v>
      </c>
      <c r="G96" s="47">
        <v>9002</v>
      </c>
      <c r="H96" s="48" t="s">
        <v>63</v>
      </c>
      <c r="I96" s="47" t="s">
        <v>54</v>
      </c>
      <c r="J96" s="49">
        <v>1.5</v>
      </c>
    </row>
    <row r="97" spans="1:10" ht="22.5" customHeight="1" x14ac:dyDescent="0.25">
      <c r="A97" s="31"/>
      <c r="C97" s="40"/>
      <c r="D97" s="44" t="str">
        <f t="shared" si="16"/>
        <v>Fri</v>
      </c>
      <c r="E97" s="45">
        <f t="shared" si="16"/>
        <v>44400</v>
      </c>
      <c r="F97" s="46" t="s">
        <v>53</v>
      </c>
      <c r="G97" s="47">
        <v>9002</v>
      </c>
      <c r="H97" s="48" t="s">
        <v>73</v>
      </c>
      <c r="I97" s="47" t="s">
        <v>54</v>
      </c>
      <c r="J97" s="49">
        <v>1</v>
      </c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+E93+1</f>
        <v>44401</v>
      </c>
      <c r="F98" s="35" t="s">
        <v>53</v>
      </c>
      <c r="G98" s="36">
        <v>9002</v>
      </c>
      <c r="H98" s="43" t="s">
        <v>74</v>
      </c>
      <c r="I98" s="36" t="s">
        <v>58</v>
      </c>
      <c r="J98" s="38">
        <v>1</v>
      </c>
    </row>
    <row r="99" spans="1:10" ht="22.5" hidden="1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44402</v>
      </c>
      <c r="F99" s="35"/>
      <c r="G99" s="36"/>
      <c r="H99" s="43"/>
      <c r="I99" s="36"/>
      <c r="J99" s="38"/>
    </row>
    <row r="100" spans="1:10" ht="22.5" hidden="1" customHeight="1" x14ac:dyDescent="0.25">
      <c r="A100" s="31"/>
      <c r="C100" s="40"/>
      <c r="D100" s="33" t="str">
        <f>D99</f>
        <v>Sun</v>
      </c>
      <c r="E100" s="34">
        <f>E99</f>
        <v>44402</v>
      </c>
      <c r="F100" s="35"/>
      <c r="G100" s="36"/>
      <c r="H100" s="43"/>
      <c r="I100" s="36"/>
      <c r="J100" s="38"/>
    </row>
    <row r="101" spans="1:10" ht="22.5" hidden="1" customHeight="1" x14ac:dyDescent="0.25">
      <c r="A101" s="31"/>
      <c r="C101" s="40"/>
      <c r="D101" s="33" t="str">
        <f t="shared" ref="D101:E103" si="17">D100</f>
        <v>Sun</v>
      </c>
      <c r="E101" s="34">
        <f t="shared" si="17"/>
        <v>44402</v>
      </c>
      <c r="F101" s="35"/>
      <c r="G101" s="36"/>
      <c r="H101" s="43"/>
      <c r="I101" s="36"/>
      <c r="J101" s="38"/>
    </row>
    <row r="102" spans="1:10" ht="22.5" hidden="1" customHeight="1" x14ac:dyDescent="0.25">
      <c r="A102" s="31"/>
      <c r="C102" s="40"/>
      <c r="D102" s="33" t="str">
        <f t="shared" si="17"/>
        <v>Sun</v>
      </c>
      <c r="E102" s="34">
        <f t="shared" si="17"/>
        <v>44402</v>
      </c>
      <c r="F102" s="35"/>
      <c r="G102" s="36"/>
      <c r="H102" s="43"/>
      <c r="I102" s="36"/>
      <c r="J102" s="38"/>
    </row>
    <row r="103" spans="1:10" ht="22.5" hidden="1" customHeight="1" x14ac:dyDescent="0.25">
      <c r="A103" s="31"/>
      <c r="C103" s="40"/>
      <c r="D103" s="33" t="str">
        <f t="shared" si="17"/>
        <v>Sun</v>
      </c>
      <c r="E103" s="34">
        <f t="shared" si="17"/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1</v>
      </c>
      <c r="C104" s="40"/>
      <c r="D104" s="44" t="str">
        <f>IF(B104=1,"Mo",IF(B104=2,"Tue",IF(B104=3,"Wed",IF(B104=4,"Thu",IF(B104=5,"Fri",IF(B104=6,"Sat",IF(B104=7,"Sun","")))))))</f>
        <v>Mo</v>
      </c>
      <c r="E104" s="45">
        <f>+E99+1</f>
        <v>44403</v>
      </c>
      <c r="F104" s="46" t="s">
        <v>53</v>
      </c>
      <c r="G104" s="47">
        <v>9002</v>
      </c>
      <c r="H104" s="48" t="s">
        <v>90</v>
      </c>
      <c r="I104" s="47" t="s">
        <v>54</v>
      </c>
      <c r="J104" s="49">
        <v>2</v>
      </c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46" t="s">
        <v>53</v>
      </c>
      <c r="G105" s="47">
        <v>9002</v>
      </c>
      <c r="H105" s="48" t="s">
        <v>97</v>
      </c>
      <c r="I105" s="47" t="s">
        <v>54</v>
      </c>
      <c r="J105" s="49">
        <v>3</v>
      </c>
    </row>
    <row r="106" spans="1:10" ht="22.5" customHeight="1" x14ac:dyDescent="0.25">
      <c r="A106" s="31"/>
      <c r="C106" s="40"/>
      <c r="D106" s="44" t="str">
        <f t="shared" ref="D106:E107" si="18">D105</f>
        <v>Mo</v>
      </c>
      <c r="E106" s="45">
        <f t="shared" si="18"/>
        <v>44403</v>
      </c>
      <c r="F106" s="46" t="s">
        <v>53</v>
      </c>
      <c r="G106" s="47">
        <v>9002</v>
      </c>
      <c r="H106" s="48" t="s">
        <v>99</v>
      </c>
      <c r="I106" s="47" t="s">
        <v>54</v>
      </c>
      <c r="J106" s="49">
        <v>1</v>
      </c>
    </row>
    <row r="107" spans="1:10" ht="22.5" customHeight="1" x14ac:dyDescent="0.25">
      <c r="A107" s="31"/>
      <c r="C107" s="40"/>
      <c r="D107" s="44" t="str">
        <f t="shared" si="18"/>
        <v>Mo</v>
      </c>
      <c r="E107" s="45">
        <f t="shared" si="18"/>
        <v>44403</v>
      </c>
      <c r="F107" s="46" t="s">
        <v>53</v>
      </c>
      <c r="G107" s="47">
        <v>9002</v>
      </c>
      <c r="H107" s="48" t="s">
        <v>100</v>
      </c>
      <c r="I107" s="47" t="s">
        <v>54</v>
      </c>
      <c r="J107" s="49">
        <v>2.5</v>
      </c>
    </row>
    <row r="108" spans="1:10" ht="22.5" hidden="1" customHeight="1" x14ac:dyDescent="0.25">
      <c r="A108" s="31">
        <f>IF(OR(C108="f",C108="u",C108="F",C108="U"),"",IF(OR(B108=1,B108=2,B108=3,B108=4,B108=5),1,""))</f>
        <v>1</v>
      </c>
      <c r="B108" s="8">
        <f>WEEKDAY(E108,2)</f>
        <v>2</v>
      </c>
      <c r="C108" s="40"/>
      <c r="D108" s="33" t="str">
        <f>IF(B108=1,"Mo",IF(B108=2,"Tue",IF(B108=3,"Wed",IF(B108=4,"Thu",IF(B108=5,"Fri",IF(B108=6,"Sat",IF(B108=7,"Sun","")))))))</f>
        <v>Tue</v>
      </c>
      <c r="E108" s="34">
        <f>+E104+1</f>
        <v>44404</v>
      </c>
      <c r="F108" s="35"/>
      <c r="G108" s="36"/>
      <c r="H108" s="43"/>
      <c r="I108" s="36"/>
      <c r="J108" s="38"/>
    </row>
    <row r="109" spans="1:10" ht="22.5" customHeight="1" x14ac:dyDescent="0.25">
      <c r="A109" s="31"/>
      <c r="C109" s="40"/>
      <c r="D109" s="33" t="str">
        <f>D108</f>
        <v>Tue</v>
      </c>
      <c r="E109" s="34">
        <f>E108</f>
        <v>44404</v>
      </c>
      <c r="F109" s="35" t="s">
        <v>53</v>
      </c>
      <c r="G109" s="36">
        <v>9002</v>
      </c>
      <c r="H109" s="43" t="s">
        <v>106</v>
      </c>
      <c r="I109" s="36" t="s">
        <v>54</v>
      </c>
      <c r="J109" s="38">
        <v>1</v>
      </c>
    </row>
    <row r="110" spans="1:10" ht="22.5" customHeight="1" x14ac:dyDescent="0.25">
      <c r="A110" s="31"/>
      <c r="C110" s="40"/>
      <c r="D110" s="33" t="str">
        <f t="shared" ref="D110:E112" si="19">D109</f>
        <v>Tue</v>
      </c>
      <c r="E110" s="34">
        <f t="shared" si="19"/>
        <v>44404</v>
      </c>
      <c r="F110" s="35" t="s">
        <v>53</v>
      </c>
      <c r="G110" s="36">
        <v>9002</v>
      </c>
      <c r="H110" s="43" t="s">
        <v>71</v>
      </c>
      <c r="I110" s="36" t="s">
        <v>54</v>
      </c>
      <c r="J110" s="38">
        <v>1</v>
      </c>
    </row>
    <row r="111" spans="1:10" ht="22.5" customHeight="1" x14ac:dyDescent="0.25">
      <c r="A111" s="31"/>
      <c r="C111" s="40"/>
      <c r="D111" s="33" t="str">
        <f t="shared" si="19"/>
        <v>Tue</v>
      </c>
      <c r="E111" s="34">
        <f t="shared" si="19"/>
        <v>44404</v>
      </c>
      <c r="F111" s="35" t="s">
        <v>53</v>
      </c>
      <c r="G111" s="36">
        <v>9002</v>
      </c>
      <c r="H111" s="43" t="s">
        <v>77</v>
      </c>
      <c r="I111" s="36" t="s">
        <v>54</v>
      </c>
      <c r="J111" s="38">
        <v>1.5</v>
      </c>
    </row>
    <row r="112" spans="1:10" ht="22.5" customHeight="1" x14ac:dyDescent="0.25">
      <c r="A112" s="31"/>
      <c r="C112" s="40"/>
      <c r="D112" s="33" t="str">
        <f t="shared" si="19"/>
        <v>Tue</v>
      </c>
      <c r="E112" s="34">
        <f t="shared" si="19"/>
        <v>44404</v>
      </c>
      <c r="F112" s="35" t="s">
        <v>53</v>
      </c>
      <c r="G112" s="36">
        <v>9002</v>
      </c>
      <c r="H112" s="43" t="s">
        <v>94</v>
      </c>
      <c r="I112" s="36" t="s">
        <v>54</v>
      </c>
      <c r="J112" s="38">
        <v>3.5</v>
      </c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3</v>
      </c>
      <c r="C113" s="40"/>
      <c r="D113" s="44" t="str">
        <f>IF(B113=1,"Mo",IF(B113=2,"Tue",IF(B113=3,"Wed",IF(B113=4,"Thu",IF(B113=5,"Fri",IF(B113=6,"Sat",IF(B113=7,"Sun","")))))))</f>
        <v>Wed</v>
      </c>
      <c r="E113" s="45">
        <f>+E108+1</f>
        <v>44405</v>
      </c>
      <c r="F113" s="46" t="s">
        <v>53</v>
      </c>
      <c r="G113" s="47">
        <v>9002</v>
      </c>
      <c r="H113" s="90" t="s">
        <v>101</v>
      </c>
      <c r="I113" s="47" t="s">
        <v>58</v>
      </c>
      <c r="J113" s="49">
        <v>1.5</v>
      </c>
    </row>
    <row r="114" spans="1:10" ht="22.5" customHeight="1" x14ac:dyDescent="0.25">
      <c r="A114" s="31"/>
      <c r="C114" s="40"/>
      <c r="D114" s="44" t="str">
        <f>D113</f>
        <v>Wed</v>
      </c>
      <c r="E114" s="45">
        <f>E113</f>
        <v>44405</v>
      </c>
      <c r="F114" s="46" t="s">
        <v>53</v>
      </c>
      <c r="G114" s="47">
        <v>9002</v>
      </c>
      <c r="H114" s="90" t="s">
        <v>105</v>
      </c>
      <c r="I114" s="47" t="s">
        <v>58</v>
      </c>
      <c r="J114" s="49">
        <v>2</v>
      </c>
    </row>
    <row r="115" spans="1:10" ht="22.5" customHeight="1" x14ac:dyDescent="0.25">
      <c r="A115" s="31"/>
      <c r="C115" s="40"/>
      <c r="D115" s="44" t="str">
        <f t="shared" ref="D115:E115" si="20">D114</f>
        <v>Wed</v>
      </c>
      <c r="E115" s="45">
        <f t="shared" si="20"/>
        <v>44405</v>
      </c>
      <c r="F115" s="46" t="s">
        <v>53</v>
      </c>
      <c r="G115" s="47">
        <v>9002</v>
      </c>
      <c r="H115" s="90" t="s">
        <v>109</v>
      </c>
      <c r="I115" s="47" t="s">
        <v>58</v>
      </c>
      <c r="J115" s="49">
        <v>2</v>
      </c>
    </row>
    <row r="116" spans="1:10" ht="22.5" customHeight="1" x14ac:dyDescent="0.25">
      <c r="A116" s="31">
        <f>IF(OR(C116="f",C116="u",C116="F",C116="U"),"",IF(OR(B116=1,B116=2,B116=3,B116=4,B116=5),1,""))</f>
        <v>1</v>
      </c>
      <c r="B116" s="8">
        <f>WEEKDAY(E113+1,2)</f>
        <v>4</v>
      </c>
      <c r="C116" s="40"/>
      <c r="D116" s="33" t="str">
        <f>IF(B116=1,"Mo",IF(B116=2,"Tue",IF(B116=3,"Wed",IF(B116=4,"Thu",IF(B116=5,"Fri",IF(B116=6,"Sat",IF(B116=7,"Sun","")))))))</f>
        <v>Thu</v>
      </c>
      <c r="E116" s="34">
        <f>IF(MONTH(E113+1)&gt;MONTH(E113),"",E113+1)</f>
        <v>44406</v>
      </c>
      <c r="F116" s="35" t="s">
        <v>53</v>
      </c>
      <c r="G116" s="36">
        <v>9002</v>
      </c>
      <c r="H116" s="43" t="s">
        <v>82</v>
      </c>
      <c r="I116" s="36" t="s">
        <v>54</v>
      </c>
      <c r="J116" s="38">
        <v>4</v>
      </c>
    </row>
    <row r="117" spans="1:10" ht="22.5" customHeight="1" x14ac:dyDescent="0.25">
      <c r="A117" s="31"/>
      <c r="C117" s="40"/>
      <c r="D117" s="33" t="str">
        <f>D116</f>
        <v>Thu</v>
      </c>
      <c r="E117" s="34">
        <f>E116</f>
        <v>44406</v>
      </c>
      <c r="F117" s="35" t="s">
        <v>53</v>
      </c>
      <c r="G117" s="36">
        <v>9002</v>
      </c>
      <c r="H117" s="43" t="s">
        <v>70</v>
      </c>
      <c r="I117" s="36" t="s">
        <v>54</v>
      </c>
      <c r="J117" s="38">
        <v>3</v>
      </c>
    </row>
    <row r="118" spans="1:10" ht="22.5" customHeight="1" x14ac:dyDescent="0.25">
      <c r="A118" s="31"/>
      <c r="C118" s="40"/>
      <c r="D118" s="33" t="str">
        <f t="shared" ref="D118:E120" si="21">D117</f>
        <v>Thu</v>
      </c>
      <c r="E118" s="34">
        <f t="shared" si="21"/>
        <v>44406</v>
      </c>
      <c r="F118" s="35" t="s">
        <v>53</v>
      </c>
      <c r="G118" s="36">
        <v>9002</v>
      </c>
      <c r="H118" s="43" t="s">
        <v>76</v>
      </c>
      <c r="I118" s="36" t="s">
        <v>54</v>
      </c>
      <c r="J118" s="38">
        <v>1</v>
      </c>
    </row>
    <row r="119" spans="1:10" ht="22.5" customHeight="1" x14ac:dyDescent="0.25">
      <c r="A119" s="31"/>
      <c r="C119" s="40"/>
      <c r="D119" s="33" t="str">
        <f t="shared" si="21"/>
        <v>Thu</v>
      </c>
      <c r="E119" s="34">
        <f t="shared" si="21"/>
        <v>44406</v>
      </c>
      <c r="F119" s="35" t="s">
        <v>53</v>
      </c>
      <c r="G119" s="36">
        <v>9002</v>
      </c>
      <c r="H119" s="43" t="s">
        <v>86</v>
      </c>
      <c r="I119" s="36" t="s">
        <v>54</v>
      </c>
      <c r="J119" s="38">
        <v>2</v>
      </c>
    </row>
    <row r="120" spans="1:10" ht="21" customHeight="1" x14ac:dyDescent="0.25">
      <c r="A120" s="31"/>
      <c r="C120" s="40"/>
      <c r="D120" s="33" t="str">
        <f t="shared" si="21"/>
        <v>Thu</v>
      </c>
      <c r="E120" s="34">
        <f t="shared" si="21"/>
        <v>44406</v>
      </c>
      <c r="F120" s="35" t="s">
        <v>53</v>
      </c>
      <c r="G120" s="36">
        <v>9002</v>
      </c>
      <c r="H120" s="43" t="s">
        <v>95</v>
      </c>
      <c r="I120" s="36" t="s">
        <v>54</v>
      </c>
      <c r="J120" s="38">
        <v>1.5</v>
      </c>
    </row>
    <row r="121" spans="1:10" ht="21" customHeight="1" x14ac:dyDescent="0.25">
      <c r="A121" s="31">
        <f>IF(OR(C121="f",C121="u",C121="F",C121="U"),"",IF(OR(B121=1,B121=2,B121=3,B121=4,B121=5),1,""))</f>
        <v>1</v>
      </c>
      <c r="B121" s="8">
        <v>5</v>
      </c>
      <c r="C121" s="40"/>
      <c r="D121" s="44" t="str">
        <f>IF(B121=1,"Mo",IF(B121=2,"Tue",IF(B121=3,"Wed",IF(B121=4,"Thu",IF(B121=5,"Fri",IF(B121=6,"Sat",IF(B121=7,"Sun","")))))))</f>
        <v>Fri</v>
      </c>
      <c r="E121" s="45">
        <f>IF(MONTH(E116+1)&gt;MONTH(E116),"",E116+1)</f>
        <v>44407</v>
      </c>
      <c r="F121" s="46" t="s">
        <v>53</v>
      </c>
      <c r="G121" s="47">
        <v>9002</v>
      </c>
      <c r="H121" s="48" t="s">
        <v>75</v>
      </c>
      <c r="I121" s="47" t="s">
        <v>54</v>
      </c>
      <c r="J121" s="49">
        <v>1.5</v>
      </c>
    </row>
    <row r="122" spans="1:10" ht="21" customHeight="1" x14ac:dyDescent="0.25">
      <c r="C122" s="40"/>
      <c r="D122" s="44" t="str">
        <f>D121</f>
        <v>Fri</v>
      </c>
      <c r="E122" s="45">
        <f>IF(MONTH(E117+1)&gt;MONTH(E117),"",E117+1)</f>
        <v>44407</v>
      </c>
      <c r="F122" s="46" t="s">
        <v>53</v>
      </c>
      <c r="G122" s="47">
        <v>9002</v>
      </c>
      <c r="H122" s="48" t="s">
        <v>83</v>
      </c>
      <c r="I122" s="47" t="s">
        <v>54</v>
      </c>
      <c r="J122" s="49">
        <v>1.5</v>
      </c>
    </row>
    <row r="123" spans="1:10" ht="21" customHeight="1" x14ac:dyDescent="0.25">
      <c r="C123" s="40"/>
      <c r="D123" s="44" t="str">
        <f>D122</f>
        <v>Fri</v>
      </c>
      <c r="E123" s="45">
        <f>IF(MONTH(E118+1)&gt;MONTH(E118),"",E118+1)</f>
        <v>44407</v>
      </c>
      <c r="F123" s="46" t="s">
        <v>53</v>
      </c>
      <c r="G123" s="47">
        <v>9002</v>
      </c>
      <c r="H123" s="48" t="s">
        <v>84</v>
      </c>
      <c r="I123" s="47" t="s">
        <v>54</v>
      </c>
      <c r="J123" s="49">
        <v>1</v>
      </c>
    </row>
    <row r="124" spans="1:10" ht="21" customHeight="1" x14ac:dyDescent="0.25">
      <c r="C124" s="40"/>
      <c r="D124" s="44" t="str">
        <f>D123</f>
        <v>Fri</v>
      </c>
      <c r="E124" s="45">
        <f>IF(MONTH(E119+1)&gt;MONTH(E119),"",E119+1)</f>
        <v>44407</v>
      </c>
      <c r="F124" s="46" t="s">
        <v>53</v>
      </c>
      <c r="G124" s="47">
        <v>9002</v>
      </c>
      <c r="H124" s="48" t="s">
        <v>85</v>
      </c>
      <c r="I124" s="47" t="s">
        <v>54</v>
      </c>
      <c r="J124" s="49">
        <v>1.5</v>
      </c>
    </row>
    <row r="125" spans="1:10" ht="21" customHeight="1" x14ac:dyDescent="0.25">
      <c r="C125" s="40"/>
      <c r="D125" s="44" t="s">
        <v>87</v>
      </c>
      <c r="E125" s="45">
        <v>44407</v>
      </c>
      <c r="F125" s="46" t="s">
        <v>53</v>
      </c>
      <c r="G125" s="47">
        <v>9002</v>
      </c>
      <c r="H125" s="48" t="s">
        <v>88</v>
      </c>
      <c r="I125" s="47" t="s">
        <v>54</v>
      </c>
      <c r="J125" s="49">
        <v>1</v>
      </c>
    </row>
    <row r="126" spans="1:10" ht="21" customHeight="1" x14ac:dyDescent="0.25">
      <c r="C126" s="40"/>
      <c r="D126" s="44" t="s">
        <v>87</v>
      </c>
      <c r="E126" s="45">
        <v>44407</v>
      </c>
      <c r="F126" s="46" t="s">
        <v>53</v>
      </c>
      <c r="G126" s="47">
        <v>9002</v>
      </c>
      <c r="H126" s="48" t="s">
        <v>86</v>
      </c>
      <c r="I126" s="47" t="s">
        <v>54</v>
      </c>
      <c r="J126" s="49">
        <v>2</v>
      </c>
    </row>
    <row r="127" spans="1:10" ht="21" customHeight="1" x14ac:dyDescent="0.25">
      <c r="C127" s="40"/>
      <c r="D127" s="44" t="str">
        <f>D124</f>
        <v>Fri</v>
      </c>
      <c r="E127" s="45">
        <f>IF(MONTH(E120+1)&gt;MONTH(E120),"",E120+1)</f>
        <v>44407</v>
      </c>
      <c r="F127" s="46" t="s">
        <v>53</v>
      </c>
      <c r="G127" s="47">
        <v>9002</v>
      </c>
      <c r="H127" s="48" t="s">
        <v>89</v>
      </c>
      <c r="I127" s="47" t="s">
        <v>54</v>
      </c>
      <c r="J127" s="49">
        <v>1.5</v>
      </c>
    </row>
    <row r="128" spans="1:10" ht="22.5" customHeight="1" x14ac:dyDescent="0.25">
      <c r="A128" s="31" t="str">
        <f>IF(OR(C128="f",C128="u",C128="F",C128="U"),"",IF(OR(B128=1,B128=2,B128=3,B128=4,B128=5),1,""))</f>
        <v/>
      </c>
      <c r="B128" s="8">
        <f>WEEKDAY(E128,2)</f>
        <v>6</v>
      </c>
      <c r="C128" s="40"/>
      <c r="D128" s="33" t="str">
        <f>IF(B128=1,"Mo",IF(B128=2,"Tue",IF(B128=3,"Wed",IF(B128=4,"Thu",IF(B128=5,"Fri",IF(B128=6,"Sat",IF(B128=7,"Sun","")))))))</f>
        <v>Sat</v>
      </c>
      <c r="E128" s="34">
        <f>+E121+1</f>
        <v>44408</v>
      </c>
      <c r="F128" s="35" t="s">
        <v>53</v>
      </c>
      <c r="G128" s="36">
        <v>9002</v>
      </c>
      <c r="H128" s="43" t="s">
        <v>111</v>
      </c>
      <c r="I128" s="36" t="s">
        <v>54</v>
      </c>
      <c r="J128" s="38">
        <v>1</v>
      </c>
    </row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</sheetData>
  <mergeCells count="2">
    <mergeCell ref="D1:J1"/>
    <mergeCell ref="D4:E4"/>
  </mergeCells>
  <phoneticPr fontId="2" type="noConversion"/>
  <conditionalFormatting sqref="C11:C120">
    <cfRule type="expression" dxfId="167" priority="29" stopIfTrue="1">
      <formula>IF($A11=1,B11,)</formula>
    </cfRule>
    <cfRule type="expression" dxfId="166" priority="30" stopIfTrue="1">
      <formula>IF($A11="",B11,)</formula>
    </cfRule>
  </conditionalFormatting>
  <conditionalFormatting sqref="E11:E15">
    <cfRule type="expression" dxfId="165" priority="31" stopIfTrue="1">
      <formula>IF($A11="",B11,"")</formula>
    </cfRule>
  </conditionalFormatting>
  <conditionalFormatting sqref="E16:E120">
    <cfRule type="expression" dxfId="164" priority="32" stopIfTrue="1">
      <formula>IF($A16&lt;&gt;1,B16,"")</formula>
    </cfRule>
  </conditionalFormatting>
  <conditionalFormatting sqref="D11:D120">
    <cfRule type="expression" dxfId="163" priority="33" stopIfTrue="1">
      <formula>IF($A11="",B11,)</formula>
    </cfRule>
  </conditionalFormatting>
  <conditionalFormatting sqref="G11:G20 G22:G78 G80:G115">
    <cfRule type="expression" dxfId="162" priority="34" stopIfTrue="1">
      <formula>#REF!="Freelancer"</formula>
    </cfRule>
    <cfRule type="expression" dxfId="161" priority="35" stopIfTrue="1">
      <formula>#REF!="DTC Int. Staff"</formula>
    </cfRule>
  </conditionalFormatting>
  <conditionalFormatting sqref="G22 G33:G49 G60:G78 G84:G103 G113:G115">
    <cfRule type="expression" dxfId="160" priority="27" stopIfTrue="1">
      <formula>$F$5="Freelancer"</formula>
    </cfRule>
    <cfRule type="expression" dxfId="159" priority="28" stopIfTrue="1">
      <formula>$F$5="DTC Int. Staff"</formula>
    </cfRule>
  </conditionalFormatting>
  <conditionalFormatting sqref="G16:G20">
    <cfRule type="expression" dxfId="158" priority="25" stopIfTrue="1">
      <formula>#REF!="Freelancer"</formula>
    </cfRule>
    <cfRule type="expression" dxfId="157" priority="26" stopIfTrue="1">
      <formula>#REF!="DTC Int. Staff"</formula>
    </cfRule>
  </conditionalFormatting>
  <conditionalFormatting sqref="G16:G20">
    <cfRule type="expression" dxfId="156" priority="23" stopIfTrue="1">
      <formula>$F$5="Freelancer"</formula>
    </cfRule>
    <cfRule type="expression" dxfId="155" priority="24" stopIfTrue="1">
      <formula>$F$5="DTC Int. Staff"</formula>
    </cfRule>
  </conditionalFormatting>
  <conditionalFormatting sqref="G21">
    <cfRule type="expression" dxfId="154" priority="21" stopIfTrue="1">
      <formula>#REF!="Freelancer"</formula>
    </cfRule>
    <cfRule type="expression" dxfId="153" priority="22" stopIfTrue="1">
      <formula>#REF!="DTC Int. Staff"</formula>
    </cfRule>
  </conditionalFormatting>
  <conditionalFormatting sqref="G21">
    <cfRule type="expression" dxfId="152" priority="19" stopIfTrue="1">
      <formula>$F$5="Freelancer"</formula>
    </cfRule>
    <cfRule type="expression" dxfId="151" priority="20" stopIfTrue="1">
      <formula>$F$5="DTC Int. Staff"</formula>
    </cfRule>
  </conditionalFormatting>
  <conditionalFormatting sqref="C121:C127">
    <cfRule type="expression" dxfId="150" priority="16" stopIfTrue="1">
      <formula>IF($A121=1,B121,)</formula>
    </cfRule>
    <cfRule type="expression" dxfId="149" priority="17" stopIfTrue="1">
      <formula>IF($A121="",B121,)</formula>
    </cfRule>
  </conditionalFormatting>
  <conditionalFormatting sqref="D121:D127">
    <cfRule type="expression" dxfId="148" priority="18" stopIfTrue="1">
      <formula>IF($A121="",B121,)</formula>
    </cfRule>
  </conditionalFormatting>
  <conditionalFormatting sqref="E121:E127">
    <cfRule type="expression" dxfId="147" priority="15" stopIfTrue="1">
      <formula>IF($A121&lt;&gt;1,B121,"")</formula>
    </cfRule>
  </conditionalFormatting>
  <conditionalFormatting sqref="G55:G59">
    <cfRule type="expression" dxfId="146" priority="13" stopIfTrue="1">
      <formula>$F$5="Freelancer"</formula>
    </cfRule>
    <cfRule type="expression" dxfId="145" priority="14" stopIfTrue="1">
      <formula>$F$5="DTC Int. Staff"</formula>
    </cfRule>
  </conditionalFormatting>
  <conditionalFormatting sqref="G79">
    <cfRule type="expression" dxfId="144" priority="11" stopIfTrue="1">
      <formula>#REF!="Freelancer"</formula>
    </cfRule>
    <cfRule type="expression" dxfId="143" priority="12" stopIfTrue="1">
      <formula>#REF!="DTC Int. Staff"</formula>
    </cfRule>
  </conditionalFormatting>
  <conditionalFormatting sqref="G79">
    <cfRule type="expression" dxfId="142" priority="9" stopIfTrue="1">
      <formula>$F$5="Freelancer"</formula>
    </cfRule>
    <cfRule type="expression" dxfId="141" priority="10" stopIfTrue="1">
      <formula>$F$5="DTC Int. Staff"</formula>
    </cfRule>
  </conditionalFormatting>
  <conditionalFormatting sqref="G128">
    <cfRule type="expression" dxfId="140" priority="1" stopIfTrue="1">
      <formula>$F$5="Freelancer"</formula>
    </cfRule>
    <cfRule type="expression" dxfId="139" priority="2" stopIfTrue="1">
      <formula>$F$5="DTC Int. Staff"</formula>
    </cfRule>
  </conditionalFormatting>
  <conditionalFormatting sqref="C128">
    <cfRule type="expression" dxfId="138" priority="3" stopIfTrue="1">
      <formula>IF($A128=1,B128,)</formula>
    </cfRule>
    <cfRule type="expression" dxfId="137" priority="4" stopIfTrue="1">
      <formula>IF($A128="",B128,)</formula>
    </cfRule>
  </conditionalFormatting>
  <conditionalFormatting sqref="E128">
    <cfRule type="expression" dxfId="136" priority="5" stopIfTrue="1">
      <formula>IF($A128&lt;&gt;1,B128,"")</formula>
    </cfRule>
  </conditionalFormatting>
  <conditionalFormatting sqref="D128">
    <cfRule type="expression" dxfId="135" priority="6" stopIfTrue="1">
      <formula>IF($A128="",B128,)</formula>
    </cfRule>
  </conditionalFormatting>
  <conditionalFormatting sqref="G128">
    <cfRule type="expression" dxfId="134" priority="7" stopIfTrue="1">
      <formula>#REF!="Freelancer"</formula>
    </cfRule>
    <cfRule type="expression" dxfId="13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60"/>
  <sheetViews>
    <sheetView showGridLines="0" tabSelected="1" topLeftCell="D121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0" ht="13.5" customHeight="1" x14ac:dyDescent="0.25">
      <c r="D2" s="9"/>
      <c r="E2" s="9"/>
      <c r="F2" s="9"/>
      <c r="G2" s="9"/>
      <c r="H2" s="121"/>
      <c r="I2" s="9"/>
      <c r="J2" s="10"/>
    </row>
    <row r="3" spans="1:10" ht="20.25" customHeight="1" x14ac:dyDescent="0.25">
      <c r="D3" s="11" t="s">
        <v>0</v>
      </c>
      <c r="E3" s="12"/>
      <c r="F3" s="13" t="s">
        <v>102</v>
      </c>
      <c r="G3" s="14"/>
      <c r="I3" s="15"/>
      <c r="J3" s="15"/>
    </row>
    <row r="4" spans="1:10" ht="20.25" customHeight="1" x14ac:dyDescent="0.25">
      <c r="D4" s="186" t="s">
        <v>8</v>
      </c>
      <c r="E4" s="187"/>
      <c r="F4" s="13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104</v>
      </c>
      <c r="G5" s="14"/>
      <c r="I5" s="15"/>
      <c r="J5" s="15"/>
    </row>
    <row r="6" spans="1:10" ht="20.25" customHeight="1" x14ac:dyDescent="0.25">
      <c r="E6" s="15"/>
      <c r="F6" s="15"/>
      <c r="G6" s="15"/>
      <c r="H6" s="122"/>
      <c r="I6" s="18"/>
      <c r="J6" s="19"/>
    </row>
    <row r="7" spans="1:10" ht="29" x14ac:dyDescent="0.25">
      <c r="G7" s="20"/>
      <c r="H7" s="122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3"/>
      <c r="I8" s="24">
        <f>SUM(J10:J126)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22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4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131">
        <f>+D10</f>
        <v>44409</v>
      </c>
      <c r="F11" s="36"/>
      <c r="G11" s="35"/>
      <c r="H11" s="43"/>
      <c r="I11" s="36"/>
      <c r="J11" s="85"/>
    </row>
    <row r="12" spans="1:10" s="69" customFormat="1" ht="22.5" customHeight="1" x14ac:dyDescent="0.25">
      <c r="A12" s="31">
        <f>IF(OR(C12="f",C12="u",C12="F",C12="U"),"",IF(OR(B12=1,B12=2,B12=3,B12=4,B12=5),1,""))</f>
        <v>1</v>
      </c>
      <c r="B12" s="69">
        <f>WEEKDAY(E12,2)</f>
        <v>1</v>
      </c>
      <c r="C12" s="78"/>
      <c r="D12" s="74" t="str">
        <f>IF(B12=1,"Mo",IF(B12=2,"Tue",IF(B12=3,"Wed",IF(B12=4,"Thu",IF(B12=5,"Fri",IF(B12=6,"Sat",IF(B12=7,"Sun","")))))))</f>
        <v>Mo</v>
      </c>
      <c r="E12" s="131">
        <f>+E11+1</f>
        <v>44410</v>
      </c>
      <c r="F12" s="132"/>
      <c r="G12" s="135">
        <v>9009</v>
      </c>
      <c r="H12" s="67" t="s">
        <v>112</v>
      </c>
      <c r="I12" s="66" t="s">
        <v>54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53</v>
      </c>
      <c r="G13" s="66">
        <v>9002</v>
      </c>
      <c r="H13" s="67" t="s">
        <v>183</v>
      </c>
      <c r="I13" s="66" t="s">
        <v>54</v>
      </c>
      <c r="J13" s="87">
        <v>5</v>
      </c>
    </row>
    <row r="14" spans="1:10" ht="22.5" customHeight="1" x14ac:dyDescent="0.25">
      <c r="A14" s="31"/>
      <c r="C14" s="76"/>
      <c r="D14" s="74" t="str">
        <f t="shared" ref="D14:E14" si="0">D13</f>
        <v>Mo</v>
      </c>
      <c r="E14" s="34">
        <f t="shared" si="0"/>
        <v>44410</v>
      </c>
      <c r="F14" s="65" t="s">
        <v>53</v>
      </c>
      <c r="G14" s="66">
        <v>9002</v>
      </c>
      <c r="H14" s="67" t="s">
        <v>190</v>
      </c>
      <c r="I14" s="66" t="s">
        <v>54</v>
      </c>
      <c r="J14" s="87">
        <v>1</v>
      </c>
    </row>
    <row r="15" spans="1:10" ht="22.5" customHeight="1" x14ac:dyDescent="0.25">
      <c r="A15" s="31">
        <f>IF(OR(C15="f",C15="u",C15="F",C15="U"),"",IF(OR(B15=1,B15=2,B15=3,B15=4,B15=5),1,""))</f>
        <v>1</v>
      </c>
      <c r="B15" s="8">
        <f>WEEKDAY(E15,2)</f>
        <v>2</v>
      </c>
      <c r="C15" s="76"/>
      <c r="D15" s="77" t="str">
        <f>IF(B15=1,"Mo",IF(B15=2,"Tue",IF(B15=3,"Wed",IF(B15=4,"Thu",IF(B15=5,"Fri",IF(B15=6,"Sat",IF(B15=7,"Sun","")))))))</f>
        <v>Tue</v>
      </c>
      <c r="E15" s="45">
        <f>+E12+1</f>
        <v>44411</v>
      </c>
      <c r="F15" s="65" t="s">
        <v>53</v>
      </c>
      <c r="G15" s="66">
        <v>9002</v>
      </c>
      <c r="H15" s="48" t="s">
        <v>115</v>
      </c>
      <c r="I15" s="47" t="s">
        <v>54</v>
      </c>
      <c r="J15" s="86">
        <v>0.5</v>
      </c>
    </row>
    <row r="16" spans="1:10" ht="22.5" customHeight="1" x14ac:dyDescent="0.25">
      <c r="A16" s="31"/>
      <c r="C16" s="76"/>
      <c r="D16" s="77" t="str">
        <f>D15</f>
        <v>Tue</v>
      </c>
      <c r="E16" s="45">
        <f>E15</f>
        <v>44411</v>
      </c>
      <c r="F16" s="65" t="s">
        <v>53</v>
      </c>
      <c r="G16" s="66">
        <v>9002</v>
      </c>
      <c r="H16" s="48" t="s">
        <v>116</v>
      </c>
      <c r="I16" s="47" t="s">
        <v>54</v>
      </c>
      <c r="J16" s="86">
        <v>1.5</v>
      </c>
    </row>
    <row r="17" spans="1:10" ht="22.5" customHeight="1" x14ac:dyDescent="0.25">
      <c r="A17" s="31"/>
      <c r="C17" s="76"/>
      <c r="D17" s="77" t="str">
        <f t="shared" ref="D17:E19" si="1">D16</f>
        <v>Tue</v>
      </c>
      <c r="E17" s="45">
        <f t="shared" si="1"/>
        <v>44411</v>
      </c>
      <c r="F17" s="65" t="s">
        <v>53</v>
      </c>
      <c r="G17" s="66">
        <v>9002</v>
      </c>
      <c r="H17" s="48" t="s">
        <v>185</v>
      </c>
      <c r="I17" s="47" t="s">
        <v>54</v>
      </c>
      <c r="J17" s="86">
        <v>3</v>
      </c>
    </row>
    <row r="18" spans="1:10" ht="22.5" customHeight="1" x14ac:dyDescent="0.25">
      <c r="A18" s="31"/>
      <c r="C18" s="76"/>
      <c r="D18" s="77" t="str">
        <f t="shared" si="1"/>
        <v>Tue</v>
      </c>
      <c r="E18" s="45">
        <f t="shared" si="1"/>
        <v>44411</v>
      </c>
      <c r="F18" s="65" t="s">
        <v>53</v>
      </c>
      <c r="G18" s="66">
        <v>9002</v>
      </c>
      <c r="H18" s="48" t="s">
        <v>184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si="1"/>
        <v>Tue</v>
      </c>
      <c r="E19" s="45">
        <f t="shared" si="1"/>
        <v>44411</v>
      </c>
      <c r="F19" s="65" t="s">
        <v>53</v>
      </c>
      <c r="G19" s="66">
        <v>9002</v>
      </c>
      <c r="H19" s="67" t="s">
        <v>117</v>
      </c>
      <c r="I19" s="47" t="s">
        <v>54</v>
      </c>
      <c r="J19" s="86">
        <v>1</v>
      </c>
    </row>
    <row r="20" spans="1:10" ht="22.5" customHeight="1" x14ac:dyDescent="0.25">
      <c r="A20" s="31">
        <f>IF(OR(C20="f",C20="u",C20="F",C20="U"),"",IF(OR(B20=1,B20=2,B20=3,B20=4,B20=5),1,""))</f>
        <v>1</v>
      </c>
      <c r="B20" s="8">
        <f>WEEKDAY(E20,2)</f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>+E15+1</f>
        <v>44412</v>
      </c>
      <c r="F20" s="65" t="s">
        <v>53</v>
      </c>
      <c r="G20" s="66">
        <v>9002</v>
      </c>
      <c r="H20" s="67" t="s">
        <v>118</v>
      </c>
      <c r="I20" s="66" t="s">
        <v>54</v>
      </c>
      <c r="J20" s="87">
        <v>0.5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 t="s">
        <v>53</v>
      </c>
      <c r="G21" s="66">
        <v>9002</v>
      </c>
      <c r="H21" s="67" t="s">
        <v>119</v>
      </c>
      <c r="I21" s="66" t="s">
        <v>54</v>
      </c>
      <c r="J21" s="87">
        <v>2.5</v>
      </c>
    </row>
    <row r="22" spans="1:10" ht="22.5" customHeight="1" x14ac:dyDescent="0.25">
      <c r="A22" s="31"/>
      <c r="C22" s="76"/>
      <c r="D22" s="74" t="str">
        <f t="shared" ref="D22:E24" si="2">D21</f>
        <v>Wed</v>
      </c>
      <c r="E22" s="34">
        <f t="shared" si="2"/>
        <v>44412</v>
      </c>
      <c r="F22" s="65" t="s">
        <v>53</v>
      </c>
      <c r="G22" s="66">
        <v>9002</v>
      </c>
      <c r="H22" s="67" t="s">
        <v>120</v>
      </c>
      <c r="I22" s="66" t="s">
        <v>54</v>
      </c>
      <c r="J22" s="87">
        <v>2.5</v>
      </c>
    </row>
    <row r="23" spans="1:10" ht="22.5" customHeight="1" x14ac:dyDescent="0.25">
      <c r="A23" s="31"/>
      <c r="C23" s="76"/>
      <c r="D23" s="74" t="str">
        <f t="shared" si="2"/>
        <v>Wed</v>
      </c>
      <c r="E23" s="34">
        <f t="shared" si="2"/>
        <v>44412</v>
      </c>
      <c r="F23" s="65" t="s">
        <v>53</v>
      </c>
      <c r="G23" s="66">
        <v>9002</v>
      </c>
      <c r="H23" s="67" t="s">
        <v>121</v>
      </c>
      <c r="I23" s="66" t="s">
        <v>54</v>
      </c>
      <c r="J23" s="87">
        <v>2</v>
      </c>
    </row>
    <row r="24" spans="1:10" ht="22.5" customHeight="1" x14ac:dyDescent="0.25">
      <c r="A24" s="31"/>
      <c r="C24" s="76"/>
      <c r="D24" s="74" t="str">
        <f t="shared" si="2"/>
        <v>Wed</v>
      </c>
      <c r="E24" s="34">
        <f t="shared" si="2"/>
        <v>44412</v>
      </c>
      <c r="F24" s="65" t="s">
        <v>53</v>
      </c>
      <c r="G24" s="66">
        <v>9002</v>
      </c>
      <c r="H24" s="23" t="s">
        <v>186</v>
      </c>
      <c r="I24" s="66" t="s">
        <v>54</v>
      </c>
      <c r="J24" s="87">
        <v>1</v>
      </c>
    </row>
    <row r="25" spans="1:10" ht="22.5" customHeight="1" x14ac:dyDescent="0.25">
      <c r="A25" s="31">
        <f>IF(OR(C25="f",C25="u",C25="F",C25="U"),"",IF(OR(B25=1,B25=2,B25=3,B25=4,B25=5),1,""))</f>
        <v>1</v>
      </c>
      <c r="B25" s="8">
        <f>WEEKDAY(E25,2)</f>
        <v>4</v>
      </c>
      <c r="C25" s="76"/>
      <c r="D25" s="77" t="str">
        <f>IF(B25=1,"Mo",IF(B25=2,"Tue",IF(B25=3,"Wed",IF(B25=4,"Thu",IF(B25=5,"Fri",IF(B25=6,"Sat",IF(B25=7,"Sun","")))))))</f>
        <v>Thu</v>
      </c>
      <c r="E25" s="45">
        <f>+E20+1</f>
        <v>44413</v>
      </c>
      <c r="F25" s="65" t="s">
        <v>53</v>
      </c>
      <c r="G25" s="66">
        <v>9002</v>
      </c>
      <c r="H25" s="48" t="s">
        <v>122</v>
      </c>
      <c r="I25" s="66" t="s">
        <v>54</v>
      </c>
      <c r="J25" s="86">
        <v>0.5</v>
      </c>
    </row>
    <row r="26" spans="1:10" ht="22.5" customHeight="1" x14ac:dyDescent="0.25">
      <c r="A26" s="31"/>
      <c r="C26" s="76"/>
      <c r="D26" s="77" t="str">
        <f t="shared" ref="D26:E29" si="3">D25</f>
        <v>Thu</v>
      </c>
      <c r="E26" s="45">
        <f t="shared" si="3"/>
        <v>44413</v>
      </c>
      <c r="F26" s="65" t="s">
        <v>53</v>
      </c>
      <c r="G26" s="66">
        <v>9002</v>
      </c>
      <c r="H26" s="48" t="s">
        <v>187</v>
      </c>
      <c r="I26" s="66" t="s">
        <v>54</v>
      </c>
      <c r="J26" s="86">
        <v>2</v>
      </c>
    </row>
    <row r="27" spans="1:10" ht="22.5" customHeight="1" x14ac:dyDescent="0.25">
      <c r="A27" s="31"/>
      <c r="C27" s="76"/>
      <c r="D27" s="77" t="str">
        <f t="shared" si="3"/>
        <v>Thu</v>
      </c>
      <c r="E27" s="45">
        <f t="shared" si="3"/>
        <v>44413</v>
      </c>
      <c r="F27" s="65" t="s">
        <v>53</v>
      </c>
      <c r="G27" s="66">
        <v>9002</v>
      </c>
      <c r="H27" s="48" t="s">
        <v>188</v>
      </c>
      <c r="I27" s="66" t="s">
        <v>54</v>
      </c>
      <c r="J27" s="86">
        <v>1.5</v>
      </c>
    </row>
    <row r="28" spans="1:10" ht="22.5" customHeight="1" x14ac:dyDescent="0.25">
      <c r="A28" s="31"/>
      <c r="C28" s="76"/>
      <c r="D28" s="77" t="str">
        <f t="shared" si="3"/>
        <v>Thu</v>
      </c>
      <c r="E28" s="45">
        <f t="shared" si="3"/>
        <v>44413</v>
      </c>
      <c r="F28" s="65" t="s">
        <v>53</v>
      </c>
      <c r="G28" s="66">
        <v>9002</v>
      </c>
      <c r="H28" s="48" t="s">
        <v>189</v>
      </c>
      <c r="I28" s="66" t="s">
        <v>54</v>
      </c>
      <c r="J28" s="86">
        <v>1</v>
      </c>
    </row>
    <row r="29" spans="1:10" ht="22.5" customHeight="1" x14ac:dyDescent="0.25">
      <c r="A29" s="31"/>
      <c r="C29" s="76"/>
      <c r="D29" s="77" t="str">
        <f t="shared" si="3"/>
        <v>Thu</v>
      </c>
      <c r="E29" s="45">
        <f t="shared" si="3"/>
        <v>44413</v>
      </c>
      <c r="F29" s="65" t="s">
        <v>53</v>
      </c>
      <c r="G29" s="66">
        <v>9002</v>
      </c>
      <c r="H29" s="48" t="s">
        <v>191</v>
      </c>
      <c r="I29" s="66" t="s">
        <v>54</v>
      </c>
      <c r="J29" s="86">
        <v>2</v>
      </c>
    </row>
    <row r="30" spans="1:10" ht="22.5" customHeight="1" x14ac:dyDescent="0.25">
      <c r="A30" s="31">
        <f>IF(OR(C30="f",C30="u",C30="F",C30="U"),"",IF(OR(B30=1,B30=2,B30=3,B30=4,B30=5),1,""))</f>
        <v>1</v>
      </c>
      <c r="B30" s="8">
        <f>WEEKDAY(E30,2)</f>
        <v>5</v>
      </c>
      <c r="C30" s="76"/>
      <c r="D30" s="74" t="str">
        <f>IF(B30=1,"Mo",IF(B30=2,"Tue",IF(B30=3,"Wed",IF(B30=4,"Thu",IF(B30=5,"Fri",IF(B30=6,"Sat",IF(B30=7,"Sun","")))))))</f>
        <v>Fri</v>
      </c>
      <c r="E30" s="34">
        <f>+E25+1</f>
        <v>44414</v>
      </c>
      <c r="F30" s="65" t="s">
        <v>53</v>
      </c>
      <c r="G30" s="66">
        <v>9002</v>
      </c>
      <c r="H30" s="50" t="s">
        <v>193</v>
      </c>
      <c r="I30" s="66" t="s">
        <v>54</v>
      </c>
      <c r="J30" s="85">
        <v>1</v>
      </c>
    </row>
    <row r="31" spans="1:10" ht="22.5" customHeight="1" x14ac:dyDescent="0.25">
      <c r="A31" s="31"/>
      <c r="C31" s="76"/>
      <c r="D31" s="74" t="str">
        <f t="shared" ref="D31:E31" si="4">D30</f>
        <v>Fri</v>
      </c>
      <c r="E31" s="34">
        <f t="shared" si="4"/>
        <v>44414</v>
      </c>
      <c r="F31" s="65" t="s">
        <v>53</v>
      </c>
      <c r="G31" s="66">
        <v>9002</v>
      </c>
      <c r="H31" s="50" t="s">
        <v>194</v>
      </c>
      <c r="I31" s="66" t="s">
        <v>54</v>
      </c>
      <c r="J31" s="85">
        <v>2</v>
      </c>
    </row>
    <row r="32" spans="1:10" ht="27" customHeight="1" x14ac:dyDescent="0.25">
      <c r="A32" s="31" t="str">
        <f>IF(OR(C32="f",C32="u",C32="F",C32="U"),"",IF(OR(B32=1,B32=2,B32=3,B32=4,B32=5),1,""))</f>
        <v/>
      </c>
      <c r="B32" s="8">
        <f>WEEKDAY(E32,2)</f>
        <v>6</v>
      </c>
      <c r="C32" s="76"/>
      <c r="D32" s="77" t="str">
        <f>IF(B32=1,"Mo",IF(B32=2,"Tue",IF(B32=3,"Wed",IF(B32=4,"Thu",IF(B32=5,"Fri",IF(B32=6,"Sat",IF(B32=7,"Sun","")))))))</f>
        <v>Sat</v>
      </c>
      <c r="E32" s="45">
        <f>+E30+1</f>
        <v>44415</v>
      </c>
      <c r="F32" s="65" t="s">
        <v>53</v>
      </c>
      <c r="G32" s="66">
        <v>9002</v>
      </c>
      <c r="H32" s="48" t="s">
        <v>192</v>
      </c>
      <c r="I32" s="126" t="s">
        <v>123</v>
      </c>
      <c r="J32" s="86">
        <v>0.5</v>
      </c>
    </row>
    <row r="33" spans="1:10" s="69" customFormat="1" ht="22.5" customHeight="1" x14ac:dyDescent="0.25">
      <c r="A33" s="31" t="str">
        <f>IF(OR(C33="f",C33="u",C33="F",C33="U"),"",IF(OR(B33=1,B33=2,B33=3,B33=4,B33=5),1,""))</f>
        <v/>
      </c>
      <c r="B33" s="69">
        <f>WEEKDAY(E33,2)</f>
        <v>7</v>
      </c>
      <c r="C33" s="78"/>
      <c r="D33" s="74" t="str">
        <f>IF(B33=1,"Mo",IF(B33=2,"Tue",IF(B33=3,"Wed",IF(B33=4,"Thu",IF(B33=5,"Fri",IF(B33=6,"Sat",IF(B33=7,"Sun","")))))))</f>
        <v>Sun</v>
      </c>
      <c r="E33" s="34">
        <f>+E32+1</f>
        <v>44416</v>
      </c>
      <c r="F33" s="65" t="s">
        <v>53</v>
      </c>
      <c r="G33" s="66">
        <v>9002</v>
      </c>
      <c r="H33" s="67" t="s">
        <v>205</v>
      </c>
      <c r="I33" s="141" t="s">
        <v>123</v>
      </c>
      <c r="J33" s="87">
        <v>5</v>
      </c>
    </row>
    <row r="34" spans="1:10" ht="22.5" customHeight="1" x14ac:dyDescent="0.25">
      <c r="A34" s="31">
        <f>IF(OR(C34="f",C34="u",C34="F",C34="U"),"",IF(OR(B34=1,B34=2,B34=3,B34=4,B34=5),1,""))</f>
        <v>1</v>
      </c>
      <c r="B34" s="8">
        <f>WEEKDAY(E34,2)</f>
        <v>1</v>
      </c>
      <c r="C34" s="76"/>
      <c r="D34" s="74" t="str">
        <f>IF(B34=1,"Mo",IF(B34=2,"Tue",IF(B34=3,"Wed",IF(B34=4,"Thu",IF(B34=5,"Fri",IF(B34=6,"Sat",IF(B34=7,"Sun","")))))))</f>
        <v>Mo</v>
      </c>
      <c r="E34" s="34">
        <f>+E33+1</f>
        <v>44417</v>
      </c>
      <c r="F34" s="65" t="s">
        <v>53</v>
      </c>
      <c r="G34" s="66">
        <v>9002</v>
      </c>
      <c r="H34" s="67" t="s">
        <v>124</v>
      </c>
      <c r="I34" s="66" t="s">
        <v>54</v>
      </c>
      <c r="J34" s="87">
        <v>1</v>
      </c>
    </row>
    <row r="35" spans="1:10" ht="22.5" customHeight="1" x14ac:dyDescent="0.25">
      <c r="A35" s="31"/>
      <c r="C35" s="76"/>
      <c r="D35" s="74" t="str">
        <f>D34</f>
        <v>Mo</v>
      </c>
      <c r="E35" s="34">
        <f>E34</f>
        <v>44417</v>
      </c>
      <c r="F35" s="65" t="s">
        <v>53</v>
      </c>
      <c r="G35" s="66">
        <v>9002</v>
      </c>
      <c r="H35" s="67" t="s">
        <v>195</v>
      </c>
      <c r="I35" s="66" t="s">
        <v>54</v>
      </c>
      <c r="J35" s="87">
        <v>1</v>
      </c>
    </row>
    <row r="36" spans="1:10" ht="22.5" customHeight="1" x14ac:dyDescent="0.25">
      <c r="A36" s="31"/>
      <c r="C36" s="76"/>
      <c r="D36" s="74" t="str">
        <f t="shared" ref="D36:E38" si="5">D35</f>
        <v>Mo</v>
      </c>
      <c r="E36" s="34">
        <f t="shared" si="5"/>
        <v>44417</v>
      </c>
      <c r="F36" s="65" t="s">
        <v>53</v>
      </c>
      <c r="G36" s="66">
        <v>9002</v>
      </c>
      <c r="H36" s="67" t="s">
        <v>125</v>
      </c>
      <c r="I36" s="66" t="s">
        <v>54</v>
      </c>
      <c r="J36" s="87">
        <v>1</v>
      </c>
    </row>
    <row r="37" spans="1:10" ht="22.5" customHeight="1" x14ac:dyDescent="0.25">
      <c r="A37" s="31"/>
      <c r="C37" s="76"/>
      <c r="D37" s="74" t="str">
        <f t="shared" si="5"/>
        <v>Mo</v>
      </c>
      <c r="E37" s="34">
        <f t="shared" si="5"/>
        <v>44417</v>
      </c>
      <c r="F37" s="65" t="s">
        <v>53</v>
      </c>
      <c r="G37" s="66">
        <v>9002</v>
      </c>
      <c r="H37" s="67" t="s">
        <v>126</v>
      </c>
      <c r="I37" s="66" t="s">
        <v>54</v>
      </c>
      <c r="J37" s="87">
        <v>1</v>
      </c>
    </row>
    <row r="38" spans="1:10" ht="22.5" customHeight="1" x14ac:dyDescent="0.25">
      <c r="A38" s="31"/>
      <c r="C38" s="76"/>
      <c r="D38" s="74" t="str">
        <f t="shared" si="5"/>
        <v>Mo</v>
      </c>
      <c r="E38" s="34">
        <f t="shared" si="5"/>
        <v>44417</v>
      </c>
      <c r="F38" s="65" t="s">
        <v>53</v>
      </c>
      <c r="G38" s="66">
        <v>9002</v>
      </c>
      <c r="H38" s="67" t="s">
        <v>150</v>
      </c>
      <c r="I38" s="66" t="s">
        <v>54</v>
      </c>
      <c r="J38" s="87">
        <v>1</v>
      </c>
    </row>
    <row r="39" spans="1:10" s="69" customFormat="1" ht="22.5" customHeight="1" x14ac:dyDescent="0.25">
      <c r="A39" s="31">
        <f>IF(OR(C39="f",C39="u",C39="F",C39="U"),"",IF(OR(B39=1,B39=2,B39=3,B39=4,B39=5),1,""))</f>
        <v>1</v>
      </c>
      <c r="B39" s="69">
        <f>WEEKDAY(E39,2)</f>
        <v>2</v>
      </c>
      <c r="C39" s="78"/>
      <c r="D39" s="74" t="str">
        <f>IF(B39=1,"Mo",IF(B39=2,"Tue",IF(B39=3,"Wed",IF(B39=4,"Thu",IF(B39=5,"Fri",IF(B39=6,"Sat",IF(B39=7,"Sun","")))))))</f>
        <v>Tue</v>
      </c>
      <c r="E39" s="34">
        <f>+E34+1</f>
        <v>44418</v>
      </c>
      <c r="F39" s="65"/>
      <c r="G39" s="66">
        <v>9009</v>
      </c>
      <c r="H39" s="67" t="s">
        <v>113</v>
      </c>
      <c r="I39" s="66" t="s">
        <v>54</v>
      </c>
      <c r="J39" s="87">
        <v>2.5</v>
      </c>
    </row>
    <row r="40" spans="1:10" ht="22.5" customHeight="1" x14ac:dyDescent="0.25">
      <c r="A40" s="31"/>
      <c r="C40" s="76"/>
      <c r="D40" s="77" t="str">
        <f>D39</f>
        <v>Tue</v>
      </c>
      <c r="E40" s="45">
        <f>E39</f>
        <v>44418</v>
      </c>
      <c r="F40" s="46" t="s">
        <v>53</v>
      </c>
      <c r="G40" s="47">
        <v>9002</v>
      </c>
      <c r="H40" s="48" t="s">
        <v>127</v>
      </c>
      <c r="I40" s="47" t="s">
        <v>54</v>
      </c>
      <c r="J40" s="86">
        <v>1</v>
      </c>
    </row>
    <row r="41" spans="1:10" ht="22.5" customHeight="1" x14ac:dyDescent="0.25">
      <c r="A41" s="31"/>
      <c r="C41" s="76"/>
      <c r="D41" s="77" t="str">
        <f t="shared" ref="D41:E43" si="6">D40</f>
        <v>Tue</v>
      </c>
      <c r="E41" s="45">
        <f t="shared" si="6"/>
        <v>44418</v>
      </c>
      <c r="F41" s="46" t="s">
        <v>53</v>
      </c>
      <c r="G41" s="47">
        <v>9002</v>
      </c>
      <c r="H41" s="48" t="s">
        <v>128</v>
      </c>
      <c r="I41" s="47" t="s">
        <v>54</v>
      </c>
      <c r="J41" s="86">
        <v>6</v>
      </c>
    </row>
    <row r="42" spans="1:10" ht="22.5" customHeight="1" x14ac:dyDescent="0.25">
      <c r="A42" s="31"/>
      <c r="C42" s="76"/>
      <c r="D42" s="77" t="str">
        <f t="shared" si="6"/>
        <v>Tue</v>
      </c>
      <c r="E42" s="45">
        <f t="shared" si="6"/>
        <v>44418</v>
      </c>
      <c r="F42" s="46" t="s">
        <v>53</v>
      </c>
      <c r="G42" s="47">
        <v>9002</v>
      </c>
      <c r="H42" s="48" t="s">
        <v>129</v>
      </c>
      <c r="I42" s="47" t="s">
        <v>54</v>
      </c>
      <c r="J42" s="86">
        <v>1</v>
      </c>
    </row>
    <row r="43" spans="1:10" ht="22.5" customHeight="1" x14ac:dyDescent="0.25">
      <c r="A43" s="31"/>
      <c r="C43" s="76"/>
      <c r="D43" s="77" t="str">
        <f t="shared" si="6"/>
        <v>Tue</v>
      </c>
      <c r="E43" s="45">
        <f t="shared" si="6"/>
        <v>44418</v>
      </c>
      <c r="F43" s="46" t="s">
        <v>53</v>
      </c>
      <c r="G43" s="47">
        <v>9002</v>
      </c>
      <c r="H43" s="48" t="s">
        <v>207</v>
      </c>
      <c r="I43" s="47" t="s">
        <v>54</v>
      </c>
      <c r="J43" s="86">
        <v>0.5</v>
      </c>
    </row>
    <row r="44" spans="1:10" ht="22.5" customHeight="1" x14ac:dyDescent="0.25">
      <c r="A44" s="31">
        <f>IF(OR(C44="f",C44="u",C44="F",C44="U"),"",IF(OR(B44=1,B44=2,B44=3,B44=4,B44=5),1,""))</f>
        <v>1</v>
      </c>
      <c r="B44" s="8">
        <f>WEEKDAY(E44,2)</f>
        <v>3</v>
      </c>
      <c r="C44" s="76"/>
      <c r="D44" s="74" t="str">
        <f>IF(B44=1,"Mo",IF(B44=2,"Tue",IF(B44=3,"Wed",IF(B44=4,"Thu",IF(B44=5,"Fri",IF(B44=6,"Sat",IF(B44=7,"Sun","")))))))</f>
        <v>Wed</v>
      </c>
      <c r="E44" s="34">
        <f>+E39+1</f>
        <v>44419</v>
      </c>
      <c r="F44" s="65" t="s">
        <v>53</v>
      </c>
      <c r="G44" s="66">
        <v>9002</v>
      </c>
      <c r="H44" s="67" t="s">
        <v>163</v>
      </c>
      <c r="I44" s="66" t="s">
        <v>54</v>
      </c>
      <c r="J44" s="87">
        <v>2.5</v>
      </c>
    </row>
    <row r="45" spans="1:10" ht="22.5" customHeight="1" x14ac:dyDescent="0.25">
      <c r="A45" s="31"/>
      <c r="C45" s="76"/>
      <c r="D45" s="74" t="s">
        <v>209</v>
      </c>
      <c r="E45" s="34">
        <f>+E40+1</f>
        <v>44419</v>
      </c>
      <c r="F45" s="46" t="s">
        <v>53</v>
      </c>
      <c r="G45" s="47">
        <v>9002</v>
      </c>
      <c r="H45" s="67" t="s">
        <v>208</v>
      </c>
      <c r="I45" s="66" t="s">
        <v>54</v>
      </c>
      <c r="J45" s="87">
        <v>2</v>
      </c>
    </row>
    <row r="46" spans="1:10" ht="22.5" customHeight="1" x14ac:dyDescent="0.25">
      <c r="A46" s="31"/>
      <c r="C46" s="76"/>
      <c r="D46" s="74" t="str">
        <f>D44</f>
        <v>Wed</v>
      </c>
      <c r="E46" s="34">
        <f>E44</f>
        <v>44419</v>
      </c>
      <c r="F46" s="65" t="s">
        <v>53</v>
      </c>
      <c r="G46" s="66">
        <v>9002</v>
      </c>
      <c r="H46" s="67" t="s">
        <v>206</v>
      </c>
      <c r="I46" s="66" t="s">
        <v>54</v>
      </c>
      <c r="J46" s="87">
        <v>4</v>
      </c>
    </row>
    <row r="47" spans="1:10" ht="22.5" customHeight="1" x14ac:dyDescent="0.25">
      <c r="A47" s="31"/>
      <c r="C47" s="76"/>
      <c r="D47" s="74" t="str">
        <f t="shared" ref="D47:E47" si="7">D46</f>
        <v>Wed</v>
      </c>
      <c r="E47" s="34">
        <f t="shared" si="7"/>
        <v>44419</v>
      </c>
      <c r="F47" s="65" t="s">
        <v>53</v>
      </c>
      <c r="G47" s="66">
        <v>9002</v>
      </c>
      <c r="H47" s="67" t="s">
        <v>200</v>
      </c>
      <c r="I47" s="66" t="s">
        <v>54</v>
      </c>
      <c r="J47" s="87">
        <v>0.5</v>
      </c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7" t="str">
        <f>IF(B48=1,"Mo",IF(B48=2,"Tue",IF(B48=3,"Wed",IF(B48=4,"Thu",IF(B48=5,"Fri",IF(B48=6,"Sat",IF(B48=7,"Sun","")))))))</f>
        <v>Thu</v>
      </c>
      <c r="E48" s="45">
        <f>+E44+1</f>
        <v>44420</v>
      </c>
      <c r="F48" s="65" t="s">
        <v>53</v>
      </c>
      <c r="G48" s="66">
        <v>9002</v>
      </c>
      <c r="H48" s="67" t="s">
        <v>196</v>
      </c>
      <c r="I48" s="66" t="s">
        <v>54</v>
      </c>
      <c r="J48" s="87">
        <v>4</v>
      </c>
    </row>
    <row r="49" spans="1:10" ht="22.5" customHeight="1" x14ac:dyDescent="0.25">
      <c r="A49" s="31">
        <f>IF(OR(C49="f",C49="u",C49="F",C49="U"),"",IF(OR(B49=1,B49=2,B49=3,B49=4,B49=5),1,""))</f>
        <v>1</v>
      </c>
      <c r="B49" s="8">
        <f>WEEKDAY(E49,2)</f>
        <v>5</v>
      </c>
      <c r="C49" s="76"/>
      <c r="D49" s="74" t="str">
        <f>IF(B49=1,"Mo",IF(B49=2,"Tue",IF(B49=3,"Wed",IF(B49=4,"Thu",IF(B49=5,"Fri",IF(B49=6,"Sat",IF(B49=7,"Sun","")))))))</f>
        <v>Fri</v>
      </c>
      <c r="E49" s="34">
        <f>+E48+1</f>
        <v>44421</v>
      </c>
      <c r="F49" s="35" t="s">
        <v>53</v>
      </c>
      <c r="G49" s="36">
        <v>9002</v>
      </c>
      <c r="H49" s="43" t="s">
        <v>130</v>
      </c>
      <c r="I49" s="36" t="s">
        <v>54</v>
      </c>
      <c r="J49" s="85">
        <v>1.5</v>
      </c>
    </row>
    <row r="50" spans="1:10" ht="22.5" customHeight="1" x14ac:dyDescent="0.25">
      <c r="A50" s="31"/>
      <c r="C50" s="76"/>
      <c r="D50" s="74" t="str">
        <f t="shared" ref="D50:E53" si="8">D49</f>
        <v>Fri</v>
      </c>
      <c r="E50" s="34">
        <f t="shared" si="8"/>
        <v>44421</v>
      </c>
      <c r="F50" s="35" t="s">
        <v>53</v>
      </c>
      <c r="G50" s="36">
        <v>9002</v>
      </c>
      <c r="H50" s="43" t="s">
        <v>197</v>
      </c>
      <c r="I50" s="36" t="s">
        <v>54</v>
      </c>
      <c r="J50" s="85">
        <v>2</v>
      </c>
    </row>
    <row r="51" spans="1:10" ht="22.5" customHeight="1" x14ac:dyDescent="0.25">
      <c r="A51" s="31"/>
      <c r="C51" s="76"/>
      <c r="D51" s="74" t="str">
        <f t="shared" si="8"/>
        <v>Fri</v>
      </c>
      <c r="E51" s="34">
        <f t="shared" si="8"/>
        <v>44421</v>
      </c>
      <c r="F51" s="35" t="s">
        <v>53</v>
      </c>
      <c r="G51" s="36">
        <v>9002</v>
      </c>
      <c r="H51" s="43" t="s">
        <v>117</v>
      </c>
      <c r="I51" s="36" t="s">
        <v>54</v>
      </c>
      <c r="J51" s="85">
        <v>1</v>
      </c>
    </row>
    <row r="52" spans="1:10" ht="22.5" customHeight="1" x14ac:dyDescent="0.25">
      <c r="A52" s="31"/>
      <c r="C52" s="76"/>
      <c r="D52" s="74" t="str">
        <f t="shared" si="8"/>
        <v>Fri</v>
      </c>
      <c r="E52" s="34">
        <f t="shared" si="8"/>
        <v>44421</v>
      </c>
      <c r="F52" s="35" t="s">
        <v>53</v>
      </c>
      <c r="G52" s="36">
        <v>9002</v>
      </c>
      <c r="H52" s="43" t="s">
        <v>131</v>
      </c>
      <c r="I52" s="36" t="s">
        <v>54</v>
      </c>
      <c r="J52" s="85">
        <v>1</v>
      </c>
    </row>
    <row r="53" spans="1:10" ht="22.5" customHeight="1" x14ac:dyDescent="0.25">
      <c r="A53" s="31"/>
      <c r="C53" s="76"/>
      <c r="D53" s="74" t="str">
        <f t="shared" si="8"/>
        <v>Fri</v>
      </c>
      <c r="E53" s="34">
        <f t="shared" si="8"/>
        <v>44421</v>
      </c>
      <c r="F53" s="35" t="s">
        <v>53</v>
      </c>
      <c r="G53" s="36">
        <v>9002</v>
      </c>
      <c r="H53" s="43" t="s">
        <v>198</v>
      </c>
      <c r="I53" s="36" t="s">
        <v>54</v>
      </c>
      <c r="J53" s="85">
        <v>0.5</v>
      </c>
    </row>
    <row r="54" spans="1:10" ht="22.5" customHeight="1" x14ac:dyDescent="0.25">
      <c r="A54" s="31" t="str">
        <f>IF(OR(C54="f",C54="u",C54="F",C54="U"),"",IF(OR(B54=1,B54=2,B54=3,B54=4,B54=5),1,""))</f>
        <v/>
      </c>
      <c r="B54" s="8">
        <f>WEEKDAY(E54,2)</f>
        <v>6</v>
      </c>
      <c r="C54" s="76"/>
      <c r="D54" s="77" t="str">
        <f>IF(B54=1,"Mo",IF(B54=2,"Tue",IF(B54=3,"Wed",IF(B54=4,"Thu",IF(B54=5,"Fri",IF(B54=6,"Sat",IF(B54=7,"Sun","")))))))</f>
        <v>Sat</v>
      </c>
      <c r="E54" s="45">
        <f>+E49+1</f>
        <v>44422</v>
      </c>
      <c r="F54" s="35" t="s">
        <v>53</v>
      </c>
      <c r="G54" s="36">
        <v>9002</v>
      </c>
      <c r="H54" s="48" t="s">
        <v>122</v>
      </c>
      <c r="I54" s="36" t="s">
        <v>123</v>
      </c>
      <c r="J54" s="86">
        <v>1.5</v>
      </c>
    </row>
    <row r="55" spans="1:10" ht="22.5" customHeight="1" x14ac:dyDescent="0.25">
      <c r="A55" s="31" t="str">
        <f>IF(OR(C55="f",C55="u",C55="F",C55="U"),"",IF(OR(B55=1,B55=2,B55=3,B55=4,B55=5),1,""))</f>
        <v/>
      </c>
      <c r="B55" s="8">
        <f>WEEKDAY(E55,2)</f>
        <v>7</v>
      </c>
      <c r="C55" s="76"/>
      <c r="D55" s="74" t="str">
        <f>IF(B55=1,"Mo",IF(B55=2,"Tue",IF(B55=3,"Wed",IF(B55=4,"Thu",IF(B55=5,"Fri",IF(B55=6,"Sat",IF(B55=7,"Sun","")))))))</f>
        <v>Sun</v>
      </c>
      <c r="E55" s="34">
        <f>+E54+1</f>
        <v>44423</v>
      </c>
      <c r="F55" s="35" t="s">
        <v>53</v>
      </c>
      <c r="G55" s="36">
        <v>9002</v>
      </c>
      <c r="H55" s="48" t="s">
        <v>132</v>
      </c>
      <c r="I55" s="36" t="s">
        <v>123</v>
      </c>
      <c r="J55" s="86">
        <v>4</v>
      </c>
    </row>
    <row r="56" spans="1:10" ht="22.5" customHeight="1" x14ac:dyDescent="0.25">
      <c r="A56" s="31">
        <f>IF(OR(C56="f",C56="u",C56="F",C56="U"),"",IF(OR(B56=1,B56=2,B56=3,B56=4,B56=5),1,""))</f>
        <v>1</v>
      </c>
      <c r="B56" s="8">
        <f>WEEKDAY(E56,2)</f>
        <v>1</v>
      </c>
      <c r="C56" s="76"/>
      <c r="D56" s="74" t="str">
        <f>IF(B56=1,"Mo",IF(B56=2,"Tue",IF(B56=3,"Wed",IF(B56=4,"Thu",IF(B56=5,"Fri",IF(B56=6,"Sat",IF(B56=7,"Sun","")))))))</f>
        <v>Mo</v>
      </c>
      <c r="E56" s="34">
        <f>+E55+1</f>
        <v>44424</v>
      </c>
      <c r="F56" s="35" t="s">
        <v>53</v>
      </c>
      <c r="G56" s="36">
        <v>9002</v>
      </c>
      <c r="H56" s="67" t="s">
        <v>137</v>
      </c>
      <c r="I56" s="36" t="s">
        <v>54</v>
      </c>
      <c r="J56" s="87">
        <v>0.5</v>
      </c>
    </row>
    <row r="57" spans="1:10" ht="22.5" customHeight="1" x14ac:dyDescent="0.25">
      <c r="A57" s="31"/>
      <c r="C57" s="76"/>
      <c r="D57" s="74" t="str">
        <f>D56</f>
        <v>Mo</v>
      </c>
      <c r="E57" s="34">
        <f>E56</f>
        <v>44424</v>
      </c>
      <c r="F57" s="35" t="s">
        <v>53</v>
      </c>
      <c r="G57" s="36">
        <v>9002</v>
      </c>
      <c r="H57" s="67" t="s">
        <v>133</v>
      </c>
      <c r="I57" s="36" t="s">
        <v>54</v>
      </c>
      <c r="J57" s="87">
        <v>0.5</v>
      </c>
    </row>
    <row r="58" spans="1:10" ht="22.5" customHeight="1" x14ac:dyDescent="0.25">
      <c r="A58" s="31"/>
      <c r="C58" s="76"/>
      <c r="D58" s="74" t="str">
        <f t="shared" ref="D58:E60" si="9">D57</f>
        <v>Mo</v>
      </c>
      <c r="E58" s="34">
        <f t="shared" si="9"/>
        <v>44424</v>
      </c>
      <c r="F58" s="35" t="s">
        <v>53</v>
      </c>
      <c r="G58" s="36">
        <v>9002</v>
      </c>
      <c r="H58" s="67" t="s">
        <v>134</v>
      </c>
      <c r="I58" s="36" t="s">
        <v>54</v>
      </c>
      <c r="J58" s="87">
        <v>2</v>
      </c>
    </row>
    <row r="59" spans="1:10" ht="22.5" customHeight="1" x14ac:dyDescent="0.25">
      <c r="A59" s="31"/>
      <c r="C59" s="76"/>
      <c r="D59" s="74" t="str">
        <f t="shared" si="9"/>
        <v>Mo</v>
      </c>
      <c r="E59" s="34">
        <f t="shared" si="9"/>
        <v>44424</v>
      </c>
      <c r="F59" s="35" t="s">
        <v>53</v>
      </c>
      <c r="G59" s="36">
        <v>9002</v>
      </c>
      <c r="H59" s="67" t="s">
        <v>135</v>
      </c>
      <c r="I59" s="36" t="s">
        <v>54</v>
      </c>
      <c r="J59" s="87">
        <v>0.5</v>
      </c>
    </row>
    <row r="60" spans="1:10" ht="22.5" customHeight="1" x14ac:dyDescent="0.25">
      <c r="A60" s="31"/>
      <c r="C60" s="76"/>
      <c r="D60" s="74" t="str">
        <f t="shared" si="9"/>
        <v>Mo</v>
      </c>
      <c r="E60" s="34">
        <f t="shared" si="9"/>
        <v>44424</v>
      </c>
      <c r="F60" s="35" t="s">
        <v>53</v>
      </c>
      <c r="G60" s="36">
        <v>9002</v>
      </c>
      <c r="H60" s="67" t="s">
        <v>204</v>
      </c>
      <c r="I60" s="36" t="s">
        <v>54</v>
      </c>
      <c r="J60" s="87">
        <v>0.5</v>
      </c>
    </row>
    <row r="61" spans="1:10" ht="22.5" customHeight="1" x14ac:dyDescent="0.25">
      <c r="A61" s="31"/>
      <c r="C61" s="76"/>
      <c r="D61" s="74" t="str">
        <f>D59</f>
        <v>Mo</v>
      </c>
      <c r="E61" s="34">
        <f>E59</f>
        <v>44424</v>
      </c>
      <c r="F61" s="35" t="s">
        <v>53</v>
      </c>
      <c r="G61" s="36">
        <v>9002</v>
      </c>
      <c r="H61" s="67" t="s">
        <v>136</v>
      </c>
      <c r="I61" s="36" t="s">
        <v>54</v>
      </c>
      <c r="J61" s="87">
        <v>4</v>
      </c>
    </row>
    <row r="62" spans="1:10" ht="22.5" customHeight="1" x14ac:dyDescent="0.25">
      <c r="A62" s="31">
        <f>IF(OR(C62="f",C62="u",C62="F",C62="U"),"",IF(OR(B62=1,B62=2,B62=3,B62=4,B62=5),1,""))</f>
        <v>1</v>
      </c>
      <c r="B62" s="8">
        <f>WEEKDAY(E62,2)</f>
        <v>2</v>
      </c>
      <c r="C62" s="76"/>
      <c r="D62" s="77" t="str">
        <f>IF(B62=1,"Mo",IF(B62=2,"Tue",IF(B62=3,"Wed",IF(B62=4,"Thu",IF(B62=5,"Fri",IF(B62=6,"Sat",IF(B62=7,"Sun","")))))))</f>
        <v>Tue</v>
      </c>
      <c r="E62" s="45">
        <f>+E56+1</f>
        <v>44425</v>
      </c>
      <c r="F62" s="35" t="s">
        <v>53</v>
      </c>
      <c r="G62" s="36">
        <v>9002</v>
      </c>
      <c r="H62" s="48" t="s">
        <v>138</v>
      </c>
      <c r="I62" s="36" t="s">
        <v>54</v>
      </c>
      <c r="J62" s="86">
        <v>2</v>
      </c>
    </row>
    <row r="63" spans="1:10" ht="22.5" customHeight="1" x14ac:dyDescent="0.25">
      <c r="A63" s="31"/>
      <c r="C63" s="76"/>
      <c r="D63" s="77" t="str">
        <f>D62</f>
        <v>Tue</v>
      </c>
      <c r="E63" s="45">
        <f>E62</f>
        <v>44425</v>
      </c>
      <c r="F63" s="35" t="s">
        <v>53</v>
      </c>
      <c r="G63" s="36">
        <v>9002</v>
      </c>
      <c r="H63" s="48" t="s">
        <v>139</v>
      </c>
      <c r="I63" s="36" t="s">
        <v>54</v>
      </c>
      <c r="J63" s="86">
        <v>1</v>
      </c>
    </row>
    <row r="64" spans="1:10" ht="22.5" customHeight="1" x14ac:dyDescent="0.25">
      <c r="A64" s="31"/>
      <c r="C64" s="76"/>
      <c r="D64" s="77" t="str">
        <f t="shared" ref="D64:E66" si="10">D63</f>
        <v>Tue</v>
      </c>
      <c r="E64" s="45">
        <f t="shared" si="10"/>
        <v>44425</v>
      </c>
      <c r="F64" s="35" t="s">
        <v>53</v>
      </c>
      <c r="G64" s="36">
        <v>9002</v>
      </c>
      <c r="H64" s="48" t="s">
        <v>140</v>
      </c>
      <c r="I64" s="36" t="s">
        <v>54</v>
      </c>
      <c r="J64" s="86">
        <v>2</v>
      </c>
    </row>
    <row r="65" spans="1:10" ht="22.5" customHeight="1" x14ac:dyDescent="0.25">
      <c r="A65" s="31"/>
      <c r="C65" s="76"/>
      <c r="D65" s="77" t="str">
        <f t="shared" si="10"/>
        <v>Tue</v>
      </c>
      <c r="E65" s="45">
        <f t="shared" si="10"/>
        <v>44425</v>
      </c>
      <c r="F65" s="35" t="s">
        <v>53</v>
      </c>
      <c r="G65" s="36">
        <v>9002</v>
      </c>
      <c r="H65" s="48" t="s">
        <v>141</v>
      </c>
      <c r="I65" s="36" t="s">
        <v>54</v>
      </c>
      <c r="J65" s="86">
        <v>2.5</v>
      </c>
    </row>
    <row r="66" spans="1:10" ht="22.5" customHeight="1" x14ac:dyDescent="0.25">
      <c r="A66" s="31"/>
      <c r="C66" s="76"/>
      <c r="D66" s="77" t="str">
        <f t="shared" si="10"/>
        <v>Tue</v>
      </c>
      <c r="E66" s="45">
        <f t="shared" si="10"/>
        <v>44425</v>
      </c>
      <c r="F66" s="35" t="s">
        <v>53</v>
      </c>
      <c r="G66" s="36">
        <v>9002</v>
      </c>
      <c r="H66" s="48" t="s">
        <v>142</v>
      </c>
      <c r="I66" s="36" t="s">
        <v>54</v>
      </c>
      <c r="J66" s="86">
        <v>1</v>
      </c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3</v>
      </c>
      <c r="C67" s="76"/>
      <c r="D67" s="74" t="str">
        <f>IF(B67=1,"Mo",IF(B67=2,"Tue",IF(B67=3,"Wed",IF(B67=4,"Thu",IF(B67=5,"Fri",IF(B67=6,"Sat",IF(B67=7,"Sun","")))))))</f>
        <v>Wed</v>
      </c>
      <c r="E67" s="34">
        <f>+E62+1</f>
        <v>44426</v>
      </c>
      <c r="F67" s="35" t="s">
        <v>53</v>
      </c>
      <c r="G67" s="36">
        <v>9002</v>
      </c>
      <c r="H67" s="67" t="s">
        <v>205</v>
      </c>
      <c r="I67" s="36" t="s">
        <v>54</v>
      </c>
      <c r="J67" s="87">
        <v>1</v>
      </c>
    </row>
    <row r="68" spans="1:10" ht="22.5" customHeight="1" x14ac:dyDescent="0.25">
      <c r="A68" s="31"/>
      <c r="C68" s="76"/>
      <c r="D68" s="74" t="str">
        <f>D67</f>
        <v>Wed</v>
      </c>
      <c r="E68" s="34">
        <f>E67</f>
        <v>44426</v>
      </c>
      <c r="F68" s="35" t="s">
        <v>53</v>
      </c>
      <c r="G68" s="36">
        <v>9002</v>
      </c>
      <c r="H68" s="67" t="s">
        <v>152</v>
      </c>
      <c r="I68" s="36" t="s">
        <v>54</v>
      </c>
      <c r="J68" s="87">
        <v>1</v>
      </c>
    </row>
    <row r="69" spans="1:10" ht="22.5" customHeight="1" x14ac:dyDescent="0.25">
      <c r="A69" s="31"/>
      <c r="C69" s="76"/>
      <c r="D69" s="74" t="str">
        <f t="shared" ref="D69:E71" si="11">D68</f>
        <v>Wed</v>
      </c>
      <c r="E69" s="34">
        <f t="shared" si="11"/>
        <v>44426</v>
      </c>
      <c r="F69" s="35" t="s">
        <v>53</v>
      </c>
      <c r="G69" s="36">
        <v>9002</v>
      </c>
      <c r="H69" s="67" t="s">
        <v>147</v>
      </c>
      <c r="I69" s="36" t="s">
        <v>54</v>
      </c>
      <c r="J69" s="87">
        <v>2.5</v>
      </c>
    </row>
    <row r="70" spans="1:10" ht="22.5" customHeight="1" x14ac:dyDescent="0.25">
      <c r="A70" s="31"/>
      <c r="C70" s="76"/>
      <c r="D70" s="74" t="str">
        <f t="shared" si="11"/>
        <v>Wed</v>
      </c>
      <c r="E70" s="34">
        <f t="shared" si="11"/>
        <v>44426</v>
      </c>
      <c r="F70" s="35" t="s">
        <v>53</v>
      </c>
      <c r="G70" s="36">
        <v>9002</v>
      </c>
      <c r="H70" s="67" t="s">
        <v>149</v>
      </c>
      <c r="I70" s="66" t="s">
        <v>54</v>
      </c>
      <c r="J70" s="87">
        <v>2.5</v>
      </c>
    </row>
    <row r="71" spans="1:10" ht="22.5" customHeight="1" x14ac:dyDescent="0.25">
      <c r="A71" s="31"/>
      <c r="C71" s="76"/>
      <c r="D71" s="74" t="str">
        <f t="shared" si="11"/>
        <v>Wed</v>
      </c>
      <c r="E71" s="34">
        <f t="shared" si="11"/>
        <v>44426</v>
      </c>
      <c r="F71" s="35" t="s">
        <v>53</v>
      </c>
      <c r="G71" s="36">
        <v>9002</v>
      </c>
      <c r="H71" s="67" t="s">
        <v>148</v>
      </c>
      <c r="I71" s="66" t="s">
        <v>54</v>
      </c>
      <c r="J71" s="87">
        <v>2.5</v>
      </c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4</v>
      </c>
      <c r="C72" s="76"/>
      <c r="D72" s="77" t="str">
        <f>IF(B72=1,"Mo",IF(B72=2,"Tue",IF(B72=3,"Wed",IF(B72=4,"Thu",IF(B72=5,"Fri",IF(B72=6,"Sat",IF(B72=7,"Sun","")))))))</f>
        <v>Thu</v>
      </c>
      <c r="E72" s="45">
        <f>+E67+1</f>
        <v>44427</v>
      </c>
      <c r="F72" s="35" t="s">
        <v>53</v>
      </c>
      <c r="G72" s="36">
        <v>9002</v>
      </c>
      <c r="H72" s="48" t="s">
        <v>143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 t="shared" ref="D73:E76" si="12">D72</f>
        <v>Thu</v>
      </c>
      <c r="E73" s="45">
        <f t="shared" si="12"/>
        <v>44427</v>
      </c>
      <c r="F73" s="35" t="s">
        <v>53</v>
      </c>
      <c r="G73" s="36">
        <v>9002</v>
      </c>
      <c r="H73" s="48" t="s">
        <v>144</v>
      </c>
      <c r="I73" s="47" t="s">
        <v>54</v>
      </c>
      <c r="J73" s="86">
        <v>1</v>
      </c>
    </row>
    <row r="74" spans="1:10" ht="22.5" customHeight="1" x14ac:dyDescent="0.25">
      <c r="A74" s="31"/>
      <c r="C74" s="76"/>
      <c r="D74" s="77" t="str">
        <f t="shared" si="12"/>
        <v>Thu</v>
      </c>
      <c r="E74" s="45">
        <f t="shared" si="12"/>
        <v>44427</v>
      </c>
      <c r="F74" s="35" t="s">
        <v>53</v>
      </c>
      <c r="G74" s="36">
        <v>9002</v>
      </c>
      <c r="H74" s="48" t="s">
        <v>145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2"/>
        <v>Thu</v>
      </c>
      <c r="E75" s="45">
        <f t="shared" si="12"/>
        <v>44427</v>
      </c>
      <c r="F75" s="35" t="s">
        <v>53</v>
      </c>
      <c r="G75" s="36">
        <v>9002</v>
      </c>
      <c r="H75" s="48" t="s">
        <v>146</v>
      </c>
      <c r="I75" s="47" t="s">
        <v>54</v>
      </c>
      <c r="J75" s="86">
        <v>1</v>
      </c>
    </row>
    <row r="76" spans="1:10" ht="22.5" customHeight="1" x14ac:dyDescent="0.25">
      <c r="A76" s="31"/>
      <c r="C76" s="76"/>
      <c r="D76" s="77" t="str">
        <f t="shared" si="12"/>
        <v>Thu</v>
      </c>
      <c r="E76" s="45">
        <f t="shared" si="12"/>
        <v>44427</v>
      </c>
      <c r="F76" s="35" t="s">
        <v>53</v>
      </c>
      <c r="G76" s="36">
        <v>9002</v>
      </c>
      <c r="H76" s="48" t="s">
        <v>151</v>
      </c>
      <c r="I76" s="47" t="s">
        <v>54</v>
      </c>
      <c r="J76" s="86">
        <v>2</v>
      </c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5</v>
      </c>
      <c r="C77" s="76"/>
      <c r="D77" s="74" t="str">
        <f>IF(B77=1,"Mo",IF(B77=2,"Tue",IF(B77=3,"Wed",IF(B77=4,"Thu",IF(B77=5,"Fri",IF(B77=6,"Sat",IF(B77=7,"Sun","")))))))</f>
        <v>Fri</v>
      </c>
      <c r="E77" s="34">
        <f>+E72+1</f>
        <v>44428</v>
      </c>
      <c r="F77" s="35" t="s">
        <v>53</v>
      </c>
      <c r="G77" s="36">
        <v>9002</v>
      </c>
      <c r="H77" s="43" t="s">
        <v>153</v>
      </c>
      <c r="I77" s="66" t="s">
        <v>54</v>
      </c>
      <c r="J77" s="87">
        <v>0.5</v>
      </c>
    </row>
    <row r="78" spans="1:10" ht="22.5" customHeight="1" x14ac:dyDescent="0.25">
      <c r="A78" s="31"/>
      <c r="C78" s="76"/>
      <c r="D78" s="74" t="str">
        <f t="shared" ref="D78:E79" si="13">D77</f>
        <v>Fri</v>
      </c>
      <c r="E78" s="34">
        <f t="shared" si="13"/>
        <v>44428</v>
      </c>
      <c r="F78" s="35" t="s">
        <v>53</v>
      </c>
      <c r="G78" s="36">
        <v>9002</v>
      </c>
      <c r="H78" s="43" t="s">
        <v>199</v>
      </c>
      <c r="I78" s="66" t="s">
        <v>54</v>
      </c>
      <c r="J78" s="85">
        <v>1.5</v>
      </c>
    </row>
    <row r="79" spans="1:10" ht="22.5" customHeight="1" x14ac:dyDescent="0.25">
      <c r="A79" s="31"/>
      <c r="C79" s="76"/>
      <c r="D79" s="74" t="str">
        <f t="shared" si="13"/>
        <v>Fri</v>
      </c>
      <c r="E79" s="34">
        <f t="shared" si="13"/>
        <v>44428</v>
      </c>
      <c r="F79" s="35" t="s">
        <v>53</v>
      </c>
      <c r="G79" s="36">
        <v>9002</v>
      </c>
      <c r="H79" s="43" t="s">
        <v>210</v>
      </c>
      <c r="I79" s="66" t="s">
        <v>54</v>
      </c>
      <c r="J79" s="85">
        <v>0.5</v>
      </c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+E77+1</f>
        <v>44429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44430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44431</v>
      </c>
      <c r="F82" s="65" t="s">
        <v>53</v>
      </c>
      <c r="G82" s="66">
        <v>9002</v>
      </c>
      <c r="H82" s="67" t="s">
        <v>154</v>
      </c>
      <c r="I82" s="66" t="s">
        <v>54</v>
      </c>
      <c r="J82" s="87">
        <v>1.5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44431</v>
      </c>
      <c r="F83" s="65"/>
      <c r="G83" s="66">
        <v>9004</v>
      </c>
      <c r="H83" s="67" t="s">
        <v>212</v>
      </c>
      <c r="I83" s="66" t="s">
        <v>54</v>
      </c>
      <c r="J83" s="87">
        <v>4</v>
      </c>
    </row>
    <row r="84" spans="1:10" ht="22.5" customHeight="1" x14ac:dyDescent="0.25">
      <c r="A84" s="31"/>
      <c r="C84" s="76"/>
      <c r="D84" s="74" t="str">
        <f t="shared" ref="D84:E85" si="14">D83</f>
        <v>Mo</v>
      </c>
      <c r="E84" s="34">
        <f t="shared" si="14"/>
        <v>44431</v>
      </c>
      <c r="F84" s="65" t="s">
        <v>53</v>
      </c>
      <c r="G84" s="66">
        <v>9002</v>
      </c>
      <c r="H84" s="67" t="s">
        <v>203</v>
      </c>
      <c r="I84" s="66" t="s">
        <v>54</v>
      </c>
      <c r="J84" s="87">
        <v>1</v>
      </c>
    </row>
    <row r="85" spans="1:10" ht="22.5" customHeight="1" x14ac:dyDescent="0.25">
      <c r="A85" s="31"/>
      <c r="C85" s="76"/>
      <c r="D85" s="74" t="str">
        <f t="shared" si="14"/>
        <v>Mo</v>
      </c>
      <c r="E85" s="34">
        <f t="shared" si="14"/>
        <v>44431</v>
      </c>
      <c r="F85" s="65" t="s">
        <v>53</v>
      </c>
      <c r="G85" s="66">
        <v>9002</v>
      </c>
      <c r="H85" s="67" t="s">
        <v>211</v>
      </c>
      <c r="I85" s="66" t="s">
        <v>54</v>
      </c>
      <c r="J85" s="87">
        <v>1</v>
      </c>
    </row>
    <row r="86" spans="1:10" s="69" customFormat="1" ht="22.5" customHeight="1" x14ac:dyDescent="0.25">
      <c r="A86" s="31">
        <f>IF(OR(C86="f",C86="u",C86="F",C86="U"),"",IF(OR(B86=1,B86=2,B86=3,B86=4,B86=5),1,""))</f>
        <v>1</v>
      </c>
      <c r="B86" s="69">
        <f>WEEKDAY(E86,2)</f>
        <v>2</v>
      </c>
      <c r="C86" s="78"/>
      <c r="D86" s="74" t="str">
        <f>IF(B86=1,"Mo",IF(B86=2,"Tue",IF(B86=3,"Wed",IF(B86=4,"Thu",IF(B86=5,"Fri",IF(B86=6,"Sat",IF(B86=7,"Sun","")))))))</f>
        <v>Tue</v>
      </c>
      <c r="E86" s="34">
        <f>+E82+1</f>
        <v>44432</v>
      </c>
      <c r="F86" s="65"/>
      <c r="G86" s="66">
        <v>9009</v>
      </c>
      <c r="H86" s="67" t="s">
        <v>114</v>
      </c>
      <c r="I86" s="66" t="s">
        <v>54</v>
      </c>
      <c r="J86" s="87">
        <v>2.5</v>
      </c>
    </row>
    <row r="87" spans="1:10" ht="22.5" customHeight="1" x14ac:dyDescent="0.25">
      <c r="A87" s="31"/>
      <c r="C87" s="76"/>
      <c r="D87" s="77" t="str">
        <f>D86</f>
        <v>Tue</v>
      </c>
      <c r="E87" s="45">
        <f>E86</f>
        <v>44432</v>
      </c>
      <c r="F87" s="65" t="s">
        <v>53</v>
      </c>
      <c r="G87" s="47">
        <v>9002</v>
      </c>
      <c r="H87" s="48" t="s">
        <v>155</v>
      </c>
      <c r="I87" s="47" t="s">
        <v>54</v>
      </c>
      <c r="J87" s="86">
        <v>1</v>
      </c>
    </row>
    <row r="88" spans="1:10" ht="22.5" customHeight="1" x14ac:dyDescent="0.25">
      <c r="A88" s="31"/>
      <c r="C88" s="76"/>
      <c r="D88" s="77" t="str">
        <f t="shared" ref="D88:E90" si="15">D87</f>
        <v>Tue</v>
      </c>
      <c r="E88" s="45">
        <f t="shared" si="15"/>
        <v>44432</v>
      </c>
      <c r="F88" s="65" t="s">
        <v>53</v>
      </c>
      <c r="G88" s="47">
        <v>9002</v>
      </c>
      <c r="H88" s="48" t="s">
        <v>117</v>
      </c>
      <c r="I88" s="47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si="15"/>
        <v>Tue</v>
      </c>
      <c r="E89" s="45">
        <f t="shared" si="15"/>
        <v>44432</v>
      </c>
      <c r="F89" s="65" t="s">
        <v>53</v>
      </c>
      <c r="G89" s="47">
        <v>9002</v>
      </c>
      <c r="H89" s="48" t="s">
        <v>156</v>
      </c>
      <c r="I89" s="47" t="s">
        <v>54</v>
      </c>
      <c r="J89" s="86">
        <v>0.5</v>
      </c>
    </row>
    <row r="90" spans="1:10" ht="22.5" customHeight="1" x14ac:dyDescent="0.25">
      <c r="A90" s="31"/>
      <c r="C90" s="76"/>
      <c r="D90" s="77" t="s">
        <v>201</v>
      </c>
      <c r="E90" s="45">
        <f t="shared" si="15"/>
        <v>44432</v>
      </c>
      <c r="F90" s="65" t="s">
        <v>53</v>
      </c>
      <c r="G90" s="47">
        <v>9002</v>
      </c>
      <c r="H90" s="48" t="s">
        <v>202</v>
      </c>
      <c r="I90" s="47" t="s">
        <v>54</v>
      </c>
      <c r="J90" s="86">
        <v>0.5</v>
      </c>
    </row>
    <row r="91" spans="1:10" ht="22.5" customHeight="1" x14ac:dyDescent="0.25">
      <c r="A91" s="31"/>
      <c r="C91" s="76"/>
      <c r="D91" s="77" t="str">
        <f>D89</f>
        <v>Tue</v>
      </c>
      <c r="E91" s="45">
        <f>E89</f>
        <v>44432</v>
      </c>
      <c r="F91" s="65" t="s">
        <v>53</v>
      </c>
      <c r="G91" s="47">
        <v>9002</v>
      </c>
      <c r="H91" s="48" t="s">
        <v>157</v>
      </c>
      <c r="I91" s="47" t="s">
        <v>54</v>
      </c>
      <c r="J91" s="86">
        <v>2</v>
      </c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+E86+1</f>
        <v>44433</v>
      </c>
      <c r="F92" s="65" t="s">
        <v>53</v>
      </c>
      <c r="G92" s="47">
        <v>9002</v>
      </c>
      <c r="H92" s="67" t="s">
        <v>158</v>
      </c>
      <c r="I92" s="47" t="s">
        <v>54</v>
      </c>
      <c r="J92" s="87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44433</v>
      </c>
      <c r="F93" s="65" t="s">
        <v>53</v>
      </c>
      <c r="G93" s="47">
        <v>9002</v>
      </c>
      <c r="H93" s="67" t="s">
        <v>159</v>
      </c>
      <c r="I93" s="47" t="s">
        <v>54</v>
      </c>
      <c r="J93" s="87">
        <v>1</v>
      </c>
    </row>
    <row r="94" spans="1:10" ht="22.5" customHeight="1" x14ac:dyDescent="0.25">
      <c r="A94" s="31"/>
      <c r="C94" s="76"/>
      <c r="D94" s="74" t="str">
        <f t="shared" ref="D94:D98" si="16">D93</f>
        <v>Wed</v>
      </c>
      <c r="E94" s="34">
        <f>E93</f>
        <v>44433</v>
      </c>
      <c r="F94" s="65" t="s">
        <v>53</v>
      </c>
      <c r="G94" s="47">
        <v>9002</v>
      </c>
      <c r="H94" s="67" t="s">
        <v>160</v>
      </c>
      <c r="I94" s="47" t="s">
        <v>54</v>
      </c>
      <c r="J94" s="87">
        <v>0.5</v>
      </c>
    </row>
    <row r="95" spans="1:10" ht="22.5" customHeight="1" x14ac:dyDescent="0.25">
      <c r="A95" s="31"/>
      <c r="C95" s="76"/>
      <c r="D95" s="74" t="str">
        <f t="shared" si="16"/>
        <v>Wed</v>
      </c>
      <c r="E95" s="34">
        <f>E94</f>
        <v>44433</v>
      </c>
      <c r="F95" s="65" t="s">
        <v>53</v>
      </c>
      <c r="G95" s="47">
        <v>9002</v>
      </c>
      <c r="H95" s="67" t="s">
        <v>161</v>
      </c>
      <c r="I95" s="47" t="s">
        <v>54</v>
      </c>
      <c r="J95" s="87">
        <v>1</v>
      </c>
    </row>
    <row r="96" spans="1:10" ht="22.5" customHeight="1" x14ac:dyDescent="0.25">
      <c r="A96" s="31"/>
      <c r="C96" s="76"/>
      <c r="D96" s="74" t="str">
        <f>D95</f>
        <v>Wed</v>
      </c>
      <c r="E96" s="34">
        <f>E95</f>
        <v>44433</v>
      </c>
      <c r="F96" s="65" t="s">
        <v>53</v>
      </c>
      <c r="G96" s="47">
        <v>9002</v>
      </c>
      <c r="H96" s="67" t="s">
        <v>162</v>
      </c>
      <c r="I96" s="47" t="s">
        <v>54</v>
      </c>
      <c r="J96" s="87">
        <v>2</v>
      </c>
    </row>
    <row r="97" spans="1:10" ht="22.5" customHeight="1" x14ac:dyDescent="0.25">
      <c r="A97" s="31"/>
      <c r="C97" s="76"/>
      <c r="D97" s="74" t="str">
        <f t="shared" si="16"/>
        <v>Wed</v>
      </c>
      <c r="E97" s="34">
        <f>E96</f>
        <v>44433</v>
      </c>
      <c r="F97" s="65" t="s">
        <v>53</v>
      </c>
      <c r="G97" s="47">
        <v>9002</v>
      </c>
      <c r="H97" s="67" t="s">
        <v>163</v>
      </c>
      <c r="I97" s="47" t="s">
        <v>54</v>
      </c>
      <c r="J97" s="87">
        <v>2</v>
      </c>
    </row>
    <row r="98" spans="1:10" ht="22.5" customHeight="1" x14ac:dyDescent="0.25">
      <c r="A98" s="31"/>
      <c r="C98" s="76"/>
      <c r="D98" s="74" t="str">
        <f t="shared" si="16"/>
        <v>Wed</v>
      </c>
      <c r="E98" s="34">
        <f>E97</f>
        <v>44433</v>
      </c>
      <c r="F98" s="65" t="s">
        <v>53</v>
      </c>
      <c r="G98" s="47">
        <v>9002</v>
      </c>
      <c r="H98" s="67" t="s">
        <v>164</v>
      </c>
      <c r="I98" s="47" t="s">
        <v>54</v>
      </c>
      <c r="J98" s="87">
        <v>1.5</v>
      </c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4</v>
      </c>
      <c r="C99" s="76"/>
      <c r="D99" s="77" t="str">
        <f>IF(B99=1,"Mo",IF(B99=2,"Tue",IF(B99=3,"Wed",IF(B99=4,"Thu",IF(B99=5,"Fri",IF(B99=6,"Sat",IF(B99=7,"Sun","")))))))</f>
        <v>Thu</v>
      </c>
      <c r="E99" s="45">
        <f>+E92+1</f>
        <v>44434</v>
      </c>
      <c r="F99" s="65" t="s">
        <v>53</v>
      </c>
      <c r="G99" s="47">
        <v>9002</v>
      </c>
      <c r="H99" s="48" t="s">
        <v>165</v>
      </c>
      <c r="I99" s="47" t="s">
        <v>54</v>
      </c>
      <c r="J99" s="86">
        <v>2.5</v>
      </c>
    </row>
    <row r="100" spans="1:10" ht="22.5" customHeight="1" x14ac:dyDescent="0.25">
      <c r="A100" s="31"/>
      <c r="C100" s="76"/>
      <c r="D100" s="77" t="s">
        <v>168</v>
      </c>
      <c r="E100" s="45">
        <v>44434</v>
      </c>
      <c r="F100" s="65" t="s">
        <v>53</v>
      </c>
      <c r="G100" s="47">
        <v>9002</v>
      </c>
      <c r="H100" s="48" t="s">
        <v>167</v>
      </c>
      <c r="I100" s="47" t="s">
        <v>54</v>
      </c>
      <c r="J100" s="86">
        <v>2.5</v>
      </c>
    </row>
    <row r="101" spans="1:10" ht="22.5" customHeight="1" x14ac:dyDescent="0.25">
      <c r="A101" s="31"/>
      <c r="C101" s="76"/>
      <c r="D101" s="77" t="s">
        <v>168</v>
      </c>
      <c r="E101" s="45">
        <f>+E94+1</f>
        <v>44434</v>
      </c>
      <c r="F101" s="65" t="s">
        <v>53</v>
      </c>
      <c r="G101" s="47">
        <v>9002</v>
      </c>
      <c r="H101" s="48" t="s">
        <v>166</v>
      </c>
      <c r="I101" s="47" t="s">
        <v>54</v>
      </c>
      <c r="J101" s="86">
        <v>2.5</v>
      </c>
    </row>
    <row r="102" spans="1:10" ht="22.5" customHeight="1" x14ac:dyDescent="0.25">
      <c r="A102" s="31"/>
      <c r="C102" s="76"/>
      <c r="D102" s="77" t="s">
        <v>168</v>
      </c>
      <c r="E102" s="45">
        <f>+E95+1</f>
        <v>44434</v>
      </c>
      <c r="F102" s="65" t="s">
        <v>53</v>
      </c>
      <c r="G102" s="47">
        <v>9002</v>
      </c>
      <c r="H102" s="43" t="s">
        <v>169</v>
      </c>
      <c r="I102" s="47" t="s">
        <v>54</v>
      </c>
      <c r="J102" s="85">
        <v>1</v>
      </c>
    </row>
    <row r="103" spans="1:10" ht="22.5" customHeight="1" x14ac:dyDescent="0.25">
      <c r="A103" s="31"/>
      <c r="C103" s="76"/>
      <c r="D103" s="77" t="s">
        <v>168</v>
      </c>
      <c r="E103" s="45">
        <v>44435</v>
      </c>
      <c r="F103" s="65" t="s">
        <v>53</v>
      </c>
      <c r="G103" s="47">
        <v>9002</v>
      </c>
      <c r="H103" s="127" t="s">
        <v>170</v>
      </c>
      <c r="I103" s="47" t="s">
        <v>54</v>
      </c>
      <c r="J103" s="85">
        <v>1</v>
      </c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5</v>
      </c>
      <c r="C104" s="76"/>
      <c r="D104" s="74" t="str">
        <f>IF(B104=1,"Mo",IF(B104=2,"Tue",IF(B104=3,"Wed",IF(B104=4,"Thu",IF(B104=5,"Fri",IF(B104=6,"Sat",IF(B104=7,"Sun","")))))))</f>
        <v>Fri</v>
      </c>
      <c r="E104" s="34">
        <f>+E99+1</f>
        <v>44435</v>
      </c>
      <c r="F104" s="65" t="s">
        <v>53</v>
      </c>
      <c r="G104" s="47">
        <v>9002</v>
      </c>
      <c r="H104" s="128" t="s">
        <v>171</v>
      </c>
      <c r="I104" s="47" t="s">
        <v>54</v>
      </c>
      <c r="J104" s="136">
        <v>2.5</v>
      </c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44435</v>
      </c>
      <c r="F105" s="65" t="s">
        <v>53</v>
      </c>
      <c r="G105" s="47">
        <v>9002</v>
      </c>
      <c r="H105" s="128" t="s">
        <v>172</v>
      </c>
      <c r="I105" s="47" t="s">
        <v>54</v>
      </c>
      <c r="J105" s="136">
        <v>2.5</v>
      </c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44435</v>
      </c>
      <c r="F106" s="65" t="s">
        <v>53</v>
      </c>
      <c r="G106" s="47">
        <v>9002</v>
      </c>
      <c r="H106" s="129" t="s">
        <v>173</v>
      </c>
      <c r="I106" s="47" t="s">
        <v>54</v>
      </c>
      <c r="J106" s="130">
        <v>2.5</v>
      </c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44435</v>
      </c>
      <c r="F107" s="65" t="s">
        <v>53</v>
      </c>
      <c r="G107" s="47">
        <v>9002</v>
      </c>
      <c r="H107" s="43" t="s">
        <v>174</v>
      </c>
      <c r="I107" s="47" t="s">
        <v>54</v>
      </c>
      <c r="J107" s="85">
        <v>3</v>
      </c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+E104+1</f>
        <v>44436</v>
      </c>
      <c r="F108" s="65" t="s">
        <v>53</v>
      </c>
      <c r="G108" s="47">
        <v>9002</v>
      </c>
      <c r="H108" s="90" t="s">
        <v>180</v>
      </c>
      <c r="I108" s="47" t="s">
        <v>123</v>
      </c>
      <c r="J108" s="86">
        <v>1.5</v>
      </c>
    </row>
    <row r="109" spans="1:10" ht="22.5" customHeight="1" x14ac:dyDescent="0.25">
      <c r="A109" s="31" t="str">
        <f>IF(OR(C109="f",C109="u",C109="F",C109="U"),"",IF(OR(B109=1,B109=2,B109=3,B109=4,B109=5),1,""))</f>
        <v/>
      </c>
      <c r="B109" s="8">
        <f>WEEKDAY(E108+1,2)</f>
        <v>7</v>
      </c>
      <c r="C109" s="76"/>
      <c r="D109" s="74" t="str">
        <f>IF(B109=1,"Mo",IF(B109=2,"Tue",IF(B109=3,"Wed",IF(B109=4,"Thu",IF(B109=5,"Fri",IF(B109=6,"Sat",IF(B109=7,"Sun","")))))))</f>
        <v>Sun</v>
      </c>
      <c r="E109" s="34">
        <f>IF(MONTH(E108+1)&gt;MONTH(E108),"",E108+1)</f>
        <v>44437</v>
      </c>
      <c r="F109" s="65" t="s">
        <v>53</v>
      </c>
      <c r="G109" s="47">
        <v>9002</v>
      </c>
      <c r="H109" s="90" t="s">
        <v>175</v>
      </c>
      <c r="I109" s="47" t="s">
        <v>123</v>
      </c>
      <c r="J109" s="86">
        <v>1.5</v>
      </c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v>3</v>
      </c>
      <c r="C110" s="76"/>
      <c r="D110" s="74" t="str">
        <f>IF(B82=1,"Mo",IF(B82=2,"Tue",IF(B82=3,"Wed",IF(B82=4,"Thu",IF(B82=5,"Fri",IF(B82=6,"Sat",IF(B82=7,"Sun","")))))))</f>
        <v>Mo</v>
      </c>
      <c r="E110" s="34">
        <f>IF(MONTH(E109+1)&gt;MONTH(E109),"",E109+1)</f>
        <v>44438</v>
      </c>
      <c r="F110" s="65" t="s">
        <v>53</v>
      </c>
      <c r="G110" s="47">
        <v>9002</v>
      </c>
      <c r="H110" s="67" t="s">
        <v>176</v>
      </c>
      <c r="I110" s="47" t="s">
        <v>54</v>
      </c>
      <c r="J110" s="87">
        <v>1.5</v>
      </c>
    </row>
    <row r="111" spans="1:10" ht="22.5" customHeight="1" x14ac:dyDescent="0.25">
      <c r="A111" s="31"/>
      <c r="C111" s="76"/>
      <c r="D111" s="111" t="str">
        <f>D110</f>
        <v>Mo</v>
      </c>
      <c r="E111" s="112">
        <f>E110</f>
        <v>44438</v>
      </c>
      <c r="F111" s="65" t="s">
        <v>53</v>
      </c>
      <c r="G111" s="47">
        <v>9002</v>
      </c>
      <c r="H111" s="133" t="s">
        <v>177</v>
      </c>
      <c r="I111" s="47" t="s">
        <v>54</v>
      </c>
      <c r="J111" s="113">
        <v>0.5</v>
      </c>
    </row>
    <row r="112" spans="1:10" ht="22.5" customHeight="1" x14ac:dyDescent="0.25">
      <c r="A112" s="31"/>
      <c r="C112" s="76"/>
      <c r="D112" s="111" t="str">
        <f t="shared" ref="D112:E113" si="18">D111</f>
        <v>Mo</v>
      </c>
      <c r="E112" s="112">
        <f t="shared" si="18"/>
        <v>44438</v>
      </c>
      <c r="F112" s="65" t="s">
        <v>53</v>
      </c>
      <c r="G112" s="47">
        <v>9002</v>
      </c>
      <c r="H112" s="133" t="s">
        <v>179</v>
      </c>
      <c r="I112" s="47" t="s">
        <v>54</v>
      </c>
      <c r="J112" s="113">
        <v>2.5</v>
      </c>
    </row>
    <row r="113" spans="1:10" ht="21.75" customHeight="1" x14ac:dyDescent="0.25">
      <c r="A113" s="31"/>
      <c r="C113" s="76"/>
      <c r="D113" s="111" t="str">
        <f t="shared" si="18"/>
        <v>Mo</v>
      </c>
      <c r="E113" s="112">
        <f t="shared" si="18"/>
        <v>44438</v>
      </c>
      <c r="F113" s="65" t="s">
        <v>53</v>
      </c>
      <c r="G113" s="47">
        <v>9002</v>
      </c>
      <c r="H113" s="133" t="s">
        <v>181</v>
      </c>
      <c r="I113" s="47" t="s">
        <v>54</v>
      </c>
      <c r="J113" s="113">
        <v>4</v>
      </c>
    </row>
    <row r="114" spans="1:10" ht="21.75" customHeight="1" x14ac:dyDescent="0.25">
      <c r="A114" s="31"/>
      <c r="C114" s="114"/>
      <c r="D114" s="95" t="str">
        <f>IF(B86=1,"Mo",IF(B86=2,"Tue",IF(B86=3,"Wed",IF(B86=4,"Thu",IF(B86=5,"Fri",IF(B86=6,"Sat",IF(B86=7,"Sun","")))))))</f>
        <v>Tue</v>
      </c>
      <c r="E114" s="96">
        <v>44439</v>
      </c>
      <c r="F114" s="65" t="s">
        <v>53</v>
      </c>
      <c r="G114" s="47">
        <v>9002</v>
      </c>
      <c r="H114" s="134" t="s">
        <v>178</v>
      </c>
      <c r="I114" s="47" t="s">
        <v>54</v>
      </c>
      <c r="J114" s="100">
        <v>1</v>
      </c>
    </row>
    <row r="115" spans="1:10" ht="21.75" customHeight="1" thickBot="1" x14ac:dyDescent="0.3">
      <c r="A115" s="31"/>
      <c r="C115" s="114"/>
      <c r="D115" s="137" t="str">
        <f t="shared" ref="D115:E115" si="19">D114</f>
        <v>Tue</v>
      </c>
      <c r="E115" s="138">
        <f t="shared" si="19"/>
        <v>44439</v>
      </c>
      <c r="F115" s="139"/>
      <c r="G115" s="104">
        <v>9015</v>
      </c>
      <c r="H115" s="140" t="s">
        <v>182</v>
      </c>
      <c r="I115" s="104"/>
      <c r="J115" s="106"/>
    </row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</sheetData>
  <mergeCells count="2">
    <mergeCell ref="D1:J1"/>
    <mergeCell ref="D4:E4"/>
  </mergeCells>
  <phoneticPr fontId="14" type="noConversion"/>
  <conditionalFormatting sqref="C11:C115">
    <cfRule type="expression" dxfId="132" priority="25" stopIfTrue="1">
      <formula>IF($A11=1,B11,)</formula>
    </cfRule>
    <cfRule type="expression" dxfId="131" priority="26" stopIfTrue="1">
      <formula>IF($A11="",B11,)</formula>
    </cfRule>
  </conditionalFormatting>
  <conditionalFormatting sqref="E11">
    <cfRule type="expression" dxfId="130" priority="27" stopIfTrue="1">
      <formula>IF($A11="",B11,"")</formula>
    </cfRule>
  </conditionalFormatting>
  <conditionalFormatting sqref="E12:E115">
    <cfRule type="expression" dxfId="129" priority="28" stopIfTrue="1">
      <formula>IF($A12&lt;&gt;1,B12,"")</formula>
    </cfRule>
  </conditionalFormatting>
  <conditionalFormatting sqref="D11:D115">
    <cfRule type="expression" dxfId="128" priority="29" stopIfTrue="1">
      <formula>IF($A11="",B11,)</formula>
    </cfRule>
  </conditionalFormatting>
  <conditionalFormatting sqref="G11 G13:G115">
    <cfRule type="expression" dxfId="127" priority="30" stopIfTrue="1">
      <formula>#REF!="Freelancer"</formula>
    </cfRule>
    <cfRule type="expression" dxfId="126" priority="31" stopIfTrue="1">
      <formula>#REF!="DTC Int. Staff"</formula>
    </cfRule>
  </conditionalFormatting>
  <conditionalFormatting sqref="G13:G47 G54:G115">
    <cfRule type="expression" dxfId="125" priority="23" stopIfTrue="1">
      <formula>$F$5="Freelancer"</formula>
    </cfRule>
    <cfRule type="expression" dxfId="124" priority="24" stopIfTrue="1">
      <formula>$F$5="DTC Int. Staff"</formula>
    </cfRule>
  </conditionalFormatting>
  <conditionalFormatting sqref="G13:G38">
    <cfRule type="expression" dxfId="123" priority="21" stopIfTrue="1">
      <formula>#REF!="Freelancer"</formula>
    </cfRule>
    <cfRule type="expression" dxfId="122" priority="22" stopIfTrue="1">
      <formula>#REF!="DTC Int. Staff"</formula>
    </cfRule>
  </conditionalFormatting>
  <conditionalFormatting sqref="G49:G53">
    <cfRule type="expression" dxfId="121" priority="9" stopIfTrue="1">
      <formula>$F$5="Freelancer"</formula>
    </cfRule>
    <cfRule type="expression" dxfId="120" priority="10" stopIfTrue="1">
      <formula>$F$5="DTC Int. Staff"</formula>
    </cfRule>
  </conditionalFormatting>
  <conditionalFormatting sqref="G54:G79">
    <cfRule type="expression" dxfId="119" priority="3" stopIfTrue="1">
      <formula>$F$5="Freelancer"</formula>
    </cfRule>
    <cfRule type="expression" dxfId="118" priority="4" stopIfTrue="1">
      <formula>$F$5="DTC Int. Staff"</formula>
    </cfRule>
  </conditionalFormatting>
  <conditionalFormatting sqref="G48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2021-09-10T17:36:13Z</dcterms:modified>
</cp:coreProperties>
</file>