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70ce7743c0471c/Desktop/amm-everything/"/>
    </mc:Choice>
  </mc:AlternateContent>
  <xr:revisionPtr revIDLastSave="0" documentId="8_{5E22DDFB-12AF-4E0A-A784-754ABD59CE9E}" xr6:coauthVersionLast="47" xr6:coauthVersionMax="47" xr10:uidLastSave="{00000000-0000-0000-0000-000000000000}"/>
  <bookViews>
    <workbookView xWindow="-120" yWindow="-120" windowWidth="20730" windowHeight="111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9" i="46" l="1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1" i="46"/>
  <c r="E16" i="46" s="1"/>
  <c r="E17" i="46" s="1"/>
  <c r="E18" i="46" s="1"/>
  <c r="E19" i="46" s="1"/>
  <c r="E20" i="46" s="1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E105" i="46" s="1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B104" i="46"/>
  <c r="E106" i="46"/>
  <c r="E107" i="46" s="1"/>
  <c r="E108" i="46" s="1"/>
  <c r="E109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4" i="46"/>
  <c r="B109" i="46"/>
  <c r="D109" i="46" s="1"/>
  <c r="D110" i="46" s="1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6" i="50" l="1"/>
  <c r="D127" i="50" s="1"/>
  <c r="D128" i="50" s="1"/>
  <c r="D12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11" i="46"/>
  <c r="D112" i="46" s="1"/>
  <c r="D113" i="46" s="1"/>
  <c r="E119" i="46"/>
  <c r="B114" i="46"/>
  <c r="D114" i="46" s="1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5" i="46"/>
  <c r="D116" i="46" s="1"/>
  <c r="D117" i="46" s="1"/>
  <c r="D118" i="46" s="1"/>
  <c r="E124" i="46"/>
  <c r="E129" i="46" s="1"/>
  <c r="B124" i="46"/>
  <c r="D124" i="46" s="1"/>
  <c r="B119" i="46"/>
  <c r="D119" i="46" s="1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5" i="46"/>
  <c r="D126" i="46" s="1"/>
  <c r="D127" i="46" s="1"/>
  <c r="D128" i="46" s="1"/>
  <c r="E125" i="46"/>
  <c r="A119" i="46"/>
  <c r="D120" i="46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0" l="1"/>
  <c r="E126" i="50"/>
  <c r="E127" i="50" s="1"/>
  <c r="E128" i="50" s="1"/>
  <c r="E129" i="57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</calcChain>
</file>

<file path=xl/sharedStrings.xml><?xml version="1.0" encoding="utf-8"?>
<sst xmlns="http://schemas.openxmlformats.org/spreadsheetml/2006/main" count="453" uniqueCount="139">
  <si>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</si>
  <si>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</si>
  <si>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</si>
  <si>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</si>
  <si>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</si>
  <si>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</si>
  <si>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</si>
  <si>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</si>
  <si>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</si>
  <si>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</si>
  <si>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</si>
  <si>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</si>
  <si>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</si>
  <si>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</si>
  <si>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</si>
  <si>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</si>
  <si>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</si>
  <si>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</si>
  <si>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</si>
  <si>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</si>
  <si>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</si>
  <si>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</si>
  <si>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</si>
  <si>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</si>
  <si>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</si>
  <si>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</si>
  <si>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</si>
  <si>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</si>
  <si>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</si>
  <si>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</si>
  <si>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</si>
  <si>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</si>
  <si>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</si>
  <si>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</si>
  <si>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</si>
  <si>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</si>
  <si>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</si>
  <si>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</si>
  <si>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</si>
  <si>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</si>
  <si>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</si>
  <si>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</si>
  <si>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</si>
  <si>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</si>
  <si>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</si>
  <si>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</si>
  <si>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</si>
  <si>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</si>
  <si>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</si>
  <si>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</si>
  <si>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Patita</t>
  </si>
  <si>
    <t>Meephueng</t>
  </si>
  <si>
    <t>TIME171</t>
  </si>
  <si>
    <t>TIME202082</t>
  </si>
  <si>
    <t>Landing Program</t>
  </si>
  <si>
    <t>Town Hall</t>
  </si>
  <si>
    <t>Office</t>
  </si>
  <si>
    <t>เข้าร่วมการประชุม 5 ภาค</t>
  </si>
  <si>
    <t>MS Teams</t>
  </si>
  <si>
    <t>WFH</t>
  </si>
  <si>
    <t>ทำไฟล์ภาคผนวกผลการประชุม (raw data)</t>
  </si>
  <si>
    <t>สรุปผลการประชุมแบบย่อ</t>
  </si>
  <si>
    <t>ทำไฟล์ภาคผนวก</t>
  </si>
  <si>
    <t>สรุปผล raw data &amp; recheck</t>
  </si>
  <si>
    <t>ทำสรุปผลการประชุมแบบย่อ</t>
  </si>
  <si>
    <t>Google Meet</t>
  </si>
  <si>
    <t>Team Meeting</t>
  </si>
  <si>
    <t>ทำสรุปผลการประชุมภาคผนวกที่เหลือ</t>
  </si>
  <si>
    <t>รวมสรุปผลการประชุม 5 ภาค (ภาคผนวก) &amp; recheck</t>
  </si>
  <si>
    <t>Client Meeting</t>
  </si>
  <si>
    <t>แก้สรุปผลการประชุม</t>
  </si>
  <si>
    <t>Review &amp; Revise Flagship Project รายยุทธศาสตร์</t>
  </si>
  <si>
    <t>review &amp; revise โครงการ</t>
  </si>
  <si>
    <t>หน่วยงานรายยุทธศาสตร์</t>
  </si>
  <si>
    <t>ปรับแก้หน่วยงานที่เกี่ยวข้อง</t>
  </si>
  <si>
    <t>review comments &amp; team meeting</t>
  </si>
  <si>
    <t>Mon</t>
  </si>
  <si>
    <t>Sat</t>
  </si>
  <si>
    <t>อ่านและเรียนรู้ scope งานและรายละเอียดเนื้อหา</t>
  </si>
  <si>
    <t>ช่วยอัพเดตรายชื่อผู้เข้าร่วมประชุม</t>
  </si>
  <si>
    <t>revise ตัวชี้วัด</t>
  </si>
  <si>
    <t>แก้ story board</t>
  </si>
  <si>
    <t>ทำสไลด์ภูมิทัศน์</t>
  </si>
  <si>
    <t>ปรับแก้โครงการและโครงการ flagship</t>
  </si>
  <si>
    <t>ประชุมบรีฟอาจารย์</t>
  </si>
  <si>
    <t>review &amp; revise รายละเอียดโครงการและหน่วยงานที่เกี่ยวข้อง</t>
  </si>
  <si>
    <t>revise &amp; review รายละเอียดโครงการและหน่วยงานที่เกี่ยวข้อง</t>
  </si>
  <si>
    <t>ปรับแก้ Story board</t>
  </si>
  <si>
    <t>ทำสไลด์สรุปประเด็นการประชุม 5 ภาค</t>
  </si>
  <si>
    <t>แก้รายละเอียดในสไลด์ตามคอมเม้นท์ลูกค้า</t>
  </si>
  <si>
    <t xml:space="preserve">แก้รายละเอียดโครงการ หน่วยงานที่เกี่ยวข้องและพิจารณาโครงการสำคัญอีกครั้ง </t>
  </si>
  <si>
    <t>พิจารณาโครงการสำคัญและรายละเอียด flagship projects</t>
  </si>
  <si>
    <t>แก้ไขรายละเอียดโครงการสำคัญในเล่มรายงาน</t>
  </si>
  <si>
    <t>ปรับแก้ story board ตามคอมเม้นท์ลูกค้า</t>
  </si>
  <si>
    <t>ตรวจและปรับแก้ตัวชี้วัดหลักและรายยุทธศาสตร์</t>
  </si>
  <si>
    <t>recheck and cross check สรุปการประชุม</t>
  </si>
  <si>
    <t>พิจารณาการปรับแก้ตามสรุปการประชุม</t>
  </si>
  <si>
    <t>Team Meetings</t>
  </si>
  <si>
    <t>เข้าร่วมการประชุมเพื่อสร้างความรู้และความเข้าใจ</t>
  </si>
  <si>
    <t>สรุปผลการประชุม</t>
  </si>
  <si>
    <t>ออกแบบฟอร์มความคิดเห็นการประชุม</t>
  </si>
  <si>
    <t>สรุปโครงการรายหน่วยงานหลักและสนับสนุน</t>
  </si>
  <si>
    <t>recheck &amp; revise สรุปโครงการรายหน่วยงานหลักและสนับสนุน</t>
  </si>
  <si>
    <t>จัดทำสไลด์โครงการรายหน่วยงานหลักและสนับสนุน</t>
  </si>
  <si>
    <t>จัดทำสไลด์สำหรับการประชุมหารือหน่วยงานภายใน</t>
  </si>
  <si>
    <t>ปรับแก้สไลด์สำหรับการประชุมหารือหน่วยงานภายใน</t>
  </si>
  <si>
    <t>เข้าร่วมประชุมหารือหน่วยงานในสังกัด</t>
  </si>
  <si>
    <t>สรุปการประชุม</t>
  </si>
  <si>
    <t>Team meeting ประชุมปรับแก้ตาม comment จากการประชุม</t>
  </si>
  <si>
    <t>ตรวจและปรับแก้โครงการ และหน่วยงานที่เกี่ยวข้องตาม comment จากการประชุม</t>
  </si>
  <si>
    <t xml:space="preserve">จัดทำสไลด์เชื่อมโยงแผนฯ 13 </t>
  </si>
  <si>
    <t>จัดทำสไลด์เชื่อมโยงแผนฯ 13</t>
  </si>
  <si>
    <t>proofread final report</t>
  </si>
  <si>
    <t>ประชุมกับอาจารย์</t>
  </si>
  <si>
    <t xml:space="preserve">review&amp;revise final report </t>
  </si>
  <si>
    <t xml:space="preserve">ศึกษา Project TOR </t>
  </si>
  <si>
    <t>ศึกษา project TOR</t>
  </si>
  <si>
    <t>ศึกษา Financial &amp; Technical Proposal</t>
  </si>
  <si>
    <t>ศึกษา Inception Report</t>
  </si>
  <si>
    <t>Research papers</t>
  </si>
  <si>
    <t xml:space="preserve">MoTs internal meeting </t>
  </si>
  <si>
    <t>NBTC weekly update meeting</t>
  </si>
  <si>
    <t>วางโครงสไลด์</t>
  </si>
  <si>
    <t>research additional data</t>
  </si>
  <si>
    <t>ทำสไลด์</t>
  </si>
  <si>
    <t>ทำสไลด์สำหรับการอัพเดตกับลูกค้า</t>
  </si>
  <si>
    <t>research เพิ่มเติมเพื่อใส่เนื้อหาในสไลด์</t>
  </si>
  <si>
    <t>หาข้อมูล five forces และ trends เพิ่มเติม</t>
  </si>
  <si>
    <t>ปรับแก้สไลด์</t>
  </si>
  <si>
    <t>Weekly Update Team Meeting</t>
  </si>
  <si>
    <t>revise slide presentation according to comments</t>
  </si>
  <si>
    <t>Update Meeting with AJ</t>
  </si>
  <si>
    <t>Internal Team Meeting</t>
  </si>
  <si>
    <t>revise slide presentation</t>
  </si>
  <si>
    <t>Research regulatory landscape</t>
  </si>
  <si>
    <t>Meeting</t>
  </si>
  <si>
    <t>research regulatory landscape</t>
  </si>
  <si>
    <t>revise inception report</t>
  </si>
  <si>
    <t>TIME202131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</si>
</sst>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6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vertical="center"/>
      <protection locked="0"/>
    </xf>
    <xf numFmtId="20" fontId="10" fillId="11" borderId="30" xfId="0" applyNumberFormat="1" applyFont="1" applyFill="1" applyBorder="1" applyAlignment="1" applyProtection="1">
      <alignment horizontal="center" vertical="center"/>
    </xf>
    <xf numFmtId="14" fontId="10" fillId="11" borderId="33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6" fillId="4" borderId="22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32" sqref="C32:G32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25">
      <c r="B3" s="7" t="s">
        <v>25</v>
      </c>
      <c r="C3" s="154" t="s">
        <v>50</v>
      </c>
      <c r="D3" s="155"/>
      <c r="E3" s="155"/>
      <c r="F3" s="155"/>
      <c r="G3" s="156"/>
      <c r="H3" s="3"/>
      <c r="I3" s="3"/>
    </row>
    <row r="4" spans="2:9" x14ac:dyDescent="0.25">
      <c r="B4" s="6" t="s">
        <v>26</v>
      </c>
      <c r="C4" s="157" t="s">
        <v>51</v>
      </c>
      <c r="D4" s="158"/>
      <c r="E4" s="158"/>
      <c r="F4" s="158"/>
      <c r="G4" s="159"/>
      <c r="H4" s="3"/>
      <c r="I4" s="3"/>
    </row>
    <row r="5" spans="2:9" x14ac:dyDescent="0.25">
      <c r="B5" s="6" t="s">
        <v>27</v>
      </c>
      <c r="C5" s="157" t="s">
        <v>52</v>
      </c>
      <c r="D5" s="158"/>
      <c r="E5" s="158"/>
      <c r="F5" s="158"/>
      <c r="G5" s="159"/>
      <c r="H5" s="3"/>
      <c r="I5" s="3"/>
    </row>
    <row r="7" spans="2:9" ht="32.25" customHeight="1" x14ac:dyDescent="0.25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2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25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2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5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2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5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 x14ac:dyDescent="0.25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25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 x14ac:dyDescent="0.2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2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2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2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25">
      <c r="B31" s="61"/>
      <c r="C31" s="145" t="s">
        <v>48</v>
      </c>
      <c r="D31" s="146"/>
      <c r="E31" s="146"/>
      <c r="F31" s="146"/>
      <c r="G31" s="147"/>
    </row>
    <row r="32" spans="2:9" ht="19.5" customHeight="1" x14ac:dyDescent="0.25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2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5">
      <c r="B38" s="64" t="s">
        <v>13</v>
      </c>
      <c r="C38" s="133"/>
      <c r="D38" s="134"/>
      <c r="E38" s="134"/>
      <c r="F38" s="134"/>
      <c r="G38" s="135"/>
    </row>
    <row r="39" spans="2:7" ht="19.5" customHeight="1" x14ac:dyDescent="0.2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5">
      <c r="B40" s="64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 t="shared" ref="D29:E32" si="3">D28</f>
        <v>Mo</v>
      </c>
      <c r="E29" s="34">
        <f t="shared" si="3"/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si="3"/>
        <v>Mo</v>
      </c>
      <c r="E30" s="34">
        <f t="shared" si="3"/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 t="shared" ref="D56:E59" si="8">D55</f>
        <v>Mo</v>
      </c>
      <c r="E56" s="34">
        <f t="shared" si="8"/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si="8"/>
        <v>Mo</v>
      </c>
      <c r="E57" s="34">
        <f t="shared" si="8"/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 t="shared" ref="D83:E86" si="13">D82</f>
        <v>Mo</v>
      </c>
      <c r="E83" s="34">
        <f t="shared" si="13"/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si="13"/>
        <v>Mo</v>
      </c>
      <c r="E84" s="34">
        <f t="shared" si="13"/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 t="shared" ref="D111:E114" si="18">D110</f>
        <v>Mo</v>
      </c>
      <c r="E111" s="34">
        <f t="shared" si="18"/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si="18"/>
        <v>Mo</v>
      </c>
      <c r="E112" s="34">
        <f t="shared" si="18"/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21"/>
        <v>Thu</v>
      </c>
      <c r="E129" s="102">
        <f t="shared" si="21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7" priority="21" stopIfTrue="1">
      <formula>IF($A11=1,B11,)</formula>
    </cfRule>
    <cfRule type="expression" dxfId="116" priority="22" stopIfTrue="1">
      <formula>IF($A11="",B11,)</formula>
    </cfRule>
  </conditionalFormatting>
  <conditionalFormatting sqref="E11:E15">
    <cfRule type="expression" dxfId="115" priority="23" stopIfTrue="1">
      <formula>IF($A11="",B11,"")</formula>
    </cfRule>
  </conditionalFormatting>
  <conditionalFormatting sqref="E16:E124">
    <cfRule type="expression" dxfId="114" priority="24" stopIfTrue="1">
      <formula>IF($A16&lt;&gt;1,B16,"")</formula>
    </cfRule>
  </conditionalFormatting>
  <conditionalFormatting sqref="D11:D124">
    <cfRule type="expression" dxfId="113" priority="25" stopIfTrue="1">
      <formula>IF($A11="",B11,)</formula>
    </cfRule>
  </conditionalFormatting>
  <conditionalFormatting sqref="G11:G20 G26:G80 G82:G119">
    <cfRule type="expression" dxfId="112" priority="26" stopIfTrue="1">
      <formula>#REF!="Freelancer"</formula>
    </cfRule>
    <cfRule type="expression" dxfId="111" priority="27" stopIfTrue="1">
      <formula>#REF!="DTC Int. Staff"</formula>
    </cfRule>
  </conditionalFormatting>
  <conditionalFormatting sqref="G115:G119 G87:G108 G26 G33:G53 G60:G8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16:G20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6:G20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G21:G2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21:G25">
    <cfRule type="expression" dxfId="102" priority="11" stopIfTrue="1">
      <formula>$F$5="Freelancer"</formula>
    </cfRule>
    <cfRule type="expression" dxfId="101" priority="12" stopIfTrue="1">
      <formula>$F$5="DTC Int. Staff"</formula>
    </cfRule>
  </conditionalFormatting>
  <conditionalFormatting sqref="C125:C129">
    <cfRule type="expression" dxfId="100" priority="8" stopIfTrue="1">
      <formula>IF($A125=1,B125,)</formula>
    </cfRule>
    <cfRule type="expression" dxfId="99" priority="9" stopIfTrue="1">
      <formula>IF($A125="",B125,)</formula>
    </cfRule>
  </conditionalFormatting>
  <conditionalFormatting sqref="D125:D129">
    <cfRule type="expression" dxfId="98" priority="10" stopIfTrue="1">
      <formula>IF($A125="",B125,)</formula>
    </cfRule>
  </conditionalFormatting>
  <conditionalFormatting sqref="E125:E129">
    <cfRule type="expression" dxfId="97" priority="7" stopIfTrue="1">
      <formula>IF($A125&lt;&gt;1,B125,"")</formula>
    </cfRule>
  </conditionalFormatting>
  <conditionalFormatting sqref="G55:G5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Fri</v>
      </c>
      <c r="E13" s="34">
        <f t="shared" si="0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1">D19</f>
        <v>Mo</v>
      </c>
      <c r="E20" s="34">
        <f t="shared" si="1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2">D24</f>
        <v>Tue</v>
      </c>
      <c r="E25" s="45">
        <f t="shared" si="2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3">D29</f>
        <v>Wed</v>
      </c>
      <c r="E30" s="34">
        <f t="shared" si="3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4">D34</f>
        <v>Thu</v>
      </c>
      <c r="E35" s="45">
        <f t="shared" si="4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6">D46</f>
        <v>Mo</v>
      </c>
      <c r="E47" s="34">
        <f t="shared" si="6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8">D56</f>
        <v>Wed</v>
      </c>
      <c r="E57" s="34">
        <f t="shared" si="8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9">D61</f>
        <v>Thu</v>
      </c>
      <c r="E62" s="45">
        <f t="shared" si="9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Fri</v>
      </c>
      <c r="E67" s="34">
        <f t="shared" si="10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1">D73</f>
        <v>Mo</v>
      </c>
      <c r="E74" s="34">
        <f t="shared" si="11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3">D83</f>
        <v>Wed</v>
      </c>
      <c r="E84" s="34">
        <f t="shared" si="13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4">D88</f>
        <v>Thu</v>
      </c>
      <c r="E89" s="45">
        <f t="shared" si="14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Fri</v>
      </c>
      <c r="E94" s="34">
        <f t="shared" si="15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16">D101</f>
        <v>Mo</v>
      </c>
      <c r="E102" s="34">
        <f t="shared" si="16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17">D106</f>
        <v>Tue</v>
      </c>
      <c r="E107" s="45">
        <f t="shared" si="17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18">D111</f>
        <v>Wed</v>
      </c>
      <c r="E112" s="34">
        <f t="shared" si="18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19">D116</f>
        <v>Thu</v>
      </c>
      <c r="E117" s="45">
        <f t="shared" si="19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0">D121</f>
        <v>Fri</v>
      </c>
      <c r="E122" s="34">
        <f t="shared" si="20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4">
    <cfRule type="expression" dxfId="87" priority="28" stopIfTrue="1">
      <formula>IF($A16&lt;&gt;1,B16,"")</formula>
    </cfRule>
  </conditionalFormatting>
  <conditionalFormatting sqref="D11:D124">
    <cfRule type="expression" dxfId="86" priority="29" stopIfTrue="1">
      <formula>IF($A11="",B11,)</formula>
    </cfRule>
  </conditionalFormatting>
  <conditionalFormatting sqref="G11:G16 G82:G119 G18:G76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5:G119 G87:G104 G18:G22 G33:G49 G60:G7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17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17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6">
    <cfRule type="expression" dxfId="73" priority="12" stopIfTrue="1">
      <formula>IF($A126=1,B126,)</formula>
    </cfRule>
    <cfRule type="expression" dxfId="72" priority="13" stopIfTrue="1">
      <formula>IF($A126="",B126,)</formula>
    </cfRule>
  </conditionalFormatting>
  <conditionalFormatting sqref="D126">
    <cfRule type="expression" dxfId="71" priority="14" stopIfTrue="1">
      <formula>IF($A126="",B126,)</formula>
    </cfRule>
  </conditionalFormatting>
  <conditionalFormatting sqref="C125">
    <cfRule type="expression" dxfId="70" priority="9" stopIfTrue="1">
      <formula>IF($A125=1,B125,)</formula>
    </cfRule>
    <cfRule type="expression" dxfId="69" priority="10" stopIfTrue="1">
      <formula>IF($A125="",B125,)</formula>
    </cfRule>
  </conditionalFormatting>
  <conditionalFormatting sqref="D125">
    <cfRule type="expression" dxfId="68" priority="11" stopIfTrue="1">
      <formula>IF($A125="",B125,)</formula>
    </cfRule>
  </conditionalFormatting>
  <conditionalFormatting sqref="E125">
    <cfRule type="expression" dxfId="67" priority="8" stopIfTrue="1">
      <formula>IF($A125&lt;&gt;1,B125,"")</formula>
    </cfRule>
  </conditionalFormatting>
  <conditionalFormatting sqref="E126">
    <cfRule type="expression" dxfId="66" priority="7" stopIfTrue="1">
      <formula>IF($A126&lt;&gt;1,B126,"")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81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81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18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9" priority="25" stopIfTrue="1">
      <formula>IF($A11=1,B11,)</formula>
    </cfRule>
    <cfRule type="expression" dxfId="58" priority="26" stopIfTrue="1">
      <formula>IF($A11="",B11,)</formula>
    </cfRule>
  </conditionalFormatting>
  <conditionalFormatting sqref="E11:E15">
    <cfRule type="expression" dxfId="57" priority="27" stopIfTrue="1">
      <formula>IF($A11="",B11,"")</formula>
    </cfRule>
  </conditionalFormatting>
  <conditionalFormatting sqref="E26:E124">
    <cfRule type="expression" dxfId="56" priority="28" stopIfTrue="1">
      <formula>IF($A26&lt;&gt;1,B26,"")</formula>
    </cfRule>
  </conditionalFormatting>
  <conditionalFormatting sqref="D11:D15 D26:D124">
    <cfRule type="expression" dxfId="55" priority="29" stopIfTrue="1">
      <formula>IF($A11="",B11,)</formula>
    </cfRule>
  </conditionalFormatting>
  <conditionalFormatting sqref="G11:G20 G26:G84 G90:G119">
    <cfRule type="expression" dxfId="54" priority="30" stopIfTrue="1">
      <formula>#REF!="Freelancer"</formula>
    </cfRule>
    <cfRule type="expression" dxfId="53" priority="31" stopIfTrue="1">
      <formula>#REF!="DTC Int. Staff"</formula>
    </cfRule>
  </conditionalFormatting>
  <conditionalFormatting sqref="G119 G26:G30 G37:G57 G64:G84 G91:G112">
    <cfRule type="expression" dxfId="52" priority="23" stopIfTrue="1">
      <formula>$F$5="Freelancer"</formula>
    </cfRule>
    <cfRule type="expression" dxfId="51" priority="24" stopIfTrue="1">
      <formula>$F$5="DTC Int. Staff"</formula>
    </cfRule>
  </conditionalFormatting>
  <conditionalFormatting sqref="G16:G20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16:G20">
    <cfRule type="expression" dxfId="48" priority="19" stopIfTrue="1">
      <formula>$F$5="Freelancer"</formula>
    </cfRule>
    <cfRule type="expression" dxfId="47" priority="20" stopIfTrue="1">
      <formula>$F$5="DTC Int. Staff"</formula>
    </cfRule>
  </conditionalFormatting>
  <conditionalFormatting sqref="G21:G25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21:G25">
    <cfRule type="expression" dxfId="44" priority="15" stopIfTrue="1">
      <formula>$F$5="Freelancer"</formula>
    </cfRule>
    <cfRule type="expression" dxfId="43" priority="16" stopIfTrue="1">
      <formula>$F$5="DTC Int. Staff"</formula>
    </cfRule>
  </conditionalFormatting>
  <conditionalFormatting sqref="C125:C129">
    <cfRule type="expression" dxfId="42" priority="12" stopIfTrue="1">
      <formula>IF($A125=1,B125,)</formula>
    </cfRule>
    <cfRule type="expression" dxfId="41" priority="13" stopIfTrue="1">
      <formula>IF($A125="",B125,)</formula>
    </cfRule>
  </conditionalFormatting>
  <conditionalFormatting sqref="D125:D129">
    <cfRule type="expression" dxfId="40" priority="14" stopIfTrue="1">
      <formula>IF($A125="",B125,)</formula>
    </cfRule>
  </conditionalFormatting>
  <conditionalFormatting sqref="E125:E129">
    <cfRule type="expression" dxfId="39" priority="11" stopIfTrue="1">
      <formula>IF($A125&lt;&gt;1,B125,"")</formula>
    </cfRule>
  </conditionalFormatting>
  <conditionalFormatting sqref="G6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85:G89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85:G89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E17:E20">
    <cfRule type="expression" dxfId="32" priority="3" stopIfTrue="1">
      <formula>IF($A17="",B17,"")</formula>
    </cfRule>
  </conditionalFormatting>
  <conditionalFormatting sqref="D17:D20">
    <cfRule type="expression" dxfId="31" priority="4" stopIfTrue="1">
      <formula>IF($A17="",B17,)</formula>
    </cfRule>
  </conditionalFormatting>
  <conditionalFormatting sqref="E22:E25">
    <cfRule type="expression" dxfId="30" priority="1" stopIfTrue="1">
      <formula>IF($A22="",B22,"")</formula>
    </cfRule>
  </conditionalFormatting>
  <conditionalFormatting sqref="D22:D25">
    <cfRule type="expression" dxfId="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6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6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6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6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18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8" priority="21" stopIfTrue="1">
      <formula>IF($A11=1,B11,)</formula>
    </cfRule>
    <cfRule type="expression" dxfId="27" priority="22" stopIfTrue="1">
      <formula>IF($A11="",B11,)</formula>
    </cfRule>
  </conditionalFormatting>
  <conditionalFormatting sqref="E11:E15">
    <cfRule type="expression" dxfId="26" priority="23" stopIfTrue="1">
      <formula>IF($A11="",B11,"")</formula>
    </cfRule>
  </conditionalFormatting>
  <conditionalFormatting sqref="E16:E124">
    <cfRule type="expression" dxfId="25" priority="24" stopIfTrue="1">
      <formula>IF($A16&lt;&gt;1,B16,"")</formula>
    </cfRule>
  </conditionalFormatting>
  <conditionalFormatting sqref="D11:D124">
    <cfRule type="expression" dxfId="24" priority="25" stopIfTrue="1">
      <formula>IF($A11="",B11,)</formula>
    </cfRule>
  </conditionalFormatting>
  <conditionalFormatting sqref="G11:G20 G26:G80 G82:G119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15:G119 G87:G108 G26 G33:G53 G60:G8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16:G2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6:G20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21:G25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21:G25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C125:C134">
    <cfRule type="expression" dxfId="11" priority="8" stopIfTrue="1">
      <formula>IF($A125=1,B125,)</formula>
    </cfRule>
    <cfRule type="expression" dxfId="10" priority="9" stopIfTrue="1">
      <formula>IF($A125="",B125,)</formula>
    </cfRule>
  </conditionalFormatting>
  <conditionalFormatting sqref="D125:D134">
    <cfRule type="expression" dxfId="9" priority="10" stopIfTrue="1">
      <formula>IF($A125="",B125,)</formula>
    </cfRule>
  </conditionalFormatting>
  <conditionalFormatting sqref="E125:E134">
    <cfRule type="expression" dxfId="8" priority="7" stopIfTrue="1">
      <formula>IF($A125&lt;&gt;1,B125,"")</formula>
    </cfRule>
  </conditionalFormatting>
  <conditionalFormatting sqref="G55: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54" priority="29" stopIfTrue="1">
      <formula>IF($A11=1,B11,)</formula>
    </cfRule>
    <cfRule type="expression" dxfId="353" priority="30" stopIfTrue="1">
      <formula>IF($A11="",B11,)</formula>
    </cfRule>
  </conditionalFormatting>
  <conditionalFormatting sqref="E11:E15">
    <cfRule type="expression" dxfId="352" priority="31" stopIfTrue="1">
      <formula>IF($A11="",B11,"")</formula>
    </cfRule>
  </conditionalFormatting>
  <conditionalFormatting sqref="E16:E124">
    <cfRule type="expression" dxfId="351" priority="32" stopIfTrue="1">
      <formula>IF($A16&lt;&gt;1,B16,"")</formula>
    </cfRule>
  </conditionalFormatting>
  <conditionalFormatting sqref="D11:D124">
    <cfRule type="expression" dxfId="350" priority="33" stopIfTrue="1">
      <formula>IF($A11="",B11,)</formula>
    </cfRule>
  </conditionalFormatting>
  <conditionalFormatting sqref="G11:G16 G82:G119 G18:G76">
    <cfRule type="expression" dxfId="349" priority="34" stopIfTrue="1">
      <formula>#REF!="Freelancer"</formula>
    </cfRule>
    <cfRule type="expression" dxfId="348" priority="35" stopIfTrue="1">
      <formula>#REF!="DTC Int. Staff"</formula>
    </cfRule>
  </conditionalFormatting>
  <conditionalFormatting sqref="G115:G119 G87:G104 G18:G22 G33:G49 G60:G76">
    <cfRule type="expression" dxfId="347" priority="27" stopIfTrue="1">
      <formula>$F$5="Freelancer"</formula>
    </cfRule>
    <cfRule type="expression" dxfId="346" priority="28" stopIfTrue="1">
      <formula>$F$5="DTC Int. Staff"</formula>
    </cfRule>
  </conditionalFormatting>
  <conditionalFormatting sqref="G16">
    <cfRule type="expression" dxfId="345" priority="25" stopIfTrue="1">
      <formula>#REF!="Freelancer"</formula>
    </cfRule>
    <cfRule type="expression" dxfId="344" priority="26" stopIfTrue="1">
      <formula>#REF!="DTC Int. Staff"</formula>
    </cfRule>
  </conditionalFormatting>
  <conditionalFormatting sqref="G16">
    <cfRule type="expression" dxfId="343" priority="23" stopIfTrue="1">
      <formula>$F$5="Freelancer"</formula>
    </cfRule>
    <cfRule type="expression" dxfId="342" priority="24" stopIfTrue="1">
      <formula>$F$5="DTC Int. Staff"</formula>
    </cfRule>
  </conditionalFormatting>
  <conditionalFormatting sqref="G17">
    <cfRule type="expression" dxfId="341" priority="21" stopIfTrue="1">
      <formula>#REF!="Freelancer"</formula>
    </cfRule>
    <cfRule type="expression" dxfId="340" priority="22" stopIfTrue="1">
      <formula>#REF!="DTC Int. Staff"</formula>
    </cfRule>
  </conditionalFormatting>
  <conditionalFormatting sqref="G17">
    <cfRule type="expression" dxfId="339" priority="19" stopIfTrue="1">
      <formula>$F$5="Freelancer"</formula>
    </cfRule>
    <cfRule type="expression" dxfId="338" priority="20" stopIfTrue="1">
      <formula>$F$5="DTC Int. Staff"</formula>
    </cfRule>
  </conditionalFormatting>
  <conditionalFormatting sqref="C126">
    <cfRule type="expression" dxfId="337" priority="16" stopIfTrue="1">
      <formula>IF($A126=1,B126,)</formula>
    </cfRule>
    <cfRule type="expression" dxfId="336" priority="17" stopIfTrue="1">
      <formula>IF($A126="",B126,)</formula>
    </cfRule>
  </conditionalFormatting>
  <conditionalFormatting sqref="D126">
    <cfRule type="expression" dxfId="335" priority="18" stopIfTrue="1">
      <formula>IF($A126="",B126,)</formula>
    </cfRule>
  </conditionalFormatting>
  <conditionalFormatting sqref="C125">
    <cfRule type="expression" dxfId="334" priority="13" stopIfTrue="1">
      <formula>IF($A125=1,B125,)</formula>
    </cfRule>
    <cfRule type="expression" dxfId="333" priority="14" stopIfTrue="1">
      <formula>IF($A125="",B125,)</formula>
    </cfRule>
  </conditionalFormatting>
  <conditionalFormatting sqref="D125">
    <cfRule type="expression" dxfId="332" priority="15" stopIfTrue="1">
      <formula>IF($A125="",B125,)</formula>
    </cfRule>
  </conditionalFormatting>
  <conditionalFormatting sqref="E125">
    <cfRule type="expression" dxfId="331" priority="12" stopIfTrue="1">
      <formula>IF($A125&lt;&gt;1,B125,"")</formula>
    </cfRule>
  </conditionalFormatting>
  <conditionalFormatting sqref="E126">
    <cfRule type="expression" dxfId="330" priority="11" stopIfTrue="1">
      <formula>IF($A126&lt;&gt;1,B126,"")</formula>
    </cfRule>
  </conditionalFormatting>
  <conditionalFormatting sqref="G55:G59">
    <cfRule type="expression" dxfId="329" priority="9" stopIfTrue="1">
      <formula>$F$5="Freelancer"</formula>
    </cfRule>
    <cfRule type="expression" dxfId="328" priority="10" stopIfTrue="1">
      <formula>$F$5="DTC Int. Staff"</formula>
    </cfRule>
  </conditionalFormatting>
  <conditionalFormatting sqref="G77:G81">
    <cfRule type="expression" dxfId="327" priority="7" stopIfTrue="1">
      <formula>#REF!="Freelancer"</formula>
    </cfRule>
    <cfRule type="expression" dxfId="326" priority="8" stopIfTrue="1">
      <formula>#REF!="DTC Int. Staff"</formula>
    </cfRule>
  </conditionalFormatting>
  <conditionalFormatting sqref="G77:G81">
    <cfRule type="expression" dxfId="325" priority="5" stopIfTrue="1">
      <formula>$F$5="Freelancer"</formula>
    </cfRule>
    <cfRule type="expression" dxfId="3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23" priority="42" stopIfTrue="1">
      <formula>IF($A11=1,B11,)</formula>
    </cfRule>
    <cfRule type="expression" dxfId="322" priority="43" stopIfTrue="1">
      <formula>IF($A11="",B11,)</formula>
    </cfRule>
  </conditionalFormatting>
  <conditionalFormatting sqref="E11:E15">
    <cfRule type="expression" dxfId="321" priority="44" stopIfTrue="1">
      <formula>IF($A11="",B11,"")</formula>
    </cfRule>
  </conditionalFormatting>
  <conditionalFormatting sqref="E17:E20 E26:E43 E48 E53:E70 E75 E80:E98 E103 E108:E119">
    <cfRule type="expression" dxfId="320" priority="45" stopIfTrue="1">
      <formula>IF($A17&lt;&gt;1,B17,"")</formula>
    </cfRule>
  </conditionalFormatting>
  <conditionalFormatting sqref="D11:D15 D26:D43 D48 D53:D70 D75 D80:D98 D103 D108:D119 D17:D20">
    <cfRule type="expression" dxfId="319" priority="46" stopIfTrue="1">
      <formula>IF($A11="",B11,)</formula>
    </cfRule>
  </conditionalFormatting>
  <conditionalFormatting sqref="G11:G20 G26:G84 G90:G119">
    <cfRule type="expression" dxfId="318" priority="47" stopIfTrue="1">
      <formula>#REF!="Freelancer"</formula>
    </cfRule>
    <cfRule type="expression" dxfId="317" priority="48" stopIfTrue="1">
      <formula>#REF!="DTC Int. Staff"</formula>
    </cfRule>
  </conditionalFormatting>
  <conditionalFormatting sqref="G119 G26:G30 G37:G57 G64:G84 G91:G112">
    <cfRule type="expression" dxfId="316" priority="40" stopIfTrue="1">
      <formula>$F$5="Freelancer"</formula>
    </cfRule>
    <cfRule type="expression" dxfId="315" priority="41" stopIfTrue="1">
      <formula>$F$5="DTC Int. Staff"</formula>
    </cfRule>
  </conditionalFormatting>
  <conditionalFormatting sqref="G16:G20">
    <cfRule type="expression" dxfId="314" priority="38" stopIfTrue="1">
      <formula>#REF!="Freelancer"</formula>
    </cfRule>
    <cfRule type="expression" dxfId="313" priority="39" stopIfTrue="1">
      <formula>#REF!="DTC Int. Staff"</formula>
    </cfRule>
  </conditionalFormatting>
  <conditionalFormatting sqref="G16:G20">
    <cfRule type="expression" dxfId="312" priority="36" stopIfTrue="1">
      <formula>$F$5="Freelancer"</formula>
    </cfRule>
    <cfRule type="expression" dxfId="311" priority="37" stopIfTrue="1">
      <formula>$F$5="DTC Int. Staff"</formula>
    </cfRule>
  </conditionalFormatting>
  <conditionalFormatting sqref="G21:G25">
    <cfRule type="expression" dxfId="310" priority="34" stopIfTrue="1">
      <formula>#REF!="Freelancer"</formula>
    </cfRule>
    <cfRule type="expression" dxfId="309" priority="35" stopIfTrue="1">
      <formula>#REF!="DTC Int. Staff"</formula>
    </cfRule>
  </conditionalFormatting>
  <conditionalFormatting sqref="G21:G25">
    <cfRule type="expression" dxfId="308" priority="32" stopIfTrue="1">
      <formula>$F$5="Freelancer"</formula>
    </cfRule>
    <cfRule type="expression" dxfId="307" priority="33" stopIfTrue="1">
      <formula>$F$5="DTC Int. Staff"</formula>
    </cfRule>
  </conditionalFormatting>
  <conditionalFormatting sqref="G63">
    <cfRule type="expression" dxfId="306" priority="22" stopIfTrue="1">
      <formula>$F$5="Freelancer"</formula>
    </cfRule>
    <cfRule type="expression" dxfId="305" priority="23" stopIfTrue="1">
      <formula>$F$5="DTC Int. Staff"</formula>
    </cfRule>
  </conditionalFormatting>
  <conditionalFormatting sqref="G85:G89">
    <cfRule type="expression" dxfId="304" priority="20" stopIfTrue="1">
      <formula>#REF!="Freelancer"</formula>
    </cfRule>
    <cfRule type="expression" dxfId="303" priority="21" stopIfTrue="1">
      <formula>#REF!="DTC Int. Staff"</formula>
    </cfRule>
  </conditionalFormatting>
  <conditionalFormatting sqref="G85:G89">
    <cfRule type="expression" dxfId="302" priority="18" stopIfTrue="1">
      <formula>$F$5="Freelancer"</formula>
    </cfRule>
    <cfRule type="expression" dxfId="301" priority="19" stopIfTrue="1">
      <formula>$F$5="DTC Int. Staff"</formula>
    </cfRule>
  </conditionalFormatting>
  <conditionalFormatting sqref="E22:E25">
    <cfRule type="expression" dxfId="300" priority="16" stopIfTrue="1">
      <formula>IF($A22&lt;&gt;1,B22,"")</formula>
    </cfRule>
  </conditionalFormatting>
  <conditionalFormatting sqref="D22:D25">
    <cfRule type="expression" dxfId="299" priority="17" stopIfTrue="1">
      <formula>IF($A22="",B22,)</formula>
    </cfRule>
  </conditionalFormatting>
  <conditionalFormatting sqref="E44:E47">
    <cfRule type="expression" dxfId="298" priority="14" stopIfTrue="1">
      <formula>IF($A44&lt;&gt;1,B44,"")</formula>
    </cfRule>
  </conditionalFormatting>
  <conditionalFormatting sqref="D44:D47">
    <cfRule type="expression" dxfId="297" priority="15" stopIfTrue="1">
      <formula>IF($A44="",B44,)</formula>
    </cfRule>
  </conditionalFormatting>
  <conditionalFormatting sqref="E49:E52">
    <cfRule type="expression" dxfId="296" priority="12" stopIfTrue="1">
      <formula>IF($A49&lt;&gt;1,B49,"")</formula>
    </cfRule>
  </conditionalFormatting>
  <conditionalFormatting sqref="D49:D52">
    <cfRule type="expression" dxfId="295" priority="13" stopIfTrue="1">
      <formula>IF($A49="",B49,)</formula>
    </cfRule>
  </conditionalFormatting>
  <conditionalFormatting sqref="E71:E74">
    <cfRule type="expression" dxfId="294" priority="10" stopIfTrue="1">
      <formula>IF($A71&lt;&gt;1,B71,"")</formula>
    </cfRule>
  </conditionalFormatting>
  <conditionalFormatting sqref="D71:D74">
    <cfRule type="expression" dxfId="293" priority="11" stopIfTrue="1">
      <formula>IF($A71="",B71,)</formula>
    </cfRule>
  </conditionalFormatting>
  <conditionalFormatting sqref="E76:E79">
    <cfRule type="expression" dxfId="292" priority="8" stopIfTrue="1">
      <formula>IF($A76&lt;&gt;1,B76,"")</formula>
    </cfRule>
  </conditionalFormatting>
  <conditionalFormatting sqref="D76:D79">
    <cfRule type="expression" dxfId="291" priority="9" stopIfTrue="1">
      <formula>IF($A76="",B76,)</formula>
    </cfRule>
  </conditionalFormatting>
  <conditionalFormatting sqref="E93">
    <cfRule type="timePeriod" dxfId="29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9" priority="5" stopIfTrue="1">
      <formula>IF($A99&lt;&gt;1,B99,"")</formula>
    </cfRule>
  </conditionalFormatting>
  <conditionalFormatting sqref="D99:D102">
    <cfRule type="expression" dxfId="288" priority="6" stopIfTrue="1">
      <formula>IF($A99="",B99,)</formula>
    </cfRule>
  </conditionalFormatting>
  <conditionalFormatting sqref="E99:E102">
    <cfRule type="timePeriod" dxfId="28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6" priority="2" stopIfTrue="1">
      <formula>IF($A104&lt;&gt;1,B104,"")</formula>
    </cfRule>
  </conditionalFormatting>
  <conditionalFormatting sqref="D104:D107">
    <cfRule type="expression" dxfId="285" priority="3" stopIfTrue="1">
      <formula>IF($A104="",B104,)</formula>
    </cfRule>
  </conditionalFormatting>
  <conditionalFormatting sqref="E104:E107">
    <cfRule type="timePeriod" dxfId="28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83" priority="29" stopIfTrue="1">
      <formula>IF($A11=1,B11,)</formula>
    </cfRule>
    <cfRule type="expression" dxfId="282" priority="30" stopIfTrue="1">
      <formula>IF($A11="",B11,)</formula>
    </cfRule>
  </conditionalFormatting>
  <conditionalFormatting sqref="E11:E15">
    <cfRule type="expression" dxfId="281" priority="31" stopIfTrue="1">
      <formula>IF($A11="",B11,"")</formula>
    </cfRule>
  </conditionalFormatting>
  <conditionalFormatting sqref="E130:E134 E26:E124">
    <cfRule type="expression" dxfId="280" priority="32" stopIfTrue="1">
      <formula>IF($A26&lt;&gt;1,B26,"")</formula>
    </cfRule>
  </conditionalFormatting>
  <conditionalFormatting sqref="D130:D134 D11:D15 D26:D124">
    <cfRule type="expression" dxfId="279" priority="33" stopIfTrue="1">
      <formula>IF($A11="",B11,)</formula>
    </cfRule>
  </conditionalFormatting>
  <conditionalFormatting sqref="G11:G20 G26:G84 G90:G119">
    <cfRule type="expression" dxfId="278" priority="34" stopIfTrue="1">
      <formula>#REF!="Freelancer"</formula>
    </cfRule>
    <cfRule type="expression" dxfId="277" priority="35" stopIfTrue="1">
      <formula>#REF!="DTC Int. Staff"</formula>
    </cfRule>
  </conditionalFormatting>
  <conditionalFormatting sqref="G119 G26:G30 G37:G57 G64:G84 G91:G112">
    <cfRule type="expression" dxfId="276" priority="27" stopIfTrue="1">
      <formula>$F$5="Freelancer"</formula>
    </cfRule>
    <cfRule type="expression" dxfId="275" priority="28" stopIfTrue="1">
      <formula>$F$5="DTC Int. Staff"</formula>
    </cfRule>
  </conditionalFormatting>
  <conditionalFormatting sqref="G16:G20">
    <cfRule type="expression" dxfId="274" priority="25" stopIfTrue="1">
      <formula>#REF!="Freelancer"</formula>
    </cfRule>
    <cfRule type="expression" dxfId="273" priority="26" stopIfTrue="1">
      <formula>#REF!="DTC Int. Staff"</formula>
    </cfRule>
  </conditionalFormatting>
  <conditionalFormatting sqref="G16:G20">
    <cfRule type="expression" dxfId="272" priority="23" stopIfTrue="1">
      <formula>$F$5="Freelancer"</formula>
    </cfRule>
    <cfRule type="expression" dxfId="271" priority="24" stopIfTrue="1">
      <formula>$F$5="DTC Int. Staff"</formula>
    </cfRule>
  </conditionalFormatting>
  <conditionalFormatting sqref="G21:G25">
    <cfRule type="expression" dxfId="270" priority="21" stopIfTrue="1">
      <formula>#REF!="Freelancer"</formula>
    </cfRule>
    <cfRule type="expression" dxfId="269" priority="22" stopIfTrue="1">
      <formula>#REF!="DTC Int. Staff"</formula>
    </cfRule>
  </conditionalFormatting>
  <conditionalFormatting sqref="G21:G25">
    <cfRule type="expression" dxfId="268" priority="19" stopIfTrue="1">
      <formula>$F$5="Freelancer"</formula>
    </cfRule>
    <cfRule type="expression" dxfId="267" priority="20" stopIfTrue="1">
      <formula>$F$5="DTC Int. Staff"</formula>
    </cfRule>
  </conditionalFormatting>
  <conditionalFormatting sqref="C125:C129">
    <cfRule type="expression" dxfId="266" priority="13" stopIfTrue="1">
      <formula>IF($A125=1,B125,)</formula>
    </cfRule>
    <cfRule type="expression" dxfId="265" priority="14" stopIfTrue="1">
      <formula>IF($A125="",B125,)</formula>
    </cfRule>
  </conditionalFormatting>
  <conditionalFormatting sqref="D125:D129">
    <cfRule type="expression" dxfId="264" priority="15" stopIfTrue="1">
      <formula>IF($A125="",B125,)</formula>
    </cfRule>
  </conditionalFormatting>
  <conditionalFormatting sqref="E125:E129">
    <cfRule type="expression" dxfId="263" priority="12" stopIfTrue="1">
      <formula>IF($A125&lt;&gt;1,B125,"")</formula>
    </cfRule>
  </conditionalFormatting>
  <conditionalFormatting sqref="G63">
    <cfRule type="expression" dxfId="262" priority="9" stopIfTrue="1">
      <formula>$F$5="Freelancer"</formula>
    </cfRule>
    <cfRule type="expression" dxfId="261" priority="10" stopIfTrue="1">
      <formula>$F$5="DTC Int. Staff"</formula>
    </cfRule>
  </conditionalFormatting>
  <conditionalFormatting sqref="G85:G89">
    <cfRule type="expression" dxfId="260" priority="7" stopIfTrue="1">
      <formula>#REF!="Freelancer"</formula>
    </cfRule>
    <cfRule type="expression" dxfId="259" priority="8" stopIfTrue="1">
      <formula>#REF!="DTC Int. Staff"</formula>
    </cfRule>
  </conditionalFormatting>
  <conditionalFormatting sqref="G85:G89">
    <cfRule type="expression" dxfId="258" priority="5" stopIfTrue="1">
      <formula>$F$5="Freelancer"</formula>
    </cfRule>
    <cfRule type="expression" dxfId="257" priority="6" stopIfTrue="1">
      <formula>$F$5="DTC Int. Staff"</formula>
    </cfRule>
  </conditionalFormatting>
  <conditionalFormatting sqref="E17:E20">
    <cfRule type="expression" dxfId="256" priority="3" stopIfTrue="1">
      <formula>IF($A17="",B17,"")</formula>
    </cfRule>
  </conditionalFormatting>
  <conditionalFormatting sqref="D17:D20">
    <cfRule type="expression" dxfId="255" priority="4" stopIfTrue="1">
      <formula>IF($A17="",B17,)</formula>
    </cfRule>
  </conditionalFormatting>
  <conditionalFormatting sqref="E22:E25">
    <cfRule type="expression" dxfId="254" priority="1" stopIfTrue="1">
      <formula>IF($A22="",B22,"")</formula>
    </cfRule>
  </conditionalFormatting>
  <conditionalFormatting sqref="D22:D25">
    <cfRule type="expression" dxfId="25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52" priority="25" stopIfTrue="1">
      <formula>IF($A11=1,B11,)</formula>
    </cfRule>
    <cfRule type="expression" dxfId="251" priority="26" stopIfTrue="1">
      <formula>IF($A11="",B11,)</formula>
    </cfRule>
  </conditionalFormatting>
  <conditionalFormatting sqref="E11:E15">
    <cfRule type="expression" dxfId="250" priority="27" stopIfTrue="1">
      <formula>IF($A11="",B11,"")</formula>
    </cfRule>
  </conditionalFormatting>
  <conditionalFormatting sqref="E16:E128">
    <cfRule type="expression" dxfId="249" priority="28" stopIfTrue="1">
      <formula>IF($A16&lt;&gt;1,B16,"")</formula>
    </cfRule>
  </conditionalFormatting>
  <conditionalFormatting sqref="D11:D128">
    <cfRule type="expression" dxfId="248" priority="29" stopIfTrue="1">
      <formula>IF($A11="",B11,)</formula>
    </cfRule>
  </conditionalFormatting>
  <conditionalFormatting sqref="G11:G20 G82:G123 G22:G76">
    <cfRule type="expression" dxfId="247" priority="30" stopIfTrue="1">
      <formula>#REF!="Freelancer"</formula>
    </cfRule>
    <cfRule type="expression" dxfId="246" priority="31" stopIfTrue="1">
      <formula>#REF!="DTC Int. Staff"</formula>
    </cfRule>
  </conditionalFormatting>
  <conditionalFormatting sqref="G119:G123 G87:G108 G22 G33:G49 G60:G76">
    <cfRule type="expression" dxfId="245" priority="23" stopIfTrue="1">
      <formula>$F$5="Freelancer"</formula>
    </cfRule>
    <cfRule type="expression" dxfId="244" priority="24" stopIfTrue="1">
      <formula>$F$5="DTC Int. Staff"</formula>
    </cfRule>
  </conditionalFormatting>
  <conditionalFormatting sqref="G16:G20">
    <cfRule type="expression" dxfId="243" priority="21" stopIfTrue="1">
      <formula>#REF!="Freelancer"</formula>
    </cfRule>
    <cfRule type="expression" dxfId="242" priority="22" stopIfTrue="1">
      <formula>#REF!="DTC Int. Staff"</formula>
    </cfRule>
  </conditionalFormatting>
  <conditionalFormatting sqref="G16:G20">
    <cfRule type="expression" dxfId="241" priority="19" stopIfTrue="1">
      <formula>$F$5="Freelancer"</formula>
    </cfRule>
    <cfRule type="expression" dxfId="240" priority="20" stopIfTrue="1">
      <formula>$F$5="DTC Int. Staff"</formula>
    </cfRule>
  </conditionalFormatting>
  <conditionalFormatting sqref="G21">
    <cfRule type="expression" dxfId="239" priority="17" stopIfTrue="1">
      <formula>#REF!="Freelancer"</formula>
    </cfRule>
    <cfRule type="expression" dxfId="238" priority="18" stopIfTrue="1">
      <formula>#REF!="DTC Int. Staff"</formula>
    </cfRule>
  </conditionalFormatting>
  <conditionalFormatting sqref="G21">
    <cfRule type="expression" dxfId="237" priority="15" stopIfTrue="1">
      <formula>$F$5="Freelancer"</formula>
    </cfRule>
    <cfRule type="expression" dxfId="236" priority="16" stopIfTrue="1">
      <formula>$F$5="DTC Int. Staff"</formula>
    </cfRule>
  </conditionalFormatting>
  <conditionalFormatting sqref="C129:C133">
    <cfRule type="expression" dxfId="235" priority="9" stopIfTrue="1">
      <formula>IF($A129=1,B129,)</formula>
    </cfRule>
    <cfRule type="expression" dxfId="234" priority="10" stopIfTrue="1">
      <formula>IF($A129="",B129,)</formula>
    </cfRule>
  </conditionalFormatting>
  <conditionalFormatting sqref="D129:D133">
    <cfRule type="expression" dxfId="233" priority="11" stopIfTrue="1">
      <formula>IF($A129="",B129,)</formula>
    </cfRule>
  </conditionalFormatting>
  <conditionalFormatting sqref="E129:E133">
    <cfRule type="expression" dxfId="232" priority="8" stopIfTrue="1">
      <formula>IF($A129&lt;&gt;1,B129,"")</formula>
    </cfRule>
  </conditionalFormatting>
  <conditionalFormatting sqref="G55:G59">
    <cfRule type="expression" dxfId="231" priority="5" stopIfTrue="1">
      <formula>$F$5="Freelancer"</formula>
    </cfRule>
    <cfRule type="expression" dxfId="230" priority="6" stopIfTrue="1">
      <formula>$F$5="DTC Int. Staff"</formula>
    </cfRule>
  </conditionalFormatting>
  <conditionalFormatting sqref="G77:G81">
    <cfRule type="expression" dxfId="229" priority="3" stopIfTrue="1">
      <formula>#REF!="Freelancer"</formula>
    </cfRule>
    <cfRule type="expression" dxfId="228" priority="4" stopIfTrue="1">
      <formula>#REF!="DTC Int. Staff"</formula>
    </cfRule>
  </conditionalFormatting>
  <conditionalFormatting sqref="G77:G81">
    <cfRule type="expression" dxfId="227" priority="1" stopIfTrue="1">
      <formula>$F$5="Freelancer"</formula>
    </cfRule>
    <cfRule type="expression" dxfId="2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25" priority="25" stopIfTrue="1">
      <formula>IF($A11=1,B11,)</formula>
    </cfRule>
    <cfRule type="expression" dxfId="224" priority="26" stopIfTrue="1">
      <formula>IF($A11="",B11,)</formula>
    </cfRule>
  </conditionalFormatting>
  <conditionalFormatting sqref="E11">
    <cfRule type="expression" dxfId="223" priority="27" stopIfTrue="1">
      <formula>IF($A11="",B11,"")</formula>
    </cfRule>
  </conditionalFormatting>
  <conditionalFormatting sqref="E12:E119">
    <cfRule type="expression" dxfId="222" priority="28" stopIfTrue="1">
      <formula>IF($A12&lt;&gt;1,B12,"")</formula>
    </cfRule>
  </conditionalFormatting>
  <conditionalFormatting sqref="D11:D119">
    <cfRule type="expression" dxfId="221" priority="29" stopIfTrue="1">
      <formula>IF($A11="",B11,)</formula>
    </cfRule>
  </conditionalFormatting>
  <conditionalFormatting sqref="G11:G12 G18:G76 G82:G118">
    <cfRule type="expression" dxfId="220" priority="30" stopIfTrue="1">
      <formula>#REF!="Freelancer"</formula>
    </cfRule>
    <cfRule type="expression" dxfId="219" priority="31" stopIfTrue="1">
      <formula>#REF!="DTC Int. Staff"</formula>
    </cfRule>
  </conditionalFormatting>
  <conditionalFormatting sqref="G114:G118 G18:G22 G33:G49 G60:G76 G87:G103">
    <cfRule type="expression" dxfId="218" priority="23" stopIfTrue="1">
      <formula>$F$5="Freelancer"</formula>
    </cfRule>
    <cfRule type="expression" dxfId="217" priority="24" stopIfTrue="1">
      <formula>$F$5="DTC Int. Staff"</formula>
    </cfRule>
  </conditionalFormatting>
  <conditionalFormatting sqref="G12">
    <cfRule type="expression" dxfId="216" priority="21" stopIfTrue="1">
      <formula>#REF!="Freelancer"</formula>
    </cfRule>
    <cfRule type="expression" dxfId="215" priority="22" stopIfTrue="1">
      <formula>#REF!="DTC Int. Staff"</formula>
    </cfRule>
  </conditionalFormatting>
  <conditionalFormatting sqref="G12">
    <cfRule type="expression" dxfId="214" priority="19" stopIfTrue="1">
      <formula>$F$5="Freelancer"</formula>
    </cfRule>
    <cfRule type="expression" dxfId="213" priority="20" stopIfTrue="1">
      <formula>$F$5="DTC Int. Staff"</formula>
    </cfRule>
  </conditionalFormatting>
  <conditionalFormatting sqref="G13:G17">
    <cfRule type="expression" dxfId="212" priority="17" stopIfTrue="1">
      <formula>#REF!="Freelancer"</formula>
    </cfRule>
    <cfRule type="expression" dxfId="211" priority="18" stopIfTrue="1">
      <formula>#REF!="DTC Int. Staff"</formula>
    </cfRule>
  </conditionalFormatting>
  <conditionalFormatting sqref="G13:G17">
    <cfRule type="expression" dxfId="210" priority="15" stopIfTrue="1">
      <formula>$F$5="Freelancer"</formula>
    </cfRule>
    <cfRule type="expression" dxfId="209" priority="16" stopIfTrue="1">
      <formula>$F$5="DTC Int. Staff"</formula>
    </cfRule>
  </conditionalFormatting>
  <conditionalFormatting sqref="C121:C125">
    <cfRule type="expression" dxfId="208" priority="12" stopIfTrue="1">
      <formula>IF($A121=1,B121,)</formula>
    </cfRule>
    <cfRule type="expression" dxfId="207" priority="13" stopIfTrue="1">
      <formula>IF($A121="",B121,)</formula>
    </cfRule>
  </conditionalFormatting>
  <conditionalFormatting sqref="D121:D125">
    <cfRule type="expression" dxfId="206" priority="14" stopIfTrue="1">
      <formula>IF($A121="",B121,)</formula>
    </cfRule>
  </conditionalFormatting>
  <conditionalFormatting sqref="C120">
    <cfRule type="expression" dxfId="205" priority="9" stopIfTrue="1">
      <formula>IF($A120=1,B120,)</formula>
    </cfRule>
    <cfRule type="expression" dxfId="204" priority="10" stopIfTrue="1">
      <formula>IF($A120="",B120,)</formula>
    </cfRule>
  </conditionalFormatting>
  <conditionalFormatting sqref="D120">
    <cfRule type="expression" dxfId="203" priority="11" stopIfTrue="1">
      <formula>IF($A120="",B120,)</formula>
    </cfRule>
  </conditionalFormatting>
  <conditionalFormatting sqref="E120">
    <cfRule type="expression" dxfId="202" priority="8" stopIfTrue="1">
      <formula>IF($A120&lt;&gt;1,B120,"")</formula>
    </cfRule>
  </conditionalFormatting>
  <conditionalFormatting sqref="E121:E125">
    <cfRule type="expression" dxfId="201" priority="7" stopIfTrue="1">
      <formula>IF($A121&lt;&gt;1,B121,"")</formula>
    </cfRule>
  </conditionalFormatting>
  <conditionalFormatting sqref="G55:G59">
    <cfRule type="expression" dxfId="200" priority="5" stopIfTrue="1">
      <formula>$F$5="Freelancer"</formula>
    </cfRule>
    <cfRule type="expression" dxfId="199" priority="6" stopIfTrue="1">
      <formula>$F$5="DTC Int. Staff"</formula>
    </cfRule>
  </conditionalFormatting>
  <conditionalFormatting sqref="G77:G81">
    <cfRule type="expression" dxfId="198" priority="3" stopIfTrue="1">
      <formula>#REF!="Freelancer"</formula>
    </cfRule>
    <cfRule type="expression" dxfId="197" priority="4" stopIfTrue="1">
      <formula>#REF!="DTC Int. Staff"</formula>
    </cfRule>
  </conditionalFormatting>
  <conditionalFormatting sqref="G77:G81">
    <cfRule type="expression" dxfId="196" priority="1" stopIfTrue="1">
      <formula>$F$5="Freelancer"</formula>
    </cfRule>
    <cfRule type="expression" dxfId="1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6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94" priority="25" stopIfTrue="1">
      <formula>IF($A11=1,B11,)</formula>
    </cfRule>
    <cfRule type="expression" dxfId="193" priority="26" stopIfTrue="1">
      <formula>IF($A11="",B11,)</formula>
    </cfRule>
  </conditionalFormatting>
  <conditionalFormatting sqref="E11:E15">
    <cfRule type="expression" dxfId="192" priority="27" stopIfTrue="1">
      <formula>IF($A11="",B11,"")</formula>
    </cfRule>
  </conditionalFormatting>
  <conditionalFormatting sqref="E16:E124">
    <cfRule type="expression" dxfId="191" priority="28" stopIfTrue="1">
      <formula>IF($A16&lt;&gt;1,B16,"")</formula>
    </cfRule>
  </conditionalFormatting>
  <conditionalFormatting sqref="D11:D124">
    <cfRule type="expression" dxfId="190" priority="29" stopIfTrue="1">
      <formula>IF($A11="",B11,)</formula>
    </cfRule>
  </conditionalFormatting>
  <conditionalFormatting sqref="G11:G20 G26:G84 G86:G119">
    <cfRule type="expression" dxfId="189" priority="30" stopIfTrue="1">
      <formula>#REF!="Freelancer"</formula>
    </cfRule>
    <cfRule type="expression" dxfId="188" priority="31" stopIfTrue="1">
      <formula>#REF!="DTC Int. Staff"</formula>
    </cfRule>
  </conditionalFormatting>
  <conditionalFormatting sqref="G115:G119 G87:G112 G26:G30 G33:G57 G60:G84">
    <cfRule type="expression" dxfId="187" priority="23" stopIfTrue="1">
      <formula>$F$5="Freelancer"</formula>
    </cfRule>
    <cfRule type="expression" dxfId="186" priority="24" stopIfTrue="1">
      <formula>$F$5="DTC Int. Staff"</formula>
    </cfRule>
  </conditionalFormatting>
  <conditionalFormatting sqref="G16:G20">
    <cfRule type="expression" dxfId="185" priority="21" stopIfTrue="1">
      <formula>#REF!="Freelancer"</formula>
    </cfRule>
    <cfRule type="expression" dxfId="184" priority="22" stopIfTrue="1">
      <formula>#REF!="DTC Int. Staff"</formula>
    </cfRule>
  </conditionalFormatting>
  <conditionalFormatting sqref="G16:G20">
    <cfRule type="expression" dxfId="183" priority="19" stopIfTrue="1">
      <formula>$F$5="Freelancer"</formula>
    </cfRule>
    <cfRule type="expression" dxfId="182" priority="20" stopIfTrue="1">
      <formula>$F$5="DTC Int. Staff"</formula>
    </cfRule>
  </conditionalFormatting>
  <conditionalFormatting sqref="G21:G25">
    <cfRule type="expression" dxfId="181" priority="17" stopIfTrue="1">
      <formula>#REF!="Freelancer"</formula>
    </cfRule>
    <cfRule type="expression" dxfId="180" priority="18" stopIfTrue="1">
      <formula>#REF!="DTC Int. Staff"</formula>
    </cfRule>
  </conditionalFormatting>
  <conditionalFormatting sqref="G21:G25">
    <cfRule type="expression" dxfId="179" priority="15" stopIfTrue="1">
      <formula>$F$5="Freelancer"</formula>
    </cfRule>
    <cfRule type="expression" dxfId="178" priority="16" stopIfTrue="1">
      <formula>$F$5="DTC Int. Staff"</formula>
    </cfRule>
  </conditionalFormatting>
  <conditionalFormatting sqref="C125:C129">
    <cfRule type="expression" dxfId="177" priority="9" stopIfTrue="1">
      <formula>IF($A125=1,B125,)</formula>
    </cfRule>
    <cfRule type="expression" dxfId="176" priority="10" stopIfTrue="1">
      <formula>IF($A125="",B125,)</formula>
    </cfRule>
  </conditionalFormatting>
  <conditionalFormatting sqref="D125:D129">
    <cfRule type="expression" dxfId="175" priority="11" stopIfTrue="1">
      <formula>IF($A125="",B125,)</formula>
    </cfRule>
  </conditionalFormatting>
  <conditionalFormatting sqref="E125:E129">
    <cfRule type="expression" dxfId="174" priority="8" stopIfTrue="1">
      <formula>IF($A125&lt;&gt;1,B125,"")</formula>
    </cfRule>
  </conditionalFormatting>
  <conditionalFormatting sqref="G59">
    <cfRule type="expression" dxfId="173" priority="5" stopIfTrue="1">
      <formula>$F$5="Freelancer"</formula>
    </cfRule>
    <cfRule type="expression" dxfId="172" priority="6" stopIfTrue="1">
      <formula>$F$5="DTC Int. Staff"</formula>
    </cfRule>
  </conditionalFormatting>
  <conditionalFormatting sqref="G85">
    <cfRule type="expression" dxfId="171" priority="3" stopIfTrue="1">
      <formula>#REF!="Freelancer"</formula>
    </cfRule>
    <cfRule type="expression" dxfId="170" priority="4" stopIfTrue="1">
      <formula>#REF!="DTC Int. Staff"</formula>
    </cfRule>
  </conditionalFormatting>
  <conditionalFormatting sqref="G85">
    <cfRule type="expression" dxfId="169" priority="1" stopIfTrue="1">
      <formula>$F$5="Freelancer"</formula>
    </cfRule>
    <cfRule type="expression" dxfId="1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47" zoomScale="90" zoomScaleNormal="90" workbookViewId="0">
      <selection activeCell="G50" sqref="G5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122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23"/>
      <c r="I6" s="18"/>
      <c r="J6" s="19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SUM(J10:J139)</f>
        <v>177.5</v>
      </c>
      <c r="J8" s="25">
        <f>I8/8</f>
        <v>22.1875</v>
      </c>
    </row>
    <row r="9" spans="1:10" ht="20.25" customHeight="1" thickBot="1" x14ac:dyDescent="0.25">
      <c r="E9" s="15"/>
      <c r="F9" s="15"/>
      <c r="G9" s="15"/>
      <c r="H9" s="123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9009</v>
      </c>
      <c r="H11" s="43" t="s">
        <v>54</v>
      </c>
      <c r="I11" s="36" t="s">
        <v>55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9009</v>
      </c>
      <c r="H12" s="43" t="s">
        <v>54</v>
      </c>
      <c r="I12" s="36" t="s">
        <v>55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 t="s">
        <v>53</v>
      </c>
      <c r="G13" s="36">
        <v>9002</v>
      </c>
      <c r="H13" s="43" t="s">
        <v>78</v>
      </c>
      <c r="I13" s="36" t="s">
        <v>56</v>
      </c>
      <c r="J13" s="38">
        <v>4</v>
      </c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>
        <v>9002</v>
      </c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>
        <v>9002</v>
      </c>
      <c r="H15" s="43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79</v>
      </c>
      <c r="I16" s="47" t="s">
        <v>56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>
        <v>9002</v>
      </c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>
        <v>9002</v>
      </c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>
        <v>9002</v>
      </c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>
        <v>9002</v>
      </c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 t="s">
        <v>53</v>
      </c>
      <c r="G23" s="47">
        <v>9002</v>
      </c>
      <c r="H23" s="48" t="s">
        <v>57</v>
      </c>
      <c r="I23" s="47" t="s">
        <v>58</v>
      </c>
      <c r="J23" s="49">
        <v>3.5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9002</v>
      </c>
      <c r="H24" s="48" t="s">
        <v>60</v>
      </c>
      <c r="I24" s="47" t="s">
        <v>56</v>
      </c>
      <c r="J24" s="49">
        <v>5.5</v>
      </c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 t="s">
        <v>53</v>
      </c>
      <c r="G28" s="36">
        <v>9002</v>
      </c>
      <c r="H28" s="67" t="s">
        <v>57</v>
      </c>
      <c r="I28" s="36" t="s">
        <v>58</v>
      </c>
      <c r="J28" s="38">
        <v>3.5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9002</v>
      </c>
      <c r="H29" s="126" t="s">
        <v>60</v>
      </c>
      <c r="I29" s="36" t="s">
        <v>59</v>
      </c>
      <c r="J29" s="38">
        <v>4.5</v>
      </c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126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126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126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 t="s">
        <v>53</v>
      </c>
      <c r="G33" s="47">
        <v>9002</v>
      </c>
      <c r="H33" s="48" t="s">
        <v>57</v>
      </c>
      <c r="I33" s="47" t="s">
        <v>58</v>
      </c>
      <c r="J33" s="49">
        <v>3.5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9002</v>
      </c>
      <c r="H34" s="48" t="s">
        <v>60</v>
      </c>
      <c r="I34" s="47" t="s">
        <v>56</v>
      </c>
      <c r="J34" s="49">
        <v>4.5</v>
      </c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9002</v>
      </c>
      <c r="H38" s="43" t="s">
        <v>57</v>
      </c>
      <c r="I38" s="36" t="s">
        <v>58</v>
      </c>
      <c r="J38" s="38">
        <v>3.5</v>
      </c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 t="s">
        <v>53</v>
      </c>
      <c r="G39" s="36">
        <v>9002</v>
      </c>
      <c r="H39" s="43" t="s">
        <v>60</v>
      </c>
      <c r="I39" s="36" t="s">
        <v>59</v>
      </c>
      <c r="J39" s="38">
        <v>3</v>
      </c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44385</v>
      </c>
      <c r="F40" s="35" t="s">
        <v>53</v>
      </c>
      <c r="G40" s="36">
        <v>9002</v>
      </c>
      <c r="H40" s="43" t="s">
        <v>61</v>
      </c>
      <c r="I40" s="36" t="s">
        <v>59</v>
      </c>
      <c r="J40" s="38">
        <v>4.5</v>
      </c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57</v>
      </c>
      <c r="I43" s="47" t="s">
        <v>58</v>
      </c>
      <c r="J43" s="49">
        <v>3.5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63</v>
      </c>
      <c r="I44" s="47" t="s">
        <v>59</v>
      </c>
      <c r="J44" s="49">
        <v>4</v>
      </c>
    </row>
    <row r="45" spans="1:10" ht="22.5" customHeight="1" x14ac:dyDescent="0.2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 t="s">
        <v>53</v>
      </c>
      <c r="G45" s="47">
        <v>9002</v>
      </c>
      <c r="H45" s="48" t="s">
        <v>60</v>
      </c>
      <c r="I45" s="47" t="s">
        <v>59</v>
      </c>
      <c r="J45" s="49">
        <v>2</v>
      </c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44386</v>
      </c>
      <c r="F46" s="46" t="s">
        <v>53</v>
      </c>
      <c r="G46" s="47">
        <v>9002</v>
      </c>
      <c r="H46" s="48" t="s">
        <v>64</v>
      </c>
      <c r="I46" s="47" t="s">
        <v>59</v>
      </c>
      <c r="J46" s="49">
        <v>3</v>
      </c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 t="s">
        <v>53</v>
      </c>
      <c r="G50" s="47">
        <v>9002</v>
      </c>
      <c r="H50" s="48" t="s">
        <v>63</v>
      </c>
      <c r="I50" s="119" t="s">
        <v>59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44389</v>
      </c>
      <c r="F51" s="46" t="s">
        <v>53</v>
      </c>
      <c r="G51" s="47">
        <v>9002</v>
      </c>
      <c r="H51" s="119" t="s">
        <v>62</v>
      </c>
      <c r="I51" s="119" t="s">
        <v>59</v>
      </c>
      <c r="J51" s="49">
        <v>3</v>
      </c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44389</v>
      </c>
      <c r="F52" s="46" t="s">
        <v>53</v>
      </c>
      <c r="G52" s="47">
        <v>9002</v>
      </c>
      <c r="H52" s="119" t="s">
        <v>64</v>
      </c>
      <c r="I52" s="119" t="s">
        <v>59</v>
      </c>
      <c r="J52" s="49">
        <v>3</v>
      </c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119"/>
      <c r="I53" s="119"/>
      <c r="J53" s="119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127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>
        <v>9009</v>
      </c>
      <c r="H55" s="128" t="s">
        <v>54</v>
      </c>
      <c r="I55" s="66" t="s">
        <v>65</v>
      </c>
      <c r="J55" s="107">
        <v>2.5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9002</v>
      </c>
      <c r="H56" s="128" t="s">
        <v>66</v>
      </c>
      <c r="I56" s="66" t="s">
        <v>65</v>
      </c>
      <c r="J56" s="107">
        <v>1</v>
      </c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 t="s">
        <v>53</v>
      </c>
      <c r="G57" s="36">
        <v>9002</v>
      </c>
      <c r="H57" s="128" t="s">
        <v>67</v>
      </c>
      <c r="I57" s="66" t="s">
        <v>59</v>
      </c>
      <c r="J57" s="107">
        <v>2.5</v>
      </c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44390</v>
      </c>
      <c r="F58" s="35" t="s">
        <v>53</v>
      </c>
      <c r="G58" s="36">
        <v>9002</v>
      </c>
      <c r="H58" s="128" t="s">
        <v>68</v>
      </c>
      <c r="I58" s="66" t="s">
        <v>59</v>
      </c>
      <c r="J58" s="107">
        <v>2</v>
      </c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 t="s">
        <v>53</v>
      </c>
      <c r="G60" s="47">
        <v>9002</v>
      </c>
      <c r="H60" s="48" t="s">
        <v>66</v>
      </c>
      <c r="I60" s="47" t="s">
        <v>59</v>
      </c>
      <c r="J60" s="49">
        <v>4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9002</v>
      </c>
      <c r="H61" s="48" t="s">
        <v>70</v>
      </c>
      <c r="I61" s="47" t="s">
        <v>59</v>
      </c>
      <c r="J61" s="49">
        <v>0.5</v>
      </c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 t="s">
        <v>53</v>
      </c>
      <c r="G62" s="47">
        <v>9002</v>
      </c>
      <c r="H62" s="48" t="s">
        <v>71</v>
      </c>
      <c r="I62" s="47" t="s">
        <v>59</v>
      </c>
      <c r="J62" s="49">
        <v>5</v>
      </c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 t="s">
        <v>53</v>
      </c>
      <c r="G65" s="36">
        <v>9002</v>
      </c>
      <c r="H65" s="43" t="s">
        <v>72</v>
      </c>
      <c r="I65" s="36" t="s">
        <v>59</v>
      </c>
      <c r="J65" s="38">
        <v>6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9002</v>
      </c>
      <c r="H66" s="43" t="s">
        <v>73</v>
      </c>
      <c r="I66" s="36" t="s">
        <v>59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46" t="s">
        <v>53</v>
      </c>
      <c r="G70" s="47">
        <v>9002</v>
      </c>
      <c r="H70" s="48" t="s">
        <v>82</v>
      </c>
      <c r="I70" s="47" t="s">
        <v>59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9002</v>
      </c>
      <c r="H71" s="48" t="s">
        <v>74</v>
      </c>
      <c r="I71" s="47" t="s">
        <v>59</v>
      </c>
      <c r="J71" s="49">
        <v>2</v>
      </c>
    </row>
    <row r="72" spans="1:10" ht="22.5" customHeight="1" x14ac:dyDescent="0.2">
      <c r="A72" s="31"/>
      <c r="C72" s="40"/>
      <c r="D72" s="44" t="str">
        <f t="shared" ref="D72:E74" si="11">D71</f>
        <v>Fri</v>
      </c>
      <c r="E72" s="45">
        <f t="shared" si="11"/>
        <v>44393</v>
      </c>
      <c r="F72" s="46" t="s">
        <v>53</v>
      </c>
      <c r="G72" s="47">
        <v>9002</v>
      </c>
      <c r="H72" s="48" t="s">
        <v>83</v>
      </c>
      <c r="I72" s="47" t="s">
        <v>59</v>
      </c>
      <c r="J72" s="49">
        <v>5</v>
      </c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44396</v>
      </c>
      <c r="F77" s="46" t="s">
        <v>53</v>
      </c>
      <c r="G77" s="47">
        <v>9002</v>
      </c>
      <c r="H77" s="48" t="s">
        <v>66</v>
      </c>
      <c r="I77" s="47" t="s">
        <v>65</v>
      </c>
      <c r="J77" s="49">
        <v>1.5</v>
      </c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44396</v>
      </c>
      <c r="F78" s="46" t="s">
        <v>53</v>
      </c>
      <c r="G78" s="47">
        <v>9002</v>
      </c>
      <c r="H78" s="48" t="s">
        <v>66</v>
      </c>
      <c r="I78" s="47" t="s">
        <v>59</v>
      </c>
      <c r="J78" s="49">
        <v>1</v>
      </c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80</v>
      </c>
      <c r="I79" s="47" t="s">
        <v>59</v>
      </c>
      <c r="J79" s="49">
        <v>4</v>
      </c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44396</v>
      </c>
      <c r="F80" s="46" t="s">
        <v>53</v>
      </c>
      <c r="G80" s="47">
        <v>9002</v>
      </c>
      <c r="H80" s="48" t="s">
        <v>81</v>
      </c>
      <c r="I80" s="47" t="s">
        <v>59</v>
      </c>
      <c r="J80" s="49">
        <v>3</v>
      </c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44397</v>
      </c>
      <c r="F82" s="35" t="s">
        <v>53</v>
      </c>
      <c r="G82" s="36">
        <v>9002</v>
      </c>
      <c r="H82" s="43" t="s">
        <v>69</v>
      </c>
      <c r="I82" s="36" t="s">
        <v>65</v>
      </c>
      <c r="J82" s="38">
        <v>3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9002</v>
      </c>
      <c r="H83" s="43" t="s">
        <v>81</v>
      </c>
      <c r="I83" s="36" t="s">
        <v>59</v>
      </c>
      <c r="J83" s="38">
        <v>5</v>
      </c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44398</v>
      </c>
      <c r="F87" s="46" t="s">
        <v>53</v>
      </c>
      <c r="G87" s="47">
        <v>9002</v>
      </c>
      <c r="H87" s="48" t="s">
        <v>81</v>
      </c>
      <c r="I87" s="47" t="s">
        <v>59</v>
      </c>
      <c r="J87" s="49">
        <v>3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9002</v>
      </c>
      <c r="H88" s="48" t="s">
        <v>85</v>
      </c>
      <c r="I88" s="47" t="s">
        <v>59</v>
      </c>
      <c r="J88" s="49">
        <v>6</v>
      </c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44399</v>
      </c>
      <c r="F92" s="35" t="s">
        <v>53</v>
      </c>
      <c r="G92" s="36">
        <v>9002</v>
      </c>
      <c r="H92" s="43" t="s">
        <v>66</v>
      </c>
      <c r="I92" s="36" t="s">
        <v>65</v>
      </c>
      <c r="J92" s="38">
        <v>1.5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9002</v>
      </c>
      <c r="H93" s="43" t="s">
        <v>86</v>
      </c>
      <c r="I93" s="36" t="s">
        <v>59</v>
      </c>
      <c r="J93" s="38">
        <v>3</v>
      </c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44399</v>
      </c>
      <c r="F94" s="35" t="s">
        <v>53</v>
      </c>
      <c r="G94" s="36">
        <v>9002</v>
      </c>
      <c r="H94" s="43" t="s">
        <v>87</v>
      </c>
      <c r="I94" s="36" t="s">
        <v>59</v>
      </c>
      <c r="J94" s="38">
        <v>3.5</v>
      </c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44400</v>
      </c>
      <c r="F98" s="46" t="s">
        <v>53</v>
      </c>
      <c r="G98" s="47">
        <v>9002</v>
      </c>
      <c r="H98" s="48" t="s">
        <v>88</v>
      </c>
      <c r="I98" s="47" t="s">
        <v>59</v>
      </c>
      <c r="J98" s="49">
        <v>4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9002</v>
      </c>
      <c r="H99" s="48" t="s">
        <v>89</v>
      </c>
      <c r="I99" s="47" t="s">
        <v>59</v>
      </c>
      <c r="J99" s="49">
        <v>4</v>
      </c>
    </row>
    <row r="100" spans="1:10" ht="22.5" customHeight="1" x14ac:dyDescent="0.2">
      <c r="A100" s="31"/>
      <c r="C100" s="40"/>
      <c r="D100" s="44" t="str">
        <f t="shared" ref="D100:E102" si="16">D99</f>
        <v>Fri</v>
      </c>
      <c r="E100" s="45">
        <f t="shared" si="16"/>
        <v>44400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44400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44400</v>
      </c>
      <c r="F102" s="46"/>
      <c r="G102" s="47"/>
      <c r="H102" s="48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">
        <v>76</v>
      </c>
      <c r="E105" s="34">
        <f>E104+1</f>
        <v>44403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">
        <v>76</v>
      </c>
      <c r="E106" s="34">
        <f t="shared" ref="E106:E108" si="17">E105</f>
        <v>44403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">
        <v>76</v>
      </c>
      <c r="E107" s="34">
        <f t="shared" si="17"/>
        <v>44403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">
        <v>76</v>
      </c>
      <c r="E108" s="34">
        <f t="shared" si="17"/>
        <v>44403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2</v>
      </c>
      <c r="C109" s="40"/>
      <c r="D109" s="44" t="str">
        <f>IF(B109=1,"Mo",IF(B109=2,"Tue",IF(B109=3,"Wed",IF(B109=4,"Thu",IF(B109=5,"Fri",IF(B109=6,"Sat",IF(B109=7,"Sun","")))))))</f>
        <v>Tue</v>
      </c>
      <c r="E109" s="45">
        <f>E108+1</f>
        <v>44404</v>
      </c>
      <c r="F109" s="46" t="s">
        <v>53</v>
      </c>
      <c r="G109" s="47">
        <v>9002</v>
      </c>
      <c r="H109" s="48" t="s">
        <v>75</v>
      </c>
      <c r="I109" s="47" t="s">
        <v>59</v>
      </c>
      <c r="J109" s="49">
        <v>2</v>
      </c>
    </row>
    <row r="110" spans="1:10" ht="22.5" customHeight="1" x14ac:dyDescent="0.2">
      <c r="A110" s="31"/>
      <c r="C110" s="40"/>
      <c r="D110" s="44" t="str">
        <f>D109</f>
        <v>Tue</v>
      </c>
      <c r="E110" s="45">
        <f>E109</f>
        <v>44404</v>
      </c>
      <c r="F110" s="46" t="s">
        <v>53</v>
      </c>
      <c r="G110" s="47">
        <v>9002</v>
      </c>
      <c r="H110" s="48" t="s">
        <v>90</v>
      </c>
      <c r="I110" s="47" t="s">
        <v>59</v>
      </c>
      <c r="J110" s="49">
        <v>5</v>
      </c>
    </row>
    <row r="111" spans="1:10" ht="22.5" customHeight="1" x14ac:dyDescent="0.2">
      <c r="A111" s="31"/>
      <c r="C111" s="40"/>
      <c r="D111" s="44" t="str">
        <f t="shared" ref="D111:E113" si="18">D110</f>
        <v>Tue</v>
      </c>
      <c r="E111" s="45">
        <f t="shared" si="18"/>
        <v>44404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Tue</v>
      </c>
      <c r="E112" s="45">
        <f t="shared" si="18"/>
        <v>44404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Tue</v>
      </c>
      <c r="E113" s="45">
        <f t="shared" si="18"/>
        <v>44404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3</v>
      </c>
      <c r="C114" s="40"/>
      <c r="D114" s="33" t="str">
        <f>IF(B114=1,"Mo",IF(B114=2,"Tue",IF(B114=3,"Wed",IF(B114=4,"Thu",IF(B114=5,"Fri",IF(B114=6,"Sat",IF(B114=7,"Sun","")))))))</f>
        <v>Wed</v>
      </c>
      <c r="E114" s="34">
        <f>+E109+1</f>
        <v>44405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Wed</v>
      </c>
      <c r="E115" s="34">
        <f>E114</f>
        <v>44405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Wed</v>
      </c>
      <c r="E116" s="34">
        <f t="shared" si="19"/>
        <v>44405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Wed</v>
      </c>
      <c r="E117" s="34">
        <f t="shared" si="19"/>
        <v>44405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Wed</v>
      </c>
      <c r="E118" s="34">
        <f t="shared" si="19"/>
        <v>44405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4</v>
      </c>
      <c r="C119" s="40"/>
      <c r="D119" s="44" t="str">
        <f>IF(B119=1,"Mo",IF(B119=2,"Tue",IF(B119=3,"Wed",IF(B119=4,"Thu",IF(B119=5,"Fri",IF(B119=6,"Sat",IF(B119=7,"Sun","")))))))</f>
        <v>Thu</v>
      </c>
      <c r="E119" s="45">
        <f>+E114+1</f>
        <v>44406</v>
      </c>
      <c r="F119" s="46" t="s">
        <v>53</v>
      </c>
      <c r="G119" s="47">
        <v>9002</v>
      </c>
      <c r="H119" s="129" t="s">
        <v>91</v>
      </c>
      <c r="I119" s="47" t="s">
        <v>59</v>
      </c>
      <c r="J119" s="49">
        <v>5</v>
      </c>
    </row>
    <row r="120" spans="1:10" ht="22.5" customHeight="1" x14ac:dyDescent="0.2">
      <c r="A120" s="31"/>
      <c r="C120" s="40"/>
      <c r="D120" s="44" t="str">
        <f>D119</f>
        <v>Thu</v>
      </c>
      <c r="E120" s="45">
        <f>E119</f>
        <v>44406</v>
      </c>
      <c r="F120" s="46" t="s">
        <v>53</v>
      </c>
      <c r="G120" s="47">
        <v>9002</v>
      </c>
      <c r="H120" s="129" t="s">
        <v>92</v>
      </c>
      <c r="I120" s="47" t="s">
        <v>59</v>
      </c>
      <c r="J120" s="49">
        <v>4</v>
      </c>
    </row>
    <row r="121" spans="1:10" ht="22.5" customHeight="1" x14ac:dyDescent="0.2">
      <c r="A121" s="31"/>
      <c r="C121" s="40"/>
      <c r="D121" s="44" t="str">
        <f t="shared" ref="D121:E123" si="20">D120</f>
        <v>Thu</v>
      </c>
      <c r="E121" s="45">
        <f t="shared" si="20"/>
        <v>44406</v>
      </c>
      <c r="F121" s="46"/>
      <c r="G121" s="47"/>
      <c r="H121" s="127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Thu</v>
      </c>
      <c r="E122" s="45">
        <f t="shared" si="20"/>
        <v>44406</v>
      </c>
      <c r="F122" s="46"/>
      <c r="G122" s="47"/>
      <c r="H122" s="127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Thu</v>
      </c>
      <c r="E123" s="45">
        <f t="shared" si="20"/>
        <v>44406</v>
      </c>
      <c r="F123" s="46"/>
      <c r="G123" s="47"/>
      <c r="H123" s="127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5</v>
      </c>
      <c r="C124" s="40"/>
      <c r="D124" s="33" t="str">
        <f>IF(B124=1,"Mo",IF(B124=2,"Tue",IF(B124=3,"Wed",IF(B124=4,"Thu",IF(B124=5,"Fri",IF(B124=6,"Sat",IF(B124=7,"Sun","")))))))</f>
        <v>Fri</v>
      </c>
      <c r="E124" s="34">
        <f>IF(MONTH(E119+1)&gt;MONTH(E119),"",E119+1)</f>
        <v>44407</v>
      </c>
      <c r="F124" s="35" t="s">
        <v>53</v>
      </c>
      <c r="G124" s="36">
        <v>9002</v>
      </c>
      <c r="H124" s="43" t="s">
        <v>93</v>
      </c>
      <c r="I124" s="36" t="s">
        <v>59</v>
      </c>
      <c r="J124" s="38">
        <v>5</v>
      </c>
    </row>
    <row r="125" spans="1:10" ht="22.5" customHeight="1" x14ac:dyDescent="0.2">
      <c r="A125" s="31"/>
      <c r="C125" s="40"/>
      <c r="D125" s="33" t="str">
        <f>D124</f>
        <v>Fri</v>
      </c>
      <c r="E125" s="34">
        <f>E124</f>
        <v>44407</v>
      </c>
      <c r="F125" s="35" t="s">
        <v>53</v>
      </c>
      <c r="G125" s="36">
        <v>9002</v>
      </c>
      <c r="H125" s="43" t="s">
        <v>94</v>
      </c>
      <c r="I125" s="36" t="s">
        <v>59</v>
      </c>
      <c r="J125" s="38">
        <v>4</v>
      </c>
    </row>
    <row r="126" spans="1:10" ht="22.5" customHeight="1" x14ac:dyDescent="0.2">
      <c r="A126" s="31"/>
      <c r="C126" s="40"/>
      <c r="D126" s="33" t="str">
        <f t="shared" ref="D126:E128" si="21">D125</f>
        <v>Fri</v>
      </c>
      <c r="E126" s="34">
        <f t="shared" si="21"/>
        <v>44407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Fri</v>
      </c>
      <c r="E127" s="34">
        <f t="shared" si="21"/>
        <v>44407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Fri</v>
      </c>
      <c r="E128" s="34">
        <f t="shared" si="21"/>
        <v>44407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120" t="s">
        <v>77</v>
      </c>
      <c r="E129" s="121">
        <f>IF(MONTH(E124+1)&gt;MONTH(E124),"",E124+1)</f>
        <v>44408</v>
      </c>
      <c r="F129" s="46"/>
      <c r="G129" s="47"/>
      <c r="H129" s="48"/>
      <c r="I129" s="47"/>
      <c r="J129" s="49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</sheetData>
  <mergeCells count="2">
    <mergeCell ref="D1:J1"/>
    <mergeCell ref="D4:E4"/>
  </mergeCells>
  <phoneticPr fontId="15" type="noConversion"/>
  <conditionalFormatting sqref="C11:C129">
    <cfRule type="expression" dxfId="167" priority="29" stopIfTrue="1">
      <formula>IF($A11=1,B11,)</formula>
    </cfRule>
    <cfRule type="expression" dxfId="166" priority="30" stopIfTrue="1">
      <formula>IF($A11="",B11,)</formula>
    </cfRule>
  </conditionalFormatting>
  <conditionalFormatting sqref="E11:E15">
    <cfRule type="expression" dxfId="165" priority="31" stopIfTrue="1">
      <formula>IF($A11="",B11,"")</formula>
    </cfRule>
  </conditionalFormatting>
  <conditionalFormatting sqref="E16:E129">
    <cfRule type="expression" dxfId="164" priority="32" stopIfTrue="1">
      <formula>IF($A16&lt;&gt;1,B16,"")</formula>
    </cfRule>
  </conditionalFormatting>
  <conditionalFormatting sqref="D11:D129">
    <cfRule type="expression" dxfId="163" priority="33" stopIfTrue="1">
      <formula>IF($A11="",B11,)</formula>
    </cfRule>
  </conditionalFormatting>
  <conditionalFormatting sqref="G82:G123 G11:G20 G22:G76">
    <cfRule type="expression" dxfId="162" priority="34" stopIfTrue="1">
      <formula>#REF!="Freelancer"</formula>
    </cfRule>
    <cfRule type="expression" dxfId="161" priority="35" stopIfTrue="1">
      <formula>#REF!="DTC Int. Staff"</formula>
    </cfRule>
  </conditionalFormatting>
  <conditionalFormatting sqref="G119:G123 G87:G108 G22 G33:G49 G60:G76">
    <cfRule type="expression" dxfId="160" priority="27" stopIfTrue="1">
      <formula>$F$5="Freelancer"</formula>
    </cfRule>
    <cfRule type="expression" dxfId="159" priority="28" stopIfTrue="1">
      <formula>$F$5="DTC Int. Staff"</formula>
    </cfRule>
  </conditionalFormatting>
  <conditionalFormatting sqref="G16:G20">
    <cfRule type="expression" dxfId="158" priority="25" stopIfTrue="1">
      <formula>#REF!="Freelancer"</formula>
    </cfRule>
    <cfRule type="expression" dxfId="157" priority="26" stopIfTrue="1">
      <formula>#REF!="DTC Int. Staff"</formula>
    </cfRule>
  </conditionalFormatting>
  <conditionalFormatting sqref="G16:G20">
    <cfRule type="expression" dxfId="156" priority="23" stopIfTrue="1">
      <formula>$F$5="Freelancer"</formula>
    </cfRule>
    <cfRule type="expression" dxfId="155" priority="24" stopIfTrue="1">
      <formula>$F$5="DTC Int. Staff"</formula>
    </cfRule>
  </conditionalFormatting>
  <conditionalFormatting sqref="G21">
    <cfRule type="expression" dxfId="154" priority="21" stopIfTrue="1">
      <formula>#REF!="Freelancer"</formula>
    </cfRule>
    <cfRule type="expression" dxfId="153" priority="22" stopIfTrue="1">
      <formula>#REF!="DTC Int. Staff"</formula>
    </cfRule>
  </conditionalFormatting>
  <conditionalFormatting sqref="G21">
    <cfRule type="expression" dxfId="152" priority="19" stopIfTrue="1">
      <formula>$F$5="Freelancer"</formula>
    </cfRule>
    <cfRule type="expression" dxfId="151" priority="20" stopIfTrue="1">
      <formula>$F$5="DTC Int. Staff"</formula>
    </cfRule>
  </conditionalFormatting>
  <conditionalFormatting sqref="G55:G59">
    <cfRule type="expression" dxfId="150" priority="13" stopIfTrue="1">
      <formula>$F$5="Freelancer"</formula>
    </cfRule>
    <cfRule type="expression" dxfId="149" priority="14" stopIfTrue="1">
      <formula>$F$5="DTC Int. Staff"</formula>
    </cfRule>
  </conditionalFormatting>
  <conditionalFormatting sqref="G77:G81">
    <cfRule type="expression" dxfId="148" priority="11" stopIfTrue="1">
      <formula>#REF!="Freelancer"</formula>
    </cfRule>
    <cfRule type="expression" dxfId="147" priority="12" stopIfTrue="1">
      <formula>#REF!="DTC Int. Staff"</formula>
    </cfRule>
  </conditionalFormatting>
  <conditionalFormatting sqref="G77:G81">
    <cfRule type="expression" dxfId="146" priority="9" stopIfTrue="1">
      <formula>$F$5="Freelancer"</formula>
    </cfRule>
    <cfRule type="expression" dxfId="145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" zoomScale="90" zoomScaleNormal="90" workbookViewId="0">
      <selection activeCell="G99" sqref="G9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122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23"/>
      <c r="I6" s="18"/>
      <c r="J6" s="19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SUM(J10:J140)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23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">
      <c r="A12" s="31">
        <f>IF(OR(C12="f",C12="u",C12="F",C12="U"),"",IF(OR(B12=1,B12=2,B12=3,B12=4,B12=5),1,""))</f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66">
        <v>9002</v>
      </c>
      <c r="H12" s="67" t="s">
        <v>97</v>
      </c>
      <c r="I12" s="66" t="s">
        <v>59</v>
      </c>
      <c r="J12" s="87">
        <v>1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100</v>
      </c>
      <c r="I13" s="66" t="s">
        <v>59</v>
      </c>
      <c r="J13" s="87">
        <v>1.5</v>
      </c>
    </row>
    <row r="14" spans="1:10" ht="22.5" customHeight="1" x14ac:dyDescent="0.2">
      <c r="A14" s="31"/>
      <c r="C14" s="76"/>
      <c r="D14" s="74" t="str">
        <f t="shared" ref="D14:E16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101</v>
      </c>
      <c r="I14" s="66" t="s">
        <v>59</v>
      </c>
      <c r="J14" s="87">
        <v>6</v>
      </c>
    </row>
    <row r="15" spans="1:10" ht="22.5" customHeight="1" x14ac:dyDescent="0.2">
      <c r="A15" s="31"/>
      <c r="C15" s="76"/>
      <c r="D15" s="74" t="str">
        <f t="shared" si="0"/>
        <v>Mo</v>
      </c>
      <c r="E15" s="34">
        <f t="shared" si="0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0"/>
        <v>Mo</v>
      </c>
      <c r="E16" s="34">
        <f t="shared" si="0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>IF(OR(C17="f",C17="u",C17="F",C17="U"),"",IF(OR(B17=1,B17=2,B17=3,B17=4,B17=5),1,""))</f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9002</v>
      </c>
      <c r="H17" s="48" t="s">
        <v>102</v>
      </c>
      <c r="I17" s="47"/>
      <c r="J17" s="86">
        <v>2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9002</v>
      </c>
      <c r="H18" s="48" t="s">
        <v>103</v>
      </c>
      <c r="I18" s="47"/>
      <c r="J18" s="86">
        <v>6</v>
      </c>
    </row>
    <row r="19" spans="1:10" ht="22.5" customHeight="1" x14ac:dyDescent="0.2">
      <c r="A19" s="31"/>
      <c r="C19" s="76"/>
      <c r="D19" s="77" t="str">
        <f t="shared" ref="D19:E21" si="1">D18</f>
        <v>Tue</v>
      </c>
      <c r="E19" s="45">
        <f t="shared" si="1"/>
        <v>44411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Tue</v>
      </c>
      <c r="E20" s="45">
        <f t="shared" si="1"/>
        <v>44411</v>
      </c>
      <c r="F20" s="46"/>
      <c r="G20" s="47"/>
      <c r="H20" s="48"/>
      <c r="I20" s="47"/>
      <c r="J20" s="86"/>
    </row>
    <row r="21" spans="1:10" ht="22.5" customHeight="1" x14ac:dyDescent="0.2">
      <c r="A21" s="31"/>
      <c r="C21" s="76"/>
      <c r="D21" s="77" t="str">
        <f t="shared" si="1"/>
        <v>Tue</v>
      </c>
      <c r="E21" s="45">
        <f t="shared" si="1"/>
        <v>44411</v>
      </c>
      <c r="F21" s="46"/>
      <c r="G21" s="47"/>
      <c r="H21" s="48"/>
      <c r="I21" s="47"/>
      <c r="J21" s="86"/>
    </row>
    <row r="22" spans="1:10" ht="22.5" customHeight="1" x14ac:dyDescent="0.2">
      <c r="A22" s="31">
        <f>IF(OR(C22="f",C22="u",C22="F",C22="U"),"",IF(OR(B22=1,B22=2,B22=3,B22=4,B22=5),1,""))</f>
        <v>1</v>
      </c>
      <c r="B22" s="8">
        <f>WEEKDAY(E22,2)</f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9002</v>
      </c>
      <c r="H22" s="67" t="s">
        <v>104</v>
      </c>
      <c r="I22" s="66"/>
      <c r="J22" s="87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6"/>
      <c r="D24" s="74" t="str">
        <f t="shared" ref="D24:E26" si="2">D23</f>
        <v>Wed</v>
      </c>
      <c r="E24" s="34">
        <f t="shared" si="2"/>
        <v>44412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6"/>
      <c r="D25" s="74" t="str">
        <f t="shared" si="2"/>
        <v>Wed</v>
      </c>
      <c r="E25" s="34">
        <f t="shared" si="2"/>
        <v>44412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6"/>
      <c r="D26" s="74" t="str">
        <f t="shared" si="2"/>
        <v>Wed</v>
      </c>
      <c r="E26" s="34">
        <f t="shared" si="2"/>
        <v>44412</v>
      </c>
      <c r="F26" s="65"/>
      <c r="G26" s="66"/>
      <c r="H26" s="67"/>
      <c r="I26" s="66"/>
      <c r="J26" s="87"/>
    </row>
    <row r="27" spans="1:10" ht="22.5" customHeight="1" x14ac:dyDescent="0.2">
      <c r="A27" s="31">
        <f>IF(OR(C27="f",C27="u",C27="F",C27="U"),"",IF(OR(B27=1,B27=2,B27=3,B27=4,B27=5),1,""))</f>
        <v>1</v>
      </c>
      <c r="B27" s="8">
        <f>WEEKDAY(E27,2)</f>
        <v>4</v>
      </c>
      <c r="C27" s="76"/>
      <c r="D27" s="77" t="str">
        <f>IF(B27=1,"Mo",IF(B27=2,"Tue",IF(B27=3,"Wed",IF(B27=4,"Thu",IF(B27=5,"Fri",IF(B27=6,"Sat",IF(B27=7,"Sun","")))))))</f>
        <v>Thu</v>
      </c>
      <c r="E27" s="45">
        <f>+E22+1</f>
        <v>44413</v>
      </c>
      <c r="F27" s="46" t="s">
        <v>53</v>
      </c>
      <c r="G27" s="47">
        <v>9002</v>
      </c>
      <c r="H27" s="48" t="s">
        <v>105</v>
      </c>
      <c r="I27" s="47"/>
      <c r="J27" s="86">
        <v>8</v>
      </c>
    </row>
    <row r="28" spans="1:10" ht="22.5" customHeight="1" x14ac:dyDescent="0.2">
      <c r="A28" s="31"/>
      <c r="C28" s="76"/>
      <c r="D28" s="77" t="str">
        <f t="shared" ref="D28:E31" si="3">D27</f>
        <v>Thu</v>
      </c>
      <c r="E28" s="45">
        <f t="shared" si="3"/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si="3"/>
        <v>Thu</v>
      </c>
      <c r="E29" s="45">
        <f t="shared" si="3"/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3"/>
        <v>Thu</v>
      </c>
      <c r="E30" s="45">
        <f t="shared" si="3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3"/>
        <v>Thu</v>
      </c>
      <c r="E31" s="45">
        <f t="shared" si="3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>IF(OR(C32="f",C32="u",C32="F",C32="U"),"",IF(OR(B32=1,B32=2,B32=3,B32=4,B32=5),1,""))</f>
        <v>1</v>
      </c>
      <c r="B32" s="8">
        <f>WEEKDAY(E32,2)</f>
        <v>5</v>
      </c>
      <c r="C32" s="76"/>
      <c r="D32" s="74" t="str">
        <f>IF(B32=1,"Mo",IF(B32=2,"Tue",IF(B32=3,"Wed",IF(B32=4,"Thu",IF(B32=5,"Fri",IF(B32=6,"Sat",IF(B32=7,"Sun","")))))))</f>
        <v>Fri</v>
      </c>
      <c r="E32" s="34">
        <f>+E27+1</f>
        <v>44414</v>
      </c>
      <c r="F32" s="35" t="s">
        <v>53</v>
      </c>
      <c r="G32" s="36">
        <v>9002</v>
      </c>
      <c r="H32" s="179" t="s">
        <v>98</v>
      </c>
      <c r="I32" s="36"/>
      <c r="J32" s="85">
        <v>5</v>
      </c>
    </row>
    <row r="33" spans="1:10" ht="22.5" customHeight="1" x14ac:dyDescent="0.2">
      <c r="A33" s="31"/>
      <c r="C33" s="76"/>
      <c r="D33" s="74" t="str">
        <f t="shared" ref="D33:E36" si="4">D32</f>
        <v>Fri</v>
      </c>
      <c r="E33" s="34">
        <f t="shared" si="4"/>
        <v>44414</v>
      </c>
      <c r="F33" s="35" t="s">
        <v>53</v>
      </c>
      <c r="G33" s="36">
        <v>9002</v>
      </c>
      <c r="H33" s="179" t="s">
        <v>99</v>
      </c>
      <c r="I33" s="36"/>
      <c r="J33" s="85">
        <v>5</v>
      </c>
    </row>
    <row r="34" spans="1:10" ht="22.5" customHeight="1" x14ac:dyDescent="0.2">
      <c r="A34" s="31"/>
      <c r="C34" s="76"/>
      <c r="D34" s="74" t="str">
        <f t="shared" si="4"/>
        <v>Fri</v>
      </c>
      <c r="E34" s="34">
        <f t="shared" si="4"/>
        <v>44414</v>
      </c>
      <c r="F34" s="35"/>
      <c r="G34" s="36"/>
      <c r="H34" s="179"/>
      <c r="I34" s="36"/>
      <c r="J34" s="85"/>
    </row>
    <row r="35" spans="1:10" ht="22.5" customHeight="1" x14ac:dyDescent="0.2">
      <c r="A35" s="31"/>
      <c r="C35" s="76"/>
      <c r="D35" s="74" t="str">
        <f t="shared" si="4"/>
        <v>Fri</v>
      </c>
      <c r="E35" s="34">
        <f t="shared" si="4"/>
        <v>44414</v>
      </c>
      <c r="F35" s="35"/>
      <c r="G35" s="36"/>
      <c r="H35" s="179"/>
      <c r="I35" s="36"/>
      <c r="J35" s="85"/>
    </row>
    <row r="36" spans="1:10" ht="22.5" customHeight="1" x14ac:dyDescent="0.2">
      <c r="A36" s="31"/>
      <c r="C36" s="76"/>
      <c r="D36" s="74" t="str">
        <f t="shared" si="4"/>
        <v>Fri</v>
      </c>
      <c r="E36" s="34">
        <f t="shared" si="4"/>
        <v>44414</v>
      </c>
      <c r="F36" s="35"/>
      <c r="G36" s="36"/>
      <c r="H36" s="179"/>
      <c r="I36" s="36"/>
      <c r="J36" s="85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6</v>
      </c>
      <c r="C37" s="76"/>
      <c r="D37" s="77" t="str">
        <f>IF(B37=1,"Mo",IF(B37=2,"Tue",IF(B37=3,"Wed",IF(B37=4,"Thu",IF(B37=5,"Fri",IF(B37=6,"Sat",IF(B37=7,"Sun","")))))))</f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">
      <c r="A38" s="108" t="str">
        <f>IF(OR(C38="f",C38="u",C38="F",C38="U"),"",IF(OR(B38=1,B38=2,B38=3,B38=4,B38=5),1,""))</f>
        <v/>
      </c>
      <c r="B38" s="109">
        <f>WEEKDAY(E38,2)</f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>IF(OR(C39="f",C39="u",C39="F",C39="U"),"",IF(OR(B39=1,B39=2,B39=3,B39=4,B39=5),1,""))</f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66">
        <v>9002</v>
      </c>
      <c r="H39" s="67" t="s">
        <v>84</v>
      </c>
      <c r="I39" s="66"/>
      <c r="J39" s="87">
        <v>1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 t="s">
        <v>53</v>
      </c>
      <c r="G40" s="66">
        <v>9002</v>
      </c>
      <c r="H40" s="8" t="s">
        <v>95</v>
      </c>
      <c r="I40" s="66"/>
      <c r="J40" s="87">
        <v>2</v>
      </c>
    </row>
    <row r="41" spans="1:10" ht="22.5" customHeight="1" x14ac:dyDescent="0.2">
      <c r="A41" s="31"/>
      <c r="C41" s="76"/>
      <c r="D41" s="74" t="str">
        <f t="shared" ref="D41:E43" si="5">D40</f>
        <v>Mo</v>
      </c>
      <c r="E41" s="34">
        <f t="shared" si="5"/>
        <v>44417</v>
      </c>
      <c r="F41" s="65" t="s">
        <v>53</v>
      </c>
      <c r="G41" s="66">
        <v>9002</v>
      </c>
      <c r="H41" s="67" t="s">
        <v>96</v>
      </c>
      <c r="I41" s="66"/>
      <c r="J41" s="87">
        <v>5</v>
      </c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5"/>
        <v>Mo</v>
      </c>
      <c r="E43" s="34">
        <f t="shared" si="5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>IF(OR(C44="f",C44="u",C44="F",C44="U"),"",IF(OR(B44=1,B44=2,B44=3,B44=4,B44=5),1,""))</f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9002</v>
      </c>
      <c r="H44" s="48" t="s">
        <v>106</v>
      </c>
      <c r="I44" s="47"/>
      <c r="J44" s="86">
        <v>3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9002</v>
      </c>
      <c r="H45" s="48" t="s">
        <v>107</v>
      </c>
      <c r="I45" s="47"/>
      <c r="J45" s="86">
        <v>3</v>
      </c>
    </row>
    <row r="46" spans="1:10" ht="22.5" customHeight="1" x14ac:dyDescent="0.2">
      <c r="A46" s="31"/>
      <c r="C46" s="76"/>
      <c r="D46" s="77" t="str">
        <f t="shared" ref="D46:E48" si="6">D45</f>
        <v>Tue</v>
      </c>
      <c r="E46" s="45">
        <f t="shared" si="6"/>
        <v>44418</v>
      </c>
      <c r="F46" s="46" t="s">
        <v>53</v>
      </c>
      <c r="G46" s="47">
        <v>9002</v>
      </c>
      <c r="H46" s="48" t="s">
        <v>108</v>
      </c>
      <c r="I46" s="47"/>
      <c r="J46" s="86">
        <v>5</v>
      </c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44418</v>
      </c>
      <c r="F47" s="46"/>
      <c r="G47" s="47"/>
      <c r="H47" s="48"/>
      <c r="I47" s="47"/>
      <c r="J47" s="86"/>
    </row>
    <row r="48" spans="1:10" ht="22.5" customHeight="1" x14ac:dyDescent="0.2">
      <c r="A48" s="31"/>
      <c r="C48" s="76"/>
      <c r="D48" s="77" t="str">
        <f t="shared" si="6"/>
        <v>Tue</v>
      </c>
      <c r="E48" s="45">
        <f t="shared" si="6"/>
        <v>44418</v>
      </c>
      <c r="F48" s="46"/>
      <c r="G48" s="47"/>
      <c r="H48" s="48"/>
      <c r="I48" s="47"/>
      <c r="J48" s="86"/>
    </row>
    <row r="49" spans="1:10" ht="22.5" customHeight="1" x14ac:dyDescent="0.2">
      <c r="A49" s="31">
        <f>IF(OR(C49="f",C49="u",C49="F",C49="U"),"",IF(OR(B49=1,B49=2,B49=3,B49=4,B49=5),1,""))</f>
        <v>1</v>
      </c>
      <c r="B49" s="8">
        <f>WEEKDAY(E49,2)</f>
        <v>3</v>
      </c>
      <c r="C49" s="76"/>
      <c r="D49" s="74" t="str">
        <f>IF(B49=1,"Mo",IF(B49=2,"Tue",IF(B49=3,"Wed",IF(B49=4,"Thu",IF(B49=5,"Fri",IF(B49=6,"Sat",IF(B49=7,"Sun","")))))))</f>
        <v>Wed</v>
      </c>
      <c r="E49" s="34">
        <f>+E44+1</f>
        <v>44419</v>
      </c>
      <c r="F49" s="65" t="s">
        <v>53</v>
      </c>
      <c r="G49" s="66">
        <v>9002</v>
      </c>
      <c r="H49" s="67" t="s">
        <v>109</v>
      </c>
      <c r="I49" s="66"/>
      <c r="J49" s="87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 t="s">
        <v>53</v>
      </c>
      <c r="G50" s="66">
        <v>9002</v>
      </c>
      <c r="H50" s="67" t="s">
        <v>110</v>
      </c>
      <c r="I50" s="66"/>
      <c r="J50" s="87">
        <v>4</v>
      </c>
    </row>
    <row r="51" spans="1:10" ht="22.5" customHeight="1" x14ac:dyDescent="0.2">
      <c r="A51" s="31"/>
      <c r="C51" s="76"/>
      <c r="D51" s="74" t="str">
        <f t="shared" ref="D51:E53" si="7">D50</f>
        <v>Wed</v>
      </c>
      <c r="E51" s="34">
        <f t="shared" si="7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7"/>
        <v>Wed</v>
      </c>
      <c r="E53" s="34">
        <f t="shared" si="7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>IF(OR(C54="f",C54="u",C54="F",C54="U"),"",IF(OR(B54=1,B54=2,B54=3,B54=4,B54=5),1,""))</f>
        <v>1</v>
      </c>
      <c r="B54" s="8">
        <f>WEEKDAY(E54,2)</f>
        <v>4</v>
      </c>
      <c r="C54" s="76"/>
      <c r="D54" s="77" t="str">
        <f>IF(B54=1,"Mo",IF(B54=2,"Tue",IF(B54=3,"Wed",IF(B54=4,"Thu",IF(B54=5,"Fri",IF(B54=6,"Sat",IF(B54=7,"Sun","")))))))</f>
        <v>Thu</v>
      </c>
      <c r="E54" s="45">
        <f>+E49+1</f>
        <v>44420</v>
      </c>
      <c r="F54" s="65" t="s">
        <v>53</v>
      </c>
      <c r="G54" s="66">
        <v>9002</v>
      </c>
      <c r="H54" s="180" t="s">
        <v>111</v>
      </c>
      <c r="I54" s="66"/>
      <c r="J54" s="87">
        <v>2.5</v>
      </c>
    </row>
    <row r="55" spans="1:10" ht="22.5" customHeight="1" x14ac:dyDescent="0.2">
      <c r="A55" s="31"/>
      <c r="C55" s="76"/>
      <c r="D55" s="77" t="str">
        <f t="shared" ref="D55:E58" si="8">D54</f>
        <v>Thu</v>
      </c>
      <c r="E55" s="45">
        <f t="shared" si="8"/>
        <v>44420</v>
      </c>
      <c r="F55" s="65"/>
      <c r="G55" s="66"/>
      <c r="H55" s="180"/>
      <c r="I55" s="66"/>
      <c r="J55" s="87"/>
    </row>
    <row r="56" spans="1:10" ht="22.5" customHeight="1" x14ac:dyDescent="0.2">
      <c r="A56" s="31"/>
      <c r="C56" s="76"/>
      <c r="D56" s="77" t="str">
        <f t="shared" si="8"/>
        <v>Thu</v>
      </c>
      <c r="E56" s="45">
        <f t="shared" si="8"/>
        <v>44420</v>
      </c>
      <c r="F56" s="65"/>
      <c r="G56" s="66"/>
      <c r="H56" s="180"/>
      <c r="I56" s="66"/>
      <c r="J56" s="87"/>
    </row>
    <row r="57" spans="1:10" ht="22.5" customHeight="1" x14ac:dyDescent="0.2">
      <c r="A57" s="31"/>
      <c r="C57" s="76"/>
      <c r="D57" s="77" t="str">
        <f t="shared" si="8"/>
        <v>Thu</v>
      </c>
      <c r="E57" s="45">
        <f t="shared" si="8"/>
        <v>44420</v>
      </c>
      <c r="F57" s="65"/>
      <c r="G57" s="66"/>
      <c r="H57" s="180"/>
      <c r="I57" s="66"/>
      <c r="J57" s="87"/>
    </row>
    <row r="58" spans="1:10" ht="22.5" customHeight="1" x14ac:dyDescent="0.2">
      <c r="A58" s="31"/>
      <c r="C58" s="76"/>
      <c r="D58" s="77" t="str">
        <f t="shared" si="8"/>
        <v>Thu</v>
      </c>
      <c r="E58" s="45">
        <f t="shared" si="8"/>
        <v>44420</v>
      </c>
      <c r="F58" s="65"/>
      <c r="G58" s="66"/>
      <c r="H58" s="180"/>
      <c r="I58" s="66"/>
      <c r="J58" s="87"/>
    </row>
    <row r="59" spans="1:10" ht="22.5" customHeight="1" x14ac:dyDescent="0.2">
      <c r="A59" s="31">
        <f>IF(OR(C59="f",C59="u",C59="F",C59="U"),"",IF(OR(B59=1,B59=2,B59=3,B59=4,B59=5),1,""))</f>
        <v>1</v>
      </c>
      <c r="B59" s="8">
        <f>WEEKDAY(E59,2)</f>
        <v>5</v>
      </c>
      <c r="C59" s="76"/>
      <c r="D59" s="74" t="str">
        <f>IF(B59=1,"Mo",IF(B59=2,"Tue",IF(B59=3,"Wed",IF(B59=4,"Thu",IF(B59=5,"Fri",IF(B59=6,"Sat",IF(B59=7,"Sun","")))))))</f>
        <v>Fri</v>
      </c>
      <c r="E59" s="34">
        <f>+E54+1</f>
        <v>44421</v>
      </c>
      <c r="F59" s="35" t="s">
        <v>53</v>
      </c>
      <c r="G59" s="36">
        <v>9002</v>
      </c>
      <c r="H59" s="43" t="s">
        <v>112</v>
      </c>
      <c r="I59" s="36"/>
      <c r="J59" s="85">
        <v>8</v>
      </c>
    </row>
    <row r="60" spans="1:10" ht="22.5" customHeight="1" x14ac:dyDescent="0.2">
      <c r="A60" s="31"/>
      <c r="C60" s="76"/>
      <c r="D60" s="74" t="str">
        <f t="shared" ref="D60:E63" si="9">D59</f>
        <v>Fri</v>
      </c>
      <c r="E60" s="34">
        <f t="shared" si="9"/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si="9"/>
        <v>Fri</v>
      </c>
      <c r="E61" s="34">
        <f t="shared" si="9"/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9"/>
        <v>Fri</v>
      </c>
      <c r="E62" s="34">
        <f t="shared" si="9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9"/>
        <v>Fri</v>
      </c>
      <c r="E63" s="34">
        <f t="shared" si="9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6</v>
      </c>
      <c r="C64" s="76"/>
      <c r="D64" s="77" t="str">
        <f>IF(B64=1,"Mo",IF(B64=2,"Tue",IF(B64=3,"Wed",IF(B64=4,"Thu",IF(B64=5,"Fri",IF(B64=6,"Sat",IF(B64=7,"Sun","")))))))</f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7</v>
      </c>
      <c r="C65" s="76"/>
      <c r="D65" s="74" t="str">
        <f>IF(B65=1,"Mo",IF(B65=2,"Tue",IF(B65=3,"Wed",IF(B65=4,"Thu",IF(B65=5,"Fri",IF(B65=6,"Sat",IF(B65=7,"Sun","")))))))</f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>IF(OR(C66="f",C66="u",C66="F",C66="U"),"",IF(OR(B66=1,B66=2,B66=3,B66=4,B66=5),1,""))</f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185" t="s">
        <v>138</v>
      </c>
      <c r="G66" s="66">
        <v>9002</v>
      </c>
      <c r="H66" s="8" t="s">
        <v>113</v>
      </c>
      <c r="I66" s="66" t="s">
        <v>59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 t="s">
        <v>138</v>
      </c>
      <c r="G67" s="66">
        <v>9002</v>
      </c>
      <c r="H67" s="67" t="s">
        <v>115</v>
      </c>
      <c r="I67" s="66" t="s">
        <v>59</v>
      </c>
      <c r="J67" s="87">
        <v>7</v>
      </c>
    </row>
    <row r="68" spans="1:10" ht="22.5" customHeight="1" x14ac:dyDescent="0.2">
      <c r="A68" s="31"/>
      <c r="C68" s="76"/>
      <c r="D68" s="74" t="str">
        <f t="shared" ref="D68:E70" si="10">D67</f>
        <v>Mo</v>
      </c>
      <c r="E68" s="34">
        <f t="shared" si="10"/>
        <v>44424</v>
      </c>
      <c r="F68" s="65"/>
      <c r="G68" s="66"/>
      <c r="I68" s="66"/>
      <c r="J68" s="87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0"/>
        <v>Mo</v>
      </c>
      <c r="E70" s="34">
        <f t="shared" si="10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>IF(OR(C71="f",C71="u",C71="F",C71="U"),"",IF(OR(B71=1,B71=2,B71=3,B71=4,B71=5),1,""))</f>
        <v>1</v>
      </c>
      <c r="B71" s="8">
        <f>WEEKDAY(E71,2)</f>
        <v>2</v>
      </c>
      <c r="C71" s="76"/>
      <c r="D71" s="77" t="str">
        <f>IF(B71=1,"Mo",IF(B71=2,"Tue",IF(B71=3,"Wed",IF(B71=4,"Thu",IF(B71=5,"Fri",IF(B71=6,"Sat",IF(B71=7,"Sun","")))))))</f>
        <v>Tue</v>
      </c>
      <c r="E71" s="45">
        <f>+E66+1</f>
        <v>44425</v>
      </c>
      <c r="F71" s="46" t="s">
        <v>53</v>
      </c>
      <c r="G71" s="47">
        <v>9002</v>
      </c>
      <c r="H71" s="48" t="s">
        <v>114</v>
      </c>
      <c r="I71" s="47"/>
      <c r="J71" s="86">
        <v>2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138</v>
      </c>
      <c r="G72" s="47">
        <v>9002</v>
      </c>
      <c r="H72" s="48" t="s">
        <v>116</v>
      </c>
      <c r="I72" s="47"/>
      <c r="J72" s="86">
        <v>2</v>
      </c>
    </row>
    <row r="73" spans="1:10" ht="22.5" customHeight="1" x14ac:dyDescent="0.2">
      <c r="A73" s="31"/>
      <c r="C73" s="76"/>
      <c r="D73" s="77" t="str">
        <f t="shared" ref="D73:E75" si="11">D72</f>
        <v>Tue</v>
      </c>
      <c r="E73" s="45">
        <f t="shared" si="11"/>
        <v>44425</v>
      </c>
      <c r="F73" s="46" t="s">
        <v>138</v>
      </c>
      <c r="G73" s="47">
        <v>9002</v>
      </c>
      <c r="H73" s="48" t="s">
        <v>117</v>
      </c>
      <c r="I73" s="47"/>
      <c r="J73" s="86">
        <v>4</v>
      </c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1"/>
        <v>Tue</v>
      </c>
      <c r="E75" s="45">
        <f t="shared" si="11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>IF(OR(C76="f",C76="u",C76="F",C76="U"),"",IF(OR(B76=1,B76=2,B76=3,B76=4,B76=5),1,""))</f>
        <v>1</v>
      </c>
      <c r="B76" s="8">
        <f>WEEKDAY(E76,2)</f>
        <v>3</v>
      </c>
      <c r="C76" s="76"/>
      <c r="D76" s="74" t="str">
        <f>IF(B76=1,"Mo",IF(B76=2,"Tue",IF(B76=3,"Wed",IF(B76=4,"Thu",IF(B76=5,"Fri",IF(B76=6,"Sat",IF(B76=7,"Sun","")))))))</f>
        <v>Wed</v>
      </c>
      <c r="E76" s="34">
        <f>+E71+1</f>
        <v>44426</v>
      </c>
      <c r="F76" s="65" t="s">
        <v>138</v>
      </c>
      <c r="G76" s="66">
        <v>9002</v>
      </c>
      <c r="H76" s="67" t="s">
        <v>118</v>
      </c>
      <c r="I76" s="66"/>
      <c r="J76" s="87">
        <v>4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138</v>
      </c>
      <c r="G77" s="66">
        <v>9002</v>
      </c>
      <c r="H77" s="67" t="s">
        <v>119</v>
      </c>
      <c r="I77" s="66"/>
      <c r="J77" s="87">
        <v>4</v>
      </c>
    </row>
    <row r="78" spans="1:10" ht="22.5" customHeight="1" x14ac:dyDescent="0.2">
      <c r="A78" s="31"/>
      <c r="C78" s="76"/>
      <c r="D78" s="74" t="str">
        <f t="shared" ref="D78:E80" si="12">D77</f>
        <v>Wed</v>
      </c>
      <c r="E78" s="34">
        <f t="shared" si="12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12"/>
        <v>Wed</v>
      </c>
      <c r="E80" s="34">
        <f t="shared" si="12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>IF(OR(C81="f",C81="u",C81="F",C81="U"),"",IF(OR(B81=1,B81=2,B81=3,B81=4,B81=5),1,""))</f>
        <v>1</v>
      </c>
      <c r="B81" s="8">
        <f>WEEKDAY(E81,2)</f>
        <v>4</v>
      </c>
      <c r="C81" s="76"/>
      <c r="D81" s="77" t="str">
        <f>IF(B81=1,"Mo",IF(B81=2,"Tue",IF(B81=3,"Wed",IF(B81=4,"Thu",IF(B81=5,"Fri",IF(B81=6,"Sat",IF(B81=7,"Sun","")))))))</f>
        <v>Thu</v>
      </c>
      <c r="E81" s="45">
        <f>+E76+1</f>
        <v>44427</v>
      </c>
      <c r="F81" s="46" t="s">
        <v>138</v>
      </c>
      <c r="G81" s="47">
        <v>9002</v>
      </c>
      <c r="H81" s="48" t="s">
        <v>119</v>
      </c>
      <c r="I81" s="47"/>
      <c r="J81" s="86">
        <v>4.5</v>
      </c>
    </row>
    <row r="82" spans="1:10" ht="22.5" customHeight="1" x14ac:dyDescent="0.2">
      <c r="A82" s="31"/>
      <c r="C82" s="76"/>
      <c r="D82" s="77" t="str">
        <f t="shared" ref="D82:E85" si="13">D81</f>
        <v>Thu</v>
      </c>
      <c r="E82" s="45">
        <f t="shared" si="13"/>
        <v>44427</v>
      </c>
      <c r="F82" s="46" t="s">
        <v>138</v>
      </c>
      <c r="G82" s="47">
        <v>9002</v>
      </c>
      <c r="H82" s="48" t="s">
        <v>120</v>
      </c>
      <c r="I82" s="47"/>
      <c r="J82" s="86">
        <v>1</v>
      </c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44427</v>
      </c>
      <c r="F83" s="46" t="s">
        <v>138</v>
      </c>
      <c r="G83" s="47">
        <v>9002</v>
      </c>
      <c r="H83" s="48" t="s">
        <v>121</v>
      </c>
      <c r="I83" s="47"/>
      <c r="J83" s="86">
        <v>1</v>
      </c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44427</v>
      </c>
      <c r="F84" s="46" t="s">
        <v>138</v>
      </c>
      <c r="G84" s="47">
        <v>9002</v>
      </c>
      <c r="H84" s="48" t="s">
        <v>122</v>
      </c>
      <c r="I84" s="47"/>
      <c r="J84" s="86">
        <v>2</v>
      </c>
    </row>
    <row r="85" spans="1:10" ht="22.5" customHeight="1" x14ac:dyDescent="0.2">
      <c r="A85" s="31"/>
      <c r="C85" s="76"/>
      <c r="D85" s="77" t="str">
        <f t="shared" si="13"/>
        <v>Thu</v>
      </c>
      <c r="E85" s="45">
        <f t="shared" si="13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>IF(OR(C86="f",C86="u",C86="F",C86="U"),"",IF(OR(B86=1,B86=2,B86=3,B86=4,B86=5),1,""))</f>
        <v>1</v>
      </c>
      <c r="B86" s="8">
        <f>WEEKDAY(E86,2)</f>
        <v>5</v>
      </c>
      <c r="C86" s="76"/>
      <c r="D86" s="74" t="str">
        <f>IF(B86=1,"Mo",IF(B86=2,"Tue",IF(B86=3,"Wed",IF(B86=4,"Thu",IF(B86=5,"Fri",IF(B86=6,"Sat",IF(B86=7,"Sun","")))))))</f>
        <v>Fri</v>
      </c>
      <c r="E86" s="34">
        <f>+E81+1</f>
        <v>44428</v>
      </c>
      <c r="F86" s="35" t="s">
        <v>138</v>
      </c>
      <c r="G86" s="36">
        <v>9002</v>
      </c>
      <c r="H86" s="43" t="s">
        <v>123</v>
      </c>
      <c r="I86" s="36"/>
      <c r="J86" s="85">
        <v>2.5</v>
      </c>
    </row>
    <row r="87" spans="1:10" ht="22.5" customHeight="1" x14ac:dyDescent="0.2">
      <c r="A87" s="31"/>
      <c r="C87" s="76"/>
      <c r="D87" s="74" t="str">
        <f t="shared" ref="D87:E90" si="14">D86</f>
        <v>Fri</v>
      </c>
      <c r="E87" s="34">
        <f t="shared" si="14"/>
        <v>44428</v>
      </c>
      <c r="F87" s="35" t="s">
        <v>138</v>
      </c>
      <c r="G87" s="36">
        <v>9002</v>
      </c>
      <c r="H87" s="43" t="s">
        <v>125</v>
      </c>
      <c r="I87" s="36"/>
      <c r="J87" s="85">
        <v>5.5</v>
      </c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14"/>
        <v>Fri</v>
      </c>
      <c r="E90" s="34">
        <f t="shared" si="1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6</v>
      </c>
      <c r="C91" s="76"/>
      <c r="D91" s="77" t="str">
        <f>IF(B91=1,"Mo",IF(B91=2,"Tue",IF(B91=3,"Wed",IF(B91=4,"Thu",IF(B91=5,"Fri",IF(B91=6,"Sat",IF(B91=7,"Sun","")))))))</f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9" customFormat="1" ht="22.5" customHeight="1" x14ac:dyDescent="0.2">
      <c r="A92" s="108" t="str">
        <f>IF(OR(C92="f",C92="u",C92="F",C92="U"),"",IF(OR(B92=1,B92=2,B92=3,B92=4,B92=5),1,""))</f>
        <v/>
      </c>
      <c r="B92" s="109">
        <f>WEEKDAY(E92,2)</f>
        <v>7</v>
      </c>
      <c r="C92" s="110"/>
      <c r="D92" s="77" t="str">
        <f>IF(B92=1,"Mo",IF(B92=2,"Tue",IF(B92=3,"Wed",IF(B92=4,"Thu",IF(B92=5,"Fri",IF(B92=6,"Sat",IF(B92=7,"Sun","")))))))</f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>IF(OR(C93="f",C93="u",C93="F",C93="U"),"",IF(OR(B93=1,B93=2,B93=3,B93=4,B93=5),1,""))</f>
        <v>1</v>
      </c>
      <c r="B93" s="8">
        <f>WEEKDAY(E93,2)</f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138</v>
      </c>
      <c r="G93" s="66">
        <v>9009</v>
      </c>
      <c r="H93" s="8" t="s">
        <v>54</v>
      </c>
      <c r="I93" s="66"/>
      <c r="J93" s="87">
        <v>2.5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 t="s">
        <v>138</v>
      </c>
      <c r="G94" s="66">
        <v>9002</v>
      </c>
      <c r="H94" s="67" t="s">
        <v>126</v>
      </c>
      <c r="I94" s="66"/>
      <c r="J94" s="87">
        <v>3</v>
      </c>
    </row>
    <row r="95" spans="1:10" ht="22.5" customHeight="1" x14ac:dyDescent="0.2">
      <c r="A95" s="31"/>
      <c r="C95" s="76"/>
      <c r="D95" s="74" t="str">
        <f t="shared" ref="D95:E97" si="15">D94</f>
        <v>Mo</v>
      </c>
      <c r="E95" s="34">
        <f t="shared" si="15"/>
        <v>44431</v>
      </c>
      <c r="F95" s="65" t="s">
        <v>138</v>
      </c>
      <c r="G95" s="66">
        <v>9002</v>
      </c>
      <c r="H95" s="67" t="s">
        <v>124</v>
      </c>
      <c r="I95" s="66"/>
      <c r="J95" s="87">
        <v>3</v>
      </c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44431</v>
      </c>
      <c r="F96" s="65"/>
      <c r="G96" s="66"/>
      <c r="H96" s="67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15"/>
        <v>Mo</v>
      </c>
      <c r="E97" s="34">
        <f t="shared" si="15"/>
        <v>44431</v>
      </c>
      <c r="F97" s="65"/>
      <c r="G97" s="66"/>
      <c r="H97" s="67"/>
      <c r="I97" s="66"/>
      <c r="J97" s="87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138</v>
      </c>
      <c r="G98" s="47">
        <v>9009</v>
      </c>
      <c r="H98" s="109" t="s">
        <v>54</v>
      </c>
      <c r="I98" s="47"/>
      <c r="J98" s="86">
        <v>2.5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138</v>
      </c>
      <c r="G99" s="47">
        <v>9002</v>
      </c>
      <c r="H99" s="48" t="s">
        <v>127</v>
      </c>
      <c r="I99" s="47"/>
      <c r="J99" s="86">
        <v>4</v>
      </c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44432</v>
      </c>
      <c r="F100" s="46" t="s">
        <v>138</v>
      </c>
      <c r="G100" s="47">
        <v>9002</v>
      </c>
      <c r="H100" s="48" t="s">
        <v>128</v>
      </c>
      <c r="I100" s="47"/>
      <c r="J100" s="86">
        <v>3</v>
      </c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44433</v>
      </c>
      <c r="F103" s="65" t="s">
        <v>138</v>
      </c>
      <c r="G103" s="66">
        <v>9002</v>
      </c>
      <c r="H103" s="67" t="s">
        <v>129</v>
      </c>
      <c r="I103" s="66"/>
      <c r="J103" s="87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138</v>
      </c>
      <c r="G104" s="66">
        <v>9002</v>
      </c>
      <c r="H104" s="67" t="s">
        <v>130</v>
      </c>
      <c r="I104" s="66"/>
      <c r="J104" s="87">
        <v>3</v>
      </c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44433</v>
      </c>
      <c r="F105" s="65" t="s">
        <v>138</v>
      </c>
      <c r="G105" s="66">
        <v>9002</v>
      </c>
      <c r="H105" s="8" t="s">
        <v>123</v>
      </c>
      <c r="I105" s="66"/>
      <c r="J105" s="87">
        <v>4</v>
      </c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44434</v>
      </c>
      <c r="F108" s="46" t="s">
        <v>138</v>
      </c>
      <c r="G108" s="47">
        <v>9002</v>
      </c>
      <c r="H108" s="48" t="s">
        <v>131</v>
      </c>
      <c r="I108" s="47"/>
      <c r="J108" s="86">
        <v>2</v>
      </c>
    </row>
    <row r="109" spans="1:10" ht="22.5" customHeight="1" x14ac:dyDescent="0.2">
      <c r="A109" s="31"/>
      <c r="C109" s="76"/>
      <c r="D109" s="77" t="str">
        <f t="shared" ref="D109:E112" si="18">D108</f>
        <v>Thu</v>
      </c>
      <c r="E109" s="45">
        <f t="shared" si="18"/>
        <v>44434</v>
      </c>
      <c r="F109" s="46" t="s">
        <v>138</v>
      </c>
      <c r="G109" s="47">
        <v>9002</v>
      </c>
      <c r="H109" s="48" t="s">
        <v>132</v>
      </c>
      <c r="I109" s="47"/>
      <c r="J109" s="86">
        <v>2</v>
      </c>
    </row>
    <row r="110" spans="1:10" ht="22.5" customHeight="1" x14ac:dyDescent="0.2">
      <c r="A110" s="31"/>
      <c r="C110" s="76"/>
      <c r="D110" s="77" t="str">
        <f t="shared" si="18"/>
        <v>Thu</v>
      </c>
      <c r="E110" s="45">
        <f t="shared" si="18"/>
        <v>44434</v>
      </c>
      <c r="F110" s="46" t="s">
        <v>138</v>
      </c>
      <c r="G110" s="47">
        <v>9002</v>
      </c>
      <c r="H110" s="48" t="s">
        <v>133</v>
      </c>
      <c r="I110" s="47"/>
      <c r="J110" s="86">
        <v>3</v>
      </c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44434</v>
      </c>
      <c r="F111" s="46" t="s">
        <v>138</v>
      </c>
      <c r="G111" s="47">
        <v>9002</v>
      </c>
      <c r="H111" s="48" t="s">
        <v>123</v>
      </c>
      <c r="I111" s="47"/>
      <c r="J111" s="86">
        <v>2</v>
      </c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44435</v>
      </c>
      <c r="F113" s="35" t="s">
        <v>138</v>
      </c>
      <c r="G113" s="66">
        <v>9002</v>
      </c>
      <c r="H113" s="43" t="s">
        <v>132</v>
      </c>
      <c r="I113" s="36"/>
      <c r="J113" s="85">
        <v>1.5</v>
      </c>
    </row>
    <row r="114" spans="1:10" ht="22.5" customHeight="1" x14ac:dyDescent="0.2">
      <c r="A114" s="31"/>
      <c r="C114" s="76"/>
      <c r="D114" s="74" t="str">
        <f t="shared" ref="D114:E117" si="19">D113</f>
        <v>Fri</v>
      </c>
      <c r="E114" s="34">
        <f t="shared" si="19"/>
        <v>44435</v>
      </c>
      <c r="F114" s="35" t="s">
        <v>138</v>
      </c>
      <c r="G114" s="66">
        <v>9002</v>
      </c>
      <c r="H114" s="43" t="s">
        <v>134</v>
      </c>
      <c r="I114" s="36"/>
      <c r="J114" s="85">
        <v>6</v>
      </c>
    </row>
    <row r="115" spans="1:10" ht="22.5" customHeight="1" x14ac:dyDescent="0.2">
      <c r="A115" s="31"/>
      <c r="C115" s="76"/>
      <c r="D115" s="74" t="str">
        <f t="shared" si="19"/>
        <v>Fri</v>
      </c>
      <c r="E115" s="34">
        <f t="shared" si="19"/>
        <v>44435</v>
      </c>
      <c r="F115" s="35" t="s">
        <v>138</v>
      </c>
      <c r="G115" s="66">
        <v>9002</v>
      </c>
      <c r="H115" s="43" t="s">
        <v>135</v>
      </c>
      <c r="I115" s="36"/>
      <c r="J115" s="85">
        <v>1</v>
      </c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7" t="str">
        <f>IF(B118=1,"Mo",IF(B118=2,"Tue",IF(B118=3,"Wed",IF(B118=4,"Thu",IF(B118=5,"Fri",IF(B118=6,"Sat",IF(B118=7,"Sun","")))))))</f>
        <v>Sat</v>
      </c>
      <c r="E118" s="45">
        <f>+E113+1</f>
        <v>44436</v>
      </c>
      <c r="F118" s="46"/>
      <c r="G118" s="47"/>
      <c r="H118" s="181"/>
      <c r="I118" s="47"/>
      <c r="J118" s="86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138</v>
      </c>
      <c r="G120" s="66">
        <v>9002</v>
      </c>
      <c r="H120" s="67" t="s">
        <v>136</v>
      </c>
      <c r="I120" s="66"/>
      <c r="J120" s="87">
        <v>3</v>
      </c>
    </row>
    <row r="121" spans="1:10" ht="22.5" customHeight="1" x14ac:dyDescent="0.2">
      <c r="A121" s="31"/>
      <c r="C121" s="76"/>
      <c r="D121" s="111" t="str">
        <f>D120</f>
        <v>Mo</v>
      </c>
      <c r="E121" s="112">
        <f>E120</f>
        <v>44438</v>
      </c>
      <c r="F121" s="113" t="s">
        <v>138</v>
      </c>
      <c r="G121" s="114">
        <v>9002</v>
      </c>
      <c r="H121" s="182" t="s">
        <v>137</v>
      </c>
      <c r="I121" s="114"/>
      <c r="J121" s="115">
        <v>5</v>
      </c>
    </row>
    <row r="122" spans="1:10" ht="22.5" customHeight="1" x14ac:dyDescent="0.2">
      <c r="A122" s="31"/>
      <c r="C122" s="76"/>
      <c r="D122" s="111" t="str">
        <f t="shared" ref="D122:E124" si="20">D121</f>
        <v>Mo</v>
      </c>
      <c r="E122" s="112">
        <f t="shared" si="20"/>
        <v>44438</v>
      </c>
      <c r="F122" s="113"/>
      <c r="G122" s="114"/>
      <c r="H122" s="182"/>
      <c r="I122" s="114"/>
      <c r="J122" s="115"/>
    </row>
    <row r="123" spans="1:10" ht="21.75" customHeight="1" x14ac:dyDescent="0.2">
      <c r="A123" s="31"/>
      <c r="C123" s="76"/>
      <c r="D123" s="111" t="str">
        <f t="shared" si="20"/>
        <v>Mo</v>
      </c>
      <c r="E123" s="112">
        <f t="shared" si="20"/>
        <v>44438</v>
      </c>
      <c r="F123" s="113"/>
      <c r="G123" s="114"/>
      <c r="H123" s="182"/>
      <c r="I123" s="114"/>
      <c r="J123" s="115"/>
    </row>
    <row r="124" spans="1:10" ht="21.75" customHeight="1" x14ac:dyDescent="0.2">
      <c r="A124" s="31"/>
      <c r="C124" s="116"/>
      <c r="D124" s="111" t="str">
        <f t="shared" si="20"/>
        <v>Mo</v>
      </c>
      <c r="E124" s="112">
        <f t="shared" si="20"/>
        <v>44438</v>
      </c>
      <c r="F124" s="113"/>
      <c r="G124" s="114"/>
      <c r="H124" s="182"/>
      <c r="I124" s="114"/>
      <c r="J124" s="115"/>
    </row>
    <row r="125" spans="1:10" ht="21.75" customHeight="1" x14ac:dyDescent="0.2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138</v>
      </c>
      <c r="G125" s="98">
        <v>9002</v>
      </c>
      <c r="H125" s="183" t="s">
        <v>133</v>
      </c>
      <c r="I125" s="98"/>
      <c r="J125" s="100">
        <v>4</v>
      </c>
    </row>
    <row r="126" spans="1:10" ht="21.75" customHeight="1" x14ac:dyDescent="0.2">
      <c r="A126" s="31"/>
      <c r="C126" s="116"/>
      <c r="D126" s="117" t="str">
        <f t="shared" ref="D126:E128" si="21">D125</f>
        <v>Tue</v>
      </c>
      <c r="E126" s="96">
        <f t="shared" si="21"/>
        <v>44439</v>
      </c>
      <c r="F126" s="97" t="s">
        <v>138</v>
      </c>
      <c r="G126" s="98">
        <v>9002</v>
      </c>
      <c r="H126" s="183" t="s">
        <v>137</v>
      </c>
      <c r="I126" s="98"/>
      <c r="J126" s="100">
        <v>5</v>
      </c>
    </row>
    <row r="127" spans="1:10" ht="21.75" customHeight="1" x14ac:dyDescent="0.2">
      <c r="A127" s="31"/>
      <c r="C127" s="116"/>
      <c r="D127" s="117" t="str">
        <f t="shared" si="21"/>
        <v>Tue</v>
      </c>
      <c r="E127" s="96">
        <f t="shared" si="21"/>
        <v>44439</v>
      </c>
      <c r="F127" s="97"/>
      <c r="G127" s="98"/>
      <c r="H127" s="183"/>
      <c r="I127" s="98"/>
      <c r="J127" s="100"/>
    </row>
    <row r="128" spans="1:10" ht="21.75" customHeight="1" x14ac:dyDescent="0.2">
      <c r="A128" s="31"/>
      <c r="C128" s="116"/>
      <c r="D128" s="117" t="str">
        <f t="shared" si="21"/>
        <v>Tue</v>
      </c>
      <c r="E128" s="96">
        <f t="shared" si="21"/>
        <v>44439</v>
      </c>
      <c r="F128" s="97"/>
      <c r="G128" s="98"/>
      <c r="H128" s="183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84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5" type="noConversion"/>
  <conditionalFormatting sqref="C11:C119">
    <cfRule type="expression" dxfId="144" priority="23" stopIfTrue="1">
      <formula>IF($A11=1,B11,)</formula>
    </cfRule>
    <cfRule type="expression" dxfId="143" priority="24" stopIfTrue="1">
      <formula>IF($A11="",B11,)</formula>
    </cfRule>
  </conditionalFormatting>
  <conditionalFormatting sqref="E11">
    <cfRule type="expression" dxfId="142" priority="25" stopIfTrue="1">
      <formula>IF($A11="",B11,"")</formula>
    </cfRule>
  </conditionalFormatting>
  <conditionalFormatting sqref="E12:E119">
    <cfRule type="expression" dxfId="141" priority="26" stopIfTrue="1">
      <formula>IF($A12&lt;&gt;1,B12,"")</formula>
    </cfRule>
  </conditionalFormatting>
  <conditionalFormatting sqref="D11:D119">
    <cfRule type="expression" dxfId="140" priority="27" stopIfTrue="1">
      <formula>IF($A11="",B11,)</formula>
    </cfRule>
  </conditionalFormatting>
  <conditionalFormatting sqref="G11:G16 G22:G80 G86:G118">
    <cfRule type="expression" dxfId="139" priority="28" stopIfTrue="1">
      <formula>#REF!="Freelancer"</formula>
    </cfRule>
    <cfRule type="expression" dxfId="138" priority="29" stopIfTrue="1">
      <formula>#REF!="DTC Int. Staff"</formula>
    </cfRule>
  </conditionalFormatting>
  <conditionalFormatting sqref="G118 G22:G26 G37:G53 G64:G80 G91:G107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12:G16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12:G16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18:G21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8:G21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C120:C129">
    <cfRule type="expression" dxfId="127" priority="10" stopIfTrue="1">
      <formula>IF($A120=1,B120,)</formula>
    </cfRule>
    <cfRule type="expression" dxfId="126" priority="11" stopIfTrue="1">
      <formula>IF($A120="",B120,)</formula>
    </cfRule>
  </conditionalFormatting>
  <conditionalFormatting sqref="D120:D129">
    <cfRule type="expression" dxfId="125" priority="12" stopIfTrue="1">
      <formula>IF($A120="",B120,)</formula>
    </cfRule>
  </conditionalFormatting>
  <conditionalFormatting sqref="E120:E129">
    <cfRule type="expression" dxfId="124" priority="9" stopIfTrue="1">
      <formula>IF($A120&lt;&gt;1,B120,"")</formula>
    </cfRule>
  </conditionalFormatting>
  <conditionalFormatting sqref="G59:G63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81:G85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81:G85">
    <cfRule type="expression" dxfId="119" priority="3" stopIfTrue="1">
      <formula>$F$5="Freelancer"</formula>
    </cfRule>
    <cfRule type="expression" dxfId="118" priority="4" stopIfTrue="1">
      <formula>$F$5="DTC Int. Staff"</formula>
    </cfRule>
  </conditionalFormatting>
  <conditionalFormatting sqref="G17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2021-09-05T07:47:44Z</dcterms:modified>
</cp:coreProperties>
</file>