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70ce7743c0471c/Desktop/amm-everything/"/>
    </mc:Choice>
  </mc:AlternateContent>
  <xr:revisionPtr revIDLastSave="120" documentId="8_{E2038C90-E2A4-4BDC-9B37-71922D1E38B3}" xr6:coauthVersionLast="47" xr6:coauthVersionMax="47" xr10:uidLastSave="{62D9E72B-44B3-4937-A6A7-164D5FC68743}"/>
  <bookViews>
    <workbookView xWindow="-120" yWindow="-120" windowWidth="20730" windowHeight="1116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9" i="46" l="1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E11" i="46"/>
  <c r="E16" i="46" s="1"/>
  <c r="E17" i="46" s="1"/>
  <c r="E18" i="46" s="1"/>
  <c r="E19" i="46" s="1"/>
  <c r="E20" i="46" s="1"/>
  <c r="I8" i="46"/>
  <c r="J8" i="46" s="1"/>
  <c r="F5" i="46"/>
  <c r="F4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125" i="52" l="1"/>
  <c r="D126" i="52" s="1"/>
  <c r="D127" i="52" s="1"/>
  <c r="D128" i="52" s="1"/>
  <c r="D129" i="52" s="1"/>
  <c r="D98" i="52"/>
  <c r="D99" i="52" s="1"/>
  <c r="D100" i="52" s="1"/>
  <c r="D101" i="52" s="1"/>
  <c r="D102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E105" i="46" s="1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B104" i="46"/>
  <c r="E106" i="46"/>
  <c r="E107" i="46" s="1"/>
  <c r="E108" i="46" s="1"/>
  <c r="E109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4" i="46"/>
  <c r="B109" i="46"/>
  <c r="D109" i="46" s="1"/>
  <c r="D110" i="46" s="1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6" i="50" l="1"/>
  <c r="D127" i="50" s="1"/>
  <c r="D128" i="50" s="1"/>
  <c r="D129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11" i="46"/>
  <c r="D112" i="46" s="1"/>
  <c r="D113" i="46" s="1"/>
  <c r="E119" i="46"/>
  <c r="B114" i="46"/>
  <c r="D114" i="46" s="1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5" i="46"/>
  <c r="D116" i="46" s="1"/>
  <c r="D117" i="46" s="1"/>
  <c r="D118" i="46" s="1"/>
  <c r="E124" i="46"/>
  <c r="E129" i="46" s="1"/>
  <c r="B124" i="46"/>
  <c r="D124" i="46" s="1"/>
  <c r="B119" i="46"/>
  <c r="D119" i="46" s="1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5" i="46"/>
  <c r="D126" i="46" s="1"/>
  <c r="D127" i="46" s="1"/>
  <c r="D128" i="46" s="1"/>
  <c r="E125" i="46"/>
  <c r="A119" i="46"/>
  <c r="D120" i="46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0" l="1"/>
  <c r="E126" i="50"/>
  <c r="E127" i="50" s="1"/>
  <c r="E128" i="50" s="1"/>
  <c r="E129" i="57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</calcChain>
</file>

<file path=xl/sharedStrings.xml><?xml version="1.0" encoding="utf-8"?>
<sst xmlns="http://schemas.openxmlformats.org/spreadsheetml/2006/main" count="659" uniqueCount="180">
  <si>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</si>
  <si>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</si>
  <si>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</si>
  <si>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</si>
  <si>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</si>
  <si>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</si>
  <si>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</si>
  <si>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</si>
  <si>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</si>
  <si>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</si>
  <si>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</si>
  <si>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</si>
  <si>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</si>
  <si>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</si>
  <si>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</si>
  <si>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</si>
  <si>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</si>
  <si>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</si>
  <si>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</si>
  <si>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</si>
  <si>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</si>
  <si>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</si>
  <si>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</si>
  <si>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</si>
  <si>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</si>
  <si>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</si>
  <si>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</si>
  <si>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</si>
  <si>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</si>
  <si>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</si>
  <si>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</si>
  <si>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</si>
  <si>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</si>
  <si>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</si>
  <si>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</si>
  <si>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</si>
  <si>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</si>
  <si>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</si>
  <si>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</si>
  <si>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</si>
  <si>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</si>
  <si>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</si>
  <si>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</si>
  <si>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</si>
  <si>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</si>
  <si>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</si>
  <si>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</si>
  <si>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</si>
  <si>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</si>
  <si>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</si>
  <si>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Patita</t>
  </si>
  <si>
    <t>Meephueng</t>
  </si>
  <si>
    <t>TIME171</t>
  </si>
  <si>
    <t>TIME202082</t>
  </si>
  <si>
    <t>Landing Program</t>
  </si>
  <si>
    <t>Town Hall</t>
  </si>
  <si>
    <t>Office</t>
  </si>
  <si>
    <t>เข้าร่วมการประชุม 5 ภาค</t>
  </si>
  <si>
    <t>MS Teams</t>
  </si>
  <si>
    <t>WFH</t>
  </si>
  <si>
    <t>ทำไฟล์ภาคผนวกผลการประชุม (raw data)</t>
  </si>
  <si>
    <t>สรุปผลการประชุมแบบย่อ</t>
  </si>
  <si>
    <t>ทำไฟล์ภาคผนวก</t>
  </si>
  <si>
    <t>สรุปผล raw data &amp; recheck</t>
  </si>
  <si>
    <t>ทำสรุปผลการประชุมแบบย่อ</t>
  </si>
  <si>
    <t>Google Meet</t>
  </si>
  <si>
    <t>Team Meeting</t>
  </si>
  <si>
    <t>ทำสรุปผลการประชุมภาคผนวกที่เหลือ</t>
  </si>
  <si>
    <t>รวมสรุปผลการประชุม 5 ภาค (ภาคผนวก) &amp; recheck</t>
  </si>
  <si>
    <t>Client Meeting</t>
  </si>
  <si>
    <t>แก้สรุปผลการประชุม</t>
  </si>
  <si>
    <t>Review &amp; Revise Flagship Project รายยุทธศาสตร์</t>
  </si>
  <si>
    <t>review &amp; revise โครงการ</t>
  </si>
  <si>
    <t>หน่วยงานรายยุทธศาสตร์</t>
  </si>
  <si>
    <t>ปรับแก้หน่วยงานที่เกี่ยวข้อง</t>
  </si>
  <si>
    <t>review comments &amp; team meeting</t>
  </si>
  <si>
    <t>Mon</t>
  </si>
  <si>
    <t>Sat</t>
  </si>
  <si>
    <t>อ่านและเรียนรู้ scope งานและรายละเอียดเนื้อหา</t>
  </si>
  <si>
    <t>ช่วยอัพเดตรายชื่อผู้เข้าร่วมประชุม</t>
  </si>
  <si>
    <t>revise ตัวชี้วัด</t>
  </si>
  <si>
    <t>แก้ story board</t>
  </si>
  <si>
    <t>ทำสไลด์ภูมิทัศน์</t>
  </si>
  <si>
    <t>ปรับแก้โครงการและโครงการ flagship</t>
  </si>
  <si>
    <t>ประชุมบรีฟอาจารย์</t>
  </si>
  <si>
    <t>review &amp; revise รายละเอียดโครงการและหน่วยงานที่เกี่ยวข้อง</t>
  </si>
  <si>
    <t>revise &amp; review รายละเอียดโครงการและหน่วยงานที่เกี่ยวข้อง</t>
  </si>
  <si>
    <t>ปรับแก้ Story board</t>
  </si>
  <si>
    <t>ทำสไลด์สรุปประเด็นการประชุม 5 ภาค</t>
  </si>
  <si>
    <t>แก้รายละเอียดในสไลด์ตามคอมเม้นท์ลูกค้า</t>
  </si>
  <si>
    <t xml:space="preserve">แก้รายละเอียดโครงการ หน่วยงานที่เกี่ยวข้องและพิจารณาโครงการสำคัญอีกครั้ง </t>
  </si>
  <si>
    <t>พิจารณาโครงการสำคัญและรายละเอียด flagship projects</t>
  </si>
  <si>
    <t>แก้ไขรายละเอียดโครงการสำคัญในเล่มรายงาน</t>
  </si>
  <si>
    <t>ปรับแก้ story board ตามคอมเม้นท์ลูกค้า</t>
  </si>
  <si>
    <t>ตรวจและปรับแก้ตัวชี้วัดหลักและรายยุทธศาสตร์</t>
  </si>
  <si>
    <t>recheck and cross check สรุปการประชุม</t>
  </si>
  <si>
    <t>พิจารณาการปรับแก้ตามสรุปการประชุม</t>
  </si>
  <si>
    <t>Team Meetings</t>
  </si>
  <si>
    <t>เข้าร่วมการประชุมเพื่อสร้างความรู้และความเข้าใจ</t>
  </si>
  <si>
    <t>สรุปผลการประชุม</t>
  </si>
  <si>
    <t>ออกแบบฟอร์มความคิดเห็นการประชุม</t>
  </si>
  <si>
    <t>สรุปโครงการรายหน่วยงานหลักและสนับสนุน</t>
  </si>
  <si>
    <t>recheck &amp; revise สรุปโครงการรายหน่วยงานหลักและสนับสนุน</t>
  </si>
  <si>
    <t>จัดทำสไลด์โครงการรายหน่วยงานหลักและสนับสนุน</t>
  </si>
  <si>
    <t>จัดทำสไลด์สำหรับการประชุมหารือหน่วยงานภายใน</t>
  </si>
  <si>
    <t>ปรับแก้สไลด์สำหรับการประชุมหารือหน่วยงานภายใน</t>
  </si>
  <si>
    <t>เข้าร่วมประชุมหารือหน่วยงานในสังกัด</t>
  </si>
  <si>
    <t>สรุปการประชุม</t>
  </si>
  <si>
    <t>Team meeting ประชุมปรับแก้ตาม comment จากการประชุม</t>
  </si>
  <si>
    <t>ตรวจและปรับแก้โครงการ และหน่วยงานที่เกี่ยวข้องตาม comment จากการประชุม</t>
  </si>
  <si>
    <t xml:space="preserve">จัดทำสไลด์เชื่อมโยงแผนฯ 13 </t>
  </si>
  <si>
    <t>จัดทำสไลด์เชื่อมโยงแผนฯ 13</t>
  </si>
  <si>
    <t>proofread final report</t>
  </si>
  <si>
    <t>ประชุมกับอาจารย์</t>
  </si>
  <si>
    <t xml:space="preserve">review&amp;revise final report </t>
  </si>
  <si>
    <t xml:space="preserve">ศึกษา Project TOR </t>
  </si>
  <si>
    <t>ศึกษา project TOR</t>
  </si>
  <si>
    <t>ศึกษา Financial &amp; Technical Proposal</t>
  </si>
  <si>
    <t>ศึกษา Inception Report</t>
  </si>
  <si>
    <t>Research papers</t>
  </si>
  <si>
    <t xml:space="preserve">MoTs internal meeting </t>
  </si>
  <si>
    <t>NBTC weekly update meeting</t>
  </si>
  <si>
    <t>วางโครงสไลด์</t>
  </si>
  <si>
    <t>research additional data</t>
  </si>
  <si>
    <t>ทำสไลด์</t>
  </si>
  <si>
    <t>ทำสไลด์สำหรับการอัพเดตกับลูกค้า</t>
  </si>
  <si>
    <t>research เพิ่มเติมเพื่อใส่เนื้อหาในสไลด์</t>
  </si>
  <si>
    <t>หาข้อมูล five forces และ trends เพิ่มเติม</t>
  </si>
  <si>
    <t>ปรับแก้สไลด์</t>
  </si>
  <si>
    <t>Weekly Update Team Meeting</t>
  </si>
  <si>
    <t>revise slide presentation according to comments</t>
  </si>
  <si>
    <t>Update Meeting with AJ</t>
  </si>
  <si>
    <t>Internal Team Meeting</t>
  </si>
  <si>
    <t>revise slide presentation</t>
  </si>
  <si>
    <t>Research regulatory landscape</t>
  </si>
  <si>
    <t>Meeting</t>
  </si>
  <si>
    <t>research regulatory landscape</t>
  </si>
  <si>
    <t>revise inception report</t>
  </si>
  <si>
    <t>TIME202131</t>
  </si>
  <si>
    <t>internal meeting</t>
  </si>
  <si>
    <t>meeting with NBTC</t>
  </si>
  <si>
    <t>review &amp; revise inception report</t>
  </si>
  <si>
    <t>review &amp; revise slide presentation</t>
  </si>
  <si>
    <t>Meeting with external party</t>
  </si>
  <si>
    <t>prepare slide presentation</t>
  </si>
  <si>
    <t>revise inception</t>
  </si>
  <si>
    <t>Meeting with AJ</t>
  </si>
  <si>
    <t>internal meeting &amp; team reviewing inception report</t>
  </si>
  <si>
    <t>recheck inception</t>
  </si>
  <si>
    <t>prepare inception for the delivery</t>
  </si>
  <si>
    <t>Meeting with NBTC</t>
  </si>
  <si>
    <t>Review survey questionnaire</t>
  </si>
  <si>
    <t>Internal meeting</t>
  </si>
  <si>
    <t>research for more potential interviewees</t>
  </si>
  <si>
    <t>revise questionnaire</t>
  </si>
  <si>
    <t>write MOM</t>
  </si>
  <si>
    <t>summarize indepth interview results</t>
  </si>
  <si>
    <t>revise indepth questionnaire</t>
  </si>
  <si>
    <t>study &amp; summarize about radio in EU</t>
  </si>
  <si>
    <t>In-depth Interview with regulators</t>
  </si>
  <si>
    <t>Townhall meeting</t>
  </si>
  <si>
    <t>summarize in-depth interview findings</t>
  </si>
  <si>
    <t>In-depth Interview</t>
  </si>
  <si>
    <t>summarize &amp; review in-depth results</t>
  </si>
  <si>
    <t>revise survey questionnaire (entreprenuer)</t>
  </si>
  <si>
    <t>review benchmark data</t>
  </si>
  <si>
    <t>attend radio online seminar</t>
  </si>
  <si>
    <t>benchmark study</t>
  </si>
  <si>
    <t>review inception</t>
  </si>
  <si>
    <t>benchmark research</t>
  </si>
  <si>
    <t>Meeting with P'Dome</t>
  </si>
  <si>
    <t>Benchmark study</t>
  </si>
  <si>
    <t>Revise survey questionnaire</t>
  </si>
  <si>
    <t>Team meeting with P'Dome</t>
  </si>
  <si>
    <t>Team meeting</t>
  </si>
  <si>
    <t>draft benchmark arguments</t>
  </si>
  <si>
    <t>revise benchmark content</t>
  </si>
  <si>
    <t>revise survey questionnaire</t>
  </si>
  <si>
    <t>recheck &amp; revise inception report</t>
  </si>
  <si>
    <t>Benchmark data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</si>
</sst>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91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vertical="center"/>
      <protection locked="0"/>
    </xf>
    <xf numFmtId="20" fontId="11" fillId="11" borderId="30" xfId="0" applyNumberFormat="1" applyFont="1" applyFill="1" applyBorder="1" applyAlignment="1" applyProtection="1">
      <alignment horizontal="center" vertical="center"/>
    </xf>
    <xf numFmtId="14" fontId="11" fillId="11" borderId="33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7" fillId="4" borderId="22" xfId="0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10" xfId="0" applyFont="1" applyBorder="1" applyAlignment="1" applyProtection="1">
      <alignment vertical="center"/>
      <protection locked="0"/>
    </xf>
    <xf numFmtId="43" fontId="13" fillId="0" borderId="0" xfId="1" applyFont="1" applyBorder="1" applyAlignment="1" applyProtection="1">
      <alignment horizontal="center" vertical="center"/>
    </xf>
    <xf numFmtId="43" fontId="11" fillId="0" borderId="14" xfId="0" applyNumberFormat="1" applyFont="1" applyBorder="1" applyAlignment="1" applyProtection="1">
      <alignment horizontal="center" vertical="center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6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26" sqref="B2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60" t="s">
        <v>24</v>
      </c>
      <c r="C2" s="161"/>
      <c r="D2" s="161"/>
      <c r="E2" s="161"/>
      <c r="F2" s="161"/>
      <c r="G2" s="162"/>
      <c r="H2" s="2"/>
      <c r="I2" s="2"/>
    </row>
    <row r="3" spans="2:9" x14ac:dyDescent="0.25">
      <c r="B3" s="7" t="s">
        <v>25</v>
      </c>
      <c r="C3" s="166" t="s">
        <v>50</v>
      </c>
      <c r="D3" s="167"/>
      <c r="E3" s="167"/>
      <c r="F3" s="167"/>
      <c r="G3" s="168"/>
      <c r="H3" s="3"/>
      <c r="I3" s="3"/>
    </row>
    <row r="4" spans="2:9" x14ac:dyDescent="0.25">
      <c r="B4" s="6" t="s">
        <v>26</v>
      </c>
      <c r="C4" s="169" t="s">
        <v>51</v>
      </c>
      <c r="D4" s="170"/>
      <c r="E4" s="170"/>
      <c r="F4" s="170"/>
      <c r="G4" s="171"/>
      <c r="H4" s="3"/>
      <c r="I4" s="3"/>
    </row>
    <row r="5" spans="2:9" x14ac:dyDescent="0.25">
      <c r="B5" s="6" t="s">
        <v>27</v>
      </c>
      <c r="C5" s="169" t="s">
        <v>52</v>
      </c>
      <c r="D5" s="170"/>
      <c r="E5" s="170"/>
      <c r="F5" s="170"/>
      <c r="G5" s="171"/>
      <c r="H5" s="3"/>
      <c r="I5" s="3"/>
    </row>
    <row r="7" spans="2:9" ht="32.25" customHeight="1" x14ac:dyDescent="0.25">
      <c r="B7" s="180" t="s">
        <v>31</v>
      </c>
      <c r="C7" s="181"/>
      <c r="D7" s="181"/>
      <c r="E7" s="181"/>
      <c r="F7" s="181"/>
      <c r="G7" s="182"/>
      <c r="H7" s="3"/>
      <c r="I7" s="3"/>
    </row>
    <row r="8" spans="2:9" x14ac:dyDescent="0.25">
      <c r="B8" s="163" t="s">
        <v>28</v>
      </c>
      <c r="C8" s="164"/>
      <c r="D8" s="164"/>
      <c r="E8" s="164"/>
      <c r="F8" s="164"/>
      <c r="G8" s="165"/>
      <c r="H8" s="3"/>
      <c r="I8" s="3"/>
    </row>
    <row r="9" spans="2:9" x14ac:dyDescent="0.25">
      <c r="B9" s="177" t="s">
        <v>29</v>
      </c>
      <c r="C9" s="178"/>
      <c r="D9" s="178"/>
      <c r="E9" s="178"/>
      <c r="F9" s="178"/>
      <c r="G9" s="179"/>
      <c r="H9" s="3"/>
      <c r="I9" s="3"/>
    </row>
    <row r="10" spans="2:9" x14ac:dyDescent="0.25">
      <c r="B10" s="148" t="s">
        <v>30</v>
      </c>
      <c r="C10" s="149"/>
      <c r="D10" s="149"/>
      <c r="E10" s="149"/>
      <c r="F10" s="149"/>
      <c r="G10" s="150"/>
      <c r="H10" s="3"/>
      <c r="I10" s="3"/>
    </row>
    <row r="12" spans="2:9" x14ac:dyDescent="0.25">
      <c r="B12" s="58" t="s">
        <v>46</v>
      </c>
      <c r="C12" s="172" t="s">
        <v>16</v>
      </c>
      <c r="D12" s="173"/>
      <c r="E12" s="173"/>
      <c r="F12" s="173"/>
      <c r="G12" s="173"/>
      <c r="H12" s="4"/>
      <c r="I12" s="4"/>
    </row>
    <row r="13" spans="2:9" ht="19.5" customHeight="1" x14ac:dyDescent="0.25">
      <c r="B13" s="60">
        <v>9001</v>
      </c>
      <c r="C13" s="142" t="s">
        <v>36</v>
      </c>
      <c r="D13" s="143"/>
      <c r="E13" s="143"/>
      <c r="F13" s="143"/>
      <c r="G13" s="144"/>
      <c r="H13" s="4"/>
      <c r="I13" s="4"/>
    </row>
    <row r="14" spans="2:9" ht="19.5" customHeight="1" x14ac:dyDescent="0.25">
      <c r="B14" s="7" t="s">
        <v>23</v>
      </c>
      <c r="C14" s="148"/>
      <c r="D14" s="149"/>
      <c r="E14" s="149"/>
      <c r="F14" s="149"/>
      <c r="G14" s="150"/>
      <c r="H14" s="4"/>
      <c r="I14" s="4"/>
    </row>
    <row r="15" spans="2:9" ht="18.75" customHeight="1" x14ac:dyDescent="0.25">
      <c r="B15" s="60">
        <v>9002</v>
      </c>
      <c r="C15" s="174" t="s">
        <v>45</v>
      </c>
      <c r="D15" s="175"/>
      <c r="E15" s="175"/>
      <c r="F15" s="175"/>
      <c r="G15" s="176"/>
      <c r="H15" s="4"/>
      <c r="I15" s="4"/>
    </row>
    <row r="16" spans="2:9" ht="18.75" customHeight="1" x14ac:dyDescent="0.25">
      <c r="B16" s="61"/>
      <c r="C16" s="183" t="s">
        <v>43</v>
      </c>
      <c r="D16" s="184"/>
      <c r="E16" s="184"/>
      <c r="F16" s="184"/>
      <c r="G16" s="185"/>
      <c r="H16" s="4"/>
      <c r="I16" s="4"/>
    </row>
    <row r="17" spans="2:9" ht="18.75" customHeight="1" x14ac:dyDescent="0.25">
      <c r="B17" s="7" t="s">
        <v>15</v>
      </c>
      <c r="C17" s="145" t="s">
        <v>44</v>
      </c>
      <c r="D17" s="146"/>
      <c r="E17" s="146"/>
      <c r="F17" s="146"/>
      <c r="G17" s="147"/>
      <c r="H17" s="4"/>
      <c r="I17" s="4"/>
    </row>
    <row r="18" spans="2:9" ht="19.5" customHeight="1" x14ac:dyDescent="0.25">
      <c r="B18" s="62">
        <v>9003</v>
      </c>
      <c r="C18" s="151" t="s">
        <v>37</v>
      </c>
      <c r="D18" s="152"/>
      <c r="E18" s="152"/>
      <c r="F18" s="152"/>
      <c r="G18" s="153"/>
      <c r="H18" s="4"/>
      <c r="I18" s="4"/>
    </row>
    <row r="19" spans="2:9" x14ac:dyDescent="0.25">
      <c r="B19" s="63" t="s">
        <v>17</v>
      </c>
      <c r="C19" s="154"/>
      <c r="D19" s="155"/>
      <c r="E19" s="155"/>
      <c r="F19" s="155"/>
      <c r="G19" s="156"/>
      <c r="H19" s="4"/>
      <c r="I19" s="4"/>
    </row>
    <row r="20" spans="2:9" ht="19.5" customHeight="1" x14ac:dyDescent="0.25">
      <c r="B20" s="62">
        <v>9004</v>
      </c>
      <c r="C20" s="151" t="s">
        <v>42</v>
      </c>
      <c r="D20" s="152"/>
      <c r="E20" s="152"/>
      <c r="F20" s="152"/>
      <c r="G20" s="153"/>
      <c r="H20" s="4"/>
      <c r="I20" s="4"/>
    </row>
    <row r="21" spans="2:9" ht="19.5" customHeight="1" x14ac:dyDescent="0.25">
      <c r="B21" s="63" t="s">
        <v>17</v>
      </c>
      <c r="C21" s="154"/>
      <c r="D21" s="155"/>
      <c r="E21" s="155"/>
      <c r="F21" s="155"/>
      <c r="G21" s="156"/>
      <c r="H21" s="4"/>
      <c r="I21" s="4"/>
    </row>
    <row r="22" spans="2:9" ht="19.5" customHeight="1" x14ac:dyDescent="0.25">
      <c r="B22" s="60">
        <v>9005</v>
      </c>
      <c r="C22" s="142" t="s">
        <v>41</v>
      </c>
      <c r="D22" s="143"/>
      <c r="E22" s="143"/>
      <c r="F22" s="143"/>
      <c r="G22" s="144"/>
    </row>
    <row r="23" spans="2:9" ht="19.5" customHeight="1" x14ac:dyDescent="0.25">
      <c r="B23" s="7" t="s">
        <v>32</v>
      </c>
      <c r="C23" s="148"/>
      <c r="D23" s="149"/>
      <c r="E23" s="149"/>
      <c r="F23" s="149"/>
      <c r="G23" s="150"/>
    </row>
    <row r="24" spans="2:9" ht="19.5" customHeight="1" x14ac:dyDescent="0.25">
      <c r="B24" s="60">
        <v>9006</v>
      </c>
      <c r="C24" s="151" t="s">
        <v>40</v>
      </c>
      <c r="D24" s="152"/>
      <c r="E24" s="152"/>
      <c r="F24" s="152"/>
      <c r="G24" s="153"/>
    </row>
    <row r="25" spans="2:9" x14ac:dyDescent="0.25">
      <c r="B25" s="7" t="s">
        <v>22</v>
      </c>
      <c r="C25" s="154"/>
      <c r="D25" s="155"/>
      <c r="E25" s="155"/>
      <c r="F25" s="155"/>
      <c r="G25" s="156"/>
    </row>
    <row r="26" spans="2:9" ht="19.5" customHeight="1" x14ac:dyDescent="0.25">
      <c r="B26" s="60">
        <v>9007</v>
      </c>
      <c r="C26" s="142" t="s">
        <v>39</v>
      </c>
      <c r="D26" s="143"/>
      <c r="E26" s="143"/>
      <c r="F26" s="143"/>
      <c r="G26" s="144"/>
    </row>
    <row r="27" spans="2:9" ht="19.5" customHeight="1" x14ac:dyDescent="0.25">
      <c r="B27" s="7" t="s">
        <v>9</v>
      </c>
      <c r="C27" s="148"/>
      <c r="D27" s="149"/>
      <c r="E27" s="149"/>
      <c r="F27" s="149"/>
      <c r="G27" s="150"/>
    </row>
    <row r="28" spans="2:9" ht="19.5" customHeight="1" x14ac:dyDescent="0.25">
      <c r="B28" s="60">
        <v>9008</v>
      </c>
      <c r="C28" s="142" t="s">
        <v>38</v>
      </c>
      <c r="D28" s="143"/>
      <c r="E28" s="143"/>
      <c r="F28" s="143"/>
      <c r="G28" s="144"/>
    </row>
    <row r="29" spans="2:9" ht="19.5" customHeight="1" x14ac:dyDescent="0.25">
      <c r="B29" s="7" t="s">
        <v>10</v>
      </c>
      <c r="C29" s="148"/>
      <c r="D29" s="149"/>
      <c r="E29" s="149"/>
      <c r="F29" s="149"/>
      <c r="G29" s="150"/>
    </row>
    <row r="30" spans="2:9" ht="15" customHeight="1" x14ac:dyDescent="0.25">
      <c r="B30" s="60">
        <v>9009</v>
      </c>
      <c r="C30" s="151" t="s">
        <v>47</v>
      </c>
      <c r="D30" s="152"/>
      <c r="E30" s="152"/>
      <c r="F30" s="152"/>
      <c r="G30" s="153"/>
    </row>
    <row r="31" spans="2:9" x14ac:dyDescent="0.25">
      <c r="B31" s="61"/>
      <c r="C31" s="157" t="s">
        <v>48</v>
      </c>
      <c r="D31" s="158"/>
      <c r="E31" s="158"/>
      <c r="F31" s="158"/>
      <c r="G31" s="159"/>
    </row>
    <row r="32" spans="2:9" ht="19.5" customHeight="1" x14ac:dyDescent="0.25">
      <c r="B32" s="7" t="s">
        <v>21</v>
      </c>
      <c r="C32" s="154" t="s">
        <v>49</v>
      </c>
      <c r="D32" s="155"/>
      <c r="E32" s="155"/>
      <c r="F32" s="155"/>
      <c r="G32" s="156"/>
    </row>
    <row r="33" spans="2:7" ht="19.5" customHeight="1" x14ac:dyDescent="0.25">
      <c r="B33" s="60">
        <v>9010</v>
      </c>
      <c r="C33" s="142" t="s">
        <v>18</v>
      </c>
      <c r="D33" s="143"/>
      <c r="E33" s="143"/>
      <c r="F33" s="143"/>
      <c r="G33" s="144"/>
    </row>
    <row r="34" spans="2:7" ht="19.5" customHeight="1" x14ac:dyDescent="0.25">
      <c r="B34" s="7" t="s">
        <v>11</v>
      </c>
      <c r="C34" s="148"/>
      <c r="D34" s="149"/>
      <c r="E34" s="149"/>
      <c r="F34" s="149"/>
      <c r="G34" s="150"/>
    </row>
    <row r="35" spans="2:7" ht="19.5" customHeight="1" x14ac:dyDescent="0.25">
      <c r="B35" s="60">
        <v>9013</v>
      </c>
      <c r="C35" s="142" t="s">
        <v>19</v>
      </c>
      <c r="D35" s="143"/>
      <c r="E35" s="143"/>
      <c r="F35" s="143"/>
      <c r="G35" s="144"/>
    </row>
    <row r="36" spans="2:7" ht="19.5" customHeight="1" x14ac:dyDescent="0.25">
      <c r="B36" s="7" t="s">
        <v>12</v>
      </c>
      <c r="C36" s="148"/>
      <c r="D36" s="149"/>
      <c r="E36" s="149"/>
      <c r="F36" s="149"/>
      <c r="G36" s="150"/>
    </row>
    <row r="37" spans="2:7" ht="19.5" customHeight="1" x14ac:dyDescent="0.25">
      <c r="B37" s="60">
        <v>9014</v>
      </c>
      <c r="C37" s="142" t="s">
        <v>13</v>
      </c>
      <c r="D37" s="143"/>
      <c r="E37" s="143"/>
      <c r="F37" s="143"/>
      <c r="G37" s="144"/>
    </row>
    <row r="38" spans="2:7" ht="19.5" customHeight="1" x14ac:dyDescent="0.25">
      <c r="B38" s="64" t="s">
        <v>13</v>
      </c>
      <c r="C38" s="145"/>
      <c r="D38" s="146"/>
      <c r="E38" s="146"/>
      <c r="F38" s="146"/>
      <c r="G38" s="147"/>
    </row>
    <row r="39" spans="2:7" ht="19.5" customHeight="1" x14ac:dyDescent="0.25">
      <c r="B39" s="60">
        <v>9015</v>
      </c>
      <c r="C39" s="142" t="s">
        <v>20</v>
      </c>
      <c r="D39" s="143"/>
      <c r="E39" s="143"/>
      <c r="F39" s="143"/>
      <c r="G39" s="144"/>
    </row>
    <row r="40" spans="2:7" ht="19.5" customHeight="1" x14ac:dyDescent="0.25">
      <c r="B40" s="64" t="s">
        <v>14</v>
      </c>
      <c r="C40" s="148"/>
      <c r="D40" s="149"/>
      <c r="E40" s="149"/>
      <c r="F40" s="149"/>
      <c r="G40" s="15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10" zoomScaleNormal="100" workbookViewId="0">
      <selection activeCell="F122" sqref="F12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9" width="13.85546875" style="8" customWidth="1"/>
    <col min="10" max="10" width="13.85546875" style="136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122"/>
      <c r="I2" s="9"/>
      <c r="J2" s="122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9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9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9"/>
    </row>
    <row r="6" spans="1:10" ht="20.25" customHeight="1" x14ac:dyDescent="0.2">
      <c r="E6" s="15"/>
      <c r="F6" s="15"/>
      <c r="G6" s="15"/>
      <c r="H6" s="123"/>
      <c r="I6" s="18"/>
      <c r="J6" s="140"/>
    </row>
    <row r="7" spans="1:10" ht="30" x14ac:dyDescent="0.2">
      <c r="G7" s="20"/>
      <c r="H7" s="123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24"/>
      <c r="I8" s="24">
        <f>SUM(J10:J140)</f>
        <v>191.5</v>
      </c>
      <c r="J8" s="141">
        <f>I8/8</f>
        <v>23.9375</v>
      </c>
    </row>
    <row r="9" spans="1:10" ht="20.25" customHeight="1" thickBot="1" x14ac:dyDescent="0.25">
      <c r="E9" s="15"/>
      <c r="F9" s="15"/>
      <c r="G9" s="15"/>
      <c r="H9" s="123"/>
      <c r="I9" s="18"/>
      <c r="J9" s="140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138</v>
      </c>
      <c r="G11" s="36">
        <v>9001</v>
      </c>
      <c r="H11" s="43" t="s">
        <v>133</v>
      </c>
      <c r="I11" s="36" t="s">
        <v>59</v>
      </c>
      <c r="J11" s="85">
        <v>4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 t="s">
        <v>138</v>
      </c>
      <c r="G12" s="36">
        <v>9001</v>
      </c>
      <c r="H12" s="43" t="s">
        <v>137</v>
      </c>
      <c r="I12" s="36" t="s">
        <v>59</v>
      </c>
      <c r="J12" s="85">
        <v>4</v>
      </c>
    </row>
    <row r="13" spans="1:10" ht="22.5" customHeight="1" x14ac:dyDescent="0.2">
      <c r="A13" s="31"/>
      <c r="C13" s="75"/>
      <c r="D13" s="74" t="str">
        <f t="shared" ref="D13:E15" si="0">D12</f>
        <v>Wed</v>
      </c>
      <c r="E13" s="34">
        <f t="shared" si="0"/>
        <v>44440</v>
      </c>
      <c r="F13" s="35" t="s">
        <v>138</v>
      </c>
      <c r="G13" s="36">
        <v>9001</v>
      </c>
      <c r="H13" s="43" t="s">
        <v>139</v>
      </c>
      <c r="I13" s="36" t="s">
        <v>59</v>
      </c>
      <c r="J13" s="85">
        <v>1</v>
      </c>
    </row>
    <row r="14" spans="1:10" ht="22.5" customHeight="1" x14ac:dyDescent="0.2">
      <c r="A14" s="31"/>
      <c r="C14" s="75"/>
      <c r="D14" s="74" t="str">
        <f t="shared" si="0"/>
        <v>Wed</v>
      </c>
      <c r="E14" s="34">
        <f t="shared" si="0"/>
        <v>44440</v>
      </c>
      <c r="F14" s="35"/>
      <c r="G14" s="36"/>
      <c r="H14" s="43"/>
      <c r="I14" s="36"/>
      <c r="J14" s="85"/>
    </row>
    <row r="15" spans="1:10" ht="22.5" customHeight="1" x14ac:dyDescent="0.2">
      <c r="A15" s="31"/>
      <c r="C15" s="75"/>
      <c r="D15" s="74" t="str">
        <f t="shared" si="0"/>
        <v>Wed</v>
      </c>
      <c r="E15" s="34">
        <f t="shared" si="0"/>
        <v>44440</v>
      </c>
      <c r="F15" s="35"/>
      <c r="G15" s="36"/>
      <c r="H15" s="43"/>
      <c r="I15" s="36"/>
      <c r="J15" s="85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138</v>
      </c>
      <c r="G16" s="47">
        <v>9001</v>
      </c>
      <c r="H16" s="48" t="s">
        <v>133</v>
      </c>
      <c r="I16" s="47" t="s">
        <v>59</v>
      </c>
      <c r="J16" s="86">
        <v>4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 t="s">
        <v>138</v>
      </c>
      <c r="G17" s="47">
        <v>9001</v>
      </c>
      <c r="H17" s="48" t="s">
        <v>137</v>
      </c>
      <c r="I17" s="47" t="s">
        <v>59</v>
      </c>
      <c r="J17" s="86">
        <v>4</v>
      </c>
    </row>
    <row r="18" spans="1:10" ht="22.5" customHeight="1" x14ac:dyDescent="0.2">
      <c r="A18" s="31"/>
      <c r="C18" s="76"/>
      <c r="D18" s="77" t="str">
        <f t="shared" ref="D18:E20" si="1">D17</f>
        <v>Thu</v>
      </c>
      <c r="E18" s="45">
        <f t="shared" si="1"/>
        <v>44441</v>
      </c>
      <c r="F18" s="46" t="s">
        <v>138</v>
      </c>
      <c r="G18" s="47">
        <v>9001</v>
      </c>
      <c r="H18" s="48" t="s">
        <v>140</v>
      </c>
      <c r="I18" s="47" t="s">
        <v>59</v>
      </c>
      <c r="J18" s="86">
        <v>1.5</v>
      </c>
    </row>
    <row r="19" spans="1:10" ht="22.5" customHeight="1" x14ac:dyDescent="0.2">
      <c r="A19" s="31"/>
      <c r="C19" s="76"/>
      <c r="D19" s="77" t="str">
        <f t="shared" si="1"/>
        <v>Thu</v>
      </c>
      <c r="E19" s="45">
        <f t="shared" si="1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Thu</v>
      </c>
      <c r="E20" s="45">
        <f t="shared" si="1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138</v>
      </c>
      <c r="G21" s="36">
        <v>9001</v>
      </c>
      <c r="H21" s="43" t="s">
        <v>142</v>
      </c>
      <c r="I21" s="36" t="s">
        <v>59</v>
      </c>
      <c r="J21" s="85">
        <v>6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 t="s">
        <v>138</v>
      </c>
      <c r="G22" s="36">
        <v>9001</v>
      </c>
      <c r="H22" s="43" t="s">
        <v>141</v>
      </c>
      <c r="I22" s="36" t="s">
        <v>59</v>
      </c>
      <c r="J22" s="85">
        <v>5</v>
      </c>
    </row>
    <row r="23" spans="1:10" ht="22.5" customHeight="1" x14ac:dyDescent="0.2">
      <c r="A23" s="31"/>
      <c r="C23" s="76"/>
      <c r="D23" s="74" t="str">
        <f t="shared" ref="D23:E25" si="2">D22</f>
        <v>Fri</v>
      </c>
      <c r="E23" s="34">
        <f t="shared" si="2"/>
        <v>44442</v>
      </c>
      <c r="F23" s="35"/>
      <c r="G23" s="36"/>
      <c r="H23" s="43"/>
      <c r="I23" s="36"/>
      <c r="J23" s="85"/>
    </row>
    <row r="24" spans="1:10" ht="22.5" customHeight="1" x14ac:dyDescent="0.2">
      <c r="A24" s="31"/>
      <c r="C24" s="76"/>
      <c r="D24" s="74" t="str">
        <f t="shared" si="2"/>
        <v>Fri</v>
      </c>
      <c r="E24" s="34">
        <f t="shared" si="2"/>
        <v>44442</v>
      </c>
      <c r="F24" s="35"/>
      <c r="G24" s="36"/>
      <c r="H24" s="43"/>
      <c r="I24" s="36"/>
      <c r="J24" s="85"/>
    </row>
    <row r="25" spans="1:10" ht="22.5" customHeight="1" x14ac:dyDescent="0.2">
      <c r="A25" s="31"/>
      <c r="C25" s="76"/>
      <c r="D25" s="74" t="str">
        <f t="shared" si="2"/>
        <v>Fri</v>
      </c>
      <c r="E25" s="34">
        <f t="shared" si="2"/>
        <v>44442</v>
      </c>
      <c r="F25" s="35"/>
      <c r="G25" s="36"/>
      <c r="H25" s="43"/>
      <c r="I25" s="36"/>
      <c r="J25" s="85"/>
    </row>
    <row r="26" spans="1:10" ht="22.5" customHeight="1" x14ac:dyDescent="0.2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48"/>
      <c r="I26" s="47"/>
      <c r="J26" s="86"/>
    </row>
    <row r="27" spans="1:10" ht="22.5" customHeight="1" x14ac:dyDescent="0.2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44445</v>
      </c>
      <c r="F28" s="35"/>
      <c r="G28" s="36">
        <v>9009</v>
      </c>
      <c r="H28" s="137" t="s">
        <v>54</v>
      </c>
      <c r="I28" s="36" t="s">
        <v>59</v>
      </c>
      <c r="J28" s="85">
        <v>3</v>
      </c>
    </row>
    <row r="29" spans="1:10" ht="22.5" customHeight="1" x14ac:dyDescent="0.2">
      <c r="A29" s="31"/>
      <c r="C29" s="76"/>
      <c r="D29" s="74" t="str">
        <f t="shared" ref="D29:E32" si="3">D28</f>
        <v>Mo</v>
      </c>
      <c r="E29" s="34">
        <f t="shared" si="3"/>
        <v>44445</v>
      </c>
      <c r="F29" s="35" t="s">
        <v>138</v>
      </c>
      <c r="G29" s="36">
        <v>9001</v>
      </c>
      <c r="H29" s="137" t="s">
        <v>143</v>
      </c>
      <c r="I29" s="36" t="s">
        <v>59</v>
      </c>
      <c r="J29" s="85">
        <v>1</v>
      </c>
    </row>
    <row r="30" spans="1:10" ht="22.5" customHeight="1" x14ac:dyDescent="0.2">
      <c r="A30" s="31"/>
      <c r="C30" s="76"/>
      <c r="D30" s="74" t="str">
        <f t="shared" si="3"/>
        <v>Mo</v>
      </c>
      <c r="E30" s="34">
        <f t="shared" si="3"/>
        <v>44445</v>
      </c>
      <c r="F30" s="35" t="s">
        <v>138</v>
      </c>
      <c r="G30" s="36">
        <v>9001</v>
      </c>
      <c r="H30" s="137" t="s">
        <v>137</v>
      </c>
      <c r="I30" s="36" t="s">
        <v>59</v>
      </c>
      <c r="J30" s="85">
        <v>5</v>
      </c>
    </row>
    <row r="31" spans="1:10" ht="22.5" customHeight="1" x14ac:dyDescent="0.2">
      <c r="A31" s="31"/>
      <c r="C31" s="76"/>
      <c r="D31" s="74" t="str">
        <f t="shared" si="3"/>
        <v>Mo</v>
      </c>
      <c r="E31" s="34">
        <f t="shared" si="3"/>
        <v>44445</v>
      </c>
      <c r="F31" s="35"/>
      <c r="G31" s="36"/>
      <c r="H31" s="137"/>
      <c r="I31" s="36"/>
      <c r="J31" s="85"/>
    </row>
    <row r="32" spans="1:10" ht="22.5" customHeight="1" x14ac:dyDescent="0.2">
      <c r="A32" s="31"/>
      <c r="C32" s="76"/>
      <c r="D32" s="74" t="str">
        <f t="shared" si="3"/>
        <v>Mo</v>
      </c>
      <c r="E32" s="34">
        <f t="shared" si="3"/>
        <v>44445</v>
      </c>
      <c r="F32" s="35"/>
      <c r="G32" s="36"/>
      <c r="H32" s="137"/>
      <c r="I32" s="36"/>
      <c r="J32" s="85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44446</v>
      </c>
      <c r="F33" s="46" t="s">
        <v>138</v>
      </c>
      <c r="G33" s="47">
        <v>9001</v>
      </c>
      <c r="H33" s="48" t="s">
        <v>144</v>
      </c>
      <c r="I33" s="47" t="s">
        <v>59</v>
      </c>
      <c r="J33" s="86">
        <v>1.5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 t="s">
        <v>138</v>
      </c>
      <c r="G34" s="47">
        <v>9001</v>
      </c>
      <c r="H34" s="48" t="s">
        <v>139</v>
      </c>
      <c r="I34" s="47" t="s">
        <v>59</v>
      </c>
      <c r="J34" s="86">
        <v>1</v>
      </c>
    </row>
    <row r="35" spans="1:10" ht="22.5" customHeight="1" x14ac:dyDescent="0.2">
      <c r="A35" s="31"/>
      <c r="C35" s="76"/>
      <c r="D35" s="77" t="str">
        <f t="shared" ref="D35:E37" si="4">D34</f>
        <v>Tue</v>
      </c>
      <c r="E35" s="45">
        <f t="shared" si="4"/>
        <v>44446</v>
      </c>
      <c r="F35" s="46" t="s">
        <v>138</v>
      </c>
      <c r="G35" s="47">
        <v>9001</v>
      </c>
      <c r="H35" s="48" t="s">
        <v>145</v>
      </c>
      <c r="I35" s="47" t="s">
        <v>59</v>
      </c>
      <c r="J35" s="86">
        <v>6</v>
      </c>
    </row>
    <row r="36" spans="1:10" ht="22.5" customHeight="1" x14ac:dyDescent="0.2">
      <c r="A36" s="31"/>
      <c r="C36" s="76"/>
      <c r="D36" s="77" t="str">
        <f t="shared" si="4"/>
        <v>Tue</v>
      </c>
      <c r="E36" s="45">
        <f t="shared" si="4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4"/>
        <v>Tue</v>
      </c>
      <c r="E37" s="45">
        <f t="shared" si="4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138</v>
      </c>
      <c r="G38" s="36">
        <v>9001</v>
      </c>
      <c r="H38" s="43" t="s">
        <v>146</v>
      </c>
      <c r="I38" s="36" t="s">
        <v>59</v>
      </c>
      <c r="J38" s="85">
        <v>2.5</v>
      </c>
    </row>
    <row r="39" spans="1:10" ht="22.5" customHeight="1" x14ac:dyDescent="0.2">
      <c r="A39" s="31"/>
      <c r="C39" s="76"/>
      <c r="D39" s="74" t="str">
        <f t="shared" ref="D39:E42" si="5">D38</f>
        <v>Wed</v>
      </c>
      <c r="E39" s="34">
        <f t="shared" si="5"/>
        <v>44447</v>
      </c>
      <c r="F39" s="35" t="s">
        <v>138</v>
      </c>
      <c r="G39" s="36">
        <v>9001</v>
      </c>
      <c r="H39" s="43" t="s">
        <v>137</v>
      </c>
      <c r="I39" s="36" t="s">
        <v>59</v>
      </c>
      <c r="J39" s="85">
        <v>2</v>
      </c>
    </row>
    <row r="40" spans="1:10" ht="22.5" customHeight="1" x14ac:dyDescent="0.2">
      <c r="A40" s="31"/>
      <c r="C40" s="76"/>
      <c r="D40" s="74" t="str">
        <f t="shared" si="5"/>
        <v>Wed</v>
      </c>
      <c r="E40" s="34">
        <f t="shared" si="5"/>
        <v>44447</v>
      </c>
      <c r="F40" s="35" t="s">
        <v>138</v>
      </c>
      <c r="G40" s="36">
        <v>9001</v>
      </c>
      <c r="H40" s="43" t="s">
        <v>147</v>
      </c>
      <c r="I40" s="36" t="s">
        <v>59</v>
      </c>
      <c r="J40" s="85">
        <v>3.5</v>
      </c>
    </row>
    <row r="41" spans="1:10" ht="22.5" customHeight="1" x14ac:dyDescent="0.2">
      <c r="A41" s="31"/>
      <c r="C41" s="76"/>
      <c r="D41" s="74" t="str">
        <f t="shared" si="5"/>
        <v>Wed</v>
      </c>
      <c r="E41" s="34">
        <f t="shared" si="5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Wed</v>
      </c>
      <c r="E42" s="34">
        <f t="shared" si="5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138</v>
      </c>
      <c r="G43" s="47">
        <v>9001</v>
      </c>
      <c r="H43" s="48" t="s">
        <v>145</v>
      </c>
      <c r="I43" s="47" t="s">
        <v>59</v>
      </c>
      <c r="J43" s="86">
        <v>4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 t="s">
        <v>138</v>
      </c>
      <c r="G44" s="47">
        <v>9001</v>
      </c>
      <c r="H44" s="48" t="s">
        <v>148</v>
      </c>
      <c r="I44" s="47" t="s">
        <v>59</v>
      </c>
      <c r="J44" s="86">
        <v>3</v>
      </c>
    </row>
    <row r="45" spans="1:10" ht="22.5" customHeight="1" x14ac:dyDescent="0.2">
      <c r="A45" s="31"/>
      <c r="C45" s="76"/>
      <c r="D45" s="77" t="str">
        <f t="shared" ref="D45:E47" si="6">D44</f>
        <v>Thu</v>
      </c>
      <c r="E45" s="45">
        <f t="shared" si="6"/>
        <v>44448</v>
      </c>
      <c r="F45" s="46" t="s">
        <v>138</v>
      </c>
      <c r="G45" s="47">
        <v>9001</v>
      </c>
      <c r="H45" s="48" t="s">
        <v>149</v>
      </c>
      <c r="I45" s="47" t="s">
        <v>59</v>
      </c>
      <c r="J45" s="86">
        <v>1</v>
      </c>
    </row>
    <row r="46" spans="1:10" ht="22.5" customHeight="1" x14ac:dyDescent="0.2">
      <c r="A46" s="31"/>
      <c r="C46" s="76"/>
      <c r="D46" s="77" t="str">
        <f t="shared" si="6"/>
        <v>Thu</v>
      </c>
      <c r="E46" s="45">
        <f t="shared" si="6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Thu</v>
      </c>
      <c r="E47" s="45">
        <f t="shared" si="6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138</v>
      </c>
      <c r="G48" s="36">
        <v>9001</v>
      </c>
      <c r="H48" s="43" t="s">
        <v>150</v>
      </c>
      <c r="I48" s="36" t="s">
        <v>59</v>
      </c>
      <c r="J48" s="85">
        <v>2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 t="s">
        <v>138</v>
      </c>
      <c r="G49" s="36">
        <v>9001</v>
      </c>
      <c r="H49" s="43" t="s">
        <v>155</v>
      </c>
      <c r="I49" s="36" t="s">
        <v>59</v>
      </c>
      <c r="J49" s="85">
        <v>3.5</v>
      </c>
    </row>
    <row r="50" spans="1:10" ht="22.5" customHeight="1" x14ac:dyDescent="0.2">
      <c r="A50" s="31"/>
      <c r="C50" s="76"/>
      <c r="D50" s="74" t="str">
        <f t="shared" ref="D50:E52" si="7">D49</f>
        <v>Fri</v>
      </c>
      <c r="E50" s="34">
        <f t="shared" si="7"/>
        <v>44449</v>
      </c>
      <c r="F50" s="35" t="s">
        <v>138</v>
      </c>
      <c r="G50" s="36">
        <v>9001</v>
      </c>
      <c r="H50" s="43" t="s">
        <v>151</v>
      </c>
      <c r="I50" s="36" t="s">
        <v>59</v>
      </c>
      <c r="J50" s="85">
        <v>2.5</v>
      </c>
    </row>
    <row r="51" spans="1:10" ht="22.5" customHeight="1" x14ac:dyDescent="0.2">
      <c r="A51" s="31"/>
      <c r="C51" s="76"/>
      <c r="D51" s="74" t="str">
        <f t="shared" si="7"/>
        <v>Fri</v>
      </c>
      <c r="E51" s="34">
        <f t="shared" si="7"/>
        <v>44449</v>
      </c>
      <c r="F51" s="35"/>
      <c r="G51" s="36"/>
      <c r="H51" s="43"/>
      <c r="I51" s="36"/>
      <c r="J51" s="85"/>
    </row>
    <row r="52" spans="1:10" ht="22.5" customHeight="1" x14ac:dyDescent="0.2">
      <c r="A52" s="31"/>
      <c r="C52" s="76"/>
      <c r="D52" s="74" t="str">
        <f t="shared" si="7"/>
        <v>Fri</v>
      </c>
      <c r="E52" s="34">
        <f t="shared" si="7"/>
        <v>44449</v>
      </c>
      <c r="F52" s="35"/>
      <c r="G52" s="36"/>
      <c r="H52" s="43"/>
      <c r="I52" s="36"/>
      <c r="J52" s="85"/>
    </row>
    <row r="53" spans="1:10" ht="22.5" customHeight="1" x14ac:dyDescent="0.2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">
      <c r="A54" s="108" t="str">
        <f>IF(OR(C54="f",C54="u",C54="F",C54="U"),"",IF(OR(B54=1,B54=2,B54=3,B54=4,B54=5),1,""))</f>
        <v/>
      </c>
      <c r="B54" s="109">
        <f>WEEKDAY(E54,2)</f>
        <v>7</v>
      </c>
      <c r="C54" s="110"/>
      <c r="D54" s="77" t="str">
        <f>IF(B54=1,"Mo",IF(B54=2,"Tue",IF(B54=3,"Wed",IF(B54=4,"Thu",IF(B54=5,"Fri",IF(B54=6,"Sat",IF(B54=7,"Sun","")))))))</f>
        <v>Sun</v>
      </c>
      <c r="E54" s="45">
        <f>+E53+1</f>
        <v>44451</v>
      </c>
      <c r="F54" s="46"/>
      <c r="G54" s="47"/>
      <c r="H54" s="138"/>
      <c r="I54" s="47"/>
      <c r="J54" s="86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44452</v>
      </c>
      <c r="F55" s="35" t="s">
        <v>138</v>
      </c>
      <c r="G55" s="36">
        <v>9001</v>
      </c>
      <c r="H55" s="43" t="s">
        <v>152</v>
      </c>
      <c r="I55" s="36" t="s">
        <v>59</v>
      </c>
      <c r="J55" s="85">
        <v>2</v>
      </c>
    </row>
    <row r="56" spans="1:10" ht="22.5" customHeight="1" x14ac:dyDescent="0.2">
      <c r="A56" s="31"/>
      <c r="C56" s="76"/>
      <c r="D56" s="74" t="str">
        <f t="shared" ref="D56:E59" si="8">D55</f>
        <v>Mo</v>
      </c>
      <c r="E56" s="34">
        <f t="shared" si="8"/>
        <v>44452</v>
      </c>
      <c r="F56" s="35" t="s">
        <v>138</v>
      </c>
      <c r="G56" s="36">
        <v>9001</v>
      </c>
      <c r="H56" s="43" t="s">
        <v>153</v>
      </c>
      <c r="I56" s="36" t="s">
        <v>59</v>
      </c>
      <c r="J56" s="85">
        <v>2</v>
      </c>
    </row>
    <row r="57" spans="1:10" ht="22.5" customHeight="1" x14ac:dyDescent="0.2">
      <c r="A57" s="31"/>
      <c r="C57" s="76"/>
      <c r="D57" s="74" t="str">
        <f t="shared" si="8"/>
        <v>Mo</v>
      </c>
      <c r="E57" s="34">
        <f t="shared" si="8"/>
        <v>44452</v>
      </c>
      <c r="F57" s="35" t="s">
        <v>138</v>
      </c>
      <c r="G57" s="36">
        <v>9001</v>
      </c>
      <c r="H57" s="43" t="s">
        <v>154</v>
      </c>
      <c r="I57" s="36" t="s">
        <v>59</v>
      </c>
      <c r="J57" s="85">
        <v>2</v>
      </c>
    </row>
    <row r="58" spans="1:10" ht="22.5" customHeight="1" x14ac:dyDescent="0.2">
      <c r="A58" s="31"/>
      <c r="C58" s="76"/>
      <c r="D58" s="74" t="str">
        <f t="shared" si="8"/>
        <v>Mo</v>
      </c>
      <c r="E58" s="34">
        <f t="shared" si="8"/>
        <v>44452</v>
      </c>
      <c r="F58" s="35" t="s">
        <v>138</v>
      </c>
      <c r="G58" s="36">
        <v>9001</v>
      </c>
      <c r="H58" s="43" t="s">
        <v>156</v>
      </c>
      <c r="I58" s="36" t="s">
        <v>59</v>
      </c>
      <c r="J58" s="85">
        <v>2.5</v>
      </c>
    </row>
    <row r="59" spans="1:10" ht="22.5" customHeight="1" x14ac:dyDescent="0.2">
      <c r="A59" s="31"/>
      <c r="C59" s="76"/>
      <c r="D59" s="74" t="str">
        <f t="shared" si="8"/>
        <v>Mo</v>
      </c>
      <c r="E59" s="34">
        <f t="shared" si="8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44453</v>
      </c>
      <c r="F60" s="46" t="s">
        <v>138</v>
      </c>
      <c r="G60" s="47">
        <v>9001</v>
      </c>
      <c r="H60" s="48" t="s">
        <v>157</v>
      </c>
      <c r="I60" s="47" t="s">
        <v>59</v>
      </c>
      <c r="J60" s="86">
        <v>8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9">D61</f>
        <v>Tue</v>
      </c>
      <c r="E62" s="45">
        <f t="shared" si="9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9"/>
        <v>Tue</v>
      </c>
      <c r="E63" s="45">
        <f t="shared" si="9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9"/>
        <v>Tue</v>
      </c>
      <c r="E64" s="45">
        <f t="shared" si="9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44454</v>
      </c>
      <c r="F65" s="35" t="s">
        <v>138</v>
      </c>
      <c r="G65" s="36">
        <v>9001</v>
      </c>
      <c r="H65" s="43" t="s">
        <v>152</v>
      </c>
      <c r="I65" s="36" t="s">
        <v>59</v>
      </c>
      <c r="J65" s="85">
        <v>4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 t="s">
        <v>138</v>
      </c>
      <c r="G66" s="36">
        <v>9001</v>
      </c>
      <c r="H66" s="43" t="s">
        <v>154</v>
      </c>
      <c r="I66" s="36" t="s">
        <v>59</v>
      </c>
      <c r="J66" s="85">
        <v>4</v>
      </c>
    </row>
    <row r="67" spans="1:10" ht="22.5" customHeight="1" x14ac:dyDescent="0.2">
      <c r="A67" s="31"/>
      <c r="C67" s="76"/>
      <c r="D67" s="74" t="str">
        <f t="shared" ref="D67:E69" si="10">D66</f>
        <v>Wed</v>
      </c>
      <c r="E67" s="34">
        <f t="shared" si="10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Wed</v>
      </c>
      <c r="E68" s="34">
        <f t="shared" si="10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Wed</v>
      </c>
      <c r="E69" s="34">
        <f t="shared" si="10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44455</v>
      </c>
      <c r="F70" s="46" t="s">
        <v>138</v>
      </c>
      <c r="G70" s="47">
        <v>9001</v>
      </c>
      <c r="H70" s="48" t="s">
        <v>158</v>
      </c>
      <c r="I70" s="47" t="s">
        <v>59</v>
      </c>
      <c r="J70" s="86">
        <v>2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 t="s">
        <v>138</v>
      </c>
      <c r="G71" s="47">
        <v>9001</v>
      </c>
      <c r="H71" s="48" t="s">
        <v>154</v>
      </c>
      <c r="I71" s="47" t="s">
        <v>59</v>
      </c>
      <c r="J71" s="86">
        <v>2</v>
      </c>
    </row>
    <row r="72" spans="1:10" ht="22.5" customHeight="1" x14ac:dyDescent="0.2">
      <c r="A72" s="31"/>
      <c r="C72" s="76"/>
      <c r="D72" s="77" t="str">
        <f t="shared" ref="D72:E74" si="11">D71</f>
        <v>Thu</v>
      </c>
      <c r="E72" s="45">
        <f t="shared" si="11"/>
        <v>44455</v>
      </c>
      <c r="F72" s="46" t="s">
        <v>138</v>
      </c>
      <c r="G72" s="47">
        <v>9001</v>
      </c>
      <c r="H72" s="48" t="s">
        <v>146</v>
      </c>
      <c r="I72" s="47" t="s">
        <v>59</v>
      </c>
      <c r="J72" s="86">
        <v>2</v>
      </c>
    </row>
    <row r="73" spans="1:10" ht="22.5" customHeight="1" x14ac:dyDescent="0.2">
      <c r="A73" s="31"/>
      <c r="C73" s="76"/>
      <c r="D73" s="77" t="str">
        <f t="shared" si="11"/>
        <v>Thu</v>
      </c>
      <c r="E73" s="45">
        <f t="shared" si="11"/>
        <v>44455</v>
      </c>
      <c r="F73" s="46" t="s">
        <v>138</v>
      </c>
      <c r="G73" s="47">
        <v>9001</v>
      </c>
      <c r="H73" s="48" t="s">
        <v>154</v>
      </c>
      <c r="I73" s="47" t="s">
        <v>59</v>
      </c>
      <c r="J73" s="86">
        <v>2</v>
      </c>
    </row>
    <row r="74" spans="1:10" ht="22.5" customHeight="1" x14ac:dyDescent="0.2">
      <c r="A74" s="31"/>
      <c r="C74" s="76"/>
      <c r="D74" s="77" t="str">
        <f t="shared" si="11"/>
        <v>Thu</v>
      </c>
      <c r="E74" s="45">
        <f t="shared" si="11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44456</v>
      </c>
      <c r="F75" s="35" t="s">
        <v>138</v>
      </c>
      <c r="G75" s="36">
        <v>9001</v>
      </c>
      <c r="H75" s="139" t="s">
        <v>152</v>
      </c>
      <c r="I75" s="139" t="s">
        <v>59</v>
      </c>
      <c r="J75" s="38">
        <v>1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 t="s">
        <v>138</v>
      </c>
      <c r="G76" s="36">
        <v>9001</v>
      </c>
      <c r="H76" s="139" t="s">
        <v>159</v>
      </c>
      <c r="I76" s="139" t="s">
        <v>59</v>
      </c>
      <c r="J76" s="38">
        <v>3</v>
      </c>
    </row>
    <row r="77" spans="1:10" ht="22.5" customHeight="1" x14ac:dyDescent="0.2">
      <c r="A77" s="31"/>
      <c r="C77" s="76"/>
      <c r="D77" s="74" t="str">
        <f t="shared" ref="D77:E79" si="12">D76</f>
        <v>Fri</v>
      </c>
      <c r="E77" s="34">
        <f t="shared" si="12"/>
        <v>44456</v>
      </c>
      <c r="F77" s="35"/>
      <c r="G77" s="36">
        <v>9009</v>
      </c>
      <c r="H77" s="43" t="s">
        <v>160</v>
      </c>
      <c r="I77" s="36" t="s">
        <v>59</v>
      </c>
      <c r="J77" s="85">
        <v>1.5</v>
      </c>
    </row>
    <row r="78" spans="1:10" ht="22.5" customHeight="1" x14ac:dyDescent="0.2">
      <c r="A78" s="31"/>
      <c r="C78" s="76"/>
      <c r="D78" s="74" t="str">
        <f t="shared" si="12"/>
        <v>Fri</v>
      </c>
      <c r="E78" s="34">
        <f t="shared" si="12"/>
        <v>44456</v>
      </c>
      <c r="F78" s="35" t="s">
        <v>138</v>
      </c>
      <c r="G78" s="36">
        <v>9001</v>
      </c>
      <c r="H78" s="43" t="s">
        <v>161</v>
      </c>
      <c r="I78" s="36" t="s">
        <v>59</v>
      </c>
      <c r="J78" s="85">
        <v>2.5</v>
      </c>
    </row>
    <row r="79" spans="1:10" ht="22.5" customHeight="1" x14ac:dyDescent="0.2">
      <c r="A79" s="31"/>
      <c r="C79" s="76"/>
      <c r="D79" s="74" t="str">
        <f t="shared" si="12"/>
        <v>Fri</v>
      </c>
      <c r="E79" s="34">
        <f t="shared" si="12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44459</v>
      </c>
      <c r="F82" s="35" t="s">
        <v>138</v>
      </c>
      <c r="G82" s="36">
        <v>9001</v>
      </c>
      <c r="H82" s="43" t="s">
        <v>162</v>
      </c>
      <c r="I82" s="36" t="s">
        <v>59</v>
      </c>
      <c r="J82" s="85">
        <v>2</v>
      </c>
    </row>
    <row r="83" spans="1:10" ht="22.5" customHeight="1" x14ac:dyDescent="0.2">
      <c r="A83" s="31"/>
      <c r="C83" s="76"/>
      <c r="D83" s="74" t="str">
        <f t="shared" ref="D83:E86" si="13">D82</f>
        <v>Mo</v>
      </c>
      <c r="E83" s="34">
        <f t="shared" si="13"/>
        <v>44459</v>
      </c>
      <c r="F83" s="35" t="s">
        <v>138</v>
      </c>
      <c r="G83" s="36">
        <v>9001</v>
      </c>
      <c r="H83" s="43" t="s">
        <v>163</v>
      </c>
      <c r="I83" s="36" t="s">
        <v>59</v>
      </c>
      <c r="J83" s="85">
        <v>2</v>
      </c>
    </row>
    <row r="84" spans="1:10" ht="22.5" customHeight="1" x14ac:dyDescent="0.2">
      <c r="A84" s="31"/>
      <c r="C84" s="76"/>
      <c r="D84" s="74" t="str">
        <f t="shared" si="13"/>
        <v>Mo</v>
      </c>
      <c r="E84" s="34">
        <f t="shared" si="13"/>
        <v>44459</v>
      </c>
      <c r="F84" s="35" t="s">
        <v>138</v>
      </c>
      <c r="G84" s="36">
        <v>9001</v>
      </c>
      <c r="H84" s="43" t="s">
        <v>164</v>
      </c>
      <c r="I84" s="36" t="s">
        <v>59</v>
      </c>
      <c r="J84" s="85">
        <v>4.5</v>
      </c>
    </row>
    <row r="85" spans="1:10" ht="22.5" customHeight="1" x14ac:dyDescent="0.2">
      <c r="A85" s="31"/>
      <c r="C85" s="76"/>
      <c r="D85" s="74" t="str">
        <f t="shared" si="13"/>
        <v>Mo</v>
      </c>
      <c r="E85" s="34">
        <f t="shared" si="13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3"/>
        <v>Mo</v>
      </c>
      <c r="E86" s="34">
        <f t="shared" si="13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44460</v>
      </c>
      <c r="F87" s="46" t="s">
        <v>138</v>
      </c>
      <c r="G87" s="47">
        <v>9001</v>
      </c>
      <c r="H87" s="48" t="s">
        <v>165</v>
      </c>
      <c r="I87" s="47" t="s">
        <v>59</v>
      </c>
      <c r="J87" s="86">
        <v>2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 t="s">
        <v>138</v>
      </c>
      <c r="G88" s="47">
        <v>9001</v>
      </c>
      <c r="H88" s="48" t="s">
        <v>139</v>
      </c>
      <c r="I88" s="47" t="s">
        <v>59</v>
      </c>
      <c r="J88" s="86">
        <v>2</v>
      </c>
    </row>
    <row r="89" spans="1:10" ht="22.5" customHeight="1" x14ac:dyDescent="0.2">
      <c r="A89" s="31"/>
      <c r="C89" s="76"/>
      <c r="D89" s="77" t="str">
        <f t="shared" ref="D89:E91" si="14">D88</f>
        <v>Tue</v>
      </c>
      <c r="E89" s="45">
        <f t="shared" si="14"/>
        <v>44460</v>
      </c>
      <c r="F89" s="46" t="s">
        <v>138</v>
      </c>
      <c r="G89" s="47">
        <v>9001</v>
      </c>
      <c r="H89" s="48" t="s">
        <v>166</v>
      </c>
      <c r="I89" s="47" t="s">
        <v>59</v>
      </c>
      <c r="J89" s="86">
        <v>3</v>
      </c>
    </row>
    <row r="90" spans="1:10" ht="22.5" customHeight="1" x14ac:dyDescent="0.2">
      <c r="A90" s="31"/>
      <c r="C90" s="76"/>
      <c r="D90" s="77" t="str">
        <f t="shared" si="14"/>
        <v>Tue</v>
      </c>
      <c r="E90" s="45">
        <f t="shared" si="14"/>
        <v>44460</v>
      </c>
      <c r="F90" s="46" t="s">
        <v>138</v>
      </c>
      <c r="G90" s="47">
        <v>9001</v>
      </c>
      <c r="H90" s="48" t="s">
        <v>167</v>
      </c>
      <c r="I90" s="47" t="s">
        <v>59</v>
      </c>
      <c r="J90" s="86">
        <v>1</v>
      </c>
    </row>
    <row r="91" spans="1:10" ht="22.5" customHeight="1" x14ac:dyDescent="0.2">
      <c r="A91" s="31"/>
      <c r="C91" s="76"/>
      <c r="D91" s="77" t="str">
        <f t="shared" si="14"/>
        <v>Tue</v>
      </c>
      <c r="E91" s="45">
        <f t="shared" si="14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44461</v>
      </c>
      <c r="F92" s="35" t="s">
        <v>138</v>
      </c>
      <c r="G92" s="36">
        <v>9001</v>
      </c>
      <c r="H92" s="43" t="s">
        <v>167</v>
      </c>
      <c r="I92" s="36" t="s">
        <v>59</v>
      </c>
      <c r="J92" s="85">
        <v>7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 t="s">
        <v>138</v>
      </c>
      <c r="G93" s="36">
        <v>9001</v>
      </c>
      <c r="H93" s="43" t="s">
        <v>168</v>
      </c>
      <c r="I93" s="36" t="s">
        <v>59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15">D93</f>
        <v>Wed</v>
      </c>
      <c r="E94" s="34">
        <f t="shared" si="15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Wed</v>
      </c>
      <c r="E95" s="34">
        <f t="shared" si="15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Wed</v>
      </c>
      <c r="E96" s="34">
        <f t="shared" si="15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Wed</v>
      </c>
      <c r="E97" s="34">
        <f t="shared" si="15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138</v>
      </c>
      <c r="G98" s="47">
        <v>9001</v>
      </c>
      <c r="H98" s="48" t="s">
        <v>139</v>
      </c>
      <c r="I98" s="47" t="s">
        <v>59</v>
      </c>
      <c r="J98" s="86">
        <v>3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 t="s">
        <v>138</v>
      </c>
      <c r="G99" s="47">
        <v>9001</v>
      </c>
      <c r="H99" s="48" t="s">
        <v>145</v>
      </c>
      <c r="I99" s="47" t="s">
        <v>59</v>
      </c>
      <c r="J99" s="86">
        <v>5</v>
      </c>
    </row>
    <row r="100" spans="1:10" ht="22.5" customHeight="1" x14ac:dyDescent="0.2">
      <c r="A100" s="31"/>
      <c r="C100" s="76"/>
      <c r="D100" s="77" t="str">
        <f t="shared" ref="D100:E102" si="16">D99</f>
        <v>Thu</v>
      </c>
      <c r="E100" s="45">
        <f t="shared" si="16"/>
        <v>44462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Thu</v>
      </c>
      <c r="E101" s="45">
        <f t="shared" si="16"/>
        <v>44462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Thu</v>
      </c>
      <c r="E102" s="45">
        <f t="shared" si="16"/>
        <v>44462</v>
      </c>
      <c r="F102" s="46"/>
      <c r="G102" s="47"/>
      <c r="H102" s="48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44463</v>
      </c>
      <c r="F103" s="35"/>
      <c r="G103" s="36">
        <v>9009</v>
      </c>
      <c r="H103" s="43" t="s">
        <v>54</v>
      </c>
      <c r="I103" s="36" t="s">
        <v>59</v>
      </c>
      <c r="J103" s="85">
        <v>3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 t="s">
        <v>138</v>
      </c>
      <c r="G104" s="36">
        <v>9001</v>
      </c>
      <c r="H104" s="43" t="s">
        <v>145</v>
      </c>
      <c r="I104" s="36" t="s">
        <v>59</v>
      </c>
      <c r="J104" s="85">
        <v>3</v>
      </c>
    </row>
    <row r="105" spans="1:10" ht="22.5" customHeight="1" x14ac:dyDescent="0.2">
      <c r="A105" s="31"/>
      <c r="C105" s="76"/>
      <c r="D105" s="74" t="str">
        <f t="shared" ref="D105:E107" si="17">D104</f>
        <v>Fri</v>
      </c>
      <c r="E105" s="34">
        <f t="shared" si="17"/>
        <v>44463</v>
      </c>
      <c r="F105" s="35" t="s">
        <v>138</v>
      </c>
      <c r="G105" s="36">
        <v>9001</v>
      </c>
      <c r="H105" s="43" t="s">
        <v>139</v>
      </c>
      <c r="I105" s="36" t="s">
        <v>59</v>
      </c>
      <c r="J105" s="85">
        <v>2</v>
      </c>
    </row>
    <row r="106" spans="1:10" ht="22.5" customHeight="1" x14ac:dyDescent="0.2">
      <c r="A106" s="31"/>
      <c r="C106" s="76"/>
      <c r="D106" s="74" t="str">
        <f t="shared" si="17"/>
        <v>Fri</v>
      </c>
      <c r="E106" s="34">
        <f t="shared" si="17"/>
        <v>44463</v>
      </c>
      <c r="F106" s="35" t="s">
        <v>138</v>
      </c>
      <c r="G106" s="36">
        <v>9001</v>
      </c>
      <c r="H106" s="43" t="s">
        <v>169</v>
      </c>
      <c r="I106" s="36" t="s">
        <v>59</v>
      </c>
      <c r="J106" s="85">
        <v>1.5</v>
      </c>
    </row>
    <row r="107" spans="1:10" ht="22.5" customHeight="1" x14ac:dyDescent="0.2">
      <c r="A107" s="31"/>
      <c r="C107" s="76"/>
      <c r="D107" s="74" t="str">
        <f t="shared" si="17"/>
        <v>Fri</v>
      </c>
      <c r="E107" s="34">
        <f t="shared" si="17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">
      <c r="A109" s="108" t="str">
        <f>IF(OR(C109="f",C109="u",C109="F",C109="U"),"",IF(OR(B109=1,B109=2,B109=3,B109=4,B109=5),1,""))</f>
        <v/>
      </c>
      <c r="B109" s="109">
        <f>WEEKDAY(E109,2)</f>
        <v>7</v>
      </c>
      <c r="C109" s="110"/>
      <c r="D109" s="77" t="str">
        <f>IF(B109=1,"Mo",IF(B109=2,"Tue",IF(B109=3,"Wed",IF(B109=4,"Thu",IF(B109=5,"Fri",IF(B109=6,"Sat",IF(B109=7,"Sun","")))))))</f>
        <v>Sun</v>
      </c>
      <c r="E109" s="45">
        <f>+E108+1</f>
        <v>44465</v>
      </c>
      <c r="F109" s="46" t="s">
        <v>138</v>
      </c>
      <c r="G109" s="47">
        <v>9001</v>
      </c>
      <c r="H109" s="48" t="s">
        <v>170</v>
      </c>
      <c r="I109" s="47" t="s">
        <v>59</v>
      </c>
      <c r="J109" s="86">
        <v>1</v>
      </c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44466</v>
      </c>
      <c r="F110" s="35"/>
      <c r="G110" s="36">
        <v>9009</v>
      </c>
      <c r="H110" s="43" t="s">
        <v>54</v>
      </c>
      <c r="I110" s="36" t="s">
        <v>59</v>
      </c>
      <c r="J110" s="85">
        <v>3</v>
      </c>
    </row>
    <row r="111" spans="1:10" ht="22.5" customHeight="1" x14ac:dyDescent="0.2">
      <c r="A111" s="31"/>
      <c r="C111" s="76"/>
      <c r="D111" s="74" t="str">
        <f t="shared" ref="D111:E114" si="18">D110</f>
        <v>Mo</v>
      </c>
      <c r="E111" s="34">
        <f t="shared" si="18"/>
        <v>44466</v>
      </c>
      <c r="F111" s="35" t="s">
        <v>138</v>
      </c>
      <c r="G111" s="36">
        <v>9001</v>
      </c>
      <c r="H111" s="43" t="s">
        <v>171</v>
      </c>
      <c r="I111" s="36" t="s">
        <v>59</v>
      </c>
      <c r="J111" s="85">
        <v>5</v>
      </c>
    </row>
    <row r="112" spans="1:10" ht="22.5" customHeight="1" x14ac:dyDescent="0.2">
      <c r="A112" s="31"/>
      <c r="C112" s="76"/>
      <c r="D112" s="74" t="str">
        <f t="shared" si="18"/>
        <v>Mo</v>
      </c>
      <c r="E112" s="34">
        <f t="shared" si="18"/>
        <v>44466</v>
      </c>
      <c r="F112" s="35" t="s">
        <v>138</v>
      </c>
      <c r="G112" s="36">
        <v>9001</v>
      </c>
      <c r="H112" s="43" t="s">
        <v>172</v>
      </c>
      <c r="I112" s="36" t="s">
        <v>59</v>
      </c>
      <c r="J112" s="85">
        <v>2</v>
      </c>
    </row>
    <row r="113" spans="1:10" ht="22.5" customHeight="1" x14ac:dyDescent="0.2">
      <c r="A113" s="31"/>
      <c r="C113" s="76"/>
      <c r="D113" s="74" t="str">
        <f t="shared" si="18"/>
        <v>Mo</v>
      </c>
      <c r="E113" s="34">
        <f t="shared" si="18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18"/>
        <v>Mo</v>
      </c>
      <c r="E114" s="34">
        <f t="shared" si="18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44467</v>
      </c>
      <c r="F115" s="46" t="s">
        <v>138</v>
      </c>
      <c r="G115" s="47">
        <v>9001</v>
      </c>
      <c r="H115" s="138" t="s">
        <v>173</v>
      </c>
      <c r="I115" s="47" t="s">
        <v>59</v>
      </c>
      <c r="J115" s="86">
        <v>1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 t="s">
        <v>138</v>
      </c>
      <c r="G116" s="47">
        <v>9001</v>
      </c>
      <c r="H116" s="138" t="s">
        <v>167</v>
      </c>
      <c r="I116" s="47" t="s">
        <v>59</v>
      </c>
      <c r="J116" s="86">
        <v>2</v>
      </c>
    </row>
    <row r="117" spans="1:10" ht="22.5" customHeight="1" x14ac:dyDescent="0.2">
      <c r="A117" s="31"/>
      <c r="C117" s="76"/>
      <c r="D117" s="77" t="str">
        <f t="shared" ref="D117:E119" si="19">D116</f>
        <v>Tue</v>
      </c>
      <c r="E117" s="45">
        <f t="shared" si="19"/>
        <v>44467</v>
      </c>
      <c r="F117" s="46" t="s">
        <v>138</v>
      </c>
      <c r="G117" s="47">
        <v>9001</v>
      </c>
      <c r="H117" s="138" t="s">
        <v>174</v>
      </c>
      <c r="I117" s="47" t="s">
        <v>59</v>
      </c>
      <c r="J117" s="86">
        <v>3</v>
      </c>
    </row>
    <row r="118" spans="1:10" ht="22.5" customHeight="1" x14ac:dyDescent="0.2">
      <c r="A118" s="31"/>
      <c r="C118" s="76"/>
      <c r="D118" s="77" t="str">
        <f t="shared" si="19"/>
        <v>Tue</v>
      </c>
      <c r="E118" s="45">
        <f t="shared" si="19"/>
        <v>44467</v>
      </c>
      <c r="F118" s="46" t="s">
        <v>138</v>
      </c>
      <c r="G118" s="47">
        <v>9001</v>
      </c>
      <c r="H118" s="138" t="s">
        <v>175</v>
      </c>
      <c r="I118" s="47" t="s">
        <v>59</v>
      </c>
      <c r="J118" s="86">
        <v>2</v>
      </c>
    </row>
    <row r="119" spans="1:10" ht="22.5" customHeight="1" x14ac:dyDescent="0.2">
      <c r="A119" s="31"/>
      <c r="C119" s="76"/>
      <c r="D119" s="77" t="str">
        <f t="shared" si="19"/>
        <v>Tue</v>
      </c>
      <c r="E119" s="45">
        <f t="shared" si="19"/>
        <v>44467</v>
      </c>
      <c r="F119" s="46"/>
      <c r="G119" s="47"/>
      <c r="H119" s="138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138</v>
      </c>
      <c r="G120" s="36">
        <v>9001</v>
      </c>
      <c r="H120" s="43" t="s">
        <v>170</v>
      </c>
      <c r="I120" s="36" t="s">
        <v>59</v>
      </c>
      <c r="J120" s="85">
        <v>1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 t="s">
        <v>138</v>
      </c>
      <c r="G121" s="36">
        <v>9001</v>
      </c>
      <c r="H121" s="43" t="s">
        <v>174</v>
      </c>
      <c r="I121" s="36" t="s">
        <v>59</v>
      </c>
      <c r="J121" s="85">
        <v>1</v>
      </c>
    </row>
    <row r="122" spans="1:10" ht="22.5" customHeight="1" x14ac:dyDescent="0.2">
      <c r="A122" s="31"/>
      <c r="C122" s="76"/>
      <c r="D122" s="74" t="str">
        <f t="shared" ref="D122:E124" si="20">D121</f>
        <v>Wed</v>
      </c>
      <c r="E122" s="34">
        <f t="shared" si="20"/>
        <v>44468</v>
      </c>
      <c r="F122" s="35" t="s">
        <v>138</v>
      </c>
      <c r="G122" s="36">
        <v>9001</v>
      </c>
      <c r="H122" s="43" t="s">
        <v>175</v>
      </c>
      <c r="I122" s="36" t="s">
        <v>59</v>
      </c>
      <c r="J122" s="85">
        <v>2</v>
      </c>
    </row>
    <row r="123" spans="1:10" ht="22.5" customHeight="1" x14ac:dyDescent="0.2">
      <c r="A123" s="31"/>
      <c r="C123" s="76"/>
      <c r="D123" s="74" t="str">
        <f t="shared" si="20"/>
        <v>Wed</v>
      </c>
      <c r="E123" s="34">
        <f t="shared" si="20"/>
        <v>44468</v>
      </c>
      <c r="F123" s="35" t="s">
        <v>138</v>
      </c>
      <c r="G123" s="36">
        <v>9001</v>
      </c>
      <c r="H123" s="43" t="s">
        <v>176</v>
      </c>
      <c r="I123" s="36" t="s">
        <v>59</v>
      </c>
      <c r="J123" s="85">
        <v>2</v>
      </c>
    </row>
    <row r="124" spans="1:10" ht="22.5" customHeight="1" x14ac:dyDescent="0.2">
      <c r="A124" s="31"/>
      <c r="C124" s="76"/>
      <c r="D124" s="74" t="str">
        <f t="shared" si="20"/>
        <v>Wed</v>
      </c>
      <c r="E124" s="34">
        <f t="shared" si="20"/>
        <v>44468</v>
      </c>
      <c r="F124" s="35" t="s">
        <v>138</v>
      </c>
      <c r="G124" s="36">
        <v>9001</v>
      </c>
      <c r="H124" s="43" t="s">
        <v>177</v>
      </c>
      <c r="I124" s="36" t="s">
        <v>59</v>
      </c>
      <c r="J124" s="85">
        <v>2</v>
      </c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138</v>
      </c>
      <c r="G125" s="47">
        <v>9001</v>
      </c>
      <c r="H125" s="48" t="s">
        <v>170</v>
      </c>
      <c r="I125" s="47" t="s">
        <v>59</v>
      </c>
      <c r="J125" s="86">
        <v>1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46" t="s">
        <v>138</v>
      </c>
      <c r="G126" s="47">
        <v>9001</v>
      </c>
      <c r="H126" s="134" t="s">
        <v>177</v>
      </c>
      <c r="I126" s="98" t="s">
        <v>59</v>
      </c>
      <c r="J126" s="100">
        <v>4</v>
      </c>
    </row>
    <row r="127" spans="1:10" ht="22.5" customHeight="1" x14ac:dyDescent="0.2">
      <c r="A127" s="31"/>
      <c r="C127" s="76"/>
      <c r="D127" s="95" t="str">
        <f t="shared" ref="D127:E129" si="21">D126</f>
        <v>Thu</v>
      </c>
      <c r="E127" s="96">
        <f t="shared" si="21"/>
        <v>44469</v>
      </c>
      <c r="F127" s="46" t="s">
        <v>138</v>
      </c>
      <c r="G127" s="47">
        <v>9001</v>
      </c>
      <c r="H127" s="134" t="s">
        <v>179</v>
      </c>
      <c r="I127" s="98" t="s">
        <v>59</v>
      </c>
      <c r="J127" s="100">
        <v>3</v>
      </c>
    </row>
    <row r="128" spans="1:10" ht="21.75" customHeight="1" x14ac:dyDescent="0.2">
      <c r="A128" s="31"/>
      <c r="C128" s="76"/>
      <c r="D128" s="95" t="str">
        <f t="shared" si="21"/>
        <v>Thu</v>
      </c>
      <c r="E128" s="96">
        <f t="shared" si="21"/>
        <v>44469</v>
      </c>
      <c r="F128" s="46" t="s">
        <v>138</v>
      </c>
      <c r="G128" s="47">
        <v>9001</v>
      </c>
      <c r="H128" s="134" t="s">
        <v>178</v>
      </c>
      <c r="I128" s="98" t="s">
        <v>59</v>
      </c>
      <c r="J128" s="100">
        <v>3</v>
      </c>
    </row>
    <row r="129" spans="1:10" ht="21.75" customHeight="1" thickBot="1" x14ac:dyDescent="0.25">
      <c r="A129" s="31"/>
      <c r="C129" s="81"/>
      <c r="D129" s="101" t="str">
        <f t="shared" si="21"/>
        <v>Thu</v>
      </c>
      <c r="E129" s="102">
        <f t="shared" si="21"/>
        <v>44469</v>
      </c>
      <c r="F129" s="46"/>
      <c r="G129" s="47"/>
      <c r="H129" s="13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6" type="noConversion"/>
  <conditionalFormatting sqref="C11:C124">
    <cfRule type="expression" dxfId="327" priority="217" stopIfTrue="1">
      <formula>IF($A11=1,B11,)</formula>
    </cfRule>
    <cfRule type="expression" dxfId="326" priority="218" stopIfTrue="1">
      <formula>IF($A11="",B11,)</formula>
    </cfRule>
  </conditionalFormatting>
  <conditionalFormatting sqref="E11:E15">
    <cfRule type="expression" dxfId="325" priority="219" stopIfTrue="1">
      <formula>IF($A11="",B11,"")</formula>
    </cfRule>
  </conditionalFormatting>
  <conditionalFormatting sqref="E16:E124">
    <cfRule type="expression" dxfId="324" priority="220" stopIfTrue="1">
      <formula>IF($A16&lt;&gt;1,B16,"")</formula>
    </cfRule>
  </conditionalFormatting>
  <conditionalFormatting sqref="D11:D124">
    <cfRule type="expression" dxfId="323" priority="221" stopIfTrue="1">
      <formula>IF($A11="",B11,)</formula>
    </cfRule>
  </conditionalFormatting>
  <conditionalFormatting sqref="G86 G11:G15 G19:G20 G26:G55 G59 G62:G64 G67:G69 G74 G77 G80 G91 G94:G97 G100:G102 G107:G108 G110 G114 G119">
    <cfRule type="expression" dxfId="322" priority="222" stopIfTrue="1">
      <formula>#REF!="Freelancer"</formula>
    </cfRule>
    <cfRule type="expression" dxfId="321" priority="223" stopIfTrue="1">
      <formula>#REF!="DTC Int. Staff"</formula>
    </cfRule>
  </conditionalFormatting>
  <conditionalFormatting sqref="G119 G91 G26 G33:G53 G62:G64 G67:G69 G74 G77 G80 G94:G97 G100:G102 G107:G108">
    <cfRule type="expression" dxfId="320" priority="215" stopIfTrue="1">
      <formula>$F$5="Freelancer"</formula>
    </cfRule>
    <cfRule type="expression" dxfId="319" priority="216" stopIfTrue="1">
      <formula>$F$5="DTC Int. Staff"</formula>
    </cfRule>
  </conditionalFormatting>
  <conditionalFormatting sqref="G19:G20">
    <cfRule type="expression" dxfId="318" priority="213" stopIfTrue="1">
      <formula>#REF!="Freelancer"</formula>
    </cfRule>
    <cfRule type="expression" dxfId="317" priority="214" stopIfTrue="1">
      <formula>#REF!="DTC Int. Staff"</formula>
    </cfRule>
  </conditionalFormatting>
  <conditionalFormatting sqref="G19:G20">
    <cfRule type="expression" dxfId="316" priority="211" stopIfTrue="1">
      <formula>$F$5="Freelancer"</formula>
    </cfRule>
    <cfRule type="expression" dxfId="315" priority="212" stopIfTrue="1">
      <formula>$F$5="DTC Int. Staff"</formula>
    </cfRule>
  </conditionalFormatting>
  <conditionalFormatting sqref="G24:G25">
    <cfRule type="expression" dxfId="314" priority="209" stopIfTrue="1">
      <formula>#REF!="Freelancer"</formula>
    </cfRule>
    <cfRule type="expression" dxfId="313" priority="210" stopIfTrue="1">
      <formula>#REF!="DTC Int. Staff"</formula>
    </cfRule>
  </conditionalFormatting>
  <conditionalFormatting sqref="G24:G25">
    <cfRule type="expression" dxfId="312" priority="207" stopIfTrue="1">
      <formula>$F$5="Freelancer"</formula>
    </cfRule>
    <cfRule type="expression" dxfId="311" priority="208" stopIfTrue="1">
      <formula>$F$5="DTC Int. Staff"</formula>
    </cfRule>
  </conditionalFormatting>
  <conditionalFormatting sqref="C125:C129">
    <cfRule type="expression" dxfId="310" priority="204" stopIfTrue="1">
      <formula>IF($A125=1,B125,)</formula>
    </cfRule>
    <cfRule type="expression" dxfId="309" priority="205" stopIfTrue="1">
      <formula>IF($A125="",B125,)</formula>
    </cfRule>
  </conditionalFormatting>
  <conditionalFormatting sqref="D125:D129">
    <cfRule type="expression" dxfId="308" priority="206" stopIfTrue="1">
      <formula>IF($A125="",B125,)</formula>
    </cfRule>
  </conditionalFormatting>
  <conditionalFormatting sqref="E125:E129">
    <cfRule type="expression" dxfId="307" priority="203" stopIfTrue="1">
      <formula>IF($A125&lt;&gt;1,B125,"")</formula>
    </cfRule>
  </conditionalFormatting>
  <conditionalFormatting sqref="G55 G59">
    <cfRule type="expression" dxfId="306" priority="201" stopIfTrue="1">
      <formula>$F$5="Freelancer"</formula>
    </cfRule>
    <cfRule type="expression" dxfId="305" priority="202" stopIfTrue="1">
      <formula>$F$5="DTC Int. Staff"</formula>
    </cfRule>
  </conditionalFormatting>
  <conditionalFormatting sqref="G81">
    <cfRule type="expression" dxfId="304" priority="199" stopIfTrue="1">
      <formula>#REF!="Freelancer"</formula>
    </cfRule>
    <cfRule type="expression" dxfId="303" priority="200" stopIfTrue="1">
      <formula>#REF!="DTC Int. Staff"</formula>
    </cfRule>
  </conditionalFormatting>
  <conditionalFormatting sqref="G81">
    <cfRule type="expression" dxfId="302" priority="197" stopIfTrue="1">
      <formula>$F$5="Freelancer"</formula>
    </cfRule>
    <cfRule type="expression" dxfId="301" priority="198" stopIfTrue="1">
      <formula>$F$5="DTC Int. Staff"</formula>
    </cfRule>
  </conditionalFormatting>
  <conditionalFormatting sqref="G16:G18">
    <cfRule type="expression" dxfId="300" priority="195" stopIfTrue="1">
      <formula>#REF!="Freelancer"</formula>
    </cfRule>
    <cfRule type="expression" dxfId="299" priority="196" stopIfTrue="1">
      <formula>#REF!="DTC Int. Staff"</formula>
    </cfRule>
  </conditionalFormatting>
  <conditionalFormatting sqref="G21:G23">
    <cfRule type="expression" dxfId="298" priority="193" stopIfTrue="1">
      <formula>#REF!="Freelancer"</formula>
    </cfRule>
    <cfRule type="expression" dxfId="297" priority="194" stopIfTrue="1">
      <formula>#REF!="DTC Int. Staff"</formula>
    </cfRule>
  </conditionalFormatting>
  <conditionalFormatting sqref="G56">
    <cfRule type="expression" dxfId="296" priority="191" stopIfTrue="1">
      <formula>#REF!="Freelancer"</formula>
    </cfRule>
    <cfRule type="expression" dxfId="295" priority="192" stopIfTrue="1">
      <formula>#REF!="DTC Int. Staff"</formula>
    </cfRule>
  </conditionalFormatting>
  <conditionalFormatting sqref="G56">
    <cfRule type="expression" dxfId="294" priority="189" stopIfTrue="1">
      <formula>$F$5="Freelancer"</formula>
    </cfRule>
    <cfRule type="expression" dxfId="293" priority="190" stopIfTrue="1">
      <formula>$F$5="DTC Int. Staff"</formula>
    </cfRule>
  </conditionalFormatting>
  <conditionalFormatting sqref="G57">
    <cfRule type="expression" dxfId="292" priority="187" stopIfTrue="1">
      <formula>#REF!="Freelancer"</formula>
    </cfRule>
    <cfRule type="expression" dxfId="291" priority="188" stopIfTrue="1">
      <formula>#REF!="DTC Int. Staff"</formula>
    </cfRule>
  </conditionalFormatting>
  <conditionalFormatting sqref="G57">
    <cfRule type="expression" dxfId="290" priority="185" stopIfTrue="1">
      <formula>$F$5="Freelancer"</formula>
    </cfRule>
    <cfRule type="expression" dxfId="289" priority="186" stopIfTrue="1">
      <formula>$F$5="DTC Int. Staff"</formula>
    </cfRule>
  </conditionalFormatting>
  <conditionalFormatting sqref="G58">
    <cfRule type="expression" dxfId="288" priority="183" stopIfTrue="1">
      <formula>#REF!="Freelancer"</formula>
    </cfRule>
    <cfRule type="expression" dxfId="287" priority="184" stopIfTrue="1">
      <formula>#REF!="DTC Int. Staff"</formula>
    </cfRule>
  </conditionalFormatting>
  <conditionalFormatting sqref="G58">
    <cfRule type="expression" dxfId="286" priority="181" stopIfTrue="1">
      <formula>$F$5="Freelancer"</formula>
    </cfRule>
    <cfRule type="expression" dxfId="285" priority="182" stopIfTrue="1">
      <formula>$F$5="DTC Int. Staff"</formula>
    </cfRule>
  </conditionalFormatting>
  <conditionalFormatting sqref="G60:G61">
    <cfRule type="expression" dxfId="191" priority="179" stopIfTrue="1">
      <formula>#REF!="Freelancer"</formula>
    </cfRule>
    <cfRule type="expression" dxfId="190" priority="180" stopIfTrue="1">
      <formula>#REF!="DTC Int. Staff"</formula>
    </cfRule>
  </conditionalFormatting>
  <conditionalFormatting sqref="G60:G61">
    <cfRule type="expression" dxfId="189" priority="177" stopIfTrue="1">
      <formula>$F$5="Freelancer"</formula>
    </cfRule>
    <cfRule type="expression" dxfId="188" priority="178" stopIfTrue="1">
      <formula>$F$5="DTC Int. Staff"</formula>
    </cfRule>
  </conditionalFormatting>
  <conditionalFormatting sqref="G65">
    <cfRule type="expression" dxfId="187" priority="175" stopIfTrue="1">
      <formula>#REF!="Freelancer"</formula>
    </cfRule>
    <cfRule type="expression" dxfId="186" priority="176" stopIfTrue="1">
      <formula>#REF!="DTC Int. Staff"</formula>
    </cfRule>
  </conditionalFormatting>
  <conditionalFormatting sqref="G65">
    <cfRule type="expression" dxfId="185" priority="173" stopIfTrue="1">
      <formula>$F$5="Freelancer"</formula>
    </cfRule>
    <cfRule type="expression" dxfId="184" priority="174" stopIfTrue="1">
      <formula>$F$5="DTC Int. Staff"</formula>
    </cfRule>
  </conditionalFormatting>
  <conditionalFormatting sqref="G66">
    <cfRule type="expression" dxfId="183" priority="171" stopIfTrue="1">
      <formula>#REF!="Freelancer"</formula>
    </cfRule>
    <cfRule type="expression" dxfId="182" priority="172" stopIfTrue="1">
      <formula>#REF!="DTC Int. Staff"</formula>
    </cfRule>
  </conditionalFormatting>
  <conditionalFormatting sqref="G66">
    <cfRule type="expression" dxfId="181" priority="169" stopIfTrue="1">
      <formula>$F$5="Freelancer"</formula>
    </cfRule>
    <cfRule type="expression" dxfId="180" priority="170" stopIfTrue="1">
      <formula>$F$5="DTC Int. Staff"</formula>
    </cfRule>
  </conditionalFormatting>
  <conditionalFormatting sqref="G70">
    <cfRule type="expression" dxfId="179" priority="167" stopIfTrue="1">
      <formula>#REF!="Freelancer"</formula>
    </cfRule>
    <cfRule type="expression" dxfId="178" priority="168" stopIfTrue="1">
      <formula>#REF!="DTC Int. Staff"</formula>
    </cfRule>
  </conditionalFormatting>
  <conditionalFormatting sqref="G70">
    <cfRule type="expression" dxfId="177" priority="165" stopIfTrue="1">
      <formula>$F$5="Freelancer"</formula>
    </cfRule>
    <cfRule type="expression" dxfId="176" priority="166" stopIfTrue="1">
      <formula>$F$5="DTC Int. Staff"</formula>
    </cfRule>
  </conditionalFormatting>
  <conditionalFormatting sqref="G71">
    <cfRule type="expression" dxfId="175" priority="163" stopIfTrue="1">
      <formula>#REF!="Freelancer"</formula>
    </cfRule>
    <cfRule type="expression" dxfId="174" priority="164" stopIfTrue="1">
      <formula>#REF!="DTC Int. Staff"</formula>
    </cfRule>
  </conditionalFormatting>
  <conditionalFormatting sqref="G71">
    <cfRule type="expression" dxfId="173" priority="161" stopIfTrue="1">
      <formula>$F$5="Freelancer"</formula>
    </cfRule>
    <cfRule type="expression" dxfId="172" priority="162" stopIfTrue="1">
      <formula>$F$5="DTC Int. Staff"</formula>
    </cfRule>
  </conditionalFormatting>
  <conditionalFormatting sqref="G72">
    <cfRule type="expression" dxfId="171" priority="159" stopIfTrue="1">
      <formula>#REF!="Freelancer"</formula>
    </cfRule>
    <cfRule type="expression" dxfId="170" priority="160" stopIfTrue="1">
      <formula>#REF!="DTC Int. Staff"</formula>
    </cfRule>
  </conditionalFormatting>
  <conditionalFormatting sqref="G72">
    <cfRule type="expression" dxfId="169" priority="157" stopIfTrue="1">
      <formula>$F$5="Freelancer"</formula>
    </cfRule>
    <cfRule type="expression" dxfId="168" priority="158" stopIfTrue="1">
      <formula>$F$5="DTC Int. Staff"</formula>
    </cfRule>
  </conditionalFormatting>
  <conditionalFormatting sqref="G73">
    <cfRule type="expression" dxfId="167" priority="155" stopIfTrue="1">
      <formula>#REF!="Freelancer"</formula>
    </cfRule>
    <cfRule type="expression" dxfId="166" priority="156" stopIfTrue="1">
      <formula>#REF!="DTC Int. Staff"</formula>
    </cfRule>
  </conditionalFormatting>
  <conditionalFormatting sqref="G73">
    <cfRule type="expression" dxfId="165" priority="153" stopIfTrue="1">
      <formula>$F$5="Freelancer"</formula>
    </cfRule>
    <cfRule type="expression" dxfId="164" priority="154" stopIfTrue="1">
      <formula>$F$5="DTC Int. Staff"</formula>
    </cfRule>
  </conditionalFormatting>
  <conditionalFormatting sqref="G75">
    <cfRule type="expression" dxfId="163" priority="151" stopIfTrue="1">
      <formula>#REF!="Freelancer"</formula>
    </cfRule>
    <cfRule type="expression" dxfId="162" priority="152" stopIfTrue="1">
      <formula>#REF!="DTC Int. Staff"</formula>
    </cfRule>
  </conditionalFormatting>
  <conditionalFormatting sqref="G75">
    <cfRule type="expression" dxfId="161" priority="149" stopIfTrue="1">
      <formula>$F$5="Freelancer"</formula>
    </cfRule>
    <cfRule type="expression" dxfId="160" priority="150" stopIfTrue="1">
      <formula>$F$5="DTC Int. Staff"</formula>
    </cfRule>
  </conditionalFormatting>
  <conditionalFormatting sqref="G76">
    <cfRule type="expression" dxfId="159" priority="147" stopIfTrue="1">
      <formula>#REF!="Freelancer"</formula>
    </cfRule>
    <cfRule type="expression" dxfId="158" priority="148" stopIfTrue="1">
      <formula>#REF!="DTC Int. Staff"</formula>
    </cfRule>
  </conditionalFormatting>
  <conditionalFormatting sqref="G76">
    <cfRule type="expression" dxfId="157" priority="145" stopIfTrue="1">
      <formula>$F$5="Freelancer"</formula>
    </cfRule>
    <cfRule type="expression" dxfId="156" priority="146" stopIfTrue="1">
      <formula>$F$5="DTC Int. Staff"</formula>
    </cfRule>
  </conditionalFormatting>
  <conditionalFormatting sqref="G78">
    <cfRule type="expression" dxfId="155" priority="143" stopIfTrue="1">
      <formula>#REF!="Freelancer"</formula>
    </cfRule>
    <cfRule type="expression" dxfId="154" priority="144" stopIfTrue="1">
      <formula>#REF!="DTC Int. Staff"</formula>
    </cfRule>
  </conditionalFormatting>
  <conditionalFormatting sqref="G78">
    <cfRule type="expression" dxfId="153" priority="141" stopIfTrue="1">
      <formula>$F$5="Freelancer"</formula>
    </cfRule>
    <cfRule type="expression" dxfId="152" priority="142" stopIfTrue="1">
      <formula>$F$5="DTC Int. Staff"</formula>
    </cfRule>
  </conditionalFormatting>
  <conditionalFormatting sqref="G79">
    <cfRule type="expression" dxfId="151" priority="139" stopIfTrue="1">
      <formula>#REF!="Freelancer"</formula>
    </cfRule>
    <cfRule type="expression" dxfId="150" priority="140" stopIfTrue="1">
      <formula>#REF!="DTC Int. Staff"</formula>
    </cfRule>
  </conditionalFormatting>
  <conditionalFormatting sqref="G79">
    <cfRule type="expression" dxfId="149" priority="137" stopIfTrue="1">
      <formula>$F$5="Freelancer"</formula>
    </cfRule>
    <cfRule type="expression" dxfId="148" priority="138" stopIfTrue="1">
      <formula>$F$5="DTC Int. Staff"</formula>
    </cfRule>
  </conditionalFormatting>
  <conditionalFormatting sqref="G82">
    <cfRule type="expression" dxfId="147" priority="135" stopIfTrue="1">
      <formula>#REF!="Freelancer"</formula>
    </cfRule>
    <cfRule type="expression" dxfId="146" priority="136" stopIfTrue="1">
      <formula>#REF!="DTC Int. Staff"</formula>
    </cfRule>
  </conditionalFormatting>
  <conditionalFormatting sqref="G82">
    <cfRule type="expression" dxfId="145" priority="133" stopIfTrue="1">
      <formula>$F$5="Freelancer"</formula>
    </cfRule>
    <cfRule type="expression" dxfId="144" priority="134" stopIfTrue="1">
      <formula>$F$5="DTC Int. Staff"</formula>
    </cfRule>
  </conditionalFormatting>
  <conditionalFormatting sqref="G83">
    <cfRule type="expression" dxfId="143" priority="131" stopIfTrue="1">
      <formula>#REF!="Freelancer"</formula>
    </cfRule>
    <cfRule type="expression" dxfId="142" priority="132" stopIfTrue="1">
      <formula>#REF!="DTC Int. Staff"</formula>
    </cfRule>
  </conditionalFormatting>
  <conditionalFormatting sqref="G83">
    <cfRule type="expression" dxfId="141" priority="129" stopIfTrue="1">
      <formula>$F$5="Freelancer"</formula>
    </cfRule>
    <cfRule type="expression" dxfId="140" priority="130" stopIfTrue="1">
      <formula>$F$5="DTC Int. Staff"</formula>
    </cfRule>
  </conditionalFormatting>
  <conditionalFormatting sqref="G84">
    <cfRule type="expression" dxfId="139" priority="127" stopIfTrue="1">
      <formula>#REF!="Freelancer"</formula>
    </cfRule>
    <cfRule type="expression" dxfId="138" priority="128" stopIfTrue="1">
      <formula>#REF!="DTC Int. Staff"</formula>
    </cfRule>
  </conditionalFormatting>
  <conditionalFormatting sqref="G84">
    <cfRule type="expression" dxfId="137" priority="125" stopIfTrue="1">
      <formula>$F$5="Freelancer"</formula>
    </cfRule>
    <cfRule type="expression" dxfId="136" priority="126" stopIfTrue="1">
      <formula>$F$5="DTC Int. Staff"</formula>
    </cfRule>
  </conditionalFormatting>
  <conditionalFormatting sqref="G85">
    <cfRule type="expression" dxfId="135" priority="123" stopIfTrue="1">
      <formula>#REF!="Freelancer"</formula>
    </cfRule>
    <cfRule type="expression" dxfId="134" priority="124" stopIfTrue="1">
      <formula>#REF!="DTC Int. Staff"</formula>
    </cfRule>
  </conditionalFormatting>
  <conditionalFormatting sqref="G85">
    <cfRule type="expression" dxfId="133" priority="121" stopIfTrue="1">
      <formula>$F$5="Freelancer"</formula>
    </cfRule>
    <cfRule type="expression" dxfId="132" priority="122" stopIfTrue="1">
      <formula>$F$5="DTC Int. Staff"</formula>
    </cfRule>
  </conditionalFormatting>
  <conditionalFormatting sqref="G89 G87">
    <cfRule type="expression" dxfId="123" priority="111" stopIfTrue="1">
      <formula>#REF!="Freelancer"</formula>
    </cfRule>
    <cfRule type="expression" dxfId="122" priority="112" stopIfTrue="1">
      <formula>#REF!="DTC Int. Staff"</formula>
    </cfRule>
  </conditionalFormatting>
  <conditionalFormatting sqref="G89 G87">
    <cfRule type="expression" dxfId="121" priority="109" stopIfTrue="1">
      <formula>$F$5="Freelancer"</formula>
    </cfRule>
    <cfRule type="expression" dxfId="120" priority="110" stopIfTrue="1">
      <formula>$F$5="DTC Int. Staff"</formula>
    </cfRule>
  </conditionalFormatting>
  <conditionalFormatting sqref="G90 G88">
    <cfRule type="expression" dxfId="119" priority="107" stopIfTrue="1">
      <formula>#REF!="Freelancer"</formula>
    </cfRule>
    <cfRule type="expression" dxfId="118" priority="108" stopIfTrue="1">
      <formula>#REF!="DTC Int. Staff"</formula>
    </cfRule>
  </conditionalFormatting>
  <conditionalFormatting sqref="G90 G88">
    <cfRule type="expression" dxfId="117" priority="105" stopIfTrue="1">
      <formula>$F$5="Freelancer"</formula>
    </cfRule>
    <cfRule type="expression" dxfId="116" priority="106" stopIfTrue="1">
      <formula>$F$5="DTC Int. Staff"</formula>
    </cfRule>
  </conditionalFormatting>
  <conditionalFormatting sqref="G92">
    <cfRule type="expression" dxfId="107" priority="103" stopIfTrue="1">
      <formula>#REF!="Freelancer"</formula>
    </cfRule>
    <cfRule type="expression" dxfId="106" priority="104" stopIfTrue="1">
      <formula>#REF!="DTC Int. Staff"</formula>
    </cfRule>
  </conditionalFormatting>
  <conditionalFormatting sqref="G92">
    <cfRule type="expression" dxfId="105" priority="101" stopIfTrue="1">
      <formula>$F$5="Freelancer"</formula>
    </cfRule>
    <cfRule type="expression" dxfId="104" priority="102" stopIfTrue="1">
      <formula>$F$5="DTC Int. Staff"</formula>
    </cfRule>
  </conditionalFormatting>
  <conditionalFormatting sqref="G93">
    <cfRule type="expression" dxfId="103" priority="99" stopIfTrue="1">
      <formula>#REF!="Freelancer"</formula>
    </cfRule>
    <cfRule type="expression" dxfId="102" priority="100" stopIfTrue="1">
      <formula>#REF!="DTC Int. Staff"</formula>
    </cfRule>
  </conditionalFormatting>
  <conditionalFormatting sqref="G93">
    <cfRule type="expression" dxfId="101" priority="97" stopIfTrue="1">
      <formula>$F$5="Freelancer"</formula>
    </cfRule>
    <cfRule type="expression" dxfId="100" priority="98" stopIfTrue="1">
      <formula>$F$5="DTC Int. Staff"</formula>
    </cfRule>
  </conditionalFormatting>
  <conditionalFormatting sqref="G98">
    <cfRule type="expression" dxfId="99" priority="95" stopIfTrue="1">
      <formula>#REF!="Freelancer"</formula>
    </cfRule>
    <cfRule type="expression" dxfId="98" priority="96" stopIfTrue="1">
      <formula>#REF!="DTC Int. Staff"</formula>
    </cfRule>
  </conditionalFormatting>
  <conditionalFormatting sqref="G98">
    <cfRule type="expression" dxfId="97" priority="93" stopIfTrue="1">
      <formula>$F$5="Freelancer"</formula>
    </cfRule>
    <cfRule type="expression" dxfId="96" priority="94" stopIfTrue="1">
      <formula>$F$5="DTC Int. Staff"</formula>
    </cfRule>
  </conditionalFormatting>
  <conditionalFormatting sqref="G99">
    <cfRule type="expression" dxfId="95" priority="91" stopIfTrue="1">
      <formula>#REF!="Freelancer"</formula>
    </cfRule>
    <cfRule type="expression" dxfId="94" priority="92" stopIfTrue="1">
      <formula>#REF!="DTC Int. Staff"</formula>
    </cfRule>
  </conditionalFormatting>
  <conditionalFormatting sqref="G99">
    <cfRule type="expression" dxfId="93" priority="89" stopIfTrue="1">
      <formula>$F$5="Freelancer"</formula>
    </cfRule>
    <cfRule type="expression" dxfId="92" priority="90" stopIfTrue="1">
      <formula>$F$5="DTC Int. Staff"</formula>
    </cfRule>
  </conditionalFormatting>
  <conditionalFormatting sqref="G103">
    <cfRule type="expression" dxfId="91" priority="87" stopIfTrue="1">
      <formula>#REF!="Freelancer"</formula>
    </cfRule>
    <cfRule type="expression" dxfId="90" priority="88" stopIfTrue="1">
      <formula>#REF!="DTC Int. Staff"</formula>
    </cfRule>
  </conditionalFormatting>
  <conditionalFormatting sqref="G103">
    <cfRule type="expression" dxfId="89" priority="85" stopIfTrue="1">
      <formula>$F$5="Freelancer"</formula>
    </cfRule>
    <cfRule type="expression" dxfId="88" priority="86" stopIfTrue="1">
      <formula>$F$5="DTC Int. Staff"</formula>
    </cfRule>
  </conditionalFormatting>
  <conditionalFormatting sqref="G104">
    <cfRule type="expression" dxfId="87" priority="83" stopIfTrue="1">
      <formula>#REF!="Freelancer"</formula>
    </cfRule>
    <cfRule type="expression" dxfId="86" priority="84" stopIfTrue="1">
      <formula>#REF!="DTC Int. Staff"</formula>
    </cfRule>
  </conditionalFormatting>
  <conditionalFormatting sqref="G104">
    <cfRule type="expression" dxfId="85" priority="81" stopIfTrue="1">
      <formula>$F$5="Freelancer"</formula>
    </cfRule>
    <cfRule type="expression" dxfId="84" priority="82" stopIfTrue="1">
      <formula>$F$5="DTC Int. Staff"</formula>
    </cfRule>
  </conditionalFormatting>
  <conditionalFormatting sqref="G105">
    <cfRule type="expression" dxfId="83" priority="79" stopIfTrue="1">
      <formula>#REF!="Freelancer"</formula>
    </cfRule>
    <cfRule type="expression" dxfId="82" priority="80" stopIfTrue="1">
      <formula>#REF!="DTC Int. Staff"</formula>
    </cfRule>
  </conditionalFormatting>
  <conditionalFormatting sqref="G105">
    <cfRule type="expression" dxfId="81" priority="77" stopIfTrue="1">
      <formula>$F$5="Freelancer"</formula>
    </cfRule>
    <cfRule type="expression" dxfId="80" priority="78" stopIfTrue="1">
      <formula>$F$5="DTC Int. Staff"</formula>
    </cfRule>
  </conditionalFormatting>
  <conditionalFormatting sqref="G106">
    <cfRule type="expression" dxfId="79" priority="75" stopIfTrue="1">
      <formula>#REF!="Freelancer"</formula>
    </cfRule>
    <cfRule type="expression" dxfId="78" priority="76" stopIfTrue="1">
      <formula>#REF!="DTC Int. Staff"</formula>
    </cfRule>
  </conditionalFormatting>
  <conditionalFormatting sqref="G106">
    <cfRule type="expression" dxfId="77" priority="73" stopIfTrue="1">
      <formula>$F$5="Freelancer"</formula>
    </cfRule>
    <cfRule type="expression" dxfId="76" priority="74" stopIfTrue="1">
      <formula>$F$5="DTC Int. Staff"</formula>
    </cfRule>
  </conditionalFormatting>
  <conditionalFormatting sqref="G109">
    <cfRule type="expression" dxfId="75" priority="71" stopIfTrue="1">
      <formula>#REF!="Freelancer"</formula>
    </cfRule>
    <cfRule type="expression" dxfId="74" priority="72" stopIfTrue="1">
      <formula>#REF!="DTC Int. Staff"</formula>
    </cfRule>
  </conditionalFormatting>
  <conditionalFormatting sqref="G109">
    <cfRule type="expression" dxfId="73" priority="69" stopIfTrue="1">
      <formula>$F$5="Freelancer"</formula>
    </cfRule>
    <cfRule type="expression" dxfId="72" priority="70" stopIfTrue="1">
      <formula>$F$5="DTC Int. Staff"</formula>
    </cfRule>
  </conditionalFormatting>
  <conditionalFormatting sqref="G111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11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12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12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13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13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15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15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16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16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17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17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18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18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24 G122 G12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4 G122 G12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25 G123 G12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5 G123 G12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2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6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0">D12</f>
        <v>Fri</v>
      </c>
      <c r="E13" s="34">
        <f t="shared" si="0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Fri</v>
      </c>
      <c r="E14" s="34">
        <f t="shared" si="0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Fri</v>
      </c>
      <c r="E15" s="34">
        <f t="shared" si="0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1">D19</f>
        <v>Mo</v>
      </c>
      <c r="E20" s="34">
        <f t="shared" si="1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1"/>
        <v>Mo</v>
      </c>
      <c r="E21" s="34">
        <f t="shared" si="1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1"/>
        <v>Mo</v>
      </c>
      <c r="E22" s="34">
        <f t="shared" si="1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2">D24</f>
        <v>Tue</v>
      </c>
      <c r="E25" s="45">
        <f t="shared" si="2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Tue</v>
      </c>
      <c r="E26" s="45">
        <f t="shared" si="2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Tue</v>
      </c>
      <c r="E27" s="45">
        <f t="shared" si="2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3">D29</f>
        <v>Wed</v>
      </c>
      <c r="E30" s="34">
        <f t="shared" si="3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3"/>
        <v>Wed</v>
      </c>
      <c r="E31" s="34">
        <f t="shared" si="3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3"/>
        <v>Wed</v>
      </c>
      <c r="E32" s="34">
        <f t="shared" si="3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4">D34</f>
        <v>Thu</v>
      </c>
      <c r="E35" s="45">
        <f t="shared" si="4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Thu</v>
      </c>
      <c r="E36" s="45">
        <f t="shared" si="4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Thu</v>
      </c>
      <c r="E37" s="45">
        <f t="shared" si="4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Fri</v>
      </c>
      <c r="E39" s="34">
        <f t="shared" si="5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Fri</v>
      </c>
      <c r="E40" s="34">
        <f t="shared" si="5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Fri</v>
      </c>
      <c r="E41" s="34">
        <f t="shared" si="5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Fri</v>
      </c>
      <c r="E42" s="34">
        <f t="shared" si="5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6">D46</f>
        <v>Mo</v>
      </c>
      <c r="E47" s="34">
        <f t="shared" si="6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6"/>
        <v>Mo</v>
      </c>
      <c r="E48" s="34">
        <f t="shared" si="6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6"/>
        <v>Mo</v>
      </c>
      <c r="E49" s="34">
        <f t="shared" si="6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7">D50</f>
        <v>Tue</v>
      </c>
      <c r="E51" s="45">
        <f t="shared" si="7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7"/>
        <v>Tue</v>
      </c>
      <c r="E52" s="45">
        <f t="shared" si="7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7"/>
        <v>Tue</v>
      </c>
      <c r="E53" s="45">
        <f t="shared" si="7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7"/>
        <v>Tue</v>
      </c>
      <c r="E54" s="45">
        <f t="shared" si="7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8">D56</f>
        <v>Wed</v>
      </c>
      <c r="E57" s="34">
        <f t="shared" si="8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8"/>
        <v>Wed</v>
      </c>
      <c r="E58" s="34">
        <f t="shared" si="8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8"/>
        <v>Wed</v>
      </c>
      <c r="E59" s="34">
        <f t="shared" si="8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9">D61</f>
        <v>Thu</v>
      </c>
      <c r="E62" s="45">
        <f t="shared" si="9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9"/>
        <v>Thu</v>
      </c>
      <c r="E63" s="45">
        <f t="shared" si="9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Thu</v>
      </c>
      <c r="E64" s="45">
        <f t="shared" si="9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0">D66</f>
        <v>Fri</v>
      </c>
      <c r="E67" s="34">
        <f t="shared" si="10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Fri</v>
      </c>
      <c r="E68" s="34">
        <f t="shared" si="10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Fri</v>
      </c>
      <c r="E69" s="34">
        <f t="shared" si="10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1">D73</f>
        <v>Mo</v>
      </c>
      <c r="E74" s="34">
        <f t="shared" si="11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1"/>
        <v>Mo</v>
      </c>
      <c r="E75" s="34">
        <f t="shared" si="11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1"/>
        <v>Mo</v>
      </c>
      <c r="E76" s="34">
        <f t="shared" si="11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 t="shared" ref="D78:E81" si="12">D77</f>
        <v>Tue</v>
      </c>
      <c r="E78" s="45">
        <f t="shared" si="12"/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 t="shared" si="12"/>
        <v>Tue</v>
      </c>
      <c r="E79" s="45">
        <f t="shared" si="12"/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si="12"/>
        <v>Tue</v>
      </c>
      <c r="E80" s="45">
        <f t="shared" si="12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2"/>
        <v>Tue</v>
      </c>
      <c r="E81" s="45">
        <f t="shared" si="12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3">D83</f>
        <v>Wed</v>
      </c>
      <c r="E84" s="34">
        <f t="shared" si="13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Wed</v>
      </c>
      <c r="E85" s="34">
        <f t="shared" si="13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Wed</v>
      </c>
      <c r="E86" s="34">
        <f t="shared" si="13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4">D88</f>
        <v>Thu</v>
      </c>
      <c r="E89" s="45">
        <f t="shared" si="14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Thu</v>
      </c>
      <c r="E90" s="45">
        <f t="shared" si="14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Thu</v>
      </c>
      <c r="E91" s="45">
        <f t="shared" si="14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5">D93</f>
        <v>Fri</v>
      </c>
      <c r="E94" s="34">
        <f t="shared" si="15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Fri</v>
      </c>
      <c r="E95" s="34">
        <f t="shared" si="15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Fri</v>
      </c>
      <c r="E96" s="34">
        <f t="shared" si="15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Fri</v>
      </c>
      <c r="E97" s="34">
        <f t="shared" si="15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16">D101</f>
        <v>Mo</v>
      </c>
      <c r="E102" s="34">
        <f t="shared" si="16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16"/>
        <v>Mo</v>
      </c>
      <c r="E103" s="34">
        <f t="shared" si="16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16"/>
        <v>Mo</v>
      </c>
      <c r="E104" s="34">
        <f t="shared" si="16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17">D106</f>
        <v>Tue</v>
      </c>
      <c r="E107" s="45">
        <f t="shared" si="17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17"/>
        <v>Tue</v>
      </c>
      <c r="E108" s="45">
        <f t="shared" si="17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17"/>
        <v>Tue</v>
      </c>
      <c r="E109" s="45">
        <f t="shared" si="17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18">D111</f>
        <v>Wed</v>
      </c>
      <c r="E112" s="34">
        <f t="shared" si="18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18"/>
        <v>Wed</v>
      </c>
      <c r="E113" s="34">
        <f t="shared" si="18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18"/>
        <v>Wed</v>
      </c>
      <c r="E114" s="34">
        <f t="shared" si="18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19">D116</f>
        <v>Thu</v>
      </c>
      <c r="E117" s="45">
        <f t="shared" si="19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19"/>
        <v>Thu</v>
      </c>
      <c r="E118" s="45">
        <f t="shared" si="19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19"/>
        <v>Thu</v>
      </c>
      <c r="E119" s="45">
        <f t="shared" si="19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0">D121</f>
        <v>Fri</v>
      </c>
      <c r="E122" s="34">
        <f t="shared" si="20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0"/>
        <v>Fri</v>
      </c>
      <c r="E123" s="34">
        <f t="shared" si="20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0"/>
        <v>Fri</v>
      </c>
      <c r="E124" s="34">
        <f t="shared" si="20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284" priority="25" stopIfTrue="1">
      <formula>IF($A11=1,B11,)</formula>
    </cfRule>
    <cfRule type="expression" dxfId="283" priority="26" stopIfTrue="1">
      <formula>IF($A11="",B11,)</formula>
    </cfRule>
  </conditionalFormatting>
  <conditionalFormatting sqref="E11:E15">
    <cfRule type="expression" dxfId="282" priority="27" stopIfTrue="1">
      <formula>IF($A11="",B11,"")</formula>
    </cfRule>
  </conditionalFormatting>
  <conditionalFormatting sqref="E16:E124">
    <cfRule type="expression" dxfId="281" priority="28" stopIfTrue="1">
      <formula>IF($A16&lt;&gt;1,B16,"")</formula>
    </cfRule>
  </conditionalFormatting>
  <conditionalFormatting sqref="D11:D124">
    <cfRule type="expression" dxfId="280" priority="29" stopIfTrue="1">
      <formula>IF($A11="",B11,)</formula>
    </cfRule>
  </conditionalFormatting>
  <conditionalFormatting sqref="G11:G16 G82:G119 G18:G76">
    <cfRule type="expression" dxfId="279" priority="30" stopIfTrue="1">
      <formula>#REF!="Freelancer"</formula>
    </cfRule>
    <cfRule type="expression" dxfId="278" priority="31" stopIfTrue="1">
      <formula>#REF!="DTC Int. Staff"</formula>
    </cfRule>
  </conditionalFormatting>
  <conditionalFormatting sqref="G115:G119 G87:G104 G18:G22 G33:G49 G60:G76">
    <cfRule type="expression" dxfId="277" priority="23" stopIfTrue="1">
      <formula>$F$5="Freelancer"</formula>
    </cfRule>
    <cfRule type="expression" dxfId="276" priority="24" stopIfTrue="1">
      <formula>$F$5="DTC Int. Staff"</formula>
    </cfRule>
  </conditionalFormatting>
  <conditionalFormatting sqref="G16">
    <cfRule type="expression" dxfId="275" priority="21" stopIfTrue="1">
      <formula>#REF!="Freelancer"</formula>
    </cfRule>
    <cfRule type="expression" dxfId="274" priority="22" stopIfTrue="1">
      <formula>#REF!="DTC Int. Staff"</formula>
    </cfRule>
  </conditionalFormatting>
  <conditionalFormatting sqref="G16">
    <cfRule type="expression" dxfId="273" priority="19" stopIfTrue="1">
      <formula>$F$5="Freelancer"</formula>
    </cfRule>
    <cfRule type="expression" dxfId="272" priority="20" stopIfTrue="1">
      <formula>$F$5="DTC Int. Staff"</formula>
    </cfRule>
  </conditionalFormatting>
  <conditionalFormatting sqref="G17">
    <cfRule type="expression" dxfId="271" priority="17" stopIfTrue="1">
      <formula>#REF!="Freelancer"</formula>
    </cfRule>
    <cfRule type="expression" dxfId="270" priority="18" stopIfTrue="1">
      <formula>#REF!="DTC Int. Staff"</formula>
    </cfRule>
  </conditionalFormatting>
  <conditionalFormatting sqref="G17">
    <cfRule type="expression" dxfId="269" priority="15" stopIfTrue="1">
      <formula>$F$5="Freelancer"</formula>
    </cfRule>
    <cfRule type="expression" dxfId="268" priority="16" stopIfTrue="1">
      <formula>$F$5="DTC Int. Staff"</formula>
    </cfRule>
  </conditionalFormatting>
  <conditionalFormatting sqref="C126">
    <cfRule type="expression" dxfId="267" priority="12" stopIfTrue="1">
      <formula>IF($A126=1,B126,)</formula>
    </cfRule>
    <cfRule type="expression" dxfId="266" priority="13" stopIfTrue="1">
      <formula>IF($A126="",B126,)</formula>
    </cfRule>
  </conditionalFormatting>
  <conditionalFormatting sqref="D126">
    <cfRule type="expression" dxfId="265" priority="14" stopIfTrue="1">
      <formula>IF($A126="",B126,)</formula>
    </cfRule>
  </conditionalFormatting>
  <conditionalFormatting sqref="C125">
    <cfRule type="expression" dxfId="264" priority="9" stopIfTrue="1">
      <formula>IF($A125=1,B125,)</formula>
    </cfRule>
    <cfRule type="expression" dxfId="263" priority="10" stopIfTrue="1">
      <formula>IF($A125="",B125,)</formula>
    </cfRule>
  </conditionalFormatting>
  <conditionalFormatting sqref="D125">
    <cfRule type="expression" dxfId="262" priority="11" stopIfTrue="1">
      <formula>IF($A125="",B125,)</formula>
    </cfRule>
  </conditionalFormatting>
  <conditionalFormatting sqref="E125">
    <cfRule type="expression" dxfId="261" priority="8" stopIfTrue="1">
      <formula>IF($A125&lt;&gt;1,B125,"")</formula>
    </cfRule>
  </conditionalFormatting>
  <conditionalFormatting sqref="E126">
    <cfRule type="expression" dxfId="260" priority="7" stopIfTrue="1">
      <formula>IF($A126&lt;&gt;1,B126,"")</formula>
    </cfRule>
  </conditionalFormatting>
  <conditionalFormatting sqref="G55:G59">
    <cfRule type="expression" dxfId="259" priority="5" stopIfTrue="1">
      <formula>$F$5="Freelancer"</formula>
    </cfRule>
    <cfRule type="expression" dxfId="258" priority="6" stopIfTrue="1">
      <formula>$F$5="DTC Int. Staff"</formula>
    </cfRule>
  </conditionalFormatting>
  <conditionalFormatting sqref="G77:G81">
    <cfRule type="expression" dxfId="257" priority="3" stopIfTrue="1">
      <formula>#REF!="Freelancer"</formula>
    </cfRule>
    <cfRule type="expression" dxfId="256" priority="4" stopIfTrue="1">
      <formula>#REF!="DTC Int. Staff"</formula>
    </cfRule>
  </conditionalFormatting>
  <conditionalFormatting sqref="G77:G81">
    <cfRule type="expression" dxfId="255" priority="1" stopIfTrue="1">
      <formula>$F$5="Freelancer"</formula>
    </cfRule>
    <cfRule type="expression" dxfId="2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0">D12</f>
        <v>Mo</v>
      </c>
      <c r="E13" s="45">
        <f t="shared" si="0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0"/>
        <v>Mo</v>
      </c>
      <c r="E14" s="45">
        <f t="shared" si="0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0"/>
        <v>Mo</v>
      </c>
      <c r="E15" s="45">
        <f t="shared" si="0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1">D17</f>
        <v>Tue</v>
      </c>
      <c r="E18" s="34">
        <f t="shared" si="1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1"/>
        <v>Tue</v>
      </c>
      <c r="E19" s="34">
        <f t="shared" si="1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1"/>
        <v>Tue</v>
      </c>
      <c r="E20" s="34">
        <f t="shared" si="1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2">D22</f>
        <v>Wed</v>
      </c>
      <c r="E23" s="45">
        <f t="shared" si="2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2"/>
        <v>Wed</v>
      </c>
      <c r="E24" s="45">
        <f t="shared" si="2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2"/>
        <v>Wed</v>
      </c>
      <c r="E25" s="45">
        <f t="shared" si="2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3">D27</f>
        <v>Thu</v>
      </c>
      <c r="E28" s="34">
        <f t="shared" si="3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3"/>
        <v>Thu</v>
      </c>
      <c r="E29" s="34">
        <f t="shared" si="3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3"/>
        <v>Thu</v>
      </c>
      <c r="E30" s="34">
        <f t="shared" si="3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4">D32</f>
        <v>Fri</v>
      </c>
      <c r="E33" s="45">
        <f t="shared" si="4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4"/>
        <v>Fri</v>
      </c>
      <c r="E34" s="45">
        <f t="shared" si="4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4"/>
        <v>Fri</v>
      </c>
      <c r="E35" s="45">
        <f t="shared" si="4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Mo</v>
      </c>
      <c r="E39" s="34">
        <f t="shared" si="5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Mo</v>
      </c>
      <c r="E40" s="34">
        <f t="shared" si="5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Mo</v>
      </c>
      <c r="E41" s="34">
        <f t="shared" si="5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Mo</v>
      </c>
      <c r="E42" s="34">
        <f t="shared" si="5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6">D44</f>
        <v>Tue</v>
      </c>
      <c r="E45" s="45">
        <f t="shared" si="6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Tue</v>
      </c>
      <c r="E46" s="45">
        <f t="shared" si="6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Tue</v>
      </c>
      <c r="E47" s="45">
        <f t="shared" si="6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7">D49</f>
        <v>Wed</v>
      </c>
      <c r="E50" s="34">
        <f t="shared" si="7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Wed</v>
      </c>
      <c r="E51" s="34">
        <f t="shared" si="7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Wed</v>
      </c>
      <c r="E52" s="34">
        <f t="shared" si="7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8">D54</f>
        <v>Thu</v>
      </c>
      <c r="E55" s="45">
        <f t="shared" si="8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8"/>
        <v>Thu</v>
      </c>
      <c r="E56" s="45">
        <f t="shared" si="8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8"/>
        <v>Thu</v>
      </c>
      <c r="E57" s="45">
        <f t="shared" si="8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9">D58</f>
        <v>Fri</v>
      </c>
      <c r="E59" s="34">
        <f t="shared" si="9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9"/>
        <v>Fri</v>
      </c>
      <c r="E60" s="34">
        <f t="shared" si="9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9"/>
        <v>Fri</v>
      </c>
      <c r="E61" s="34">
        <f t="shared" si="9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9"/>
        <v>Fri</v>
      </c>
      <c r="E62" s="34">
        <f t="shared" si="9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7" t="str">
        <f>IF(B63=1,"Mo",IF(B63=2,"Tue",IF(B63=3,"Wed",IF(B63=4,"Thu",IF(B63=5,"Fri",IF(B63=6,"Sat",IF(B63=7,"Sun","")))))))</f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Mo</v>
      </c>
      <c r="E67" s="34">
        <f t="shared" si="10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Mo</v>
      </c>
      <c r="E68" s="34">
        <f t="shared" si="10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Mo</v>
      </c>
      <c r="E69" s="34">
        <f t="shared" si="10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1">D71</f>
        <v>Tue</v>
      </c>
      <c r="E72" s="45">
        <f t="shared" si="11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Tue</v>
      </c>
      <c r="E73" s="45">
        <f t="shared" si="11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Tue</v>
      </c>
      <c r="E74" s="45">
        <f t="shared" si="11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2">D76</f>
        <v>Wed</v>
      </c>
      <c r="E77" s="34">
        <f t="shared" si="12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Wed</v>
      </c>
      <c r="E78" s="34">
        <f t="shared" si="12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Wed</v>
      </c>
      <c r="E79" s="34">
        <f t="shared" si="12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3">D81</f>
        <v>Thu</v>
      </c>
      <c r="E82" s="45">
        <f t="shared" si="13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3"/>
        <v>Thu</v>
      </c>
      <c r="E83" s="45">
        <f t="shared" si="13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3"/>
        <v>Thu</v>
      </c>
      <c r="E84" s="45">
        <f t="shared" si="13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 t="shared" ref="D86:E89" si="14">D85</f>
        <v>Fri</v>
      </c>
      <c r="E86" s="34">
        <f t="shared" si="14"/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 t="shared" si="14"/>
        <v>Fri</v>
      </c>
      <c r="E87" s="34">
        <f t="shared" si="14"/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si="14"/>
        <v>Fri</v>
      </c>
      <c r="E88" s="34">
        <f t="shared" si="14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4"/>
        <v>Fri</v>
      </c>
      <c r="E89" s="34">
        <f t="shared" si="14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Mo</v>
      </c>
      <c r="E94" s="34">
        <f t="shared" si="15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Mo</v>
      </c>
      <c r="E95" s="34">
        <f t="shared" si="15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Mo</v>
      </c>
      <c r="E96" s="34">
        <f t="shared" si="15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Mo</v>
      </c>
      <c r="E97" s="34">
        <f t="shared" si="15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16">D99</f>
        <v>Tue</v>
      </c>
      <c r="E100" s="45">
        <f t="shared" si="16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Tue</v>
      </c>
      <c r="E101" s="45">
        <f t="shared" si="16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Tue</v>
      </c>
      <c r="E102" s="45">
        <f t="shared" si="16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17">D104</f>
        <v>Wed</v>
      </c>
      <c r="E105" s="34">
        <f t="shared" si="17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Wed</v>
      </c>
      <c r="E106" s="34">
        <f t="shared" si="17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Wed</v>
      </c>
      <c r="E107" s="34">
        <f t="shared" si="17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18">D109</f>
        <v>Thu</v>
      </c>
      <c r="E110" s="45">
        <f t="shared" si="18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18"/>
        <v>Thu</v>
      </c>
      <c r="E111" s="45">
        <f t="shared" si="18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18"/>
        <v>Thu</v>
      </c>
      <c r="E112" s="45">
        <f t="shared" si="18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19">D114</f>
        <v>Fri</v>
      </c>
      <c r="E115" s="34">
        <f t="shared" si="19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19"/>
        <v>Fri</v>
      </c>
      <c r="E116" s="34">
        <f t="shared" si="19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19"/>
        <v>Fri</v>
      </c>
      <c r="E117" s="34">
        <f t="shared" si="19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Mo</v>
      </c>
      <c r="E122" s="34">
        <f t="shared" si="20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Mo</v>
      </c>
      <c r="E123" s="34">
        <f t="shared" si="20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Mo</v>
      </c>
      <c r="E124" s="34">
        <f t="shared" si="20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1">D126</f>
        <v>Tue</v>
      </c>
      <c r="E127" s="96">
        <f t="shared" si="21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1"/>
        <v>Tue</v>
      </c>
      <c r="E128" s="96">
        <f t="shared" si="21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18" t="str">
        <f t="shared" si="21"/>
        <v>Tue</v>
      </c>
      <c r="E129" s="102">
        <f t="shared" si="21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>IF(OR(C130="f",C130="u",C130="F",C130="U"),"",IF(OR(B130=1,B130=2,B130=3,B130=4,B130=5),1,""))</f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53" priority="25" stopIfTrue="1">
      <formula>IF($A11=1,B11,)</formula>
    </cfRule>
    <cfRule type="expression" dxfId="252" priority="26" stopIfTrue="1">
      <formula>IF($A11="",B11,)</formula>
    </cfRule>
  </conditionalFormatting>
  <conditionalFormatting sqref="E11:E15">
    <cfRule type="expression" dxfId="251" priority="27" stopIfTrue="1">
      <formula>IF($A11="",B11,"")</formula>
    </cfRule>
  </conditionalFormatting>
  <conditionalFormatting sqref="E26:E124">
    <cfRule type="expression" dxfId="250" priority="28" stopIfTrue="1">
      <formula>IF($A26&lt;&gt;1,B26,"")</formula>
    </cfRule>
  </conditionalFormatting>
  <conditionalFormatting sqref="D11:D15 D26:D124">
    <cfRule type="expression" dxfId="249" priority="29" stopIfTrue="1">
      <formula>IF($A11="",B11,)</formula>
    </cfRule>
  </conditionalFormatting>
  <conditionalFormatting sqref="G11:G20 G26:G84 G90:G119">
    <cfRule type="expression" dxfId="248" priority="30" stopIfTrue="1">
      <formula>#REF!="Freelancer"</formula>
    </cfRule>
    <cfRule type="expression" dxfId="247" priority="31" stopIfTrue="1">
      <formula>#REF!="DTC Int. Staff"</formula>
    </cfRule>
  </conditionalFormatting>
  <conditionalFormatting sqref="G119 G26:G30 G37:G57 G64:G84 G91:G112">
    <cfRule type="expression" dxfId="246" priority="23" stopIfTrue="1">
      <formula>$F$5="Freelancer"</formula>
    </cfRule>
    <cfRule type="expression" dxfId="245" priority="24" stopIfTrue="1">
      <formula>$F$5="DTC Int. Staff"</formula>
    </cfRule>
  </conditionalFormatting>
  <conditionalFormatting sqref="G16:G20">
    <cfRule type="expression" dxfId="244" priority="21" stopIfTrue="1">
      <formula>#REF!="Freelancer"</formula>
    </cfRule>
    <cfRule type="expression" dxfId="243" priority="22" stopIfTrue="1">
      <formula>#REF!="DTC Int. Staff"</formula>
    </cfRule>
  </conditionalFormatting>
  <conditionalFormatting sqref="G16:G20">
    <cfRule type="expression" dxfId="242" priority="19" stopIfTrue="1">
      <formula>$F$5="Freelancer"</formula>
    </cfRule>
    <cfRule type="expression" dxfId="241" priority="20" stopIfTrue="1">
      <formula>$F$5="DTC Int. Staff"</formula>
    </cfRule>
  </conditionalFormatting>
  <conditionalFormatting sqref="G21:G25">
    <cfRule type="expression" dxfId="240" priority="17" stopIfTrue="1">
      <formula>#REF!="Freelancer"</formula>
    </cfRule>
    <cfRule type="expression" dxfId="239" priority="18" stopIfTrue="1">
      <formula>#REF!="DTC Int. Staff"</formula>
    </cfRule>
  </conditionalFormatting>
  <conditionalFormatting sqref="G21:G25">
    <cfRule type="expression" dxfId="238" priority="15" stopIfTrue="1">
      <formula>$F$5="Freelancer"</formula>
    </cfRule>
    <cfRule type="expression" dxfId="237" priority="16" stopIfTrue="1">
      <formula>$F$5="DTC Int. Staff"</formula>
    </cfRule>
  </conditionalFormatting>
  <conditionalFormatting sqref="C125:C129">
    <cfRule type="expression" dxfId="236" priority="12" stopIfTrue="1">
      <formula>IF($A125=1,B125,)</formula>
    </cfRule>
    <cfRule type="expression" dxfId="235" priority="13" stopIfTrue="1">
      <formula>IF($A125="",B125,)</formula>
    </cfRule>
  </conditionalFormatting>
  <conditionalFormatting sqref="D125:D129">
    <cfRule type="expression" dxfId="234" priority="14" stopIfTrue="1">
      <formula>IF($A125="",B125,)</formula>
    </cfRule>
  </conditionalFormatting>
  <conditionalFormatting sqref="E125:E129">
    <cfRule type="expression" dxfId="233" priority="11" stopIfTrue="1">
      <formula>IF($A125&lt;&gt;1,B125,"")</formula>
    </cfRule>
  </conditionalFormatting>
  <conditionalFormatting sqref="G63">
    <cfRule type="expression" dxfId="232" priority="9" stopIfTrue="1">
      <formula>$F$5="Freelancer"</formula>
    </cfRule>
    <cfRule type="expression" dxfId="231" priority="10" stopIfTrue="1">
      <formula>$F$5="DTC Int. Staff"</formula>
    </cfRule>
  </conditionalFormatting>
  <conditionalFormatting sqref="G85:G89">
    <cfRule type="expression" dxfId="230" priority="7" stopIfTrue="1">
      <formula>#REF!="Freelancer"</formula>
    </cfRule>
    <cfRule type="expression" dxfId="229" priority="8" stopIfTrue="1">
      <formula>#REF!="DTC Int. Staff"</formula>
    </cfRule>
  </conditionalFormatting>
  <conditionalFormatting sqref="G85:G89">
    <cfRule type="expression" dxfId="228" priority="5" stopIfTrue="1">
      <formula>$F$5="Freelancer"</formula>
    </cfRule>
    <cfRule type="expression" dxfId="227" priority="6" stopIfTrue="1">
      <formula>$F$5="DTC Int. Staff"</formula>
    </cfRule>
  </conditionalFormatting>
  <conditionalFormatting sqref="E17:E20">
    <cfRule type="expression" dxfId="226" priority="3" stopIfTrue="1">
      <formula>IF($A17="",B17,"")</formula>
    </cfRule>
  </conditionalFormatting>
  <conditionalFormatting sqref="D17:D20">
    <cfRule type="expression" dxfId="225" priority="4" stopIfTrue="1">
      <formula>IF($A17="",B17,)</formula>
    </cfRule>
  </conditionalFormatting>
  <conditionalFormatting sqref="E22:E25">
    <cfRule type="expression" dxfId="224" priority="1" stopIfTrue="1">
      <formula>IF($A22="",B22,"")</formula>
    </cfRule>
  </conditionalFormatting>
  <conditionalFormatting sqref="D22:D25">
    <cfRule type="expression" dxfId="22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0">D12</f>
        <v>Wed</v>
      </c>
      <c r="E13" s="34">
        <f t="shared" si="0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0"/>
        <v>Wed</v>
      </c>
      <c r="E14" s="34">
        <f t="shared" si="0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0"/>
        <v>Wed</v>
      </c>
      <c r="E15" s="34">
        <f t="shared" si="0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1">D17</f>
        <v>Thu</v>
      </c>
      <c r="E18" s="45">
        <f t="shared" si="1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1"/>
        <v>Thu</v>
      </c>
      <c r="E19" s="45">
        <f t="shared" si="1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Thu</v>
      </c>
      <c r="E20" s="45">
        <f t="shared" si="1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2">D22</f>
        <v>Fri</v>
      </c>
      <c r="E23" s="34">
        <f t="shared" si="2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2"/>
        <v>Fri</v>
      </c>
      <c r="E24" s="34">
        <f t="shared" si="2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2"/>
        <v>Fri</v>
      </c>
      <c r="E25" s="34">
        <f t="shared" si="2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3">D29</f>
        <v>Mo</v>
      </c>
      <c r="E30" s="34">
        <f t="shared" si="3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3"/>
        <v>Mo</v>
      </c>
      <c r="E31" s="34">
        <f t="shared" si="3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3"/>
        <v>Mo</v>
      </c>
      <c r="E32" s="34">
        <f t="shared" si="3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4">D34</f>
        <v>Tue</v>
      </c>
      <c r="E35" s="45">
        <f t="shared" si="4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4"/>
        <v>Tue</v>
      </c>
      <c r="E36" s="45">
        <f t="shared" si="4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4"/>
        <v>Tue</v>
      </c>
      <c r="E37" s="45">
        <f t="shared" si="4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Wed</v>
      </c>
      <c r="E39" s="34">
        <f t="shared" si="5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Wed</v>
      </c>
      <c r="E40" s="34">
        <f t="shared" si="5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Wed</v>
      </c>
      <c r="E41" s="34">
        <f t="shared" si="5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Wed</v>
      </c>
      <c r="E42" s="34">
        <f t="shared" si="5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6">D44</f>
        <v>Thu</v>
      </c>
      <c r="E45" s="45">
        <f t="shared" si="6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Thu</v>
      </c>
      <c r="E46" s="45">
        <f t="shared" si="6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Thu</v>
      </c>
      <c r="E47" s="45">
        <f t="shared" si="6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7">D49</f>
        <v>Fri</v>
      </c>
      <c r="E50" s="34">
        <f t="shared" si="7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Fri</v>
      </c>
      <c r="E51" s="34">
        <f t="shared" si="7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Fri</v>
      </c>
      <c r="E52" s="34">
        <f t="shared" si="7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">
      <c r="A54" s="108" t="str">
        <f>IF(OR(C54="f",C54="u",C54="F",C54="U"),"",IF(OR(B54=1,B54=2,B54=3,B54=4,B54=5),1,""))</f>
        <v/>
      </c>
      <c r="B54" s="109">
        <f>WEEKDAY(E54,2)</f>
        <v>7</v>
      </c>
      <c r="C54" s="110"/>
      <c r="D54" s="77" t="str">
        <f>IF(B54=1,"Mo",IF(B54=2,"Tue",IF(B54=3,"Wed",IF(B54=4,"Thu",IF(B54=5,"Fri",IF(B54=6,"Sat",IF(B54=7,"Sun","")))))))</f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8">D56</f>
        <v>Mo</v>
      </c>
      <c r="E57" s="34">
        <f t="shared" si="8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8"/>
        <v>Mo</v>
      </c>
      <c r="E58" s="34">
        <f t="shared" si="8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8"/>
        <v>Mo</v>
      </c>
      <c r="E59" s="34">
        <f t="shared" si="8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9">D61</f>
        <v>Tue</v>
      </c>
      <c r="E62" s="45">
        <f t="shared" si="9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9"/>
        <v>Tue</v>
      </c>
      <c r="E63" s="45">
        <f t="shared" si="9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9"/>
        <v>Tue</v>
      </c>
      <c r="E64" s="45">
        <f t="shared" si="9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Wed</v>
      </c>
      <c r="E67" s="34">
        <f t="shared" si="10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Wed</v>
      </c>
      <c r="E68" s="34">
        <f t="shared" si="10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Wed</v>
      </c>
      <c r="E69" s="34">
        <f t="shared" si="10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1">D71</f>
        <v>Thu</v>
      </c>
      <c r="E72" s="45">
        <f t="shared" si="11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Thu</v>
      </c>
      <c r="E73" s="45">
        <f t="shared" si="11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Thu</v>
      </c>
      <c r="E74" s="45">
        <f t="shared" si="11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2">D76</f>
        <v>Fri</v>
      </c>
      <c r="E77" s="34">
        <f t="shared" si="12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Fri</v>
      </c>
      <c r="E78" s="34">
        <f t="shared" si="12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Fri</v>
      </c>
      <c r="E79" s="34">
        <f t="shared" si="12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3">D83</f>
        <v>Mo</v>
      </c>
      <c r="E84" s="34">
        <f t="shared" si="13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3"/>
        <v>Mo</v>
      </c>
      <c r="E85" s="34">
        <f t="shared" si="13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3"/>
        <v>Mo</v>
      </c>
      <c r="E86" s="34">
        <f t="shared" si="13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4">D88</f>
        <v>Tue</v>
      </c>
      <c r="E89" s="45">
        <f t="shared" si="14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4"/>
        <v>Tue</v>
      </c>
      <c r="E90" s="45">
        <f t="shared" si="14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4"/>
        <v>Tue</v>
      </c>
      <c r="E91" s="45">
        <f t="shared" si="14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Wed</v>
      </c>
      <c r="E94" s="34">
        <f t="shared" si="15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Wed</v>
      </c>
      <c r="E95" s="34">
        <f t="shared" si="15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Wed</v>
      </c>
      <c r="E96" s="34">
        <f t="shared" si="15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Wed</v>
      </c>
      <c r="E97" s="34">
        <f t="shared" si="15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16">D99</f>
        <v>Thu</v>
      </c>
      <c r="E100" s="45">
        <f t="shared" si="16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Thu</v>
      </c>
      <c r="E101" s="45">
        <f t="shared" si="16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Thu</v>
      </c>
      <c r="E102" s="45">
        <f t="shared" si="16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17">D104</f>
        <v>Fri</v>
      </c>
      <c r="E105" s="34">
        <f t="shared" si="17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Fri</v>
      </c>
      <c r="E106" s="34">
        <f t="shared" si="17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Fri</v>
      </c>
      <c r="E107" s="34">
        <f t="shared" si="17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">
      <c r="A109" s="108" t="str">
        <f>IF(OR(C109="f",C109="u",C109="F",C109="U"),"",IF(OR(B109=1,B109=2,B109=3,B109=4,B109=5),1,""))</f>
        <v/>
      </c>
      <c r="B109" s="109">
        <f>WEEKDAY(E109,2)</f>
        <v>7</v>
      </c>
      <c r="C109" s="110"/>
      <c r="D109" s="77" t="str">
        <f>IF(B109=1,"Mo",IF(B109=2,"Tue",IF(B109=3,"Wed",IF(B109=4,"Thu",IF(B109=5,"Fri",IF(B109=6,"Sat",IF(B109=7,"Sun","")))))))</f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18">D111</f>
        <v>Mo</v>
      </c>
      <c r="E112" s="34">
        <f t="shared" si="18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18"/>
        <v>Mo</v>
      </c>
      <c r="E113" s="34">
        <f t="shared" si="18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18"/>
        <v>Mo</v>
      </c>
      <c r="E114" s="34">
        <f t="shared" si="18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19">D116</f>
        <v>Tue</v>
      </c>
      <c r="E117" s="45">
        <f t="shared" si="19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19"/>
        <v>Tue</v>
      </c>
      <c r="E118" s="45">
        <f t="shared" si="19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19"/>
        <v>Tue</v>
      </c>
      <c r="E119" s="45">
        <f t="shared" si="19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Wed</v>
      </c>
      <c r="E122" s="34">
        <f t="shared" si="20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Wed</v>
      </c>
      <c r="E123" s="34">
        <f t="shared" si="20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Wed</v>
      </c>
      <c r="E124" s="34">
        <f t="shared" si="20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1">D126</f>
        <v>Thu</v>
      </c>
      <c r="E127" s="96">
        <f t="shared" si="21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1"/>
        <v>Thu</v>
      </c>
      <c r="E128" s="96">
        <f t="shared" si="21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6"/>
      <c r="D129" s="95" t="str">
        <f t="shared" si="21"/>
        <v>Thu</v>
      </c>
      <c r="E129" s="96">
        <f t="shared" si="21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6"/>
      <c r="D131" s="95" t="str">
        <f t="shared" ref="D131:E134" si="22">D130</f>
        <v>Fri</v>
      </c>
      <c r="E131" s="96">
        <f t="shared" si="22"/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6"/>
      <c r="D132" s="95" t="str">
        <f t="shared" si="22"/>
        <v>Fri</v>
      </c>
      <c r="E132" s="96">
        <f t="shared" si="22"/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6"/>
      <c r="D133" s="95" t="str">
        <f t="shared" si="22"/>
        <v>Fri</v>
      </c>
      <c r="E133" s="96">
        <f t="shared" si="22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18" t="str">
        <f t="shared" si="22"/>
        <v>Fri</v>
      </c>
      <c r="E134" s="102">
        <f t="shared" si="22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22" priority="21" stopIfTrue="1">
      <formula>IF($A11=1,B11,)</formula>
    </cfRule>
    <cfRule type="expression" dxfId="221" priority="22" stopIfTrue="1">
      <formula>IF($A11="",B11,)</formula>
    </cfRule>
  </conditionalFormatting>
  <conditionalFormatting sqref="E11:E15">
    <cfRule type="expression" dxfId="220" priority="23" stopIfTrue="1">
      <formula>IF($A11="",B11,"")</formula>
    </cfRule>
  </conditionalFormatting>
  <conditionalFormatting sqref="E16:E124">
    <cfRule type="expression" dxfId="219" priority="24" stopIfTrue="1">
      <formula>IF($A16&lt;&gt;1,B16,"")</formula>
    </cfRule>
  </conditionalFormatting>
  <conditionalFormatting sqref="D11:D124">
    <cfRule type="expression" dxfId="218" priority="25" stopIfTrue="1">
      <formula>IF($A11="",B11,)</formula>
    </cfRule>
  </conditionalFormatting>
  <conditionalFormatting sqref="G11:G20 G26:G80 G82:G119">
    <cfRule type="expression" dxfId="217" priority="26" stopIfTrue="1">
      <formula>#REF!="Freelancer"</formula>
    </cfRule>
    <cfRule type="expression" dxfId="216" priority="27" stopIfTrue="1">
      <formula>#REF!="DTC Int. Staff"</formula>
    </cfRule>
  </conditionalFormatting>
  <conditionalFormatting sqref="G115:G119 G87:G108 G26 G33:G53 G60:G80">
    <cfRule type="expression" dxfId="215" priority="19" stopIfTrue="1">
      <formula>$F$5="Freelancer"</formula>
    </cfRule>
    <cfRule type="expression" dxfId="214" priority="20" stopIfTrue="1">
      <formula>$F$5="DTC Int. Staff"</formula>
    </cfRule>
  </conditionalFormatting>
  <conditionalFormatting sqref="G16:G20">
    <cfRule type="expression" dxfId="213" priority="17" stopIfTrue="1">
      <formula>#REF!="Freelancer"</formula>
    </cfRule>
    <cfRule type="expression" dxfId="212" priority="18" stopIfTrue="1">
      <formula>#REF!="DTC Int. Staff"</formula>
    </cfRule>
  </conditionalFormatting>
  <conditionalFormatting sqref="G16:G20">
    <cfRule type="expression" dxfId="211" priority="15" stopIfTrue="1">
      <formula>$F$5="Freelancer"</formula>
    </cfRule>
    <cfRule type="expression" dxfId="210" priority="16" stopIfTrue="1">
      <formula>$F$5="DTC Int. Staff"</formula>
    </cfRule>
  </conditionalFormatting>
  <conditionalFormatting sqref="G21:G25">
    <cfRule type="expression" dxfId="209" priority="13" stopIfTrue="1">
      <formula>#REF!="Freelancer"</formula>
    </cfRule>
    <cfRule type="expression" dxfId="208" priority="14" stopIfTrue="1">
      <formula>#REF!="DTC Int. Staff"</formula>
    </cfRule>
  </conditionalFormatting>
  <conditionalFormatting sqref="G21:G25">
    <cfRule type="expression" dxfId="207" priority="11" stopIfTrue="1">
      <formula>$F$5="Freelancer"</formula>
    </cfRule>
    <cfRule type="expression" dxfId="206" priority="12" stopIfTrue="1">
      <formula>$F$5="DTC Int. Staff"</formula>
    </cfRule>
  </conditionalFormatting>
  <conditionalFormatting sqref="C125:C134">
    <cfRule type="expression" dxfId="205" priority="8" stopIfTrue="1">
      <formula>IF($A125=1,B125,)</formula>
    </cfRule>
    <cfRule type="expression" dxfId="204" priority="9" stopIfTrue="1">
      <formula>IF($A125="",B125,)</formula>
    </cfRule>
  </conditionalFormatting>
  <conditionalFormatting sqref="D125:D134">
    <cfRule type="expression" dxfId="203" priority="10" stopIfTrue="1">
      <formula>IF($A125="",B125,)</formula>
    </cfRule>
  </conditionalFormatting>
  <conditionalFormatting sqref="E125:E134">
    <cfRule type="expression" dxfId="202" priority="7" stopIfTrue="1">
      <formula>IF($A125&lt;&gt;1,B125,"")</formula>
    </cfRule>
  </conditionalFormatting>
  <conditionalFormatting sqref="G55:G59">
    <cfRule type="expression" dxfId="201" priority="5" stopIfTrue="1">
      <formula>$F$5="Freelancer"</formula>
    </cfRule>
    <cfRule type="expression" dxfId="200" priority="6" stopIfTrue="1">
      <formula>$F$5="DTC Int. Staff"</formula>
    </cfRule>
  </conditionalFormatting>
  <conditionalFormatting sqref="G81">
    <cfRule type="expression" dxfId="199" priority="3" stopIfTrue="1">
      <formula>#REF!="Freelancer"</formula>
    </cfRule>
    <cfRule type="expression" dxfId="198" priority="4" stopIfTrue="1">
      <formula>#REF!="DTC Int. Staff"</formula>
    </cfRule>
  </conditionalFormatting>
  <conditionalFormatting sqref="G81">
    <cfRule type="expression" dxfId="197" priority="1" stopIfTrue="1">
      <formula>$F$5="Freelancer"</formula>
    </cfRule>
    <cfRule type="expression" dxfId="1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 t="shared" ref="D12:E15" si="0">D11</f>
        <v>Fri</v>
      </c>
      <c r="E12" s="34">
        <f t="shared" si="0"/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si="0"/>
        <v>Fri</v>
      </c>
      <c r="E13" s="34">
        <f t="shared" si="0"/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Fri</v>
      </c>
      <c r="E14" s="34">
        <f t="shared" si="0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Fri</v>
      </c>
      <c r="E15" s="34">
        <f t="shared" si="0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 t="shared" ref="D19:E22" si="1">D18</f>
        <v>Mo</v>
      </c>
      <c r="E19" s="34">
        <f t="shared" si="1"/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si="1"/>
        <v>Mo</v>
      </c>
      <c r="E20" s="34">
        <f t="shared" si="1"/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1"/>
        <v>Mo</v>
      </c>
      <c r="E21" s="34">
        <f t="shared" si="1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1"/>
        <v>Mo</v>
      </c>
      <c r="E22" s="34">
        <f t="shared" si="1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 t="shared" ref="D24:E27" si="2">D23</f>
        <v>Tue</v>
      </c>
      <c r="E24" s="45">
        <f t="shared" si="2"/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si="2"/>
        <v>Tue</v>
      </c>
      <c r="E25" s="45">
        <f t="shared" si="2"/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Tue</v>
      </c>
      <c r="E26" s="45">
        <f t="shared" si="2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Tue</v>
      </c>
      <c r="E27" s="45">
        <f t="shared" si="2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 t="shared" ref="D29:E32" si="3">D28</f>
        <v>Wed</v>
      </c>
      <c r="E29" s="34">
        <f t="shared" si="3"/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si="3"/>
        <v>Wed</v>
      </c>
      <c r="E30" s="34">
        <f t="shared" si="3"/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3"/>
        <v>Wed</v>
      </c>
      <c r="E31" s="34">
        <f t="shared" si="3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3"/>
        <v>Wed</v>
      </c>
      <c r="E32" s="34">
        <f t="shared" si="3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 t="shared" ref="D34:E37" si="4">D33</f>
        <v>Thu</v>
      </c>
      <c r="E34" s="45">
        <f t="shared" si="4"/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si="4"/>
        <v>Thu</v>
      </c>
      <c r="E35" s="45">
        <f t="shared" si="4"/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Thu</v>
      </c>
      <c r="E36" s="45">
        <f t="shared" si="4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Thu</v>
      </c>
      <c r="E37" s="45">
        <f t="shared" si="4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Fri</v>
      </c>
      <c r="E39" s="34">
        <f t="shared" si="5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Fri</v>
      </c>
      <c r="E40" s="34">
        <f t="shared" si="5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Fri</v>
      </c>
      <c r="E41" s="34">
        <f t="shared" si="5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Fri</v>
      </c>
      <c r="E42" s="34">
        <f t="shared" si="5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 t="shared" ref="D46:E49" si="6">D45</f>
        <v>Mo</v>
      </c>
      <c r="E46" s="34">
        <f t="shared" si="6"/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si="6"/>
        <v>Mo</v>
      </c>
      <c r="E47" s="34">
        <f t="shared" si="6"/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6"/>
        <v>Mo</v>
      </c>
      <c r="E48" s="34">
        <f t="shared" si="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6"/>
        <v>Mo</v>
      </c>
      <c r="E49" s="34">
        <f t="shared" si="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7">D50</f>
        <v>Tue</v>
      </c>
      <c r="E51" s="45">
        <f t="shared" si="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7"/>
        <v>Tue</v>
      </c>
      <c r="E52" s="45">
        <f t="shared" si="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7"/>
        <v>Tue</v>
      </c>
      <c r="E53" s="45">
        <f t="shared" si="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7"/>
        <v>Tue</v>
      </c>
      <c r="E54" s="45">
        <f t="shared" si="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 t="shared" ref="D56:E59" si="8">D55</f>
        <v>Wed</v>
      </c>
      <c r="E56" s="34">
        <f t="shared" si="8"/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si="8"/>
        <v>Wed</v>
      </c>
      <c r="E57" s="34">
        <f t="shared" si="8"/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8"/>
        <v>Wed</v>
      </c>
      <c r="E58" s="34">
        <f t="shared" si="8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8"/>
        <v>Wed</v>
      </c>
      <c r="E59" s="34">
        <f t="shared" si="8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 t="shared" ref="D61:E64" si="9">D60</f>
        <v>Thu</v>
      </c>
      <c r="E61" s="45">
        <f t="shared" si="9"/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si="9"/>
        <v>Thu</v>
      </c>
      <c r="E62" s="45">
        <f t="shared" si="9"/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9"/>
        <v>Thu</v>
      </c>
      <c r="E63" s="45">
        <f t="shared" si="9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Thu</v>
      </c>
      <c r="E64" s="45">
        <f t="shared" si="9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 t="shared" ref="D66:E69" si="10">D65</f>
        <v>Fri</v>
      </c>
      <c r="E66" s="34">
        <f t="shared" si="10"/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si="10"/>
        <v>Fri</v>
      </c>
      <c r="E67" s="34">
        <f t="shared" si="10"/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Fri</v>
      </c>
      <c r="E68" s="34">
        <f t="shared" si="10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Fri</v>
      </c>
      <c r="E69" s="34">
        <f t="shared" si="10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 t="shared" ref="D73:E76" si="11">D72</f>
        <v>Mo</v>
      </c>
      <c r="E73" s="34">
        <f t="shared" si="11"/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si="11"/>
        <v>Mo</v>
      </c>
      <c r="E74" s="34">
        <f t="shared" si="11"/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1"/>
        <v>Mo</v>
      </c>
      <c r="E75" s="34">
        <f t="shared" si="11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1"/>
        <v>Mo</v>
      </c>
      <c r="E76" s="34">
        <f t="shared" si="11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 t="shared" ref="D78:E81" si="12">D77</f>
        <v>Tue</v>
      </c>
      <c r="E78" s="45">
        <f t="shared" si="12"/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 t="shared" si="12"/>
        <v>Tue</v>
      </c>
      <c r="E79" s="45">
        <f t="shared" si="12"/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si="12"/>
        <v>Tue</v>
      </c>
      <c r="E80" s="45">
        <f t="shared" si="12"/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2"/>
        <v>Tue</v>
      </c>
      <c r="E81" s="45">
        <f t="shared" si="12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 t="shared" ref="D83:E86" si="13">D82</f>
        <v>Wed</v>
      </c>
      <c r="E83" s="34">
        <f t="shared" si="13"/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si="13"/>
        <v>Wed</v>
      </c>
      <c r="E84" s="34">
        <f t="shared" si="13"/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Wed</v>
      </c>
      <c r="E85" s="34">
        <f t="shared" si="13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Wed</v>
      </c>
      <c r="E86" s="34">
        <f t="shared" si="13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 t="shared" ref="D88:E91" si="14">D87</f>
        <v>Thu</v>
      </c>
      <c r="E88" s="45">
        <f t="shared" si="14"/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si="14"/>
        <v>Thu</v>
      </c>
      <c r="E89" s="45">
        <f t="shared" si="14"/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Thu</v>
      </c>
      <c r="E90" s="45">
        <f t="shared" si="14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Thu</v>
      </c>
      <c r="E91" s="45">
        <f t="shared" si="14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 t="shared" ref="D93:E97" si="15">D92</f>
        <v>Fri</v>
      </c>
      <c r="E93" s="34">
        <f t="shared" si="15"/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si="15"/>
        <v>Fri</v>
      </c>
      <c r="E94" s="34">
        <f t="shared" si="15"/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Fri</v>
      </c>
      <c r="E95" s="34">
        <f t="shared" si="15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Fri</v>
      </c>
      <c r="E96" s="34">
        <f t="shared" si="15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Fri</v>
      </c>
      <c r="E97" s="34">
        <f t="shared" si="15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 t="shared" ref="D101:E104" si="16">D100</f>
        <v>Mo</v>
      </c>
      <c r="E101" s="34">
        <f t="shared" si="16"/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si="16"/>
        <v>Mo</v>
      </c>
      <c r="E102" s="34">
        <f t="shared" si="16"/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16"/>
        <v>Mo</v>
      </c>
      <c r="E103" s="34">
        <f t="shared" si="16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16"/>
        <v>Mo</v>
      </c>
      <c r="E104" s="34">
        <f t="shared" si="16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 t="shared" ref="D106:E109" si="17">D105</f>
        <v>Tue</v>
      </c>
      <c r="E106" s="45">
        <f t="shared" si="17"/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si="17"/>
        <v>Tue</v>
      </c>
      <c r="E107" s="45">
        <f t="shared" si="17"/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17"/>
        <v>Tue</v>
      </c>
      <c r="E108" s="45">
        <f t="shared" si="1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17"/>
        <v>Tue</v>
      </c>
      <c r="E109" s="45">
        <f t="shared" si="1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 t="shared" ref="D111:E114" si="18">D110</f>
        <v>Wed</v>
      </c>
      <c r="E111" s="34">
        <f t="shared" si="18"/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si="18"/>
        <v>Wed</v>
      </c>
      <c r="E112" s="34">
        <f t="shared" si="18"/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18"/>
        <v>Wed</v>
      </c>
      <c r="E113" s="34">
        <f t="shared" si="18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18"/>
        <v>Wed</v>
      </c>
      <c r="E114" s="34">
        <f t="shared" si="18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 t="shared" ref="D116:E119" si="19">D115</f>
        <v>Thu</v>
      </c>
      <c r="E116" s="45">
        <f t="shared" si="19"/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si="19"/>
        <v>Thu</v>
      </c>
      <c r="E117" s="45">
        <f t="shared" si="19"/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19"/>
        <v>Thu</v>
      </c>
      <c r="E118" s="45">
        <f t="shared" si="19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19"/>
        <v>Thu</v>
      </c>
      <c r="E119" s="45">
        <f t="shared" si="19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 t="shared" ref="D121:E124" si="20">D120</f>
        <v>Fri</v>
      </c>
      <c r="E121" s="34">
        <f t="shared" si="20"/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si="20"/>
        <v>Fri</v>
      </c>
      <c r="E122" s="34">
        <f t="shared" si="20"/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0"/>
        <v>Fri</v>
      </c>
      <c r="E123" s="34">
        <f t="shared" si="20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0"/>
        <v>Fri</v>
      </c>
      <c r="E124" s="34">
        <f t="shared" si="20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566" priority="29" stopIfTrue="1">
      <formula>IF($A11=1,B11,)</formula>
    </cfRule>
    <cfRule type="expression" dxfId="565" priority="30" stopIfTrue="1">
      <formula>IF($A11="",B11,)</formula>
    </cfRule>
  </conditionalFormatting>
  <conditionalFormatting sqref="E11:E15">
    <cfRule type="expression" dxfId="564" priority="31" stopIfTrue="1">
      <formula>IF($A11="",B11,"")</formula>
    </cfRule>
  </conditionalFormatting>
  <conditionalFormatting sqref="E16:E124">
    <cfRule type="expression" dxfId="563" priority="32" stopIfTrue="1">
      <formula>IF($A16&lt;&gt;1,B16,"")</formula>
    </cfRule>
  </conditionalFormatting>
  <conditionalFormatting sqref="D11:D124">
    <cfRule type="expression" dxfId="562" priority="33" stopIfTrue="1">
      <formula>IF($A11="",B11,)</formula>
    </cfRule>
  </conditionalFormatting>
  <conditionalFormatting sqref="G11:G16 G82:G119 G18:G76">
    <cfRule type="expression" dxfId="561" priority="34" stopIfTrue="1">
      <formula>#REF!="Freelancer"</formula>
    </cfRule>
    <cfRule type="expression" dxfId="560" priority="35" stopIfTrue="1">
      <formula>#REF!="DTC Int. Staff"</formula>
    </cfRule>
  </conditionalFormatting>
  <conditionalFormatting sqref="G115:G119 G87:G104 G18:G22 G33:G49 G60:G76">
    <cfRule type="expression" dxfId="559" priority="27" stopIfTrue="1">
      <formula>$F$5="Freelancer"</formula>
    </cfRule>
    <cfRule type="expression" dxfId="558" priority="28" stopIfTrue="1">
      <formula>$F$5="DTC Int. Staff"</formula>
    </cfRule>
  </conditionalFormatting>
  <conditionalFormatting sqref="G16">
    <cfRule type="expression" dxfId="557" priority="25" stopIfTrue="1">
      <formula>#REF!="Freelancer"</formula>
    </cfRule>
    <cfRule type="expression" dxfId="556" priority="26" stopIfTrue="1">
      <formula>#REF!="DTC Int. Staff"</formula>
    </cfRule>
  </conditionalFormatting>
  <conditionalFormatting sqref="G16">
    <cfRule type="expression" dxfId="555" priority="23" stopIfTrue="1">
      <formula>$F$5="Freelancer"</formula>
    </cfRule>
    <cfRule type="expression" dxfId="554" priority="24" stopIfTrue="1">
      <formula>$F$5="DTC Int. Staff"</formula>
    </cfRule>
  </conditionalFormatting>
  <conditionalFormatting sqref="G17">
    <cfRule type="expression" dxfId="553" priority="21" stopIfTrue="1">
      <formula>#REF!="Freelancer"</formula>
    </cfRule>
    <cfRule type="expression" dxfId="552" priority="22" stopIfTrue="1">
      <formula>#REF!="DTC Int. Staff"</formula>
    </cfRule>
  </conditionalFormatting>
  <conditionalFormatting sqref="G17">
    <cfRule type="expression" dxfId="551" priority="19" stopIfTrue="1">
      <formula>$F$5="Freelancer"</formula>
    </cfRule>
    <cfRule type="expression" dxfId="550" priority="20" stopIfTrue="1">
      <formula>$F$5="DTC Int. Staff"</formula>
    </cfRule>
  </conditionalFormatting>
  <conditionalFormatting sqref="C126">
    <cfRule type="expression" dxfId="549" priority="16" stopIfTrue="1">
      <formula>IF($A126=1,B126,)</formula>
    </cfRule>
    <cfRule type="expression" dxfId="548" priority="17" stopIfTrue="1">
      <formula>IF($A126="",B126,)</formula>
    </cfRule>
  </conditionalFormatting>
  <conditionalFormatting sqref="D126">
    <cfRule type="expression" dxfId="547" priority="18" stopIfTrue="1">
      <formula>IF($A126="",B126,)</formula>
    </cfRule>
  </conditionalFormatting>
  <conditionalFormatting sqref="C125">
    <cfRule type="expression" dxfId="546" priority="13" stopIfTrue="1">
      <formula>IF($A125=1,B125,)</formula>
    </cfRule>
    <cfRule type="expression" dxfId="545" priority="14" stopIfTrue="1">
      <formula>IF($A125="",B125,)</formula>
    </cfRule>
  </conditionalFormatting>
  <conditionalFormatting sqref="D125">
    <cfRule type="expression" dxfId="544" priority="15" stopIfTrue="1">
      <formula>IF($A125="",B125,)</formula>
    </cfRule>
  </conditionalFormatting>
  <conditionalFormatting sqref="E125">
    <cfRule type="expression" dxfId="543" priority="12" stopIfTrue="1">
      <formula>IF($A125&lt;&gt;1,B125,"")</formula>
    </cfRule>
  </conditionalFormatting>
  <conditionalFormatting sqref="E126">
    <cfRule type="expression" dxfId="542" priority="11" stopIfTrue="1">
      <formula>IF($A126&lt;&gt;1,B126,"")</formula>
    </cfRule>
  </conditionalFormatting>
  <conditionalFormatting sqref="G55:G59">
    <cfRule type="expression" dxfId="541" priority="9" stopIfTrue="1">
      <formula>$F$5="Freelancer"</formula>
    </cfRule>
    <cfRule type="expression" dxfId="540" priority="10" stopIfTrue="1">
      <formula>$F$5="DTC Int. Staff"</formula>
    </cfRule>
  </conditionalFormatting>
  <conditionalFormatting sqref="G77:G81">
    <cfRule type="expression" dxfId="539" priority="7" stopIfTrue="1">
      <formula>#REF!="Freelancer"</formula>
    </cfRule>
    <cfRule type="expression" dxfId="538" priority="8" stopIfTrue="1">
      <formula>#REF!="DTC Int. Staff"</formula>
    </cfRule>
  </conditionalFormatting>
  <conditionalFormatting sqref="G77:G81">
    <cfRule type="expression" dxfId="537" priority="5" stopIfTrue="1">
      <formula>$F$5="Freelancer"</formula>
    </cfRule>
    <cfRule type="expression" dxfId="53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0">D12</f>
        <v>Mo</v>
      </c>
      <c r="E13" s="34">
        <f t="shared" si="0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Mo</v>
      </c>
      <c r="E14" s="34">
        <f t="shared" si="0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Mo</v>
      </c>
      <c r="E15" s="34">
        <f t="shared" si="0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 t="shared" ref="D17:E20" si="1">D16</f>
        <v>Tue</v>
      </c>
      <c r="E17" s="45">
        <f t="shared" si="1"/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si="1"/>
        <v>Tue</v>
      </c>
      <c r="E18" s="45">
        <f t="shared" si="1"/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1"/>
        <v>Tue</v>
      </c>
      <c r="E19" s="45">
        <f t="shared" si="1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1"/>
        <v>Tue</v>
      </c>
      <c r="E20" s="45">
        <f t="shared" si="1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ref="D22:E25" si="2">D21</f>
        <v>Wed</v>
      </c>
      <c r="E22" s="34">
        <f t="shared" si="2"/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si="2"/>
        <v>Wed</v>
      </c>
      <c r="E23" s="34">
        <f t="shared" si="2"/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2"/>
        <v>Wed</v>
      </c>
      <c r="E24" s="34">
        <f t="shared" si="2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2"/>
        <v>Wed</v>
      </c>
      <c r="E25" s="34">
        <f t="shared" si="2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4</v>
      </c>
      <c r="C26" s="40"/>
      <c r="D26" s="44" t="str">
        <f>IF(B26=1,"Mo",IF(B26=2,"Tue",IF(B26=3,"Wed",IF(B26=4,"Thu",IF(B26=5,"Fri",IF(B26=6,"Sat",IF(B26=7,"Sun","")))))))</f>
        <v>Thu</v>
      </c>
      <c r="E26" s="45">
        <f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3">D27</f>
        <v>Thu</v>
      </c>
      <c r="E28" s="45">
        <f t="shared" si="3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3"/>
        <v>Thu</v>
      </c>
      <c r="E29" s="45">
        <f t="shared" si="3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3"/>
        <v>Thu</v>
      </c>
      <c r="E30" s="45">
        <f t="shared" si="3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>IF(OR(C31="f",C31="u",C31="F",C31="U"),"",IF(OR(B31=1,B31=2,B31=3,B31=4,B31=5),1,""))</f>
        <v>1</v>
      </c>
      <c r="B31" s="8">
        <f>WEEKDAY(E31,2)</f>
        <v>5</v>
      </c>
      <c r="C31" s="40"/>
      <c r="D31" s="33" t="str">
        <f>IF(B31=1,"Mo",IF(B31=2,"Tue",IF(B31=3,"Wed",IF(B31=4,"Thu",IF(B31=5,"Fri",IF(B31=6,"Sat",IF(B31=7,"Sun","")))))))</f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4">D32</f>
        <v>Fri</v>
      </c>
      <c r="E33" s="34">
        <f t="shared" si="4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4"/>
        <v>Fri</v>
      </c>
      <c r="E34" s="34">
        <f t="shared" si="4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4"/>
        <v>Fri</v>
      </c>
      <c r="E35" s="34">
        <f t="shared" si="4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>IF(OR(C36="f",C36="u",C36="F",C36="U"),"",IF(OR(B36=1,B36=2,B36=3,B36=4,B36=5),1,""))</f>
        <v/>
      </c>
      <c r="B36" s="8">
        <f>WEEKDAY(E36,2)</f>
        <v>6</v>
      </c>
      <c r="C36" s="40"/>
      <c r="D36" s="33" t="str">
        <f>IF(B36=1,"Mo",IF(B36=2,"Tue",IF(B36=3,"Wed",IF(B36=4,"Thu",IF(B36=5,"Fri",IF(B36=6,"Sat",IF(B36=7,"Sun","")))))))</f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7</v>
      </c>
      <c r="C37" s="40"/>
      <c r="D37" s="44" t="str">
        <f>IF(B37=1,"Mo",IF(B37=2,"Tue",IF(B37=3,"Wed",IF(B37=4,"Thu",IF(B37=5,"Fri",IF(B37=6,"Sat",IF(B37=7,"Sun","")))))))</f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Mo</v>
      </c>
      <c r="E39" s="34">
        <f t="shared" si="5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Mo</v>
      </c>
      <c r="E40" s="34">
        <f t="shared" si="5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Mo</v>
      </c>
      <c r="E41" s="34">
        <f t="shared" si="5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Mo</v>
      </c>
      <c r="E42" s="34">
        <f t="shared" si="5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 t="shared" ref="D44:E47" si="6">D43</f>
        <v>Tue</v>
      </c>
      <c r="E44" s="45">
        <f t="shared" si="6"/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si="6"/>
        <v>Tue</v>
      </c>
      <c r="E45" s="45">
        <f t="shared" si="6"/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6"/>
        <v>Tue</v>
      </c>
      <c r="E46" s="45">
        <f t="shared" si="6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6"/>
        <v>Tue</v>
      </c>
      <c r="E47" s="45">
        <f t="shared" si="6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 t="shared" ref="D49:E52" si="7">D48</f>
        <v>Wed</v>
      </c>
      <c r="E49" s="34">
        <f t="shared" si="7"/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si="7"/>
        <v>Wed</v>
      </c>
      <c r="E50" s="34">
        <f t="shared" si="7"/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7"/>
        <v>Wed</v>
      </c>
      <c r="E51" s="34">
        <f t="shared" si="7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7"/>
        <v>Wed</v>
      </c>
      <c r="E52" s="34">
        <f t="shared" si="7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>IF(OR(C53="f",C53="u",C53="F",C53="U"),"",IF(OR(B53=1,B53=2,B53=3,B53=4,B53=5),1,""))</f>
        <v>1</v>
      </c>
      <c r="B53" s="8">
        <f>WEEKDAY(E53,2)</f>
        <v>4</v>
      </c>
      <c r="C53" s="40"/>
      <c r="D53" s="44" t="str">
        <f>IF(B53=1,"Mo",IF(B53=2,"Tue",IF(B53=3,"Wed",IF(B53=4,"Thu",IF(B53=5,"Fri",IF(B53=6,"Sat",IF(B53=7,"Sun","")))))))</f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8">D54</f>
        <v>Thu</v>
      </c>
      <c r="E55" s="45">
        <f t="shared" si="8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8"/>
        <v>Thu</v>
      </c>
      <c r="E56" s="45">
        <f t="shared" si="8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8"/>
        <v>Thu</v>
      </c>
      <c r="E57" s="45">
        <f t="shared" si="8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>IF(OR(C58="f",C58="u",C58="F",C58="U"),"",IF(OR(B58=1,B58=2,B58=3,B58=4,B58=5),1,""))</f>
        <v>1</v>
      </c>
      <c r="B58" s="8">
        <f>WEEKDAY(E58,2)</f>
        <v>5</v>
      </c>
      <c r="C58" s="40"/>
      <c r="D58" s="33" t="str">
        <f>IF(B58=1,"Mo",IF(B58=2,"Tue",IF(B58=3,"Wed",IF(B58=4,"Thu",IF(B58=5,"Fri",IF(B58=6,"Sat",IF(B58=7,"Sun","")))))))</f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9">D58</f>
        <v>Fri</v>
      </c>
      <c r="E59" s="34">
        <f t="shared" si="9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9"/>
        <v>Fri</v>
      </c>
      <c r="E60" s="34">
        <f t="shared" si="9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9"/>
        <v>Fri</v>
      </c>
      <c r="E61" s="34">
        <f t="shared" si="9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9"/>
        <v>Fri</v>
      </c>
      <c r="E62" s="34">
        <f t="shared" si="9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>IF(OR(C63="f",C63="u",C63="F",C63="U"),"",IF(OR(B63=1,B63=2,B63=3,B63=4,B63=5),1,""))</f>
        <v/>
      </c>
      <c r="B63" s="8">
        <f>WEEKDAY(E63,2)</f>
        <v>6</v>
      </c>
      <c r="C63" s="40"/>
      <c r="D63" s="33" t="str">
        <f>IF(B63=1,"Mo",IF(B63=2,"Tue",IF(B63=3,"Wed",IF(B63=4,"Thu",IF(B63=5,"Fri",IF(B63=6,"Sat",IF(B63=7,"Sun","")))))))</f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7</v>
      </c>
      <c r="C64" s="40"/>
      <c r="D64" s="44" t="str">
        <f>IF(B64=1,"Mo",IF(B64=2,"Tue",IF(B64=3,"Wed",IF(B64=4,"Thu",IF(B64=5,"Fri",IF(B64=6,"Sat",IF(B64=7,"Sun","")))))))</f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1</v>
      </c>
      <c r="C65" s="40"/>
      <c r="D65" s="33" t="str">
        <f>IF(B65=1,"Mo",IF(B65=2,"Tue",IF(B65=3,"Wed",IF(B65=4,"Thu",IF(B65=5,"Fri",IF(B65=6,"Sat",IF(B65=7,"Sun","")))))))</f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0">D66</f>
        <v>Mo</v>
      </c>
      <c r="E67" s="34">
        <f t="shared" si="10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Mo</v>
      </c>
      <c r="E68" s="34">
        <f t="shared" si="10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Mo</v>
      </c>
      <c r="E69" s="34">
        <f t="shared" si="10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2</v>
      </c>
      <c r="C70" s="40"/>
      <c r="D70" s="44" t="str">
        <f>IF(B70=1,"Mo",IF(B70=2,"Tue",IF(B70=3,"Wed",IF(B70=4,"Thu",IF(B70=5,"Fri",IF(B70=6,"Sat",IF(B70=7,"Sun","")))))))</f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 t="shared" ref="D71:E74" si="11">D70</f>
        <v>Tue</v>
      </c>
      <c r="E71" s="45">
        <f t="shared" si="11"/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si="11"/>
        <v>Tue</v>
      </c>
      <c r="E72" s="45">
        <f t="shared" si="11"/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1"/>
        <v>Tue</v>
      </c>
      <c r="E73" s="45">
        <f t="shared" si="11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1"/>
        <v>Tue</v>
      </c>
      <c r="E74" s="45">
        <f t="shared" si="11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3</v>
      </c>
      <c r="C75" s="40"/>
      <c r="D75" s="33" t="str">
        <f>IF(B75=1,"Mo",IF(B75=2,"Tue",IF(B75=3,"Wed",IF(B75=4,"Thu",IF(B75=5,"Fri",IF(B75=6,"Sat",IF(B75=7,"Sun","")))))))</f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ref="D76:E79" si="12">D75</f>
        <v>Wed</v>
      </c>
      <c r="E76" s="34">
        <f t="shared" si="12"/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si="12"/>
        <v>Wed</v>
      </c>
      <c r="E77" s="34">
        <f t="shared" si="12"/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12"/>
        <v>Wed</v>
      </c>
      <c r="E78" s="34">
        <f t="shared" si="1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12"/>
        <v>Wed</v>
      </c>
      <c r="E79" s="34">
        <f t="shared" si="1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4</v>
      </c>
      <c r="C80" s="40"/>
      <c r="D80" s="44" t="str">
        <f>IF(B80=1,"Mo",IF(B80=2,"Tue",IF(B80=3,"Wed",IF(B80=4,"Thu",IF(B80=5,"Fri",IF(B80=6,"Sat",IF(B80=7,"Sun","")))))))</f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13">D81</f>
        <v>Thu</v>
      </c>
      <c r="E82" s="45">
        <f t="shared" si="1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13"/>
        <v>Thu</v>
      </c>
      <c r="E83" s="45">
        <f t="shared" si="1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13"/>
        <v>Thu</v>
      </c>
      <c r="E84" s="45">
        <f t="shared" si="1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>IF(OR(C85="f",C85="u",C85="F",C85="U"),"",IF(OR(B85=1,B85=2,B85=3,B85=4,B85=5),1,""))</f>
        <v>1</v>
      </c>
      <c r="B85" s="8">
        <f>WEEKDAY(E85,2)</f>
        <v>5</v>
      </c>
      <c r="C85" s="40"/>
      <c r="D85" s="33" t="str">
        <f>IF(B85=1,"Mo",IF(B85=2,"Tue",IF(B85=3,"Wed",IF(B85=4,"Thu",IF(B85=5,"Fri",IF(B85=6,"Sat",IF(B85=7,"Sun","")))))))</f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 t="shared" ref="D86:E89" si="14">D85</f>
        <v>Fri</v>
      </c>
      <c r="E86" s="34">
        <f t="shared" si="14"/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 t="shared" si="14"/>
        <v>Fri</v>
      </c>
      <c r="E87" s="34">
        <f t="shared" si="14"/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si="14"/>
        <v>Fri</v>
      </c>
      <c r="E88" s="34">
        <f t="shared" si="1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14"/>
        <v>Fri</v>
      </c>
      <c r="E89" s="34">
        <f t="shared" si="1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>IF(OR(C90="f",C90="u",C90="F",C90="U"),"",IF(OR(B90=1,B90=2,B90=3,B90=4,B90=5),1,""))</f>
        <v/>
      </c>
      <c r="B90" s="8">
        <f>WEEKDAY(E90,2)</f>
        <v>6</v>
      </c>
      <c r="C90" s="40"/>
      <c r="D90" s="33" t="str">
        <f>IF(B90=1,"Mo",IF(B90=2,"Tue",IF(B90=3,"Wed",IF(B90=4,"Thu",IF(B90=5,"Fri",IF(B90=6,"Sat",IF(B90=7,"Sun","")))))))</f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7</v>
      </c>
      <c r="C91" s="40"/>
      <c r="D91" s="33" t="str">
        <f>IF(B91=1,"Mo",IF(B91=2,"Tue",IF(B91=3,"Wed",IF(B91=4,"Thu",IF(B91=5,"Fri",IF(B91=6,"Sat",IF(B91=7,"Sun","")))))))</f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1</v>
      </c>
      <c r="C92" s="40"/>
      <c r="D92" s="33" t="str">
        <f>IF(B92=1,"Mo",IF(B92=2,"Tue",IF(B92=3,"Wed",IF(B92=4,"Thu",IF(B92=5,"Fri",IF(B92=6,"Sat",IF(B92=7,"Sun","")))))))</f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5">D93</f>
        <v>Mo</v>
      </c>
      <c r="E94" s="34">
        <f t="shared" si="1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Mo</v>
      </c>
      <c r="E95" s="34">
        <f t="shared" si="1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Mo</v>
      </c>
      <c r="E96" s="34">
        <f t="shared" si="1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Mo</v>
      </c>
      <c r="E97" s="34">
        <f t="shared" si="1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40"/>
      <c r="D98" s="44" t="str">
        <f>IF(B98=1,"Mo",IF(B98=2,"Tue",IF(B98=3,"Wed",IF(B98=4,"Thu",IF(B98=5,"Fri",IF(B98=6,"Sat",IF(B98=7,"Sun","")))))))</f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 t="shared" ref="D99:E102" si="16">D98</f>
        <v>Tue</v>
      </c>
      <c r="E99" s="45">
        <f t="shared" si="16"/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si="16"/>
        <v>Tue</v>
      </c>
      <c r="E100" s="45">
        <f t="shared" si="16"/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16"/>
        <v>Tue</v>
      </c>
      <c r="E101" s="45">
        <f t="shared" si="16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16"/>
        <v>Tue</v>
      </c>
      <c r="E102" s="45">
        <f t="shared" si="16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40"/>
      <c r="D103" s="33" t="str">
        <f>IF(B103=1,"Mo",IF(B103=2,"Tue",IF(B103=3,"Wed",IF(B103=4,"Thu",IF(B103=5,"Fri",IF(B103=6,"Sat",IF(B103=7,"Sun","")))))))</f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ref="D104:E107" si="17">D103</f>
        <v>Wed</v>
      </c>
      <c r="E104" s="34">
        <f t="shared" si="17"/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si="17"/>
        <v>Wed</v>
      </c>
      <c r="E105" s="34">
        <f t="shared" si="17"/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17"/>
        <v>Wed</v>
      </c>
      <c r="E106" s="34">
        <f t="shared" si="17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17"/>
        <v>Wed</v>
      </c>
      <c r="E107" s="34">
        <f t="shared" si="17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40"/>
      <c r="D108" s="44" t="str">
        <f>IF(B108=1,"Mo",IF(B108=2,"Tue",IF(B108=3,"Wed",IF(B108=4,"Thu",IF(B108=5,"Fri",IF(B108=6,"Sat",IF(B108=7,"Sun","")))))))</f>
        <v>Thu</v>
      </c>
      <c r="E108" s="45">
        <f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18">D109</f>
        <v>Thu</v>
      </c>
      <c r="E110" s="45">
        <f t="shared" si="18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18"/>
        <v>Thu</v>
      </c>
      <c r="E111" s="45">
        <f t="shared" si="18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18"/>
        <v>Thu</v>
      </c>
      <c r="E112" s="45">
        <f t="shared" si="18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40"/>
      <c r="D113" s="33" t="str">
        <f>IF(B113=1,"Mo",IF(B113=2,"Tue",IF(B113=3,"Wed",IF(B113=4,"Thu",IF(B113=5,"Fri",IF(B113=6,"Sat",IF(B113=7,"Sun","")))))))</f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19">D114</f>
        <v>Fri</v>
      </c>
      <c r="E115" s="34">
        <f t="shared" si="19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19"/>
        <v>Fri</v>
      </c>
      <c r="E116" s="34">
        <f t="shared" si="19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19"/>
        <v>Fri</v>
      </c>
      <c r="E117" s="34">
        <f t="shared" si="19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40"/>
      <c r="D118" s="33" t="str">
        <f>IF(B118=1,"Mo",IF(B118=2,"Tue",IF(B118=3,"Wed",IF(B118=4,"Thu",IF(B118=5,"Fri",IF(B118=6,"Sat",IF(B118=7,"Sun","")))))))</f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WEEKDAY(E119,2)</f>
        <v>7</v>
      </c>
      <c r="C119" s="40"/>
      <c r="D119" s="44" t="str">
        <f>IF(B119=1,"Mo",IF(B119=2,"Tue",IF(B119=3,"Wed",IF(B119=4,"Thu",IF(B119=5,"Fri",IF(B119=6,"Sat",IF(B119=7,"Sun","")))))))</f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535" priority="42" stopIfTrue="1">
      <formula>IF($A11=1,B11,)</formula>
    </cfRule>
    <cfRule type="expression" dxfId="534" priority="43" stopIfTrue="1">
      <formula>IF($A11="",B11,)</formula>
    </cfRule>
  </conditionalFormatting>
  <conditionalFormatting sqref="E11:E15">
    <cfRule type="expression" dxfId="533" priority="44" stopIfTrue="1">
      <formula>IF($A11="",B11,"")</formula>
    </cfRule>
  </conditionalFormatting>
  <conditionalFormatting sqref="E17:E20 E26:E43 E48 E53:E70 E75 E80:E98 E103 E108:E119">
    <cfRule type="expression" dxfId="532" priority="45" stopIfTrue="1">
      <formula>IF($A17&lt;&gt;1,B17,"")</formula>
    </cfRule>
  </conditionalFormatting>
  <conditionalFormatting sqref="D11:D15 D26:D43 D48 D53:D70 D75 D80:D98 D103 D108:D119 D17:D20">
    <cfRule type="expression" dxfId="531" priority="46" stopIfTrue="1">
      <formula>IF($A11="",B11,)</formula>
    </cfRule>
  </conditionalFormatting>
  <conditionalFormatting sqref="G11:G20 G26:G84 G90:G119">
    <cfRule type="expression" dxfId="530" priority="47" stopIfTrue="1">
      <formula>#REF!="Freelancer"</formula>
    </cfRule>
    <cfRule type="expression" dxfId="529" priority="48" stopIfTrue="1">
      <formula>#REF!="DTC Int. Staff"</formula>
    </cfRule>
  </conditionalFormatting>
  <conditionalFormatting sqref="G119 G26:G30 G37:G57 G64:G84 G91:G112">
    <cfRule type="expression" dxfId="528" priority="40" stopIfTrue="1">
      <formula>$F$5="Freelancer"</formula>
    </cfRule>
    <cfRule type="expression" dxfId="527" priority="41" stopIfTrue="1">
      <formula>$F$5="DTC Int. Staff"</formula>
    </cfRule>
  </conditionalFormatting>
  <conditionalFormatting sqref="G16:G20">
    <cfRule type="expression" dxfId="526" priority="38" stopIfTrue="1">
      <formula>#REF!="Freelancer"</formula>
    </cfRule>
    <cfRule type="expression" dxfId="525" priority="39" stopIfTrue="1">
      <formula>#REF!="DTC Int. Staff"</formula>
    </cfRule>
  </conditionalFormatting>
  <conditionalFormatting sqref="G16:G20">
    <cfRule type="expression" dxfId="524" priority="36" stopIfTrue="1">
      <formula>$F$5="Freelancer"</formula>
    </cfRule>
    <cfRule type="expression" dxfId="523" priority="37" stopIfTrue="1">
      <formula>$F$5="DTC Int. Staff"</formula>
    </cfRule>
  </conditionalFormatting>
  <conditionalFormatting sqref="G21:G25">
    <cfRule type="expression" dxfId="522" priority="34" stopIfTrue="1">
      <formula>#REF!="Freelancer"</formula>
    </cfRule>
    <cfRule type="expression" dxfId="521" priority="35" stopIfTrue="1">
      <formula>#REF!="DTC Int. Staff"</formula>
    </cfRule>
  </conditionalFormatting>
  <conditionalFormatting sqref="G21:G25">
    <cfRule type="expression" dxfId="520" priority="32" stopIfTrue="1">
      <formula>$F$5="Freelancer"</formula>
    </cfRule>
    <cfRule type="expression" dxfId="519" priority="33" stopIfTrue="1">
      <formula>$F$5="DTC Int. Staff"</formula>
    </cfRule>
  </conditionalFormatting>
  <conditionalFormatting sqref="G63">
    <cfRule type="expression" dxfId="518" priority="22" stopIfTrue="1">
      <formula>$F$5="Freelancer"</formula>
    </cfRule>
    <cfRule type="expression" dxfId="517" priority="23" stopIfTrue="1">
      <formula>$F$5="DTC Int. Staff"</formula>
    </cfRule>
  </conditionalFormatting>
  <conditionalFormatting sqref="G85:G89">
    <cfRule type="expression" dxfId="516" priority="20" stopIfTrue="1">
      <formula>#REF!="Freelancer"</formula>
    </cfRule>
    <cfRule type="expression" dxfId="515" priority="21" stopIfTrue="1">
      <formula>#REF!="DTC Int. Staff"</formula>
    </cfRule>
  </conditionalFormatting>
  <conditionalFormatting sqref="G85:G89">
    <cfRule type="expression" dxfId="514" priority="18" stopIfTrue="1">
      <formula>$F$5="Freelancer"</formula>
    </cfRule>
    <cfRule type="expression" dxfId="513" priority="19" stopIfTrue="1">
      <formula>$F$5="DTC Int. Staff"</formula>
    </cfRule>
  </conditionalFormatting>
  <conditionalFormatting sqref="E22:E25">
    <cfRule type="expression" dxfId="512" priority="16" stopIfTrue="1">
      <formula>IF($A22&lt;&gt;1,B22,"")</formula>
    </cfRule>
  </conditionalFormatting>
  <conditionalFormatting sqref="D22:D25">
    <cfRule type="expression" dxfId="511" priority="17" stopIfTrue="1">
      <formula>IF($A22="",B22,)</formula>
    </cfRule>
  </conditionalFormatting>
  <conditionalFormatting sqref="E44:E47">
    <cfRule type="expression" dxfId="510" priority="14" stopIfTrue="1">
      <formula>IF($A44&lt;&gt;1,B44,"")</formula>
    </cfRule>
  </conditionalFormatting>
  <conditionalFormatting sqref="D44:D47">
    <cfRule type="expression" dxfId="509" priority="15" stopIfTrue="1">
      <formula>IF($A44="",B44,)</formula>
    </cfRule>
  </conditionalFormatting>
  <conditionalFormatting sqref="E49:E52">
    <cfRule type="expression" dxfId="508" priority="12" stopIfTrue="1">
      <formula>IF($A49&lt;&gt;1,B49,"")</formula>
    </cfRule>
  </conditionalFormatting>
  <conditionalFormatting sqref="D49:D52">
    <cfRule type="expression" dxfId="507" priority="13" stopIfTrue="1">
      <formula>IF($A49="",B49,)</formula>
    </cfRule>
  </conditionalFormatting>
  <conditionalFormatting sqref="E71:E74">
    <cfRule type="expression" dxfId="506" priority="10" stopIfTrue="1">
      <formula>IF($A71&lt;&gt;1,B71,"")</formula>
    </cfRule>
  </conditionalFormatting>
  <conditionalFormatting sqref="D71:D74">
    <cfRule type="expression" dxfId="505" priority="11" stopIfTrue="1">
      <formula>IF($A71="",B71,)</formula>
    </cfRule>
  </conditionalFormatting>
  <conditionalFormatting sqref="E76:E79">
    <cfRule type="expression" dxfId="504" priority="8" stopIfTrue="1">
      <formula>IF($A76&lt;&gt;1,B76,"")</formula>
    </cfRule>
  </conditionalFormatting>
  <conditionalFormatting sqref="D76:D79">
    <cfRule type="expression" dxfId="503" priority="9" stopIfTrue="1">
      <formula>IF($A76="",B76,)</formula>
    </cfRule>
  </conditionalFormatting>
  <conditionalFormatting sqref="E93">
    <cfRule type="timePeriod" dxfId="50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01" priority="5" stopIfTrue="1">
      <formula>IF($A99&lt;&gt;1,B99,"")</formula>
    </cfRule>
  </conditionalFormatting>
  <conditionalFormatting sqref="D99:D102">
    <cfRule type="expression" dxfId="500" priority="6" stopIfTrue="1">
      <formula>IF($A99="",B99,)</formula>
    </cfRule>
  </conditionalFormatting>
  <conditionalFormatting sqref="E99:E102">
    <cfRule type="timePeriod" dxfId="49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98" priority="2" stopIfTrue="1">
      <formula>IF($A104&lt;&gt;1,B104,"")</formula>
    </cfRule>
  </conditionalFormatting>
  <conditionalFormatting sqref="D104:D107">
    <cfRule type="expression" dxfId="497" priority="3" stopIfTrue="1">
      <formula>IF($A104="",B104,)</formula>
    </cfRule>
  </conditionalFormatting>
  <conditionalFormatting sqref="E104:E107">
    <cfRule type="timePeriod" dxfId="49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0">D12</f>
        <v>Mo</v>
      </c>
      <c r="E13" s="45">
        <f t="shared" si="0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0"/>
        <v>Mo</v>
      </c>
      <c r="E14" s="45">
        <f t="shared" si="0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0"/>
        <v>Mo</v>
      </c>
      <c r="E15" s="45">
        <f t="shared" si="0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 t="shared" ref="D17:E20" si="1">D16</f>
        <v>Tue</v>
      </c>
      <c r="E17" s="34">
        <f t="shared" si="1"/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si="1"/>
        <v>Tue</v>
      </c>
      <c r="E18" s="34">
        <f t="shared" si="1"/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1"/>
        <v>Tue</v>
      </c>
      <c r="E19" s="34">
        <f t="shared" si="1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1"/>
        <v>Tue</v>
      </c>
      <c r="E20" s="34">
        <f t="shared" si="1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 t="shared" ref="D22:E25" si="2">D21</f>
        <v>Wed</v>
      </c>
      <c r="E22" s="45">
        <f t="shared" si="2"/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si="2"/>
        <v>Wed</v>
      </c>
      <c r="E23" s="45">
        <f t="shared" si="2"/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2"/>
        <v>Wed</v>
      </c>
      <c r="E24" s="45">
        <f t="shared" si="2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2"/>
        <v>Wed</v>
      </c>
      <c r="E25" s="45">
        <f t="shared" si="2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3">D27</f>
        <v>Thu</v>
      </c>
      <c r="E28" s="34">
        <f t="shared" si="3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3"/>
        <v>Thu</v>
      </c>
      <c r="E29" s="34">
        <f t="shared" si="3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3"/>
        <v>Thu</v>
      </c>
      <c r="E30" s="34">
        <f t="shared" si="3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4">D32</f>
        <v>Fri</v>
      </c>
      <c r="E33" s="45">
        <f t="shared" si="4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4"/>
        <v>Fri</v>
      </c>
      <c r="E34" s="45">
        <f t="shared" si="4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4"/>
        <v>Fri</v>
      </c>
      <c r="E35" s="45">
        <f t="shared" si="4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Mo</v>
      </c>
      <c r="E39" s="34">
        <f t="shared" si="5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Mo</v>
      </c>
      <c r="E40" s="34">
        <f t="shared" si="5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Mo</v>
      </c>
      <c r="E41" s="34">
        <f t="shared" si="5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Mo</v>
      </c>
      <c r="E42" s="34">
        <f t="shared" si="5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 t="shared" ref="D44:E47" si="6">D43</f>
        <v>Tue</v>
      </c>
      <c r="E44" s="45">
        <f t="shared" si="6"/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si="6"/>
        <v>Tue</v>
      </c>
      <c r="E45" s="45">
        <f t="shared" si="6"/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Tue</v>
      </c>
      <c r="E46" s="45">
        <f t="shared" si="6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Tue</v>
      </c>
      <c r="E47" s="45">
        <f t="shared" si="6"/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 t="shared" ref="D49:E52" si="7">D48</f>
        <v>Wed</v>
      </c>
      <c r="E49" s="34">
        <f t="shared" si="7"/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si="7"/>
        <v>Wed</v>
      </c>
      <c r="E50" s="34">
        <f t="shared" si="7"/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Wed</v>
      </c>
      <c r="E51" s="34">
        <f t="shared" si="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Wed</v>
      </c>
      <c r="E52" s="34">
        <f t="shared" si="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8">D54</f>
        <v>Thu</v>
      </c>
      <c r="E55" s="45">
        <f t="shared" si="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8"/>
        <v>Thu</v>
      </c>
      <c r="E56" s="45">
        <f t="shared" si="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8"/>
        <v>Thu</v>
      </c>
      <c r="E57" s="45">
        <f t="shared" si="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9">D58</f>
        <v>Fri</v>
      </c>
      <c r="E59" s="34">
        <f t="shared" si="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9"/>
        <v>Fri</v>
      </c>
      <c r="E60" s="34">
        <f t="shared" si="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9"/>
        <v>Fri</v>
      </c>
      <c r="E61" s="34">
        <f t="shared" si="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9"/>
        <v>Fri</v>
      </c>
      <c r="E62" s="34">
        <f t="shared" si="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4" t="str">
        <f>IF(B63=1,"Mo",IF(B63=2,"Tue",IF(B63=3,"Wed",IF(B63=4,"Thu",IF(B63=5,"Fri",IF(B63=6,"Sat",IF(B63=7,"Sun","")))))))</f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Mo</v>
      </c>
      <c r="E67" s="34">
        <f t="shared" si="1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Mo</v>
      </c>
      <c r="E68" s="34">
        <f t="shared" si="1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Mo</v>
      </c>
      <c r="E69" s="34">
        <f t="shared" si="1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 t="shared" ref="D71:E74" si="11">D70</f>
        <v>Tue</v>
      </c>
      <c r="E71" s="45">
        <f t="shared" si="11"/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si="11"/>
        <v>Tue</v>
      </c>
      <c r="E72" s="45">
        <f t="shared" si="11"/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Tue</v>
      </c>
      <c r="E73" s="45">
        <f t="shared" si="11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Tue</v>
      </c>
      <c r="E74" s="45">
        <f t="shared" si="11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 t="shared" ref="D76:E79" si="12">D75</f>
        <v>Wed</v>
      </c>
      <c r="E76" s="34">
        <f t="shared" si="12"/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si="12"/>
        <v>Wed</v>
      </c>
      <c r="E77" s="34">
        <f t="shared" si="12"/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Wed</v>
      </c>
      <c r="E78" s="34">
        <f t="shared" si="12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Wed</v>
      </c>
      <c r="E79" s="34">
        <f t="shared" si="12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3">D81</f>
        <v>Thu</v>
      </c>
      <c r="E82" s="45">
        <f t="shared" si="13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3"/>
        <v>Thu</v>
      </c>
      <c r="E83" s="45">
        <f t="shared" si="13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3"/>
        <v>Thu</v>
      </c>
      <c r="E84" s="45">
        <f t="shared" si="13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 t="shared" ref="D86:E89" si="14">D85</f>
        <v>Fri</v>
      </c>
      <c r="E86" s="34">
        <f t="shared" si="14"/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 t="shared" si="14"/>
        <v>Fri</v>
      </c>
      <c r="E87" s="34">
        <f t="shared" si="14"/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si="14"/>
        <v>Fri</v>
      </c>
      <c r="E88" s="34">
        <f t="shared" si="14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4"/>
        <v>Fri</v>
      </c>
      <c r="E89" s="34">
        <f t="shared" si="14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Mo</v>
      </c>
      <c r="E94" s="34">
        <f t="shared" si="15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Mo</v>
      </c>
      <c r="E95" s="34">
        <f t="shared" si="15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Mo</v>
      </c>
      <c r="E96" s="34">
        <f t="shared" si="15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Mo</v>
      </c>
      <c r="E97" s="34">
        <f t="shared" si="15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 t="shared" ref="D99:E102" si="16">D98</f>
        <v>Tue</v>
      </c>
      <c r="E99" s="45">
        <f t="shared" si="16"/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si="16"/>
        <v>Tue</v>
      </c>
      <c r="E100" s="45">
        <f t="shared" si="16"/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Tue</v>
      </c>
      <c r="E101" s="45">
        <f t="shared" si="16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Tue</v>
      </c>
      <c r="E102" s="45">
        <f t="shared" si="16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 t="shared" ref="D104:E107" si="17">D103</f>
        <v>Wed</v>
      </c>
      <c r="E104" s="34">
        <f t="shared" si="17"/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si="17"/>
        <v>Wed</v>
      </c>
      <c r="E105" s="34">
        <f t="shared" si="17"/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Wed</v>
      </c>
      <c r="E106" s="34">
        <f t="shared" si="17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Wed</v>
      </c>
      <c r="E107" s="34">
        <f t="shared" si="17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18">D109</f>
        <v>Thu</v>
      </c>
      <c r="E110" s="45">
        <f t="shared" si="18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18"/>
        <v>Thu</v>
      </c>
      <c r="E111" s="45">
        <f t="shared" si="18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18"/>
        <v>Thu</v>
      </c>
      <c r="E112" s="45">
        <f t="shared" si="18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19">D114</f>
        <v>Fri</v>
      </c>
      <c r="E115" s="34">
        <f t="shared" si="19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19"/>
        <v>Fri</v>
      </c>
      <c r="E116" s="34">
        <f t="shared" si="19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19"/>
        <v>Fri</v>
      </c>
      <c r="E117" s="34">
        <f t="shared" si="19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Mo</v>
      </c>
      <c r="E122" s="34">
        <f t="shared" si="20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Mo</v>
      </c>
      <c r="E123" s="34">
        <f t="shared" si="20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Mo</v>
      </c>
      <c r="E124" s="34">
        <f t="shared" si="20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 t="shared" ref="D126:E129" si="21">D125</f>
        <v>Tue</v>
      </c>
      <c r="E126" s="96">
        <f t="shared" si="21"/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si="21"/>
        <v>Tue</v>
      </c>
      <c r="E127" s="96">
        <f t="shared" si="21"/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1"/>
        <v>Tue</v>
      </c>
      <c r="E128" s="96">
        <f t="shared" si="21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21"/>
        <v>Tue</v>
      </c>
      <c r="E129" s="45">
        <f t="shared" si="21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>IF(OR(C130="f",C130="u",C130="F",C130="U"),"",IF(OR(B130=1,B130=2,B130=3,B130=4,B130=5),1,""))</f>
        <v>1</v>
      </c>
      <c r="B130" s="8">
        <v>3</v>
      </c>
      <c r="C130" s="76"/>
      <c r="D130" s="74" t="str">
        <f>IF(B130=1,"Mo",IF(B130=2,"Tue",IF(B130=3,"Wed",IF(B130=4,"Thu",IF(B130=5,"Fri",IF(B130=6,"Sat",IF(B130=7,"Sun","")))))))</f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 t="shared" ref="D131:E134" si="22">D130</f>
        <v>Wed</v>
      </c>
      <c r="E131" s="34">
        <f t="shared" si="22"/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si="22"/>
        <v>Wed</v>
      </c>
      <c r="E132" s="34">
        <f t="shared" si="22"/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22"/>
        <v>Wed</v>
      </c>
      <c r="E133" s="34">
        <f t="shared" si="22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si="22"/>
        <v>Wed</v>
      </c>
      <c r="E134" s="53">
        <f t="shared" si="22"/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495" priority="29" stopIfTrue="1">
      <formula>IF($A11=1,B11,)</formula>
    </cfRule>
    <cfRule type="expression" dxfId="494" priority="30" stopIfTrue="1">
      <formula>IF($A11="",B11,)</formula>
    </cfRule>
  </conditionalFormatting>
  <conditionalFormatting sqref="E11:E15">
    <cfRule type="expression" dxfId="493" priority="31" stopIfTrue="1">
      <formula>IF($A11="",B11,"")</formula>
    </cfRule>
  </conditionalFormatting>
  <conditionalFormatting sqref="E130:E134 E26:E124">
    <cfRule type="expression" dxfId="492" priority="32" stopIfTrue="1">
      <formula>IF($A26&lt;&gt;1,B26,"")</formula>
    </cfRule>
  </conditionalFormatting>
  <conditionalFormatting sqref="D130:D134 D11:D15 D26:D124">
    <cfRule type="expression" dxfId="491" priority="33" stopIfTrue="1">
      <formula>IF($A11="",B11,)</formula>
    </cfRule>
  </conditionalFormatting>
  <conditionalFormatting sqref="G11:G20 G26:G84 G90:G119">
    <cfRule type="expression" dxfId="490" priority="34" stopIfTrue="1">
      <formula>#REF!="Freelancer"</formula>
    </cfRule>
    <cfRule type="expression" dxfId="489" priority="35" stopIfTrue="1">
      <formula>#REF!="DTC Int. Staff"</formula>
    </cfRule>
  </conditionalFormatting>
  <conditionalFormatting sqref="G119 G26:G30 G37:G57 G64:G84 G91:G112">
    <cfRule type="expression" dxfId="488" priority="27" stopIfTrue="1">
      <formula>$F$5="Freelancer"</formula>
    </cfRule>
    <cfRule type="expression" dxfId="487" priority="28" stopIfTrue="1">
      <formula>$F$5="DTC Int. Staff"</formula>
    </cfRule>
  </conditionalFormatting>
  <conditionalFormatting sqref="G16:G20">
    <cfRule type="expression" dxfId="486" priority="25" stopIfTrue="1">
      <formula>#REF!="Freelancer"</formula>
    </cfRule>
    <cfRule type="expression" dxfId="485" priority="26" stopIfTrue="1">
      <formula>#REF!="DTC Int. Staff"</formula>
    </cfRule>
  </conditionalFormatting>
  <conditionalFormatting sqref="G16:G20">
    <cfRule type="expression" dxfId="484" priority="23" stopIfTrue="1">
      <formula>$F$5="Freelancer"</formula>
    </cfRule>
    <cfRule type="expression" dxfId="483" priority="24" stopIfTrue="1">
      <formula>$F$5="DTC Int. Staff"</formula>
    </cfRule>
  </conditionalFormatting>
  <conditionalFormatting sqref="G21:G25">
    <cfRule type="expression" dxfId="482" priority="21" stopIfTrue="1">
      <formula>#REF!="Freelancer"</formula>
    </cfRule>
    <cfRule type="expression" dxfId="481" priority="22" stopIfTrue="1">
      <formula>#REF!="DTC Int. Staff"</formula>
    </cfRule>
  </conditionalFormatting>
  <conditionalFormatting sqref="G21:G25">
    <cfRule type="expression" dxfId="480" priority="19" stopIfTrue="1">
      <formula>$F$5="Freelancer"</formula>
    </cfRule>
    <cfRule type="expression" dxfId="479" priority="20" stopIfTrue="1">
      <formula>$F$5="DTC Int. Staff"</formula>
    </cfRule>
  </conditionalFormatting>
  <conditionalFormatting sqref="C125:C129">
    <cfRule type="expression" dxfId="478" priority="13" stopIfTrue="1">
      <formula>IF($A125=1,B125,)</formula>
    </cfRule>
    <cfRule type="expression" dxfId="477" priority="14" stopIfTrue="1">
      <formula>IF($A125="",B125,)</formula>
    </cfRule>
  </conditionalFormatting>
  <conditionalFormatting sqref="D125:D129">
    <cfRule type="expression" dxfId="476" priority="15" stopIfTrue="1">
      <formula>IF($A125="",B125,)</formula>
    </cfRule>
  </conditionalFormatting>
  <conditionalFormatting sqref="E125:E129">
    <cfRule type="expression" dxfId="475" priority="12" stopIfTrue="1">
      <formula>IF($A125&lt;&gt;1,B125,"")</formula>
    </cfRule>
  </conditionalFormatting>
  <conditionalFormatting sqref="G63">
    <cfRule type="expression" dxfId="474" priority="9" stopIfTrue="1">
      <formula>$F$5="Freelancer"</formula>
    </cfRule>
    <cfRule type="expression" dxfId="473" priority="10" stopIfTrue="1">
      <formula>$F$5="DTC Int. Staff"</formula>
    </cfRule>
  </conditionalFormatting>
  <conditionalFormatting sqref="G85:G89">
    <cfRule type="expression" dxfId="472" priority="7" stopIfTrue="1">
      <formula>#REF!="Freelancer"</formula>
    </cfRule>
    <cfRule type="expression" dxfId="471" priority="8" stopIfTrue="1">
      <formula>#REF!="DTC Int. Staff"</formula>
    </cfRule>
  </conditionalFormatting>
  <conditionalFormatting sqref="G85:G89">
    <cfRule type="expression" dxfId="470" priority="5" stopIfTrue="1">
      <formula>$F$5="Freelancer"</formula>
    </cfRule>
    <cfRule type="expression" dxfId="469" priority="6" stopIfTrue="1">
      <formula>$F$5="DTC Int. Staff"</formula>
    </cfRule>
  </conditionalFormatting>
  <conditionalFormatting sqref="E17:E20">
    <cfRule type="expression" dxfId="468" priority="3" stopIfTrue="1">
      <formula>IF($A17="",B17,"")</formula>
    </cfRule>
  </conditionalFormatting>
  <conditionalFormatting sqref="D17:D20">
    <cfRule type="expression" dxfId="467" priority="4" stopIfTrue="1">
      <formula>IF($A17="",B17,)</formula>
    </cfRule>
  </conditionalFormatting>
  <conditionalFormatting sqref="E22:E25">
    <cfRule type="expression" dxfId="466" priority="1" stopIfTrue="1">
      <formula>IF($A22="",B22,"")</formula>
    </cfRule>
  </conditionalFormatting>
  <conditionalFormatting sqref="D22:D25">
    <cfRule type="expression" dxfId="46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0">D12</f>
        <v>Thu</v>
      </c>
      <c r="E13" s="34">
        <f t="shared" si="0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Thu</v>
      </c>
      <c r="E14" s="34">
        <f t="shared" si="0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Thu</v>
      </c>
      <c r="E15" s="34">
        <f t="shared" si="0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 t="shared" ref="D17:E20" si="1">D16</f>
        <v>Fri</v>
      </c>
      <c r="E17" s="45">
        <f t="shared" si="1"/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si="1"/>
        <v>Fri</v>
      </c>
      <c r="E18" s="45">
        <f t="shared" si="1"/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1"/>
        <v>Fri</v>
      </c>
      <c r="E19" s="45">
        <f t="shared" si="1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1"/>
        <v>Fri</v>
      </c>
      <c r="E20" s="45">
        <f t="shared" si="1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2">D24</f>
        <v>Mo</v>
      </c>
      <c r="E25" s="45">
        <f t="shared" si="2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Mo</v>
      </c>
      <c r="E26" s="45">
        <f t="shared" si="2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Mo</v>
      </c>
      <c r="E27" s="45">
        <f t="shared" si="2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3">D29</f>
        <v>Tue</v>
      </c>
      <c r="E30" s="34">
        <f t="shared" si="3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3"/>
        <v>Tue</v>
      </c>
      <c r="E31" s="34">
        <f t="shared" si="3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3"/>
        <v>Tue</v>
      </c>
      <c r="E32" s="34">
        <f t="shared" si="3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4">D34</f>
        <v>Wed</v>
      </c>
      <c r="E35" s="45">
        <f t="shared" si="4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Wed</v>
      </c>
      <c r="E36" s="45">
        <f t="shared" si="4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Wed</v>
      </c>
      <c r="E37" s="45">
        <f t="shared" si="4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Thu</v>
      </c>
      <c r="E39" s="34">
        <f t="shared" si="5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Thu</v>
      </c>
      <c r="E40" s="34">
        <f t="shared" si="5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Thu</v>
      </c>
      <c r="E41" s="34">
        <f t="shared" si="5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Thu</v>
      </c>
      <c r="E42" s="34">
        <f t="shared" si="5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 t="shared" ref="D44:E47" si="6">D43</f>
        <v>Fri</v>
      </c>
      <c r="E44" s="45">
        <f t="shared" si="6"/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si="6"/>
        <v>Fri</v>
      </c>
      <c r="E45" s="45">
        <f t="shared" si="6"/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6"/>
        <v>Fri</v>
      </c>
      <c r="E46" s="45">
        <f t="shared" si="6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6"/>
        <v>Fri</v>
      </c>
      <c r="E47" s="45">
        <f t="shared" si="6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7">D50</f>
        <v>Mo</v>
      </c>
      <c r="E51" s="45">
        <f t="shared" si="7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7"/>
        <v>Mo</v>
      </c>
      <c r="E52" s="45">
        <f t="shared" si="7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7"/>
        <v>Mo</v>
      </c>
      <c r="E53" s="45">
        <f t="shared" si="7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7"/>
        <v>Mo</v>
      </c>
      <c r="E54" s="45">
        <f t="shared" si="7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8">D56</f>
        <v>Tue</v>
      </c>
      <c r="E57" s="34">
        <f t="shared" si="8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8"/>
        <v>Tue</v>
      </c>
      <c r="E58" s="34">
        <f t="shared" si="8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8"/>
        <v>Tue</v>
      </c>
      <c r="E59" s="34">
        <f t="shared" si="8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9">D61</f>
        <v>Wed</v>
      </c>
      <c r="E62" s="45">
        <f t="shared" si="9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9"/>
        <v>Wed</v>
      </c>
      <c r="E63" s="45">
        <f t="shared" si="9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Wed</v>
      </c>
      <c r="E64" s="45">
        <f t="shared" si="9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0">D66</f>
        <v>Thu</v>
      </c>
      <c r="E67" s="34">
        <f t="shared" si="10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Thu</v>
      </c>
      <c r="E68" s="34">
        <f t="shared" si="10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Thu</v>
      </c>
      <c r="E69" s="34">
        <f t="shared" si="10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 t="shared" ref="D71:E74" si="11">D70</f>
        <v>Fri</v>
      </c>
      <c r="E71" s="45">
        <f t="shared" si="11"/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si="11"/>
        <v>Fri</v>
      </c>
      <c r="E72" s="45">
        <f t="shared" si="11"/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1"/>
        <v>Fri</v>
      </c>
      <c r="E73" s="45">
        <f t="shared" si="11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1"/>
        <v>Fri</v>
      </c>
      <c r="E74" s="45">
        <f t="shared" si="11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 t="shared" ref="D78:E81" si="12">D77</f>
        <v>Mo</v>
      </c>
      <c r="E78" s="45">
        <f t="shared" si="12"/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 t="shared" si="12"/>
        <v>Mo</v>
      </c>
      <c r="E79" s="45">
        <f t="shared" si="12"/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si="12"/>
        <v>Mo</v>
      </c>
      <c r="E80" s="45">
        <f t="shared" si="12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2"/>
        <v>Mo</v>
      </c>
      <c r="E81" s="45">
        <f t="shared" si="12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3">D83</f>
        <v>Tue</v>
      </c>
      <c r="E84" s="34">
        <f t="shared" si="13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Tue</v>
      </c>
      <c r="E85" s="34">
        <f t="shared" si="13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Tue</v>
      </c>
      <c r="E86" s="34">
        <f t="shared" si="13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4">D88</f>
        <v>Wed</v>
      </c>
      <c r="E89" s="45">
        <f t="shared" si="14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Wed</v>
      </c>
      <c r="E90" s="45">
        <f t="shared" si="14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Wed</v>
      </c>
      <c r="E91" s="45">
        <f t="shared" si="14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5">D93</f>
        <v>Thu</v>
      </c>
      <c r="E94" s="34">
        <f t="shared" si="15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Thu</v>
      </c>
      <c r="E95" s="34">
        <f t="shared" si="15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Thu</v>
      </c>
      <c r="E96" s="34">
        <f t="shared" si="15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Thu</v>
      </c>
      <c r="E97" s="34">
        <f t="shared" si="15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 t="shared" ref="D99:E102" si="16">D98</f>
        <v>Fri</v>
      </c>
      <c r="E99" s="45">
        <f t="shared" si="16"/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si="16"/>
        <v>Fri</v>
      </c>
      <c r="E100" s="45">
        <f t="shared" si="16"/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16"/>
        <v>Fri</v>
      </c>
      <c r="E101" s="45">
        <f t="shared" si="16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16"/>
        <v>Fri</v>
      </c>
      <c r="E102" s="45">
        <f t="shared" si="16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17">D105</f>
        <v>Sun</v>
      </c>
      <c r="E106" s="34">
        <f t="shared" si="17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17"/>
        <v>Sun</v>
      </c>
      <c r="E107" s="34">
        <f t="shared" si="17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17"/>
        <v>Sun</v>
      </c>
      <c r="E108" s="34">
        <f t="shared" si="17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>IF(OR(C109="f",C109="u",C109="F",C109="U"),"",IF(OR(B109=1,B109=2,B109=3,B109=4,B109=5),1,""))</f>
        <v>1</v>
      </c>
      <c r="B109" s="8">
        <f>WEEKDAY(E109,2)</f>
        <v>1</v>
      </c>
      <c r="C109" s="40"/>
      <c r="D109" s="44" t="str">
        <f>IF(B109=1,"Mo",IF(B109=2,"Tue",IF(B109=3,"Wed",IF(B109=4,"Thu",IF(B109=5,"Fri",IF(B109=6,"Sat",IF(B109=7,"Sun","")))))))</f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18">D110</f>
        <v>Mo</v>
      </c>
      <c r="E111" s="45">
        <f t="shared" si="18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18"/>
        <v>Mo</v>
      </c>
      <c r="E112" s="45">
        <f t="shared" si="18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18"/>
        <v>Mo</v>
      </c>
      <c r="E113" s="45">
        <f t="shared" si="18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>IF(OR(C114="f",C114="u",C114="F",C114="U"),"",IF(OR(B114=1,B114=2,B114=3,B114=4,B114=5),1,""))</f>
        <v>1</v>
      </c>
      <c r="B114" s="8">
        <f>WEEKDAY(E114,2)</f>
        <v>2</v>
      </c>
      <c r="C114" s="40"/>
      <c r="D114" s="33" t="str">
        <f>IF(B114=1,"Mo",IF(B114=2,"Tue",IF(B114=3,"Wed",IF(B114=4,"Thu",IF(B114=5,"Fri",IF(B114=6,"Sat",IF(B114=7,"Sun","")))))))</f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19">D115</f>
        <v>Tue</v>
      </c>
      <c r="E116" s="34">
        <f t="shared" si="19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19"/>
        <v>Tue</v>
      </c>
      <c r="E117" s="34">
        <f t="shared" si="19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19"/>
        <v>Tue</v>
      </c>
      <c r="E118" s="34">
        <f t="shared" si="19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>IF(OR(C119="f",C119="u",C119="F",C119="U"),"",IF(OR(B119=1,B119=2,B119=3,B119=4,B119=5),1,""))</f>
        <v>1</v>
      </c>
      <c r="B119" s="8">
        <f>WEEKDAY(E119,2)</f>
        <v>3</v>
      </c>
      <c r="C119" s="40"/>
      <c r="D119" s="44" t="str">
        <f>IF(B119=1,"Mo",IF(B119=2,"Tue",IF(B119=3,"Wed",IF(B119=4,"Thu",IF(B119=5,"Fri",IF(B119=6,"Sat",IF(B119=7,"Sun","")))))))</f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0">D120</f>
        <v>Wed</v>
      </c>
      <c r="E121" s="45">
        <f t="shared" si="20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0"/>
        <v>Wed</v>
      </c>
      <c r="E122" s="45">
        <f t="shared" si="20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0"/>
        <v>Wed</v>
      </c>
      <c r="E123" s="45">
        <f t="shared" si="20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>IF(OR(C124="f",C124="u",C124="F",C124="U"),"",IF(OR(B124=1,B124=2,B124=3,B124=4,B124=5),1,""))</f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1">D125</f>
        <v>Thu</v>
      </c>
      <c r="E126" s="34">
        <f t="shared" si="21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1"/>
        <v>Thu</v>
      </c>
      <c r="E127" s="34">
        <f t="shared" si="21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1"/>
        <v>Thu</v>
      </c>
      <c r="E128" s="34">
        <f t="shared" si="21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>IF(OR(C129="f",C129="u",C129="F",C129="U"),"",IF(OR(B129=1,B129=2,B129=3,B129=4,B129=5),1,""))</f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>D130</f>
        <v>Fri</v>
      </c>
      <c r="E131" s="45">
        <f>IF(MONTH(E126+1)&gt;MONTH(E126),"",E126+1)</f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>D131</f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>D132</f>
        <v>Fri</v>
      </c>
      <c r="E133" s="45">
        <f>IF(MONTH(E128+1)&gt;MONTH(E128),"",E128+1)</f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464" priority="25" stopIfTrue="1">
      <formula>IF($A11=1,B11,)</formula>
    </cfRule>
    <cfRule type="expression" dxfId="463" priority="26" stopIfTrue="1">
      <formula>IF($A11="",B11,)</formula>
    </cfRule>
  </conditionalFormatting>
  <conditionalFormatting sqref="E11:E15">
    <cfRule type="expression" dxfId="462" priority="27" stopIfTrue="1">
      <formula>IF($A11="",B11,"")</formula>
    </cfRule>
  </conditionalFormatting>
  <conditionalFormatting sqref="E16:E128">
    <cfRule type="expression" dxfId="461" priority="28" stopIfTrue="1">
      <formula>IF($A16&lt;&gt;1,B16,"")</formula>
    </cfRule>
  </conditionalFormatting>
  <conditionalFormatting sqref="D11:D128">
    <cfRule type="expression" dxfId="460" priority="29" stopIfTrue="1">
      <formula>IF($A11="",B11,)</formula>
    </cfRule>
  </conditionalFormatting>
  <conditionalFormatting sqref="G11:G20 G82:G123 G22:G76">
    <cfRule type="expression" dxfId="459" priority="30" stopIfTrue="1">
      <formula>#REF!="Freelancer"</formula>
    </cfRule>
    <cfRule type="expression" dxfId="458" priority="31" stopIfTrue="1">
      <formula>#REF!="DTC Int. Staff"</formula>
    </cfRule>
  </conditionalFormatting>
  <conditionalFormatting sqref="G119:G123 G87:G108 G22 G33:G49 G60:G76">
    <cfRule type="expression" dxfId="457" priority="23" stopIfTrue="1">
      <formula>$F$5="Freelancer"</formula>
    </cfRule>
    <cfRule type="expression" dxfId="456" priority="24" stopIfTrue="1">
      <formula>$F$5="DTC Int. Staff"</formula>
    </cfRule>
  </conditionalFormatting>
  <conditionalFormatting sqref="G16:G20">
    <cfRule type="expression" dxfId="455" priority="21" stopIfTrue="1">
      <formula>#REF!="Freelancer"</formula>
    </cfRule>
    <cfRule type="expression" dxfId="454" priority="22" stopIfTrue="1">
      <formula>#REF!="DTC Int. Staff"</formula>
    </cfRule>
  </conditionalFormatting>
  <conditionalFormatting sqref="G16:G20">
    <cfRule type="expression" dxfId="453" priority="19" stopIfTrue="1">
      <formula>$F$5="Freelancer"</formula>
    </cfRule>
    <cfRule type="expression" dxfId="452" priority="20" stopIfTrue="1">
      <formula>$F$5="DTC Int. Staff"</formula>
    </cfRule>
  </conditionalFormatting>
  <conditionalFormatting sqref="G21">
    <cfRule type="expression" dxfId="451" priority="17" stopIfTrue="1">
      <formula>#REF!="Freelancer"</formula>
    </cfRule>
    <cfRule type="expression" dxfId="450" priority="18" stopIfTrue="1">
      <formula>#REF!="DTC Int. Staff"</formula>
    </cfRule>
  </conditionalFormatting>
  <conditionalFormatting sqref="G21">
    <cfRule type="expression" dxfId="449" priority="15" stopIfTrue="1">
      <formula>$F$5="Freelancer"</formula>
    </cfRule>
    <cfRule type="expression" dxfId="448" priority="16" stopIfTrue="1">
      <formula>$F$5="DTC Int. Staff"</formula>
    </cfRule>
  </conditionalFormatting>
  <conditionalFormatting sqref="C129:C133">
    <cfRule type="expression" dxfId="447" priority="9" stopIfTrue="1">
      <formula>IF($A129=1,B129,)</formula>
    </cfRule>
    <cfRule type="expression" dxfId="446" priority="10" stopIfTrue="1">
      <formula>IF($A129="",B129,)</formula>
    </cfRule>
  </conditionalFormatting>
  <conditionalFormatting sqref="D129:D133">
    <cfRule type="expression" dxfId="445" priority="11" stopIfTrue="1">
      <formula>IF($A129="",B129,)</formula>
    </cfRule>
  </conditionalFormatting>
  <conditionalFormatting sqref="E129:E133">
    <cfRule type="expression" dxfId="444" priority="8" stopIfTrue="1">
      <formula>IF($A129&lt;&gt;1,B129,"")</formula>
    </cfRule>
  </conditionalFormatting>
  <conditionalFormatting sqref="G55:G59">
    <cfRule type="expression" dxfId="443" priority="5" stopIfTrue="1">
      <formula>$F$5="Freelancer"</formula>
    </cfRule>
    <cfRule type="expression" dxfId="442" priority="6" stopIfTrue="1">
      <formula>$F$5="DTC Int. Staff"</formula>
    </cfRule>
  </conditionalFormatting>
  <conditionalFormatting sqref="G77:G81">
    <cfRule type="expression" dxfId="441" priority="3" stopIfTrue="1">
      <formula>#REF!="Freelancer"</formula>
    </cfRule>
    <cfRule type="expression" dxfId="440" priority="4" stopIfTrue="1">
      <formula>#REF!="DTC Int. Staff"</formula>
    </cfRule>
  </conditionalFormatting>
  <conditionalFormatting sqref="G77:G81">
    <cfRule type="expression" dxfId="439" priority="1" stopIfTrue="1">
      <formula>$F$5="Freelancer"</formula>
    </cfRule>
    <cfRule type="expression" dxfId="4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>IF(OR(C11="f",C11="u",C11="F",C11="U"),"",IF(OR(B11=1,B11=2,B11=3,B11=4,B11=5),1,""))</f>
        <v/>
      </c>
      <c r="B11" s="8">
        <f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>IF(OR(C12="f",C12="u",C12="F",C12="U"),"",IF(OR(B12=1,B12=2,B12=3,B12=4,B12=5),1,""))</f>
        <v/>
      </c>
      <c r="B12" s="8">
        <f>WEEKDAY(E12,2)</f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>IF(OR(C13="f",C13="u",C13="F",C13="U"),"",IF(OR(B13=1,B13=2,B13=3,B13=4,B13=5),1,""))</f>
        <v>1</v>
      </c>
      <c r="B13" s="8">
        <f>WEEKDAY(E13,2)</f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 t="shared" ref="D14:E17" si="0">D13</f>
        <v>Mo</v>
      </c>
      <c r="E14" s="34">
        <f t="shared" si="0"/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si="0"/>
        <v>Mo</v>
      </c>
      <c r="E15" s="34">
        <f t="shared" si="0"/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0"/>
        <v>Mo</v>
      </c>
      <c r="E16" s="34">
        <f t="shared" si="0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0"/>
        <v>Mo</v>
      </c>
      <c r="E17" s="34">
        <f t="shared" si="0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>IF(OR(C18="f",C18="u",C18="F",C18="U"),"",IF(OR(B18=1,B18=2,B18=3,B18=4,B18=5),1,""))</f>
        <v>1</v>
      </c>
      <c r="B18" s="8">
        <f>WEEKDAY(E18,2)</f>
        <v>2</v>
      </c>
      <c r="C18" s="79"/>
      <c r="D18" s="94" t="str">
        <f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1">D19</f>
        <v>Tue</v>
      </c>
      <c r="E20" s="45">
        <f t="shared" si="1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1"/>
        <v>Tue</v>
      </c>
      <c r="E21" s="45">
        <f t="shared" si="1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1"/>
        <v>Tue</v>
      </c>
      <c r="E22" s="45">
        <f t="shared" si="1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3</v>
      </c>
      <c r="C23" s="79"/>
      <c r="D23" s="80" t="str">
        <f>IF(B23=1,"Mo",IF(B23=2,"Tue",IF(B23=3,"Wed",IF(B23=4,"Thu",IF(B23=5,"Fri",IF(B23=6,"Sat",IF(B23=7,"Sun","")))))))</f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2">D24</f>
        <v>Wed</v>
      </c>
      <c r="E25" s="34">
        <f t="shared" si="2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2"/>
        <v>Wed</v>
      </c>
      <c r="E26" s="34">
        <f t="shared" si="2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2"/>
        <v>Wed</v>
      </c>
      <c r="E27" s="34">
        <f t="shared" si="2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4</v>
      </c>
      <c r="C28" s="79"/>
      <c r="D28" s="94" t="str">
        <f>IF(B28=1,"Mo",IF(B28=2,"Tue",IF(B28=3,"Wed",IF(B28=4,"Thu",IF(B28=5,"Fri",IF(B28=6,"Sat",IF(B28=7,"Sun","")))))))</f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3">D29</f>
        <v>Thu</v>
      </c>
      <c r="E30" s="45">
        <f t="shared" si="3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3"/>
        <v>Thu</v>
      </c>
      <c r="E31" s="45">
        <f t="shared" si="3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3"/>
        <v>Thu</v>
      </c>
      <c r="E32" s="45">
        <f t="shared" si="3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5</v>
      </c>
      <c r="C33" s="79"/>
      <c r="D33" s="80" t="str">
        <f>IF(B33=1,"Mo",IF(B33=2,"Tue",IF(B33=3,"Wed",IF(B33=4,"Thu",IF(B33=5,"Fri",IF(B33=6,"Sat",IF(B33=7,"Sun","")))))))</f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4">D34</f>
        <v>Fri</v>
      </c>
      <c r="E35" s="34">
        <f t="shared" si="4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4"/>
        <v>Fri</v>
      </c>
      <c r="E36" s="34">
        <f t="shared" si="4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4"/>
        <v>Fri</v>
      </c>
      <c r="E37" s="34">
        <f t="shared" si="4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>IF(OR(C38="f",C38="u",C38="F",C38="U"),"",IF(OR(B38=1,B38=2,B38=3,B38=4,B38=5),1,""))</f>
        <v/>
      </c>
      <c r="B38" s="8">
        <f>WEEKDAY(E38,2)</f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>IF(OR(C39="f",C39="u",C39="F",C39="U"),"",IF(OR(B39=1,B39=2,B39=3,B39=4,B39=5),1,""))</f>
        <v/>
      </c>
      <c r="B39" s="8">
        <f>WEEKDAY(E39,2)</f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>IF(OR(C40="f",C40="u",C40="F",C40="U"),"",IF(OR(B40=1,B40=2,B40=3,B40=4,B40=5),1,""))</f>
        <v>1</v>
      </c>
      <c r="B40" s="8">
        <f>WEEKDAY(E40,2)</f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>+E39+1</f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 t="shared" ref="D41:E44" si="5">D40</f>
        <v>Mo</v>
      </c>
      <c r="E41" s="45">
        <f t="shared" si="5"/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si="5"/>
        <v>Mo</v>
      </c>
      <c r="E42" s="45">
        <f t="shared" si="5"/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5"/>
        <v>Mo</v>
      </c>
      <c r="E43" s="45">
        <f t="shared" si="5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5"/>
        <v>Mo</v>
      </c>
      <c r="E44" s="45">
        <f t="shared" si="5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>IF(OR(C45="f",C45="u",C45="F",C45="U"),"",IF(OR(B45=1,B45=2,B45=3,B45=4,B45=5),1,""))</f>
        <v>1</v>
      </c>
      <c r="B45" s="8">
        <f>WEEKDAY(E45,2)</f>
        <v>2</v>
      </c>
      <c r="C45" s="79"/>
      <c r="D45" s="80" t="str">
        <f>IF(B45=1,"Mo",IF(B45=2,"Tue",IF(B45=3,"Wed",IF(B45=4,"Thu",IF(B45=5,"Fri",IF(B45=6,"Sat",IF(B45=7,"Sun","")))))))</f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6">D46</f>
        <v>Tue</v>
      </c>
      <c r="E47" s="34">
        <f t="shared" si="6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6"/>
        <v>Tue</v>
      </c>
      <c r="E48" s="34">
        <f t="shared" si="6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6"/>
        <v>Tue</v>
      </c>
      <c r="E49" s="34">
        <f t="shared" si="6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3</v>
      </c>
      <c r="C50" s="79"/>
      <c r="D50" s="94" t="str">
        <f>IF(B50=1,"Mo",IF(B50=2,"Tue",IF(B50=3,"Wed",IF(B50=4,"Thu",IF(B50=5,"Fri",IF(B50=6,"Sat",IF(B50=7,"Sun","")))))))</f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7">D50</f>
        <v>Wed</v>
      </c>
      <c r="E51" s="45">
        <f t="shared" si="7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7"/>
        <v>Wed</v>
      </c>
      <c r="E52" s="45">
        <f t="shared" si="7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7"/>
        <v>Wed</v>
      </c>
      <c r="E53" s="45">
        <f t="shared" si="7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7"/>
        <v>Wed</v>
      </c>
      <c r="E54" s="45">
        <f t="shared" si="7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4</v>
      </c>
      <c r="C55" s="79"/>
      <c r="D55" s="80" t="str">
        <f>IF(B55=1,"Mo",IF(B55=2,"Tue",IF(B55=3,"Wed",IF(B55=4,"Thu",IF(B55=5,"Fri",IF(B55=6,"Sat",IF(B55=7,"Sun","")))))))</f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8">D56</f>
        <v>Thu</v>
      </c>
      <c r="E57" s="34">
        <f t="shared" si="8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8"/>
        <v>Thu</v>
      </c>
      <c r="E58" s="34">
        <f t="shared" si="8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8"/>
        <v>Thu</v>
      </c>
      <c r="E59" s="34">
        <f t="shared" si="8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5</v>
      </c>
      <c r="C60" s="79"/>
      <c r="D60" s="94" t="str">
        <f>IF(B60=1,"Mo",IF(B60=2,"Tue",IF(B60=3,"Wed",IF(B60=4,"Thu",IF(B60=5,"Fri",IF(B60=6,"Sat",IF(B60=7,"Sun","")))))))</f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9">D61</f>
        <v>Fri</v>
      </c>
      <c r="E62" s="45">
        <f t="shared" si="9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9"/>
        <v>Fri</v>
      </c>
      <c r="E63" s="45">
        <f t="shared" si="9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9"/>
        <v>Fri</v>
      </c>
      <c r="E64" s="45">
        <f t="shared" si="9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>IF(OR(C65="f",C65="u",C65="F",C65="U"),"",IF(OR(B65=1,B65=2,B65=3,B65=4,B65=5),1,""))</f>
        <v/>
      </c>
      <c r="B65" s="8">
        <f>WEEKDAY(E65,2)</f>
        <v>6</v>
      </c>
      <c r="C65" s="79"/>
      <c r="D65" s="80" t="str">
        <f>IF(B65=1,"Mo",IF(B65=2,"Tue",IF(B65=3,"Wed",IF(B65=4,"Thu",IF(B65=5,"Fri",IF(B65=6,"Sat",IF(B65=7,"Sun","")))))))</f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>IF(OR(C66="f",C66="u",C66="F",C66="U"),"",IF(OR(B66=1,B66=2,B66=3,B66=4,B66=5),1,""))</f>
        <v/>
      </c>
      <c r="B66" s="8">
        <f>WEEKDAY(E66,2)</f>
        <v>7</v>
      </c>
      <c r="C66" s="79"/>
      <c r="D66" s="80" t="str">
        <f>IF(B66=1,"Mo",IF(B66=2,"Tue",IF(B66=3,"Wed",IF(B66=4,"Thu",IF(B66=5,"Fri",IF(B66=6,"Sat",IF(B66=7,"Sun","")))))))</f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>IF(OR(C67="f",C67="u",C67="F",C67="U"),"",IF(OR(B67=1,B67=2,B67=3,B67=4,B67=5),1,""))</f>
        <v>1</v>
      </c>
      <c r="B67" s="8">
        <f>WEEKDAY(E67,2)</f>
        <v>1</v>
      </c>
      <c r="C67" s="79"/>
      <c r="D67" s="80" t="str">
        <f>IF(B67=1,"Mo",IF(B67=2,"Tue",IF(B67=3,"Wed",IF(B67=4,"Thu",IF(B67=5,"Fri",IF(B67=6,"Sat",IF(B67=7,"Sun","")))))))</f>
        <v>Mo</v>
      </c>
      <c r="E67" s="34">
        <f>+E66+1</f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 t="shared" ref="D68:E71" si="10">D67</f>
        <v>Mo</v>
      </c>
      <c r="E68" s="34">
        <f t="shared" si="10"/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si="10"/>
        <v>Mo</v>
      </c>
      <c r="E69" s="34">
        <f t="shared" si="10"/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0"/>
        <v>Mo</v>
      </c>
      <c r="E70" s="34">
        <f t="shared" si="10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0"/>
        <v>Mo</v>
      </c>
      <c r="E71" s="34">
        <f t="shared" si="10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>IF(OR(C72="f",C72="u",C72="F",C72="U"),"",IF(OR(B72=1,B72=2,B72=3,B72=4,B72=5),1,""))</f>
        <v>1</v>
      </c>
      <c r="B72" s="8">
        <f>WEEKDAY(E72,2)</f>
        <v>2</v>
      </c>
      <c r="C72" s="79"/>
      <c r="D72" s="94" t="str">
        <f>IF(B72=1,"Mo",IF(B72=2,"Tue",IF(B72=3,"Wed",IF(B72=4,"Thu",IF(B72=5,"Fri",IF(B72=6,"Sat",IF(B72=7,"Sun","")))))))</f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1">D73</f>
        <v>Tue</v>
      </c>
      <c r="E74" s="45">
        <f t="shared" si="11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1"/>
        <v>Tue</v>
      </c>
      <c r="E75" s="45">
        <f t="shared" si="11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1"/>
        <v>Tue</v>
      </c>
      <c r="E76" s="45">
        <f t="shared" si="11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3</v>
      </c>
      <c r="C77" s="79"/>
      <c r="D77" s="80" t="str">
        <f>IF(B77=1,"Mo",IF(B77=2,"Tue",IF(B77=3,"Wed",IF(B77=4,"Thu",IF(B77=5,"Fri",IF(B77=6,"Sat",IF(B77=7,"Sun","")))))))</f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 t="shared" ref="D78:E81" si="12">D77</f>
        <v>Wed</v>
      </c>
      <c r="E78" s="34">
        <f t="shared" si="12"/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 t="shared" si="12"/>
        <v>Wed</v>
      </c>
      <c r="E79" s="34">
        <f t="shared" si="12"/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si="12"/>
        <v>Wed</v>
      </c>
      <c r="E80" s="34">
        <f t="shared" si="12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2"/>
        <v>Wed</v>
      </c>
      <c r="E81" s="34">
        <f t="shared" si="12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4</v>
      </c>
      <c r="C82" s="79"/>
      <c r="D82" s="94" t="str">
        <f>IF(B82=1,"Mo",IF(B82=2,"Tue",IF(B82=3,"Wed",IF(B82=4,"Thu",IF(B82=5,"Fri",IF(B82=6,"Sat",IF(B82=7,"Sun","")))))))</f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13">D83</f>
        <v>Thu</v>
      </c>
      <c r="E84" s="45">
        <f t="shared" si="13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13"/>
        <v>Thu</v>
      </c>
      <c r="E85" s="45">
        <f t="shared" si="13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13"/>
        <v>Thu</v>
      </c>
      <c r="E86" s="45">
        <f t="shared" si="13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5</v>
      </c>
      <c r="C87" s="79"/>
      <c r="D87" s="80" t="str">
        <f>IF(B87=1,"Mo",IF(B87=2,"Tue",IF(B87=3,"Wed",IF(B87=4,"Thu",IF(B87=5,"Fri",IF(B87=6,"Sat",IF(B87=7,"Sun","")))))))</f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14">D88</f>
        <v>Fri</v>
      </c>
      <c r="E89" s="34">
        <f t="shared" si="14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14"/>
        <v>Fri</v>
      </c>
      <c r="E90" s="34">
        <f t="shared" si="14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14"/>
        <v>Fri</v>
      </c>
      <c r="E91" s="34">
        <f t="shared" si="14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>IF(OR(C92="f",C92="u",C92="F",C92="U"),"",IF(OR(B92=1,B92=2,B92=3,B92=4,B92=5),1,""))</f>
        <v/>
      </c>
      <c r="B92" s="8">
        <f>WEEKDAY(E92,2)</f>
        <v>6</v>
      </c>
      <c r="C92" s="79"/>
      <c r="D92" s="80" t="str">
        <f>IF(B92=1,"Mo",IF(B92=2,"Tue",IF(B92=3,"Wed",IF(B92=4,"Thu",IF(B92=5,"Fri",IF(B92=6,"Sat",IF(B92=7,"Sun","")))))))</f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>IF(OR(C93="f",C93="u",C93="F",C93="U"),"",IF(OR(B93=1,B93=2,B93=3,B93=4,B93=5),1,""))</f>
        <v/>
      </c>
      <c r="B93" s="8">
        <f>WEEKDAY(E93,2)</f>
        <v>7</v>
      </c>
      <c r="C93" s="79"/>
      <c r="D93" s="80" t="str">
        <f>IF(B93=1,"Mo",IF(B93=2,"Tue",IF(B93=3,"Wed",IF(B93=4,"Thu",IF(B93=5,"Fri",IF(B93=6,"Sat",IF(B93=7,"Sun","")))))))</f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>IF(OR(C94="f",C94="u",C94="F",C94="U"),"",IF(OR(B94=1,B94=2,B94=3,B94=4,B94=5),1,""))</f>
        <v>1</v>
      </c>
      <c r="B94" s="8">
        <f>WEEKDAY(E94,2)</f>
        <v>1</v>
      </c>
      <c r="C94" s="79"/>
      <c r="D94" s="80" t="str">
        <f>IF(B94=1,"Mo",IF(B94=2,"Tue",IF(B94=3,"Wed",IF(B94=4,"Thu",IF(B94=5,"Fri",IF(B94=6,"Sat",IF(B94=7,"Sun","")))))))</f>
        <v>Mo</v>
      </c>
      <c r="E94" s="34">
        <f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 t="shared" ref="D95:E98" si="15">D94</f>
        <v>Mo</v>
      </c>
      <c r="E95" s="34">
        <f t="shared" si="15"/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si="15"/>
        <v>Mo</v>
      </c>
      <c r="E96" s="34">
        <f t="shared" si="15"/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15"/>
        <v>Mo</v>
      </c>
      <c r="E97" s="34">
        <f t="shared" si="15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15"/>
        <v>Mo</v>
      </c>
      <c r="E98" s="34">
        <f t="shared" si="15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>IF(OR(C99="f",C99="u",C99="F",C99="U"),"",IF(OR(B99=1,B99=2,B99=3,B99=4,B99=5),1,""))</f>
        <v>1</v>
      </c>
      <c r="B99" s="8">
        <f>WEEKDAY(E99,2)</f>
        <v>2</v>
      </c>
      <c r="C99" s="79"/>
      <c r="D99" s="94" t="str">
        <f>IF(B99=1,"Mo",IF(B99=2,"Tue",IF(B99=3,"Wed",IF(B99=4,"Thu",IF(B99=5,"Fri",IF(B99=6,"Sat",IF(B99=7,"Sun","")))))))</f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16">D100</f>
        <v>Tue</v>
      </c>
      <c r="E101" s="45">
        <f t="shared" si="16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16"/>
        <v>Tue</v>
      </c>
      <c r="E102" s="45">
        <f t="shared" si="16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16"/>
        <v>Tue</v>
      </c>
      <c r="E103" s="45">
        <f t="shared" si="16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>IF(OR(C104="f",C104="u",C104="F",C104="U"),"",IF(OR(B104=1,B104=2,B104=3,B104=4,B104=5),1,""))</f>
        <v>1</v>
      </c>
      <c r="B104" s="8">
        <f>WEEKDAY(E104,2)</f>
        <v>3</v>
      </c>
      <c r="C104" s="79"/>
      <c r="D104" s="80" t="str">
        <f>IF(B104=1,"Mo",IF(B104=2,"Tue",IF(B104=3,"Wed",IF(B104=4,"Thu",IF(B104=5,"Fri",IF(B104=6,"Sat",IF(B104=7,"Sun","")))))))</f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17">D105</f>
        <v>Wed</v>
      </c>
      <c r="E106" s="34">
        <f t="shared" si="17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17"/>
        <v>Wed</v>
      </c>
      <c r="E107" s="34">
        <f t="shared" si="17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17"/>
        <v>Wed</v>
      </c>
      <c r="E108" s="34">
        <f t="shared" si="17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>IF(OR(C109="f",C109="u",C109="F",C109="U"),"",IF(OR(B109=1,B109=2,B109=3,B109=4,B109=5),1,""))</f>
        <v>1</v>
      </c>
      <c r="B109" s="8">
        <f>WEEKDAY(E109,2)</f>
        <v>4</v>
      </c>
      <c r="C109" s="79"/>
      <c r="D109" s="94" t="str">
        <f>IF(B109=1,"Mo",IF(B109=2,"Tue",IF(B109=3,"Wed",IF(B109=4,"Thu",IF(B109=5,"Fri",IF(B109=6,"Sat",IF(B109=7,"Sun","")))))))</f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18">D110</f>
        <v>Thu</v>
      </c>
      <c r="E111" s="45">
        <f t="shared" si="18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18"/>
        <v>Thu</v>
      </c>
      <c r="E112" s="45">
        <f t="shared" si="18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18"/>
        <v>Thu</v>
      </c>
      <c r="E113" s="45">
        <f t="shared" si="18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>IF(OR(C114="f",C114="u",C114="F",C114="U"),"",IF(OR(B114=1,B114=2,B114=3,B114=4,B114=5),1,""))</f>
        <v>1</v>
      </c>
      <c r="B114" s="8">
        <f>WEEKDAY(E114,2)</f>
        <v>5</v>
      </c>
      <c r="C114" s="79"/>
      <c r="D114" s="80" t="str">
        <f>IF(B114=1,"Mo",IF(B114=2,"Tue",IF(B114=3,"Wed",IF(B114=4,"Thu",IF(B114=5,"Fri",IF(B114=6,"Sat",IF(B114=7,"Sun","")))))))</f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19">D115</f>
        <v>Fri</v>
      </c>
      <c r="E116" s="34">
        <f t="shared" si="19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19"/>
        <v>Fri</v>
      </c>
      <c r="E117" s="34">
        <f t="shared" si="19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19"/>
        <v>Fri</v>
      </c>
      <c r="E118" s="34">
        <f t="shared" si="19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>IF(OR(C119="f",C119="u",C119="F",C119="U"),"",IF(OR(B119=1,B119=2,B119=3,B119=4,B119=5),1,""))</f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>IF(OR(C120="f",C120="u",C120="F",C120="U"),"",IF(OR(B120=1,B120=2,B120=3,B120=4,B120=5),1,""))</f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>IF(OR(C121="f",C121="u",C121="F",C121="U"),"",IF(OR(B121=1,B121=2,B121=3,B121=4,B121=5),1,""))</f>
        <v>1</v>
      </c>
      <c r="B121" s="8">
        <v>1</v>
      </c>
      <c r="C121" s="79"/>
      <c r="D121" s="80" t="str">
        <f>IF(B121=1,"Mo",IF(B121=2,"Tue",IF(B121=3,"Wed",IF(B121=4,"Thu",IF(B121=5,"Fri",IF(B121=6,"Sat",IF(B121=7,"Sun","")))))))</f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 t="shared" ref="D122:E125" si="20">D121</f>
        <v>Mo</v>
      </c>
      <c r="E122" s="34">
        <f t="shared" si="20"/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si="20"/>
        <v>Mo</v>
      </c>
      <c r="E123" s="34">
        <f t="shared" si="20"/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0"/>
        <v>Mo</v>
      </c>
      <c r="E124" s="34">
        <f t="shared" si="2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0"/>
        <v>Mo</v>
      </c>
      <c r="E125" s="53">
        <f t="shared" si="2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437" priority="25" stopIfTrue="1">
      <formula>IF($A11=1,B11,)</formula>
    </cfRule>
    <cfRule type="expression" dxfId="436" priority="26" stopIfTrue="1">
      <formula>IF($A11="",B11,)</formula>
    </cfRule>
  </conditionalFormatting>
  <conditionalFormatting sqref="E11">
    <cfRule type="expression" dxfId="435" priority="27" stopIfTrue="1">
      <formula>IF($A11="",B11,"")</formula>
    </cfRule>
  </conditionalFormatting>
  <conditionalFormatting sqref="E12:E119">
    <cfRule type="expression" dxfId="434" priority="28" stopIfTrue="1">
      <formula>IF($A12&lt;&gt;1,B12,"")</formula>
    </cfRule>
  </conditionalFormatting>
  <conditionalFormatting sqref="D11:D119">
    <cfRule type="expression" dxfId="433" priority="29" stopIfTrue="1">
      <formula>IF($A11="",B11,)</formula>
    </cfRule>
  </conditionalFormatting>
  <conditionalFormatting sqref="G11:G12 G18:G76 G82:G118">
    <cfRule type="expression" dxfId="432" priority="30" stopIfTrue="1">
      <formula>#REF!="Freelancer"</formula>
    </cfRule>
    <cfRule type="expression" dxfId="431" priority="31" stopIfTrue="1">
      <formula>#REF!="DTC Int. Staff"</formula>
    </cfRule>
  </conditionalFormatting>
  <conditionalFormatting sqref="G114:G118 G18:G22 G33:G49 G60:G76 G87:G103">
    <cfRule type="expression" dxfId="430" priority="23" stopIfTrue="1">
      <formula>$F$5="Freelancer"</formula>
    </cfRule>
    <cfRule type="expression" dxfId="429" priority="24" stopIfTrue="1">
      <formula>$F$5="DTC Int. Staff"</formula>
    </cfRule>
  </conditionalFormatting>
  <conditionalFormatting sqref="G12">
    <cfRule type="expression" dxfId="428" priority="21" stopIfTrue="1">
      <formula>#REF!="Freelancer"</formula>
    </cfRule>
    <cfRule type="expression" dxfId="427" priority="22" stopIfTrue="1">
      <formula>#REF!="DTC Int. Staff"</formula>
    </cfRule>
  </conditionalFormatting>
  <conditionalFormatting sqref="G12">
    <cfRule type="expression" dxfId="426" priority="19" stopIfTrue="1">
      <formula>$F$5="Freelancer"</formula>
    </cfRule>
    <cfRule type="expression" dxfId="425" priority="20" stopIfTrue="1">
      <formula>$F$5="DTC Int. Staff"</formula>
    </cfRule>
  </conditionalFormatting>
  <conditionalFormatting sqref="G13:G17">
    <cfRule type="expression" dxfId="424" priority="17" stopIfTrue="1">
      <formula>#REF!="Freelancer"</formula>
    </cfRule>
    <cfRule type="expression" dxfId="423" priority="18" stopIfTrue="1">
      <formula>#REF!="DTC Int. Staff"</formula>
    </cfRule>
  </conditionalFormatting>
  <conditionalFormatting sqref="G13:G17">
    <cfRule type="expression" dxfId="422" priority="15" stopIfTrue="1">
      <formula>$F$5="Freelancer"</formula>
    </cfRule>
    <cfRule type="expression" dxfId="421" priority="16" stopIfTrue="1">
      <formula>$F$5="DTC Int. Staff"</formula>
    </cfRule>
  </conditionalFormatting>
  <conditionalFormatting sqref="C121:C125">
    <cfRule type="expression" dxfId="420" priority="12" stopIfTrue="1">
      <formula>IF($A121=1,B121,)</formula>
    </cfRule>
    <cfRule type="expression" dxfId="419" priority="13" stopIfTrue="1">
      <formula>IF($A121="",B121,)</formula>
    </cfRule>
  </conditionalFormatting>
  <conditionalFormatting sqref="D121:D125">
    <cfRule type="expression" dxfId="418" priority="14" stopIfTrue="1">
      <formula>IF($A121="",B121,)</formula>
    </cfRule>
  </conditionalFormatting>
  <conditionalFormatting sqref="C120">
    <cfRule type="expression" dxfId="417" priority="9" stopIfTrue="1">
      <formula>IF($A120=1,B120,)</formula>
    </cfRule>
    <cfRule type="expression" dxfId="416" priority="10" stopIfTrue="1">
      <formula>IF($A120="",B120,)</formula>
    </cfRule>
  </conditionalFormatting>
  <conditionalFormatting sqref="D120">
    <cfRule type="expression" dxfId="415" priority="11" stopIfTrue="1">
      <formula>IF($A120="",B120,)</formula>
    </cfRule>
  </conditionalFormatting>
  <conditionalFormatting sqref="E120">
    <cfRule type="expression" dxfId="414" priority="8" stopIfTrue="1">
      <formula>IF($A120&lt;&gt;1,B120,"")</formula>
    </cfRule>
  </conditionalFormatting>
  <conditionalFormatting sqref="E121:E125">
    <cfRule type="expression" dxfId="413" priority="7" stopIfTrue="1">
      <formula>IF($A121&lt;&gt;1,B121,"")</formula>
    </cfRule>
  </conditionalFormatting>
  <conditionalFormatting sqref="G55:G59">
    <cfRule type="expression" dxfId="412" priority="5" stopIfTrue="1">
      <formula>$F$5="Freelancer"</formula>
    </cfRule>
    <cfRule type="expression" dxfId="411" priority="6" stopIfTrue="1">
      <formula>$F$5="DTC Int. Staff"</formula>
    </cfRule>
  </conditionalFormatting>
  <conditionalFormatting sqref="G77:G81">
    <cfRule type="expression" dxfId="410" priority="3" stopIfTrue="1">
      <formula>#REF!="Freelancer"</formula>
    </cfRule>
    <cfRule type="expression" dxfId="409" priority="4" stopIfTrue="1">
      <formula>#REF!="DTC Int. Staff"</formula>
    </cfRule>
  </conditionalFormatting>
  <conditionalFormatting sqref="G77:G81">
    <cfRule type="expression" dxfId="408" priority="1" stopIfTrue="1">
      <formula>$F$5="Freelancer"</formula>
    </cfRule>
    <cfRule type="expression" dxfId="4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6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0">D12</f>
        <v>Tue</v>
      </c>
      <c r="E13" s="34">
        <f t="shared" si="0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0"/>
        <v>Tue</v>
      </c>
      <c r="E14" s="34">
        <f t="shared" si="0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0"/>
        <v>Tue</v>
      </c>
      <c r="E15" s="34">
        <f t="shared" si="0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 t="shared" ref="D17:E20" si="1">D16</f>
        <v>Wed</v>
      </c>
      <c r="E17" s="45">
        <f t="shared" si="1"/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si="1"/>
        <v>Wed</v>
      </c>
      <c r="E18" s="45">
        <f t="shared" si="1"/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1"/>
        <v>Wed</v>
      </c>
      <c r="E19" s="45">
        <f t="shared" si="1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Wed</v>
      </c>
      <c r="E20" s="45">
        <f t="shared" si="1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>IF(OR(C21="f",C21="u",C21="F",C21="U"),"",IF(OR(B21=1,B21=2,B21=3,B21=4,B21=5),1,""))</f>
        <v>1</v>
      </c>
      <c r="B21" s="8">
        <f>WEEKDAY(E21,2)</f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 t="shared" ref="D22:E25" si="2">D21</f>
        <v>Thu</v>
      </c>
      <c r="E22" s="34">
        <f t="shared" si="2"/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si="2"/>
        <v>Thu</v>
      </c>
      <c r="E23" s="34">
        <f t="shared" si="2"/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2"/>
        <v>Thu</v>
      </c>
      <c r="E24" s="34">
        <f t="shared" si="2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2"/>
        <v>Thu</v>
      </c>
      <c r="E25" s="34">
        <f t="shared" si="2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5</v>
      </c>
      <c r="C26" s="76"/>
      <c r="D26" s="77" t="str">
        <f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3">D27</f>
        <v>Fri</v>
      </c>
      <c r="E28" s="45">
        <f t="shared" si="3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3"/>
        <v>Fri</v>
      </c>
      <c r="E29" s="45">
        <f t="shared" si="3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3"/>
        <v>Fri</v>
      </c>
      <c r="E30" s="45">
        <f t="shared" si="3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>IF(OR(C31="f",C31="u",C31="F",C31="U"),"",IF(OR(B31=1,B31=2,B31=3,B31=4,B31=5),1,""))</f>
        <v/>
      </c>
      <c r="B31" s="8">
        <f>WEEKDAY(E31,2)</f>
        <v>6</v>
      </c>
      <c r="C31" s="76"/>
      <c r="D31" s="77" t="str">
        <f>IF(B31=1,"Mo",IF(B31=2,"Tue",IF(B31=3,"Wed",IF(B31=4,"Thu",IF(B31=5,"Fri",IF(B31=6,"Sat",IF(B31=7,"Sun","")))))))</f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>IF(OR(C32="f",C32="u",C32="F",C32="U"),"",IF(OR(B32=1,B32=2,B32=3,B32=4,B32=5),1,""))</f>
        <v/>
      </c>
      <c r="B32" s="8">
        <f>WEEKDAY(E32,2)</f>
        <v>7</v>
      </c>
      <c r="C32" s="76"/>
      <c r="D32" s="74" t="str">
        <f>IF(B32=1,"Mo",IF(B32=2,"Tue",IF(B32=3,"Wed",IF(B32=4,"Thu",IF(B32=5,"Fri",IF(B32=6,"Sat",IF(B32=7,"Sun","")))))))</f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1</v>
      </c>
      <c r="C33" s="76"/>
      <c r="D33" s="77" t="str">
        <f>IF(B33=1,"Mo",IF(B33=2,"Tue",IF(B33=3,"Wed",IF(B33=4,"Thu",IF(B33=5,"Fri",IF(B33=6,"Sat",IF(B33=7,"Sun","")))))))</f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4">D34</f>
        <v>Mo</v>
      </c>
      <c r="E35" s="45">
        <f t="shared" si="4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4"/>
        <v>Mo</v>
      </c>
      <c r="E36" s="45">
        <f t="shared" si="4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4"/>
        <v>Mo</v>
      </c>
      <c r="E37" s="45">
        <f t="shared" si="4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Tue</v>
      </c>
      <c r="E39" s="34">
        <f t="shared" si="5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Tue</v>
      </c>
      <c r="E40" s="34">
        <f t="shared" si="5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Tue</v>
      </c>
      <c r="E41" s="34">
        <f t="shared" si="5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Tue</v>
      </c>
      <c r="E42" s="34">
        <f t="shared" si="5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 t="shared" ref="D44:E47" si="6">D43</f>
        <v>Wed</v>
      </c>
      <c r="E44" s="45">
        <f t="shared" si="6"/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si="6"/>
        <v>Wed</v>
      </c>
      <c r="E45" s="45">
        <f t="shared" si="6"/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Wed</v>
      </c>
      <c r="E46" s="45">
        <f t="shared" si="6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Wed</v>
      </c>
      <c r="E47" s="45">
        <f t="shared" si="6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 t="shared" ref="D49:E52" si="7">D48</f>
        <v>Thu</v>
      </c>
      <c r="E49" s="34">
        <f t="shared" si="7"/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si="7"/>
        <v>Thu</v>
      </c>
      <c r="E50" s="34">
        <f t="shared" si="7"/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Thu</v>
      </c>
      <c r="E51" s="34">
        <f t="shared" si="7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Thu</v>
      </c>
      <c r="E52" s="34">
        <f t="shared" si="7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>IF(OR(C53="f",C53="u",C53="F",C53="U"),"",IF(OR(B53=1,B53=2,B53=3,B53=4,B53=5),1,""))</f>
        <v>1</v>
      </c>
      <c r="B53" s="8">
        <f>WEEKDAY(E53,2)</f>
        <v>5</v>
      </c>
      <c r="C53" s="76"/>
      <c r="D53" s="77" t="str">
        <f>IF(B53=1,"Mo",IF(B53=2,"Tue",IF(B53=3,"Wed",IF(B53=4,"Thu",IF(B53=5,"Fri",IF(B53=6,"Sat",IF(B53=7,"Sun","")))))))</f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8">D54</f>
        <v>Fri</v>
      </c>
      <c r="E55" s="45">
        <f t="shared" si="8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8"/>
        <v>Fri</v>
      </c>
      <c r="E56" s="45">
        <f t="shared" si="8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8"/>
        <v>Fri</v>
      </c>
      <c r="E57" s="45">
        <f t="shared" si="8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>IF(OR(C58="f",C58="u",C58="F",C58="U"),"",IF(OR(B58=1,B58=2,B58=3,B58=4,B58=5),1,""))</f>
        <v/>
      </c>
      <c r="B58" s="8">
        <f>WEEKDAY(E58,2)</f>
        <v>6</v>
      </c>
      <c r="C58" s="76"/>
      <c r="D58" s="77" t="str">
        <f>IF(B58=1,"Mo",IF(B58=2,"Tue",IF(B58=3,"Wed",IF(B58=4,"Thu",IF(B58=5,"Fri",IF(B58=6,"Sat",IF(B58=7,"Sun","")))))))</f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>IF(OR(C59="f",C59="u",C59="F",C59="U"),"",IF(OR(B59=1,B59=2,B59=3,B59=4,B59=5),1,""))</f>
        <v/>
      </c>
      <c r="B59" s="8">
        <f>WEEKDAY(E59,2)</f>
        <v>7</v>
      </c>
      <c r="C59" s="76"/>
      <c r="D59" s="74" t="str">
        <f>IF(B59=1,"Mo",IF(B59=2,"Tue",IF(B59=3,"Wed",IF(B59=4,"Thu",IF(B59=5,"Fri",IF(B59=6,"Sat",IF(B59=7,"Sun","")))))))</f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1</v>
      </c>
      <c r="C60" s="76"/>
      <c r="D60" s="77" t="str">
        <f>IF(B60=1,"Mo",IF(B60=2,"Tue",IF(B60=3,"Wed",IF(B60=4,"Thu",IF(B60=5,"Fri",IF(B60=6,"Sat",IF(B60=7,"Sun","")))))))</f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9">D61</f>
        <v>Mo</v>
      </c>
      <c r="E62" s="45">
        <f t="shared" si="9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9"/>
        <v>Mo</v>
      </c>
      <c r="E63" s="45">
        <f t="shared" si="9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9"/>
        <v>Mo</v>
      </c>
      <c r="E64" s="45">
        <f t="shared" si="9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2</v>
      </c>
      <c r="C65" s="76"/>
      <c r="D65" s="74" t="str">
        <f>IF(B65=1,"Mo",IF(B65=2,"Tue",IF(B65=3,"Wed",IF(B65=4,"Thu",IF(B65=5,"Fri",IF(B65=6,"Sat",IF(B65=7,"Sun","")))))))</f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Tue</v>
      </c>
      <c r="E67" s="34">
        <f t="shared" si="10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Tue</v>
      </c>
      <c r="E68" s="34">
        <f t="shared" si="10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Tue</v>
      </c>
      <c r="E69" s="34">
        <f t="shared" si="10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3</v>
      </c>
      <c r="C70" s="76"/>
      <c r="D70" s="77" t="str">
        <f>IF(B70=1,"Mo",IF(B70=2,"Tue",IF(B70=3,"Wed",IF(B70=4,"Thu",IF(B70=5,"Fri",IF(B70=6,"Sat",IF(B70=7,"Sun","")))))))</f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 t="shared" ref="D71:E74" si="11">D70</f>
        <v>Wed</v>
      </c>
      <c r="E71" s="45">
        <f t="shared" si="11"/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si="11"/>
        <v>Wed</v>
      </c>
      <c r="E72" s="45">
        <f t="shared" si="11"/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Wed</v>
      </c>
      <c r="E73" s="45">
        <f t="shared" si="11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Wed</v>
      </c>
      <c r="E74" s="45">
        <f t="shared" si="11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4</v>
      </c>
      <c r="C75" s="76"/>
      <c r="D75" s="74" t="str">
        <f>IF(B75=1,"Mo",IF(B75=2,"Tue",IF(B75=3,"Wed",IF(B75=4,"Thu",IF(B75=5,"Fri",IF(B75=6,"Sat",IF(B75=7,"Sun","")))))))</f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 t="shared" ref="D76:E79" si="12">D75</f>
        <v>Thu</v>
      </c>
      <c r="E76" s="34">
        <f t="shared" si="12"/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si="12"/>
        <v>Thu</v>
      </c>
      <c r="E77" s="34">
        <f t="shared" si="12"/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Thu</v>
      </c>
      <c r="E78" s="34">
        <f t="shared" si="12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Thu</v>
      </c>
      <c r="E79" s="34">
        <f t="shared" si="12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5</v>
      </c>
      <c r="C80" s="76"/>
      <c r="D80" s="77" t="str">
        <f>IF(B80=1,"Mo",IF(B80=2,"Tue",IF(B80=3,"Wed",IF(B80=4,"Thu",IF(B80=5,"Fri",IF(B80=6,"Sat",IF(B80=7,"Sun","")))))))</f>
        <v>Fri</v>
      </c>
      <c r="E80" s="45">
        <f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3">D81</f>
        <v>Fri</v>
      </c>
      <c r="E82" s="45">
        <f t="shared" si="1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3"/>
        <v>Fri</v>
      </c>
      <c r="E83" s="45">
        <f t="shared" si="1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3"/>
        <v>Fri</v>
      </c>
      <c r="E84" s="45">
        <f t="shared" si="1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>IF(OR(C85="f",C85="u",C85="F",C85="U"),"",IF(OR(B85=1,B85=2,B85=3,B85=4,B85=5),1,""))</f>
        <v/>
      </c>
      <c r="B85" s="8">
        <f>WEEKDAY(E85,2)</f>
        <v>6</v>
      </c>
      <c r="C85" s="76"/>
      <c r="D85" s="77" t="str">
        <f>IF(B85=1,"Mo",IF(B85=2,"Tue",IF(B85=3,"Wed",IF(B85=4,"Thu",IF(B85=5,"Fri",IF(B85=6,"Sat",IF(B85=7,"Sun","")))))))</f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>IF(OR(C86="f",C86="u",C86="F",C86="U"),"",IF(OR(B86=1,B86=2,B86=3,B86=4,B86=5),1,""))</f>
        <v/>
      </c>
      <c r="B86" s="8">
        <f>WEEKDAY(E86,2)</f>
        <v>7</v>
      </c>
      <c r="C86" s="76"/>
      <c r="D86" s="74" t="str">
        <f>IF(B86=1,"Mo",IF(B86=2,"Tue",IF(B86=3,"Wed",IF(B86=4,"Thu",IF(B86=5,"Fri",IF(B86=6,"Sat",IF(B86=7,"Sun","")))))))</f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1</v>
      </c>
      <c r="C87" s="76"/>
      <c r="D87" s="77" t="str">
        <f>IF(B87=1,"Mo",IF(B87=2,"Tue",IF(B87=3,"Wed",IF(B87=4,"Thu",IF(B87=5,"Fri",IF(B87=6,"Sat",IF(B87=7,"Sun","")))))))</f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4">D88</f>
        <v>Mo</v>
      </c>
      <c r="E89" s="45">
        <f t="shared" si="1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4"/>
        <v>Mo</v>
      </c>
      <c r="E90" s="45">
        <f t="shared" si="1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4"/>
        <v>Mo</v>
      </c>
      <c r="E91" s="45">
        <f t="shared" si="1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2</v>
      </c>
      <c r="C92" s="76"/>
      <c r="D92" s="74" t="str">
        <f>IF(B92=1,"Mo",IF(B92=2,"Tue",IF(B92=3,"Wed",IF(B92=4,"Thu",IF(B92=5,"Fri",IF(B92=6,"Sat",IF(B92=7,"Sun","")))))))</f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Tue</v>
      </c>
      <c r="E94" s="34">
        <f t="shared" si="1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Tue</v>
      </c>
      <c r="E95" s="34">
        <f t="shared" si="1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Tue</v>
      </c>
      <c r="E96" s="34">
        <f t="shared" si="1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Tue</v>
      </c>
      <c r="E97" s="34">
        <f t="shared" si="1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3</v>
      </c>
      <c r="C98" s="76"/>
      <c r="D98" s="77" t="str">
        <f>IF(B98=1,"Mo",IF(B98=2,"Tue",IF(B98=3,"Wed",IF(B98=4,"Thu",IF(B98=5,"Fri",IF(B98=6,"Sat",IF(B98=7,"Sun","")))))))</f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 t="shared" ref="D99:E102" si="16">D98</f>
        <v>Wed</v>
      </c>
      <c r="E99" s="45">
        <f t="shared" si="16"/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si="16"/>
        <v>Wed</v>
      </c>
      <c r="E100" s="45">
        <f t="shared" si="16"/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Wed</v>
      </c>
      <c r="E101" s="45">
        <f t="shared" si="16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Wed</v>
      </c>
      <c r="E102" s="45">
        <f t="shared" si="16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4</v>
      </c>
      <c r="C103" s="76"/>
      <c r="D103" s="74" t="str">
        <f>IF(B103=1,"Mo",IF(B103=2,"Tue",IF(B103=3,"Wed",IF(B103=4,"Thu",IF(B103=5,"Fri",IF(B103=6,"Sat",IF(B103=7,"Sun","")))))))</f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 t="shared" ref="D104:E107" si="17">D103</f>
        <v>Thu</v>
      </c>
      <c r="E104" s="34">
        <f t="shared" si="17"/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si="17"/>
        <v>Thu</v>
      </c>
      <c r="E105" s="34">
        <f t="shared" si="17"/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Thu</v>
      </c>
      <c r="E106" s="34">
        <f t="shared" si="17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Thu</v>
      </c>
      <c r="E107" s="34">
        <f t="shared" si="17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5</v>
      </c>
      <c r="C108" s="76"/>
      <c r="D108" s="77" t="str">
        <f>IF(B108=1,"Mo",IF(B108=2,"Tue",IF(B108=3,"Wed",IF(B108=4,"Thu",IF(B108=5,"Fri",IF(B108=6,"Sat",IF(B108=7,"Sun","")))))))</f>
        <v>Fri</v>
      </c>
      <c r="E108" s="45">
        <f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18">D109</f>
        <v>Fri</v>
      </c>
      <c r="E110" s="45">
        <f t="shared" si="18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18"/>
        <v>Fri</v>
      </c>
      <c r="E111" s="45">
        <f t="shared" si="18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18"/>
        <v>Fri</v>
      </c>
      <c r="E112" s="45">
        <f t="shared" si="18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>IF(OR(C113="f",C113="u",C113="F",C113="U"),"",IF(OR(B113=1,B113=2,B113=3,B113=4,B113=5),1,""))</f>
        <v/>
      </c>
      <c r="B113" s="8">
        <f>WEEKDAY(E113,2)</f>
        <v>6</v>
      </c>
      <c r="C113" s="76"/>
      <c r="D113" s="77" t="str">
        <f>IF(B113=1,"Mo",IF(B113=2,"Tue",IF(B113=3,"Wed",IF(B113=4,"Thu",IF(B113=5,"Fri",IF(B113=6,"Sat",IF(B113=7,"Sun","")))))))</f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>IF(OR(C114="f",C114="u",C114="F",C114="U"),"",IF(OR(B114=1,B114=2,B114=3,B114=4,B114=5),1,""))</f>
        <v/>
      </c>
      <c r="B114" s="8">
        <f>WEEKDAY(E114,2)</f>
        <v>7</v>
      </c>
      <c r="C114" s="76"/>
      <c r="D114" s="74" t="str">
        <f>IF(B114=1,"Mo",IF(B114=2,"Tue",IF(B114=3,"Wed",IF(B114=4,"Thu",IF(B114=5,"Fri",IF(B114=6,"Sat",IF(B114=7,"Sun","")))))))</f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1</v>
      </c>
      <c r="C115" s="76"/>
      <c r="D115" s="77" t="str">
        <f>IF(B115=1,"Mo",IF(B115=2,"Tue",IF(B115=3,"Wed",IF(B115=4,"Thu",IF(B115=5,"Fri",IF(B115=6,"Sat",IF(B115=7,"Sun","")))))))</f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19">D116</f>
        <v>Mo</v>
      </c>
      <c r="E117" s="45">
        <f t="shared" si="19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19"/>
        <v>Mo</v>
      </c>
      <c r="E118" s="45">
        <f t="shared" si="19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19"/>
        <v>Mo</v>
      </c>
      <c r="E119" s="45">
        <f t="shared" si="19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Tue</v>
      </c>
      <c r="E122" s="34">
        <f t="shared" si="20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Tue</v>
      </c>
      <c r="E123" s="34">
        <f t="shared" si="20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Tue</v>
      </c>
      <c r="E124" s="34">
        <f t="shared" si="20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 t="shared" ref="D126:E129" si="21">D125</f>
        <v>Wed</v>
      </c>
      <c r="E126" s="96">
        <f t="shared" si="21"/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si="21"/>
        <v>Wed</v>
      </c>
      <c r="E127" s="96">
        <f t="shared" si="21"/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1"/>
        <v>Wed</v>
      </c>
      <c r="E128" s="96">
        <f t="shared" si="21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21"/>
        <v>Wed</v>
      </c>
      <c r="E129" s="102">
        <f t="shared" si="21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406" priority="25" stopIfTrue="1">
      <formula>IF($A11=1,B11,)</formula>
    </cfRule>
    <cfRule type="expression" dxfId="405" priority="26" stopIfTrue="1">
      <formula>IF($A11="",B11,)</formula>
    </cfRule>
  </conditionalFormatting>
  <conditionalFormatting sqref="E11:E15">
    <cfRule type="expression" dxfId="404" priority="27" stopIfTrue="1">
      <formula>IF($A11="",B11,"")</formula>
    </cfRule>
  </conditionalFormatting>
  <conditionalFormatting sqref="E16:E124">
    <cfRule type="expression" dxfId="403" priority="28" stopIfTrue="1">
      <formula>IF($A16&lt;&gt;1,B16,"")</formula>
    </cfRule>
  </conditionalFormatting>
  <conditionalFormatting sqref="D11:D124">
    <cfRule type="expression" dxfId="402" priority="29" stopIfTrue="1">
      <formula>IF($A11="",B11,)</formula>
    </cfRule>
  </conditionalFormatting>
  <conditionalFormatting sqref="G11:G20 G26:G84 G86:G119">
    <cfRule type="expression" dxfId="401" priority="30" stopIfTrue="1">
      <formula>#REF!="Freelancer"</formula>
    </cfRule>
    <cfRule type="expression" dxfId="400" priority="31" stopIfTrue="1">
      <formula>#REF!="DTC Int. Staff"</formula>
    </cfRule>
  </conditionalFormatting>
  <conditionalFormatting sqref="G115:G119 G87:G112 G26:G30 G33:G57 G60:G84">
    <cfRule type="expression" dxfId="399" priority="23" stopIfTrue="1">
      <formula>$F$5="Freelancer"</formula>
    </cfRule>
    <cfRule type="expression" dxfId="398" priority="24" stopIfTrue="1">
      <formula>$F$5="DTC Int. Staff"</formula>
    </cfRule>
  </conditionalFormatting>
  <conditionalFormatting sqref="G16:G20">
    <cfRule type="expression" dxfId="397" priority="21" stopIfTrue="1">
      <formula>#REF!="Freelancer"</formula>
    </cfRule>
    <cfRule type="expression" dxfId="396" priority="22" stopIfTrue="1">
      <formula>#REF!="DTC Int. Staff"</formula>
    </cfRule>
  </conditionalFormatting>
  <conditionalFormatting sqref="G16:G20">
    <cfRule type="expression" dxfId="395" priority="19" stopIfTrue="1">
      <formula>$F$5="Freelancer"</formula>
    </cfRule>
    <cfRule type="expression" dxfId="394" priority="20" stopIfTrue="1">
      <formula>$F$5="DTC Int. Staff"</formula>
    </cfRule>
  </conditionalFormatting>
  <conditionalFormatting sqref="G21:G25">
    <cfRule type="expression" dxfId="393" priority="17" stopIfTrue="1">
      <formula>#REF!="Freelancer"</formula>
    </cfRule>
    <cfRule type="expression" dxfId="392" priority="18" stopIfTrue="1">
      <formula>#REF!="DTC Int. Staff"</formula>
    </cfRule>
  </conditionalFormatting>
  <conditionalFormatting sqref="G21:G25">
    <cfRule type="expression" dxfId="391" priority="15" stopIfTrue="1">
      <formula>$F$5="Freelancer"</formula>
    </cfRule>
    <cfRule type="expression" dxfId="390" priority="16" stopIfTrue="1">
      <formula>$F$5="DTC Int. Staff"</formula>
    </cfRule>
  </conditionalFormatting>
  <conditionalFormatting sqref="C125:C129">
    <cfRule type="expression" dxfId="389" priority="9" stopIfTrue="1">
      <formula>IF($A125=1,B125,)</formula>
    </cfRule>
    <cfRule type="expression" dxfId="388" priority="10" stopIfTrue="1">
      <formula>IF($A125="",B125,)</formula>
    </cfRule>
  </conditionalFormatting>
  <conditionalFormatting sqref="D125:D129">
    <cfRule type="expression" dxfId="387" priority="11" stopIfTrue="1">
      <formula>IF($A125="",B125,)</formula>
    </cfRule>
  </conditionalFormatting>
  <conditionalFormatting sqref="E125:E129">
    <cfRule type="expression" dxfId="386" priority="8" stopIfTrue="1">
      <formula>IF($A125&lt;&gt;1,B125,"")</formula>
    </cfRule>
  </conditionalFormatting>
  <conditionalFormatting sqref="G59">
    <cfRule type="expression" dxfId="385" priority="5" stopIfTrue="1">
      <formula>$F$5="Freelancer"</formula>
    </cfRule>
    <cfRule type="expression" dxfId="384" priority="6" stopIfTrue="1">
      <formula>$F$5="DTC Int. Staff"</formula>
    </cfRule>
  </conditionalFormatting>
  <conditionalFormatting sqref="G85">
    <cfRule type="expression" dxfId="383" priority="3" stopIfTrue="1">
      <formula>#REF!="Freelancer"</formula>
    </cfRule>
    <cfRule type="expression" dxfId="382" priority="4" stopIfTrue="1">
      <formula>#REF!="DTC Int. Staff"</formula>
    </cfRule>
  </conditionalFormatting>
  <conditionalFormatting sqref="G85">
    <cfRule type="expression" dxfId="381" priority="1" stopIfTrue="1">
      <formula>$F$5="Freelancer"</formula>
    </cfRule>
    <cfRule type="expression" dxfId="3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3"/>
  <sheetViews>
    <sheetView showGridLines="0" topLeftCell="D48" zoomScale="90" zoomScaleNormal="90" workbookViewId="0">
      <selection activeCell="H55" sqref="H5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122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23"/>
      <c r="I6" s="18"/>
      <c r="J6" s="19"/>
    </row>
    <row r="7" spans="1:10" ht="30" x14ac:dyDescent="0.2">
      <c r="G7" s="20"/>
      <c r="H7" s="123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24"/>
      <c r="I8" s="24">
        <f>SUM(J10:J139)</f>
        <v>177.5</v>
      </c>
      <c r="J8" s="25">
        <f>I8/8</f>
        <v>22.1875</v>
      </c>
    </row>
    <row r="9" spans="1:10" ht="20.25" customHeight="1" thickBot="1" x14ac:dyDescent="0.25">
      <c r="E9" s="15"/>
      <c r="F9" s="15"/>
      <c r="G9" s="15"/>
      <c r="H9" s="123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5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9009</v>
      </c>
      <c r="H11" s="43" t="s">
        <v>54</v>
      </c>
      <c r="I11" s="36" t="s">
        <v>55</v>
      </c>
      <c r="J11" s="38">
        <v>3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9009</v>
      </c>
      <c r="H12" s="43" t="s">
        <v>54</v>
      </c>
      <c r="I12" s="36" t="s">
        <v>55</v>
      </c>
      <c r="J12" s="38">
        <v>1</v>
      </c>
    </row>
    <row r="13" spans="1:10" ht="22.5" customHeight="1" x14ac:dyDescent="0.2">
      <c r="A13" s="31"/>
      <c r="C13" s="39"/>
      <c r="D13" s="33" t="str">
        <f t="shared" ref="D13:E15" si="0">D12</f>
        <v>Thu</v>
      </c>
      <c r="E13" s="34">
        <f t="shared" si="0"/>
        <v>44378</v>
      </c>
      <c r="F13" s="35" t="s">
        <v>53</v>
      </c>
      <c r="G13" s="36">
        <v>9002</v>
      </c>
      <c r="H13" s="43" t="s">
        <v>78</v>
      </c>
      <c r="I13" s="36" t="s">
        <v>56</v>
      </c>
      <c r="J13" s="38">
        <v>4</v>
      </c>
    </row>
    <row r="14" spans="1:10" ht="22.5" customHeight="1" x14ac:dyDescent="0.2">
      <c r="A14" s="31"/>
      <c r="C14" s="39"/>
      <c r="D14" s="33" t="str">
        <f t="shared" si="0"/>
        <v>Thu</v>
      </c>
      <c r="E14" s="34">
        <f t="shared" si="0"/>
        <v>44378</v>
      </c>
      <c r="F14" s="35"/>
      <c r="G14" s="36">
        <v>9002</v>
      </c>
      <c r="H14" s="43"/>
      <c r="I14" s="36"/>
      <c r="J14" s="38"/>
    </row>
    <row r="15" spans="1:10" ht="22.5" customHeight="1" x14ac:dyDescent="0.2">
      <c r="A15" s="31"/>
      <c r="C15" s="39"/>
      <c r="D15" s="33" t="str">
        <f t="shared" si="0"/>
        <v>Thu</v>
      </c>
      <c r="E15" s="34">
        <f t="shared" si="0"/>
        <v>44378</v>
      </c>
      <c r="F15" s="35"/>
      <c r="G15" s="36">
        <v>9002</v>
      </c>
      <c r="H15" s="43"/>
      <c r="I15" s="36"/>
      <c r="J15" s="38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9002</v>
      </c>
      <c r="H16" s="48" t="s">
        <v>79</v>
      </c>
      <c r="I16" s="47" t="s">
        <v>56</v>
      </c>
      <c r="J16" s="49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>
        <v>9002</v>
      </c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1">D17</f>
        <v>Fri</v>
      </c>
      <c r="E18" s="45">
        <f t="shared" si="1"/>
        <v>44379</v>
      </c>
      <c r="F18" s="46"/>
      <c r="G18" s="47">
        <v>9002</v>
      </c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1"/>
        <v>Fri</v>
      </c>
      <c r="E19" s="45">
        <f t="shared" si="1"/>
        <v>44379</v>
      </c>
      <c r="F19" s="46"/>
      <c r="G19" s="47">
        <v>9002</v>
      </c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1"/>
        <v>Fri</v>
      </c>
      <c r="E20" s="45">
        <f t="shared" si="1"/>
        <v>44379</v>
      </c>
      <c r="F20" s="46"/>
      <c r="G20" s="47">
        <v>9002</v>
      </c>
      <c r="H20" s="48"/>
      <c r="I20" s="47"/>
      <c r="J20" s="49"/>
    </row>
    <row r="21" spans="1:10" ht="22.5" customHeight="1" x14ac:dyDescent="0.2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38"/>
    </row>
    <row r="22" spans="1:10" ht="22.5" customHeight="1" x14ac:dyDescent="0.2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44381</v>
      </c>
      <c r="F22" s="35"/>
      <c r="G22" s="36"/>
      <c r="H22" s="43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44382</v>
      </c>
      <c r="F23" s="46" t="s">
        <v>53</v>
      </c>
      <c r="G23" s="47">
        <v>9002</v>
      </c>
      <c r="H23" s="48" t="s">
        <v>57</v>
      </c>
      <c r="I23" s="47" t="s">
        <v>58</v>
      </c>
      <c r="J23" s="49">
        <v>3.5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53</v>
      </c>
      <c r="G24" s="47">
        <v>9002</v>
      </c>
      <c r="H24" s="48" t="s">
        <v>60</v>
      </c>
      <c r="I24" s="47" t="s">
        <v>56</v>
      </c>
      <c r="J24" s="49">
        <v>5.5</v>
      </c>
    </row>
    <row r="25" spans="1:10" ht="22.5" customHeight="1" x14ac:dyDescent="0.2">
      <c r="A25" s="31"/>
      <c r="C25" s="40"/>
      <c r="D25" s="44" t="str">
        <f t="shared" ref="D25:E27" si="2">D24</f>
        <v>Mo</v>
      </c>
      <c r="E25" s="45">
        <f t="shared" si="2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Mo</v>
      </c>
      <c r="E26" s="45">
        <f t="shared" si="2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Mo</v>
      </c>
      <c r="E27" s="45">
        <f t="shared" si="2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44383</v>
      </c>
      <c r="F28" s="35" t="s">
        <v>53</v>
      </c>
      <c r="G28" s="36">
        <v>9002</v>
      </c>
      <c r="H28" s="67" t="s">
        <v>57</v>
      </c>
      <c r="I28" s="36" t="s">
        <v>58</v>
      </c>
      <c r="J28" s="38">
        <v>3.5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 t="s">
        <v>53</v>
      </c>
      <c r="G29" s="36">
        <v>9002</v>
      </c>
      <c r="H29" s="126" t="s">
        <v>60</v>
      </c>
      <c r="I29" s="36" t="s">
        <v>59</v>
      </c>
      <c r="J29" s="38">
        <v>4.5</v>
      </c>
    </row>
    <row r="30" spans="1:10" ht="22.5" customHeight="1" x14ac:dyDescent="0.2">
      <c r="A30" s="31"/>
      <c r="C30" s="40"/>
      <c r="D30" s="33" t="str">
        <f t="shared" ref="D30:E32" si="3">D29</f>
        <v>Tue</v>
      </c>
      <c r="E30" s="34">
        <f t="shared" si="3"/>
        <v>44383</v>
      </c>
      <c r="F30" s="35"/>
      <c r="G30" s="36"/>
      <c r="H30" s="126"/>
      <c r="I30" s="36"/>
      <c r="J30" s="38"/>
    </row>
    <row r="31" spans="1:10" ht="22.5" customHeight="1" x14ac:dyDescent="0.2">
      <c r="A31" s="31"/>
      <c r="C31" s="40"/>
      <c r="D31" s="33" t="str">
        <f t="shared" si="3"/>
        <v>Tue</v>
      </c>
      <c r="E31" s="34">
        <f t="shared" si="3"/>
        <v>44383</v>
      </c>
      <c r="F31" s="35"/>
      <c r="G31" s="36"/>
      <c r="H31" s="126"/>
      <c r="I31" s="36"/>
      <c r="J31" s="38"/>
    </row>
    <row r="32" spans="1:10" ht="22.5" customHeight="1" x14ac:dyDescent="0.2">
      <c r="A32" s="31"/>
      <c r="C32" s="40"/>
      <c r="D32" s="33" t="str">
        <f t="shared" si="3"/>
        <v>Tue</v>
      </c>
      <c r="E32" s="34">
        <f t="shared" si="3"/>
        <v>44383</v>
      </c>
      <c r="F32" s="35"/>
      <c r="G32" s="36"/>
      <c r="H32" s="126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44384</v>
      </c>
      <c r="F33" s="46" t="s">
        <v>53</v>
      </c>
      <c r="G33" s="47">
        <v>9002</v>
      </c>
      <c r="H33" s="48" t="s">
        <v>57</v>
      </c>
      <c r="I33" s="47" t="s">
        <v>58</v>
      </c>
      <c r="J33" s="49">
        <v>3.5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53</v>
      </c>
      <c r="G34" s="47">
        <v>9002</v>
      </c>
      <c r="H34" s="48" t="s">
        <v>60</v>
      </c>
      <c r="I34" s="47" t="s">
        <v>56</v>
      </c>
      <c r="J34" s="49">
        <v>4.5</v>
      </c>
    </row>
    <row r="35" spans="1:10" ht="22.5" customHeight="1" x14ac:dyDescent="0.2">
      <c r="A35" s="31"/>
      <c r="C35" s="40"/>
      <c r="D35" s="44" t="str">
        <f t="shared" ref="D35:E37" si="4">D34</f>
        <v>Wed</v>
      </c>
      <c r="E35" s="45">
        <f t="shared" si="4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Wed</v>
      </c>
      <c r="E36" s="45">
        <f t="shared" si="4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Wed</v>
      </c>
      <c r="E37" s="45">
        <f t="shared" si="4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9002</v>
      </c>
      <c r="H38" s="43" t="s">
        <v>57</v>
      </c>
      <c r="I38" s="36" t="s">
        <v>58</v>
      </c>
      <c r="J38" s="38">
        <v>3.5</v>
      </c>
    </row>
    <row r="39" spans="1:10" ht="22.5" customHeight="1" x14ac:dyDescent="0.2">
      <c r="A39" s="31"/>
      <c r="C39" s="40"/>
      <c r="D39" s="33" t="str">
        <f t="shared" ref="D39:E42" si="5">D38</f>
        <v>Thu</v>
      </c>
      <c r="E39" s="34">
        <f t="shared" si="5"/>
        <v>44385</v>
      </c>
      <c r="F39" s="35" t="s">
        <v>53</v>
      </c>
      <c r="G39" s="36">
        <v>9002</v>
      </c>
      <c r="H39" s="43" t="s">
        <v>60</v>
      </c>
      <c r="I39" s="36" t="s">
        <v>59</v>
      </c>
      <c r="J39" s="38">
        <v>3</v>
      </c>
    </row>
    <row r="40" spans="1:10" ht="22.5" customHeight="1" x14ac:dyDescent="0.2">
      <c r="A40" s="31"/>
      <c r="C40" s="40"/>
      <c r="D40" s="33" t="str">
        <f t="shared" si="5"/>
        <v>Thu</v>
      </c>
      <c r="E40" s="34">
        <f t="shared" si="5"/>
        <v>44385</v>
      </c>
      <c r="F40" s="35" t="s">
        <v>53</v>
      </c>
      <c r="G40" s="36">
        <v>9002</v>
      </c>
      <c r="H40" s="43" t="s">
        <v>61</v>
      </c>
      <c r="I40" s="36" t="s">
        <v>59</v>
      </c>
      <c r="J40" s="38">
        <v>4.5</v>
      </c>
    </row>
    <row r="41" spans="1:10" ht="22.5" customHeight="1" x14ac:dyDescent="0.2">
      <c r="A41" s="31"/>
      <c r="C41" s="40"/>
      <c r="D41" s="33" t="str">
        <f t="shared" si="5"/>
        <v>Thu</v>
      </c>
      <c r="E41" s="34">
        <f t="shared" si="5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Thu</v>
      </c>
      <c r="E42" s="34">
        <f t="shared" si="5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9002</v>
      </c>
      <c r="H43" s="48" t="s">
        <v>57</v>
      </c>
      <c r="I43" s="47" t="s">
        <v>58</v>
      </c>
      <c r="J43" s="49">
        <v>3.5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9002</v>
      </c>
      <c r="H44" s="48" t="s">
        <v>63</v>
      </c>
      <c r="I44" s="47" t="s">
        <v>59</v>
      </c>
      <c r="J44" s="49">
        <v>4</v>
      </c>
    </row>
    <row r="45" spans="1:10" ht="22.5" customHeight="1" x14ac:dyDescent="0.2">
      <c r="A45" s="31"/>
      <c r="C45" s="40"/>
      <c r="D45" s="44" t="str">
        <f t="shared" ref="D45:E47" si="6">D44</f>
        <v>Fri</v>
      </c>
      <c r="E45" s="45">
        <f t="shared" si="6"/>
        <v>44386</v>
      </c>
      <c r="F45" s="46" t="s">
        <v>53</v>
      </c>
      <c r="G45" s="47">
        <v>9002</v>
      </c>
      <c r="H45" s="48" t="s">
        <v>60</v>
      </c>
      <c r="I45" s="47" t="s">
        <v>59</v>
      </c>
      <c r="J45" s="49">
        <v>2</v>
      </c>
    </row>
    <row r="46" spans="1:10" ht="22.5" customHeight="1" x14ac:dyDescent="0.2">
      <c r="A46" s="31"/>
      <c r="C46" s="40"/>
      <c r="D46" s="44" t="str">
        <f t="shared" si="6"/>
        <v>Fri</v>
      </c>
      <c r="E46" s="45">
        <f t="shared" si="6"/>
        <v>44386</v>
      </c>
      <c r="F46" s="46" t="s">
        <v>53</v>
      </c>
      <c r="G46" s="47">
        <v>9002</v>
      </c>
      <c r="H46" s="48" t="s">
        <v>64</v>
      </c>
      <c r="I46" s="47" t="s">
        <v>59</v>
      </c>
      <c r="J46" s="49">
        <v>3</v>
      </c>
    </row>
    <row r="47" spans="1:10" ht="22.5" customHeight="1" x14ac:dyDescent="0.2">
      <c r="A47" s="31"/>
      <c r="C47" s="40"/>
      <c r="D47" s="44" t="str">
        <f t="shared" si="6"/>
        <v>Fri</v>
      </c>
      <c r="E47" s="45">
        <f t="shared" si="6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36"/>
      <c r="J48" s="38"/>
    </row>
    <row r="49" spans="1:10" ht="22.5" customHeight="1" x14ac:dyDescent="0.2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44389</v>
      </c>
      <c r="F50" s="46" t="s">
        <v>53</v>
      </c>
      <c r="G50" s="47">
        <v>9002</v>
      </c>
      <c r="H50" s="48" t="s">
        <v>63</v>
      </c>
      <c r="I50" s="119" t="s">
        <v>59</v>
      </c>
      <c r="J50" s="49">
        <v>3</v>
      </c>
    </row>
    <row r="51" spans="1:10" ht="22.5" customHeight="1" x14ac:dyDescent="0.2">
      <c r="A51" s="31"/>
      <c r="C51" s="40"/>
      <c r="D51" s="44" t="str">
        <f t="shared" ref="D51:E54" si="7">D50</f>
        <v>Mo</v>
      </c>
      <c r="E51" s="45">
        <f t="shared" si="7"/>
        <v>44389</v>
      </c>
      <c r="F51" s="46" t="s">
        <v>53</v>
      </c>
      <c r="G51" s="47">
        <v>9002</v>
      </c>
      <c r="H51" s="119" t="s">
        <v>62</v>
      </c>
      <c r="I51" s="119" t="s">
        <v>59</v>
      </c>
      <c r="J51" s="49">
        <v>3</v>
      </c>
    </row>
    <row r="52" spans="1:10" ht="22.5" customHeight="1" x14ac:dyDescent="0.2">
      <c r="A52" s="31"/>
      <c r="C52" s="40"/>
      <c r="D52" s="44" t="str">
        <f t="shared" si="7"/>
        <v>Mo</v>
      </c>
      <c r="E52" s="45">
        <f t="shared" si="7"/>
        <v>44389</v>
      </c>
      <c r="F52" s="46" t="s">
        <v>53</v>
      </c>
      <c r="G52" s="47">
        <v>9002</v>
      </c>
      <c r="H52" s="119" t="s">
        <v>64</v>
      </c>
      <c r="I52" s="119" t="s">
        <v>59</v>
      </c>
      <c r="J52" s="49">
        <v>3</v>
      </c>
    </row>
    <row r="53" spans="1:10" ht="22.5" customHeight="1" x14ac:dyDescent="0.2">
      <c r="A53" s="31"/>
      <c r="C53" s="40"/>
      <c r="D53" s="44" t="str">
        <f t="shared" si="7"/>
        <v>Mo</v>
      </c>
      <c r="E53" s="45">
        <f t="shared" si="7"/>
        <v>44389</v>
      </c>
      <c r="F53" s="46"/>
      <c r="G53" s="47"/>
      <c r="H53" s="119"/>
      <c r="I53" s="119"/>
      <c r="J53" s="119"/>
    </row>
    <row r="54" spans="1:10" ht="22.5" customHeight="1" x14ac:dyDescent="0.2">
      <c r="A54" s="31"/>
      <c r="C54" s="40"/>
      <c r="D54" s="44" t="str">
        <f t="shared" si="7"/>
        <v>Mo</v>
      </c>
      <c r="E54" s="45">
        <f t="shared" si="7"/>
        <v>44389</v>
      </c>
      <c r="F54" s="46"/>
      <c r="G54" s="47"/>
      <c r="H54" s="127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44390</v>
      </c>
      <c r="F55" s="35"/>
      <c r="G55" s="36">
        <v>9009</v>
      </c>
      <c r="H55" s="128" t="s">
        <v>54</v>
      </c>
      <c r="I55" s="66" t="s">
        <v>65</v>
      </c>
      <c r="J55" s="107">
        <v>2.5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9002</v>
      </c>
      <c r="H56" s="128" t="s">
        <v>66</v>
      </c>
      <c r="I56" s="66" t="s">
        <v>65</v>
      </c>
      <c r="J56" s="107">
        <v>1</v>
      </c>
    </row>
    <row r="57" spans="1:10" ht="22.5" customHeight="1" x14ac:dyDescent="0.2">
      <c r="A57" s="31"/>
      <c r="C57" s="40"/>
      <c r="D57" s="33" t="str">
        <f t="shared" ref="D57:E59" si="8">D56</f>
        <v>Tue</v>
      </c>
      <c r="E57" s="34">
        <f t="shared" si="8"/>
        <v>44390</v>
      </c>
      <c r="F57" s="35" t="s">
        <v>53</v>
      </c>
      <c r="G57" s="36">
        <v>9002</v>
      </c>
      <c r="H57" s="128" t="s">
        <v>67</v>
      </c>
      <c r="I57" s="66" t="s">
        <v>59</v>
      </c>
      <c r="J57" s="107">
        <v>2.5</v>
      </c>
    </row>
    <row r="58" spans="1:10" ht="22.5" customHeight="1" x14ac:dyDescent="0.2">
      <c r="A58" s="31"/>
      <c r="C58" s="40"/>
      <c r="D58" s="33" t="str">
        <f t="shared" si="8"/>
        <v>Tue</v>
      </c>
      <c r="E58" s="34">
        <f t="shared" si="8"/>
        <v>44390</v>
      </c>
      <c r="F58" s="35" t="s">
        <v>53</v>
      </c>
      <c r="G58" s="36">
        <v>9002</v>
      </c>
      <c r="H58" s="128" t="s">
        <v>68</v>
      </c>
      <c r="I58" s="66" t="s">
        <v>59</v>
      </c>
      <c r="J58" s="107">
        <v>2</v>
      </c>
    </row>
    <row r="59" spans="1:10" ht="22.5" customHeight="1" x14ac:dyDescent="0.2">
      <c r="A59" s="31"/>
      <c r="C59" s="40"/>
      <c r="D59" s="33" t="str">
        <f t="shared" si="8"/>
        <v>Tue</v>
      </c>
      <c r="E59" s="34">
        <f t="shared" si="8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44391</v>
      </c>
      <c r="F60" s="46" t="s">
        <v>53</v>
      </c>
      <c r="G60" s="47">
        <v>9002</v>
      </c>
      <c r="H60" s="48" t="s">
        <v>66</v>
      </c>
      <c r="I60" s="47" t="s">
        <v>59</v>
      </c>
      <c r="J60" s="49">
        <v>4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7">
        <v>9002</v>
      </c>
      <c r="H61" s="48" t="s">
        <v>70</v>
      </c>
      <c r="I61" s="47" t="s">
        <v>59</v>
      </c>
      <c r="J61" s="49">
        <v>0.5</v>
      </c>
    </row>
    <row r="62" spans="1:10" ht="22.5" customHeight="1" x14ac:dyDescent="0.2">
      <c r="A62" s="31"/>
      <c r="C62" s="40"/>
      <c r="D62" s="44" t="str">
        <f t="shared" ref="D62:E64" si="9">D61</f>
        <v>Wed</v>
      </c>
      <c r="E62" s="45">
        <f t="shared" si="9"/>
        <v>44391</v>
      </c>
      <c r="F62" s="46" t="s">
        <v>53</v>
      </c>
      <c r="G62" s="47">
        <v>9002</v>
      </c>
      <c r="H62" s="48" t="s">
        <v>71</v>
      </c>
      <c r="I62" s="47" t="s">
        <v>59</v>
      </c>
      <c r="J62" s="49">
        <v>5</v>
      </c>
    </row>
    <row r="63" spans="1:10" ht="22.5" customHeight="1" x14ac:dyDescent="0.2">
      <c r="A63" s="31"/>
      <c r="C63" s="40"/>
      <c r="D63" s="44" t="str">
        <f t="shared" si="9"/>
        <v>Wed</v>
      </c>
      <c r="E63" s="45">
        <f t="shared" si="9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Wed</v>
      </c>
      <c r="E64" s="45">
        <f t="shared" si="9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44392</v>
      </c>
      <c r="F65" s="35" t="s">
        <v>53</v>
      </c>
      <c r="G65" s="36">
        <v>9002</v>
      </c>
      <c r="H65" s="43" t="s">
        <v>72</v>
      </c>
      <c r="I65" s="36" t="s">
        <v>59</v>
      </c>
      <c r="J65" s="38">
        <v>6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9002</v>
      </c>
      <c r="H66" s="43" t="s">
        <v>73</v>
      </c>
      <c r="I66" s="36" t="s">
        <v>59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0">D66</f>
        <v>Thu</v>
      </c>
      <c r="E67" s="34">
        <f t="shared" si="10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Thu</v>
      </c>
      <c r="E68" s="34">
        <f t="shared" si="10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Thu</v>
      </c>
      <c r="E69" s="34">
        <f t="shared" si="10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44393</v>
      </c>
      <c r="F70" s="46" t="s">
        <v>53</v>
      </c>
      <c r="G70" s="47">
        <v>9002</v>
      </c>
      <c r="H70" s="48" t="s">
        <v>82</v>
      </c>
      <c r="I70" s="47" t="s">
        <v>59</v>
      </c>
      <c r="J70" s="49">
        <v>4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7">
        <v>9002</v>
      </c>
      <c r="H71" s="48" t="s">
        <v>74</v>
      </c>
      <c r="I71" s="47" t="s">
        <v>59</v>
      </c>
      <c r="J71" s="49">
        <v>2</v>
      </c>
    </row>
    <row r="72" spans="1:10" ht="22.5" customHeight="1" x14ac:dyDescent="0.2">
      <c r="A72" s="31"/>
      <c r="C72" s="40"/>
      <c r="D72" s="44" t="str">
        <f t="shared" ref="D72:E74" si="11">D71</f>
        <v>Fri</v>
      </c>
      <c r="E72" s="45">
        <f t="shared" si="11"/>
        <v>44393</v>
      </c>
      <c r="F72" s="46" t="s">
        <v>53</v>
      </c>
      <c r="G72" s="47">
        <v>9002</v>
      </c>
      <c r="H72" s="48" t="s">
        <v>83</v>
      </c>
      <c r="I72" s="47" t="s">
        <v>59</v>
      </c>
      <c r="J72" s="49">
        <v>5</v>
      </c>
    </row>
    <row r="73" spans="1:10" ht="22.5" customHeight="1" x14ac:dyDescent="0.2">
      <c r="A73" s="31"/>
      <c r="C73" s="40"/>
      <c r="D73" s="44" t="str">
        <f t="shared" si="11"/>
        <v>Fri</v>
      </c>
      <c r="E73" s="45">
        <f t="shared" si="11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1"/>
        <v>Fri</v>
      </c>
      <c r="E74" s="45">
        <f t="shared" si="11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44396</v>
      </c>
      <c r="F77" s="46" t="s">
        <v>53</v>
      </c>
      <c r="G77" s="47">
        <v>9002</v>
      </c>
      <c r="H77" s="48" t="s">
        <v>66</v>
      </c>
      <c r="I77" s="47" t="s">
        <v>65</v>
      </c>
      <c r="J77" s="49">
        <v>1.5</v>
      </c>
    </row>
    <row r="78" spans="1:10" ht="22.5" customHeight="1" x14ac:dyDescent="0.2">
      <c r="A78" s="31"/>
      <c r="C78" s="40"/>
      <c r="D78" s="44" t="str">
        <f t="shared" ref="D78:E81" si="12">D77</f>
        <v>Mo</v>
      </c>
      <c r="E78" s="45">
        <f t="shared" si="12"/>
        <v>44396</v>
      </c>
      <c r="F78" s="46" t="s">
        <v>53</v>
      </c>
      <c r="G78" s="47">
        <v>9002</v>
      </c>
      <c r="H78" s="48" t="s">
        <v>66</v>
      </c>
      <c r="I78" s="47" t="s">
        <v>59</v>
      </c>
      <c r="J78" s="49">
        <v>1</v>
      </c>
    </row>
    <row r="79" spans="1:10" ht="22.5" customHeight="1" x14ac:dyDescent="0.2">
      <c r="A79" s="31"/>
      <c r="C79" s="40"/>
      <c r="D79" s="44" t="str">
        <f t="shared" si="12"/>
        <v>Mo</v>
      </c>
      <c r="E79" s="45">
        <f t="shared" si="12"/>
        <v>44396</v>
      </c>
      <c r="F79" s="46" t="s">
        <v>53</v>
      </c>
      <c r="G79" s="47">
        <v>9002</v>
      </c>
      <c r="H79" s="48" t="s">
        <v>80</v>
      </c>
      <c r="I79" s="47" t="s">
        <v>59</v>
      </c>
      <c r="J79" s="49">
        <v>4</v>
      </c>
    </row>
    <row r="80" spans="1:10" ht="22.5" customHeight="1" x14ac:dyDescent="0.2">
      <c r="A80" s="31"/>
      <c r="C80" s="40"/>
      <c r="D80" s="44" t="str">
        <f t="shared" si="12"/>
        <v>Mo</v>
      </c>
      <c r="E80" s="45">
        <f t="shared" si="12"/>
        <v>44396</v>
      </c>
      <c r="F80" s="46" t="s">
        <v>53</v>
      </c>
      <c r="G80" s="47">
        <v>9002</v>
      </c>
      <c r="H80" s="48" t="s">
        <v>81</v>
      </c>
      <c r="I80" s="47" t="s">
        <v>59</v>
      </c>
      <c r="J80" s="49">
        <v>3</v>
      </c>
    </row>
    <row r="81" spans="1:10" ht="22.5" customHeight="1" x14ac:dyDescent="0.2">
      <c r="A81" s="31"/>
      <c r="C81" s="40"/>
      <c r="D81" s="44" t="str">
        <f t="shared" si="12"/>
        <v>Mo</v>
      </c>
      <c r="E81" s="45">
        <f t="shared" si="12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44397</v>
      </c>
      <c r="F82" s="35" t="s">
        <v>53</v>
      </c>
      <c r="G82" s="36">
        <v>9002</v>
      </c>
      <c r="H82" s="43" t="s">
        <v>69</v>
      </c>
      <c r="I82" s="36" t="s">
        <v>65</v>
      </c>
      <c r="J82" s="38">
        <v>3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 t="s">
        <v>53</v>
      </c>
      <c r="G83" s="36">
        <v>9002</v>
      </c>
      <c r="H83" s="43" t="s">
        <v>81</v>
      </c>
      <c r="I83" s="36" t="s">
        <v>59</v>
      </c>
      <c r="J83" s="38">
        <v>5</v>
      </c>
    </row>
    <row r="84" spans="1:10" ht="22.5" customHeight="1" x14ac:dyDescent="0.2">
      <c r="A84" s="31"/>
      <c r="C84" s="40"/>
      <c r="D84" s="33" t="str">
        <f t="shared" ref="D84:E86" si="13">D83</f>
        <v>Tue</v>
      </c>
      <c r="E84" s="34">
        <f t="shared" si="13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Tue</v>
      </c>
      <c r="E85" s="34">
        <f t="shared" si="13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Tue</v>
      </c>
      <c r="E86" s="34">
        <f t="shared" si="13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44398</v>
      </c>
      <c r="F87" s="46" t="s">
        <v>53</v>
      </c>
      <c r="G87" s="47">
        <v>9002</v>
      </c>
      <c r="H87" s="48" t="s">
        <v>81</v>
      </c>
      <c r="I87" s="47" t="s">
        <v>59</v>
      </c>
      <c r="J87" s="49">
        <v>3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9002</v>
      </c>
      <c r="H88" s="48" t="s">
        <v>85</v>
      </c>
      <c r="I88" s="47" t="s">
        <v>59</v>
      </c>
      <c r="J88" s="49">
        <v>6</v>
      </c>
    </row>
    <row r="89" spans="1:10" ht="22.5" customHeight="1" x14ac:dyDescent="0.2">
      <c r="A89" s="31"/>
      <c r="C89" s="40"/>
      <c r="D89" s="44" t="str">
        <f t="shared" ref="D89:E91" si="14">D88</f>
        <v>Wed</v>
      </c>
      <c r="E89" s="45">
        <f t="shared" si="14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Wed</v>
      </c>
      <c r="E90" s="45">
        <f t="shared" si="14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Wed</v>
      </c>
      <c r="E91" s="45">
        <f t="shared" si="14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44399</v>
      </c>
      <c r="F92" s="35" t="s">
        <v>53</v>
      </c>
      <c r="G92" s="36">
        <v>9002</v>
      </c>
      <c r="H92" s="43" t="s">
        <v>66</v>
      </c>
      <c r="I92" s="36" t="s">
        <v>65</v>
      </c>
      <c r="J92" s="38">
        <v>1.5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 t="s">
        <v>53</v>
      </c>
      <c r="G93" s="36">
        <v>9002</v>
      </c>
      <c r="H93" s="43" t="s">
        <v>86</v>
      </c>
      <c r="I93" s="36" t="s">
        <v>59</v>
      </c>
      <c r="J93" s="38">
        <v>3</v>
      </c>
    </row>
    <row r="94" spans="1:10" ht="22.5" customHeight="1" x14ac:dyDescent="0.2">
      <c r="A94" s="31"/>
      <c r="C94" s="40"/>
      <c r="D94" s="33" t="str">
        <f t="shared" ref="D94:E97" si="15">D93</f>
        <v>Thu</v>
      </c>
      <c r="E94" s="34">
        <f t="shared" si="15"/>
        <v>44399</v>
      </c>
      <c r="F94" s="35" t="s">
        <v>53</v>
      </c>
      <c r="G94" s="36">
        <v>9002</v>
      </c>
      <c r="H94" s="43" t="s">
        <v>87</v>
      </c>
      <c r="I94" s="36" t="s">
        <v>59</v>
      </c>
      <c r="J94" s="38">
        <v>3.5</v>
      </c>
    </row>
    <row r="95" spans="1:10" ht="22.5" customHeight="1" x14ac:dyDescent="0.2">
      <c r="A95" s="31"/>
      <c r="C95" s="40"/>
      <c r="D95" s="33" t="str">
        <f t="shared" si="15"/>
        <v>Thu</v>
      </c>
      <c r="E95" s="34">
        <f t="shared" si="15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Thu</v>
      </c>
      <c r="E96" s="34">
        <f t="shared" si="15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Thu</v>
      </c>
      <c r="E97" s="34">
        <f t="shared" si="15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44400</v>
      </c>
      <c r="F98" s="46" t="s">
        <v>53</v>
      </c>
      <c r="G98" s="47">
        <v>9002</v>
      </c>
      <c r="H98" s="48" t="s">
        <v>88</v>
      </c>
      <c r="I98" s="47" t="s">
        <v>59</v>
      </c>
      <c r="J98" s="49">
        <v>4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9002</v>
      </c>
      <c r="H99" s="48" t="s">
        <v>89</v>
      </c>
      <c r="I99" s="47" t="s">
        <v>59</v>
      </c>
      <c r="J99" s="49">
        <v>4</v>
      </c>
    </row>
    <row r="100" spans="1:10" ht="22.5" customHeight="1" x14ac:dyDescent="0.2">
      <c r="A100" s="31"/>
      <c r="C100" s="40"/>
      <c r="D100" s="44" t="str">
        <f t="shared" ref="D100:E102" si="16">D99</f>
        <v>Fri</v>
      </c>
      <c r="E100" s="45">
        <f t="shared" si="16"/>
        <v>44400</v>
      </c>
      <c r="F100" s="46"/>
      <c r="G100" s="47"/>
      <c r="H100" s="48"/>
      <c r="I100" s="47"/>
      <c r="J100" s="49"/>
    </row>
    <row r="101" spans="1:10" ht="22.5" customHeight="1" x14ac:dyDescent="0.2">
      <c r="A101" s="31"/>
      <c r="C101" s="40"/>
      <c r="D101" s="44" t="str">
        <f t="shared" si="16"/>
        <v>Fri</v>
      </c>
      <c r="E101" s="45">
        <f t="shared" si="16"/>
        <v>44400</v>
      </c>
      <c r="F101" s="46"/>
      <c r="G101" s="47"/>
      <c r="H101" s="48"/>
      <c r="I101" s="47"/>
      <c r="J101" s="49"/>
    </row>
    <row r="102" spans="1:10" ht="22.5" customHeight="1" x14ac:dyDescent="0.2">
      <c r="A102" s="31"/>
      <c r="C102" s="40"/>
      <c r="D102" s="44" t="str">
        <f t="shared" si="16"/>
        <v>Fri</v>
      </c>
      <c r="E102" s="45">
        <f t="shared" si="16"/>
        <v>44400</v>
      </c>
      <c r="F102" s="46"/>
      <c r="G102" s="47"/>
      <c r="H102" s="48"/>
      <c r="I102" s="47"/>
      <c r="J102" s="49"/>
    </row>
    <row r="103" spans="1:10" ht="22.5" customHeight="1" x14ac:dyDescent="0.2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">
        <v>76</v>
      </c>
      <c r="E105" s="34">
        <f>E104+1</f>
        <v>44403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">
        <v>76</v>
      </c>
      <c r="E106" s="34">
        <f t="shared" ref="E106:E108" si="17">E105</f>
        <v>44403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">
        <v>76</v>
      </c>
      <c r="E107" s="34">
        <f t="shared" si="17"/>
        <v>44403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">
        <v>76</v>
      </c>
      <c r="E108" s="34">
        <f t="shared" si="17"/>
        <v>44403</v>
      </c>
      <c r="F108" s="35"/>
      <c r="G108" s="36"/>
      <c r="H108" s="43"/>
      <c r="I108" s="36"/>
      <c r="J108" s="38"/>
    </row>
    <row r="109" spans="1:10" ht="22.5" customHeight="1" x14ac:dyDescent="0.2">
      <c r="A109" s="31">
        <f>IF(OR(C109="f",C109="u",C109="F",C109="U"),"",IF(OR(B109=1,B109=2,B109=3,B109=4,B109=5),1,""))</f>
        <v>1</v>
      </c>
      <c r="B109" s="8">
        <f>WEEKDAY(E109,2)</f>
        <v>2</v>
      </c>
      <c r="C109" s="40"/>
      <c r="D109" s="44" t="str">
        <f>IF(B109=1,"Mo",IF(B109=2,"Tue",IF(B109=3,"Wed",IF(B109=4,"Thu",IF(B109=5,"Fri",IF(B109=6,"Sat",IF(B109=7,"Sun","")))))))</f>
        <v>Tue</v>
      </c>
      <c r="E109" s="45">
        <f>E108+1</f>
        <v>44404</v>
      </c>
      <c r="F109" s="46" t="s">
        <v>53</v>
      </c>
      <c r="G109" s="47">
        <v>9002</v>
      </c>
      <c r="H109" s="48" t="s">
        <v>75</v>
      </c>
      <c r="I109" s="47" t="s">
        <v>59</v>
      </c>
      <c r="J109" s="49">
        <v>2</v>
      </c>
    </row>
    <row r="110" spans="1:10" ht="22.5" customHeight="1" x14ac:dyDescent="0.2">
      <c r="A110" s="31"/>
      <c r="C110" s="40"/>
      <c r="D110" s="44" t="str">
        <f>D109</f>
        <v>Tue</v>
      </c>
      <c r="E110" s="45">
        <f>E109</f>
        <v>44404</v>
      </c>
      <c r="F110" s="46" t="s">
        <v>53</v>
      </c>
      <c r="G110" s="47">
        <v>9002</v>
      </c>
      <c r="H110" s="48" t="s">
        <v>90</v>
      </c>
      <c r="I110" s="47" t="s">
        <v>59</v>
      </c>
      <c r="J110" s="49">
        <v>5</v>
      </c>
    </row>
    <row r="111" spans="1:10" ht="22.5" customHeight="1" x14ac:dyDescent="0.2">
      <c r="A111" s="31"/>
      <c r="C111" s="40"/>
      <c r="D111" s="44" t="str">
        <f t="shared" ref="D111:E113" si="18">D110</f>
        <v>Tue</v>
      </c>
      <c r="E111" s="45">
        <f t="shared" si="18"/>
        <v>44404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18"/>
        <v>Tue</v>
      </c>
      <c r="E112" s="45">
        <f t="shared" si="18"/>
        <v>44404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18"/>
        <v>Tue</v>
      </c>
      <c r="E113" s="45">
        <f t="shared" si="18"/>
        <v>44404</v>
      </c>
      <c r="F113" s="46"/>
      <c r="G113" s="47"/>
      <c r="H113" s="48"/>
      <c r="I113" s="47"/>
      <c r="J113" s="49"/>
    </row>
    <row r="114" spans="1:10" ht="22.5" customHeight="1" x14ac:dyDescent="0.2">
      <c r="A114" s="31">
        <f>IF(OR(C114="f",C114="u",C114="F",C114="U"),"",IF(OR(B114=1,B114=2,B114=3,B114=4,B114=5),1,""))</f>
        <v>1</v>
      </c>
      <c r="B114" s="8">
        <f>WEEKDAY(E114,2)</f>
        <v>3</v>
      </c>
      <c r="C114" s="40"/>
      <c r="D114" s="33" t="str">
        <f>IF(B114=1,"Mo",IF(B114=2,"Tue",IF(B114=3,"Wed",IF(B114=4,"Thu",IF(B114=5,"Fri",IF(B114=6,"Sat",IF(B114=7,"Sun","")))))))</f>
        <v>Wed</v>
      </c>
      <c r="E114" s="34">
        <f>+E109+1</f>
        <v>44405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Wed</v>
      </c>
      <c r="E115" s="34">
        <f>E114</f>
        <v>44405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19">D115</f>
        <v>Wed</v>
      </c>
      <c r="E116" s="34">
        <f t="shared" si="19"/>
        <v>44405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19"/>
        <v>Wed</v>
      </c>
      <c r="E117" s="34">
        <f t="shared" si="19"/>
        <v>44405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19"/>
        <v>Wed</v>
      </c>
      <c r="E118" s="34">
        <f t="shared" si="19"/>
        <v>44405</v>
      </c>
      <c r="F118" s="35"/>
      <c r="G118" s="36"/>
      <c r="H118" s="43"/>
      <c r="I118" s="36"/>
      <c r="J118" s="38"/>
    </row>
    <row r="119" spans="1:10" ht="22.5" customHeight="1" x14ac:dyDescent="0.2">
      <c r="A119" s="31">
        <f>IF(OR(C119="f",C119="u",C119="F",C119="U"),"",IF(OR(B119=1,B119=2,B119=3,B119=4,B119=5),1,""))</f>
        <v>1</v>
      </c>
      <c r="B119" s="8">
        <f>WEEKDAY(E119,2)</f>
        <v>4</v>
      </c>
      <c r="C119" s="40"/>
      <c r="D119" s="44" t="str">
        <f>IF(B119=1,"Mo",IF(B119=2,"Tue",IF(B119=3,"Wed",IF(B119=4,"Thu",IF(B119=5,"Fri",IF(B119=6,"Sat",IF(B119=7,"Sun","")))))))</f>
        <v>Thu</v>
      </c>
      <c r="E119" s="45">
        <f>+E114+1</f>
        <v>44406</v>
      </c>
      <c r="F119" s="46" t="s">
        <v>53</v>
      </c>
      <c r="G119" s="47">
        <v>9002</v>
      </c>
      <c r="H119" s="129" t="s">
        <v>91</v>
      </c>
      <c r="I119" s="47" t="s">
        <v>59</v>
      </c>
      <c r="J119" s="49">
        <v>5</v>
      </c>
    </row>
    <row r="120" spans="1:10" ht="22.5" customHeight="1" x14ac:dyDescent="0.2">
      <c r="A120" s="31"/>
      <c r="C120" s="40"/>
      <c r="D120" s="44" t="str">
        <f>D119</f>
        <v>Thu</v>
      </c>
      <c r="E120" s="45">
        <f>E119</f>
        <v>44406</v>
      </c>
      <c r="F120" s="46" t="s">
        <v>53</v>
      </c>
      <c r="G120" s="47">
        <v>9002</v>
      </c>
      <c r="H120" s="129" t="s">
        <v>92</v>
      </c>
      <c r="I120" s="47" t="s">
        <v>59</v>
      </c>
      <c r="J120" s="49">
        <v>4</v>
      </c>
    </row>
    <row r="121" spans="1:10" ht="22.5" customHeight="1" x14ac:dyDescent="0.2">
      <c r="A121" s="31"/>
      <c r="C121" s="40"/>
      <c r="D121" s="44" t="str">
        <f t="shared" ref="D121:E123" si="20">D120</f>
        <v>Thu</v>
      </c>
      <c r="E121" s="45">
        <f t="shared" si="20"/>
        <v>44406</v>
      </c>
      <c r="F121" s="46"/>
      <c r="G121" s="47"/>
      <c r="H121" s="127"/>
      <c r="I121" s="47"/>
      <c r="J121" s="49"/>
    </row>
    <row r="122" spans="1:10" ht="22.5" customHeight="1" x14ac:dyDescent="0.2">
      <c r="A122" s="31"/>
      <c r="C122" s="40"/>
      <c r="D122" s="44" t="str">
        <f t="shared" si="20"/>
        <v>Thu</v>
      </c>
      <c r="E122" s="45">
        <f t="shared" si="20"/>
        <v>44406</v>
      </c>
      <c r="F122" s="46"/>
      <c r="G122" s="47"/>
      <c r="H122" s="127"/>
      <c r="I122" s="47"/>
      <c r="J122" s="49"/>
    </row>
    <row r="123" spans="1:10" ht="22.5" customHeight="1" x14ac:dyDescent="0.2">
      <c r="A123" s="31"/>
      <c r="C123" s="40"/>
      <c r="D123" s="44" t="str">
        <f t="shared" si="20"/>
        <v>Thu</v>
      </c>
      <c r="E123" s="45">
        <f t="shared" si="20"/>
        <v>44406</v>
      </c>
      <c r="F123" s="46"/>
      <c r="G123" s="47"/>
      <c r="H123" s="127"/>
      <c r="I123" s="47"/>
      <c r="J123" s="49"/>
    </row>
    <row r="124" spans="1:10" ht="22.5" customHeight="1" x14ac:dyDescent="0.2">
      <c r="A124" s="31">
        <f>IF(OR(C124="f",C124="u",C124="F",C124="U"),"",IF(OR(B124=1,B124=2,B124=3,B124=4,B124=5),1,""))</f>
        <v>1</v>
      </c>
      <c r="B124" s="8">
        <f>WEEKDAY(E119+1,2)</f>
        <v>5</v>
      </c>
      <c r="C124" s="40"/>
      <c r="D124" s="33" t="str">
        <f>IF(B124=1,"Mo",IF(B124=2,"Tue",IF(B124=3,"Wed",IF(B124=4,"Thu",IF(B124=5,"Fri",IF(B124=6,"Sat",IF(B124=7,"Sun","")))))))</f>
        <v>Fri</v>
      </c>
      <c r="E124" s="34">
        <f>IF(MONTH(E119+1)&gt;MONTH(E119),"",E119+1)</f>
        <v>44407</v>
      </c>
      <c r="F124" s="35" t="s">
        <v>53</v>
      </c>
      <c r="G124" s="36">
        <v>9002</v>
      </c>
      <c r="H124" s="43" t="s">
        <v>93</v>
      </c>
      <c r="I124" s="36" t="s">
        <v>59</v>
      </c>
      <c r="J124" s="38">
        <v>5</v>
      </c>
    </row>
    <row r="125" spans="1:10" ht="22.5" customHeight="1" x14ac:dyDescent="0.2">
      <c r="A125" s="31"/>
      <c r="C125" s="40"/>
      <c r="D125" s="33" t="str">
        <f>D124</f>
        <v>Fri</v>
      </c>
      <c r="E125" s="34">
        <f>E124</f>
        <v>44407</v>
      </c>
      <c r="F125" s="35" t="s">
        <v>53</v>
      </c>
      <c r="G125" s="36">
        <v>9002</v>
      </c>
      <c r="H125" s="43" t="s">
        <v>94</v>
      </c>
      <c r="I125" s="36" t="s">
        <v>59</v>
      </c>
      <c r="J125" s="38">
        <v>4</v>
      </c>
    </row>
    <row r="126" spans="1:10" ht="22.5" customHeight="1" x14ac:dyDescent="0.2">
      <c r="A126" s="31"/>
      <c r="C126" s="40"/>
      <c r="D126" s="33" t="str">
        <f t="shared" ref="D126:E128" si="21">D125</f>
        <v>Fri</v>
      </c>
      <c r="E126" s="34">
        <f t="shared" si="21"/>
        <v>44407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1"/>
        <v>Fri</v>
      </c>
      <c r="E127" s="34">
        <f t="shared" si="21"/>
        <v>44407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1"/>
        <v>Fri</v>
      </c>
      <c r="E128" s="34">
        <f t="shared" si="21"/>
        <v>44407</v>
      </c>
      <c r="F128" s="35"/>
      <c r="G128" s="36"/>
      <c r="H128" s="43"/>
      <c r="I128" s="36"/>
      <c r="J128" s="38"/>
    </row>
    <row r="129" spans="1:10" ht="21" customHeight="1" x14ac:dyDescent="0.2">
      <c r="A129" s="31">
        <f>IF(OR(C129="f",C129="u",C129="F",C129="U"),"",IF(OR(B129=1,B129=2,B129=3,B129=4,B129=5),1,""))</f>
        <v>1</v>
      </c>
      <c r="B129" s="8">
        <v>5</v>
      </c>
      <c r="C129" s="40"/>
      <c r="D129" s="120" t="s">
        <v>77</v>
      </c>
      <c r="E129" s="121">
        <f>IF(MONTH(E124+1)&gt;MONTH(E124),"",E124+1)</f>
        <v>44408</v>
      </c>
      <c r="F129" s="46"/>
      <c r="G129" s="47"/>
      <c r="H129" s="48"/>
      <c r="I129" s="47"/>
      <c r="J129" s="49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</sheetData>
  <mergeCells count="2">
    <mergeCell ref="D1:J1"/>
    <mergeCell ref="D4:E4"/>
  </mergeCells>
  <phoneticPr fontId="16" type="noConversion"/>
  <conditionalFormatting sqref="C11:C129">
    <cfRule type="expression" dxfId="379" priority="29" stopIfTrue="1">
      <formula>IF($A11=1,B11,)</formula>
    </cfRule>
    <cfRule type="expression" dxfId="378" priority="30" stopIfTrue="1">
      <formula>IF($A11="",B11,)</formula>
    </cfRule>
  </conditionalFormatting>
  <conditionalFormatting sqref="E11:E15">
    <cfRule type="expression" dxfId="377" priority="31" stopIfTrue="1">
      <formula>IF($A11="",B11,"")</formula>
    </cfRule>
  </conditionalFormatting>
  <conditionalFormatting sqref="E16:E129">
    <cfRule type="expression" dxfId="376" priority="32" stopIfTrue="1">
      <formula>IF($A16&lt;&gt;1,B16,"")</formula>
    </cfRule>
  </conditionalFormatting>
  <conditionalFormatting sqref="D11:D129">
    <cfRule type="expression" dxfId="375" priority="33" stopIfTrue="1">
      <formula>IF($A11="",B11,)</formula>
    </cfRule>
  </conditionalFormatting>
  <conditionalFormatting sqref="G82:G123 G11:G20 G22:G76">
    <cfRule type="expression" dxfId="374" priority="34" stopIfTrue="1">
      <formula>#REF!="Freelancer"</formula>
    </cfRule>
    <cfRule type="expression" dxfId="373" priority="35" stopIfTrue="1">
      <formula>#REF!="DTC Int. Staff"</formula>
    </cfRule>
  </conditionalFormatting>
  <conditionalFormatting sqref="G119:G123 G87:G108 G22 G33:G49 G60:G76">
    <cfRule type="expression" dxfId="372" priority="27" stopIfTrue="1">
      <formula>$F$5="Freelancer"</formula>
    </cfRule>
    <cfRule type="expression" dxfId="371" priority="28" stopIfTrue="1">
      <formula>$F$5="DTC Int. Staff"</formula>
    </cfRule>
  </conditionalFormatting>
  <conditionalFormatting sqref="G16:G20">
    <cfRule type="expression" dxfId="370" priority="25" stopIfTrue="1">
      <formula>#REF!="Freelancer"</formula>
    </cfRule>
    <cfRule type="expression" dxfId="369" priority="26" stopIfTrue="1">
      <formula>#REF!="DTC Int. Staff"</formula>
    </cfRule>
  </conditionalFormatting>
  <conditionalFormatting sqref="G16:G20">
    <cfRule type="expression" dxfId="368" priority="23" stopIfTrue="1">
      <formula>$F$5="Freelancer"</formula>
    </cfRule>
    <cfRule type="expression" dxfId="367" priority="24" stopIfTrue="1">
      <formula>$F$5="DTC Int. Staff"</formula>
    </cfRule>
  </conditionalFormatting>
  <conditionalFormatting sqref="G21">
    <cfRule type="expression" dxfId="366" priority="21" stopIfTrue="1">
      <formula>#REF!="Freelancer"</formula>
    </cfRule>
    <cfRule type="expression" dxfId="365" priority="22" stopIfTrue="1">
      <formula>#REF!="DTC Int. Staff"</formula>
    </cfRule>
  </conditionalFormatting>
  <conditionalFormatting sqref="G21">
    <cfRule type="expression" dxfId="364" priority="19" stopIfTrue="1">
      <formula>$F$5="Freelancer"</formula>
    </cfRule>
    <cfRule type="expression" dxfId="363" priority="20" stopIfTrue="1">
      <formula>$F$5="DTC Int. Staff"</formula>
    </cfRule>
  </conditionalFormatting>
  <conditionalFormatting sqref="G55:G59">
    <cfRule type="expression" dxfId="362" priority="13" stopIfTrue="1">
      <formula>$F$5="Freelancer"</formula>
    </cfRule>
    <cfRule type="expression" dxfId="361" priority="14" stopIfTrue="1">
      <formula>$F$5="DTC Int. Staff"</formula>
    </cfRule>
  </conditionalFormatting>
  <conditionalFormatting sqref="G77:G81">
    <cfRule type="expression" dxfId="360" priority="11" stopIfTrue="1">
      <formula>#REF!="Freelancer"</formula>
    </cfRule>
    <cfRule type="expression" dxfId="359" priority="12" stopIfTrue="1">
      <formula>#REF!="DTC Int. Staff"</formula>
    </cfRule>
  </conditionalFormatting>
  <conditionalFormatting sqref="G77:G81">
    <cfRule type="expression" dxfId="358" priority="9" stopIfTrue="1">
      <formula>$F$5="Freelancer"</formula>
    </cfRule>
    <cfRule type="expression" dxfId="357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49" zoomScale="90" zoomScaleNormal="90" workbookViewId="0">
      <selection activeCell="G93" sqref="G9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">
      <c r="D2" s="9"/>
      <c r="E2" s="9"/>
      <c r="F2" s="9"/>
      <c r="G2" s="9"/>
      <c r="H2" s="122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6" t="s">
        <v>8</v>
      </c>
      <c r="E4" s="187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23"/>
      <c r="I6" s="18"/>
      <c r="J6" s="19"/>
    </row>
    <row r="7" spans="1:10" ht="30" x14ac:dyDescent="0.2">
      <c r="G7" s="20"/>
      <c r="H7" s="123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24"/>
      <c r="I8" s="24">
        <f>SUM(J10:J140)</f>
        <v>185</v>
      </c>
      <c r="J8" s="25">
        <f>I8/8</f>
        <v>23.125</v>
      </c>
    </row>
    <row r="9" spans="1:10" ht="20.25" customHeight="1" thickBot="1" x14ac:dyDescent="0.25">
      <c r="E9" s="15"/>
      <c r="F9" s="15"/>
      <c r="G9" s="15"/>
      <c r="H9" s="123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125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">
      <c r="A12" s="31">
        <f>IF(OR(C12="f",C12="u",C12="F",C12="U"),"",IF(OR(B12=1,B12=2,B12=3,B12=4,B12=5),1,""))</f>
        <v>1</v>
      </c>
      <c r="B12" s="8">
        <f>WEEKDAY(E12,2)</f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53</v>
      </c>
      <c r="G12" s="66">
        <v>9002</v>
      </c>
      <c r="H12" s="67" t="s">
        <v>97</v>
      </c>
      <c r="I12" s="66" t="s">
        <v>59</v>
      </c>
      <c r="J12" s="87">
        <v>1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 t="s">
        <v>53</v>
      </c>
      <c r="G13" s="66">
        <v>9002</v>
      </c>
      <c r="H13" s="67" t="s">
        <v>100</v>
      </c>
      <c r="I13" s="66" t="s">
        <v>59</v>
      </c>
      <c r="J13" s="87">
        <v>1.5</v>
      </c>
    </row>
    <row r="14" spans="1:10" ht="22.5" customHeight="1" x14ac:dyDescent="0.2">
      <c r="A14" s="31"/>
      <c r="C14" s="76"/>
      <c r="D14" s="74" t="str">
        <f t="shared" ref="D14:E16" si="0">D13</f>
        <v>Mo</v>
      </c>
      <c r="E14" s="34">
        <f t="shared" si="0"/>
        <v>44410</v>
      </c>
      <c r="F14" s="65" t="s">
        <v>53</v>
      </c>
      <c r="G14" s="66">
        <v>9002</v>
      </c>
      <c r="H14" s="67" t="s">
        <v>101</v>
      </c>
      <c r="I14" s="66" t="s">
        <v>59</v>
      </c>
      <c r="J14" s="87">
        <v>6</v>
      </c>
    </row>
    <row r="15" spans="1:10" ht="22.5" customHeight="1" x14ac:dyDescent="0.2">
      <c r="A15" s="31"/>
      <c r="C15" s="76"/>
      <c r="D15" s="74" t="str">
        <f t="shared" si="0"/>
        <v>Mo</v>
      </c>
      <c r="E15" s="34">
        <f t="shared" si="0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0"/>
        <v>Mo</v>
      </c>
      <c r="E16" s="34">
        <f t="shared" si="0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>IF(OR(C17="f",C17="u",C17="F",C17="U"),"",IF(OR(B17=1,B17=2,B17=3,B17=4,B17=5),1,""))</f>
        <v>1</v>
      </c>
      <c r="B17" s="8">
        <f>WEEKDAY(E17,2)</f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9002</v>
      </c>
      <c r="H17" s="48" t="s">
        <v>102</v>
      </c>
      <c r="I17" s="47"/>
      <c r="J17" s="86">
        <v>2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 t="s">
        <v>53</v>
      </c>
      <c r="G18" s="47">
        <v>9002</v>
      </c>
      <c r="H18" s="48" t="s">
        <v>103</v>
      </c>
      <c r="I18" s="47"/>
      <c r="J18" s="86">
        <v>6</v>
      </c>
    </row>
    <row r="19" spans="1:10" ht="22.5" customHeight="1" x14ac:dyDescent="0.2">
      <c r="A19" s="31"/>
      <c r="C19" s="76"/>
      <c r="D19" s="77" t="str">
        <f t="shared" ref="D19:E21" si="1">D18</f>
        <v>Tue</v>
      </c>
      <c r="E19" s="45">
        <f t="shared" si="1"/>
        <v>44411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Tue</v>
      </c>
      <c r="E20" s="45">
        <f t="shared" si="1"/>
        <v>44411</v>
      </c>
      <c r="F20" s="46"/>
      <c r="G20" s="47"/>
      <c r="H20" s="48"/>
      <c r="I20" s="47"/>
      <c r="J20" s="86"/>
    </row>
    <row r="21" spans="1:10" ht="22.5" customHeight="1" x14ac:dyDescent="0.2">
      <c r="A21" s="31"/>
      <c r="C21" s="76"/>
      <c r="D21" s="77" t="str">
        <f t="shared" si="1"/>
        <v>Tue</v>
      </c>
      <c r="E21" s="45">
        <f t="shared" si="1"/>
        <v>44411</v>
      </c>
      <c r="F21" s="46"/>
      <c r="G21" s="47"/>
      <c r="H21" s="48"/>
      <c r="I21" s="47"/>
      <c r="J21" s="86"/>
    </row>
    <row r="22" spans="1:10" ht="22.5" customHeight="1" x14ac:dyDescent="0.2">
      <c r="A22" s="31">
        <f>IF(OR(C22="f",C22="u",C22="F",C22="U"),"",IF(OR(B22=1,B22=2,B22=3,B22=4,B22=5),1,""))</f>
        <v>1</v>
      </c>
      <c r="B22" s="8">
        <f>WEEKDAY(E22,2)</f>
        <v>3</v>
      </c>
      <c r="C22" s="76"/>
      <c r="D22" s="74" t="str">
        <f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66">
        <v>9002</v>
      </c>
      <c r="H22" s="67" t="s">
        <v>104</v>
      </c>
      <c r="I22" s="66"/>
      <c r="J22" s="87">
        <v>8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6"/>
      <c r="D24" s="74" t="str">
        <f t="shared" ref="D24:E26" si="2">D23</f>
        <v>Wed</v>
      </c>
      <c r="E24" s="34">
        <f t="shared" si="2"/>
        <v>44412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6"/>
      <c r="D25" s="74" t="str">
        <f t="shared" si="2"/>
        <v>Wed</v>
      </c>
      <c r="E25" s="34">
        <f t="shared" si="2"/>
        <v>44412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6"/>
      <c r="D26" s="74" t="str">
        <f t="shared" si="2"/>
        <v>Wed</v>
      </c>
      <c r="E26" s="34">
        <f t="shared" si="2"/>
        <v>44412</v>
      </c>
      <c r="F26" s="65"/>
      <c r="G26" s="66"/>
      <c r="H26" s="67"/>
      <c r="I26" s="66"/>
      <c r="J26" s="87"/>
    </row>
    <row r="27" spans="1:10" ht="22.5" customHeight="1" x14ac:dyDescent="0.2">
      <c r="A27" s="31">
        <f>IF(OR(C27="f",C27="u",C27="F",C27="U"),"",IF(OR(B27=1,B27=2,B27=3,B27=4,B27=5),1,""))</f>
        <v>1</v>
      </c>
      <c r="B27" s="8">
        <f>WEEKDAY(E27,2)</f>
        <v>4</v>
      </c>
      <c r="C27" s="76"/>
      <c r="D27" s="77" t="str">
        <f>IF(B27=1,"Mo",IF(B27=2,"Tue",IF(B27=3,"Wed",IF(B27=4,"Thu",IF(B27=5,"Fri",IF(B27=6,"Sat",IF(B27=7,"Sun","")))))))</f>
        <v>Thu</v>
      </c>
      <c r="E27" s="45">
        <f>+E22+1</f>
        <v>44413</v>
      </c>
      <c r="F27" s="46" t="s">
        <v>53</v>
      </c>
      <c r="G27" s="47">
        <v>9002</v>
      </c>
      <c r="H27" s="48" t="s">
        <v>105</v>
      </c>
      <c r="I27" s="47"/>
      <c r="J27" s="86">
        <v>8</v>
      </c>
    </row>
    <row r="28" spans="1:10" ht="22.5" customHeight="1" x14ac:dyDescent="0.2">
      <c r="A28" s="31"/>
      <c r="C28" s="76"/>
      <c r="D28" s="77" t="str">
        <f t="shared" ref="D28:E31" si="3">D27</f>
        <v>Thu</v>
      </c>
      <c r="E28" s="45">
        <f t="shared" si="3"/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si="3"/>
        <v>Thu</v>
      </c>
      <c r="E29" s="45">
        <f t="shared" si="3"/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3"/>
        <v>Thu</v>
      </c>
      <c r="E30" s="45">
        <f t="shared" si="3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3"/>
        <v>Thu</v>
      </c>
      <c r="E31" s="45">
        <f t="shared" si="3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>IF(OR(C32="f",C32="u",C32="F",C32="U"),"",IF(OR(B32=1,B32=2,B32=3,B32=4,B32=5),1,""))</f>
        <v>1</v>
      </c>
      <c r="B32" s="8">
        <f>WEEKDAY(E32,2)</f>
        <v>5</v>
      </c>
      <c r="C32" s="76"/>
      <c r="D32" s="74" t="str">
        <f>IF(B32=1,"Mo",IF(B32=2,"Tue",IF(B32=3,"Wed",IF(B32=4,"Thu",IF(B32=5,"Fri",IF(B32=6,"Sat",IF(B32=7,"Sun","")))))))</f>
        <v>Fri</v>
      </c>
      <c r="E32" s="34">
        <f>+E27+1</f>
        <v>44414</v>
      </c>
      <c r="F32" s="35" t="s">
        <v>53</v>
      </c>
      <c r="G32" s="36">
        <v>9002</v>
      </c>
      <c r="H32" s="130" t="s">
        <v>98</v>
      </c>
      <c r="I32" s="36"/>
      <c r="J32" s="85">
        <v>5</v>
      </c>
    </row>
    <row r="33" spans="1:10" ht="22.5" customHeight="1" x14ac:dyDescent="0.2">
      <c r="A33" s="31"/>
      <c r="C33" s="76"/>
      <c r="D33" s="74" t="str">
        <f t="shared" ref="D33:E36" si="4">D32</f>
        <v>Fri</v>
      </c>
      <c r="E33" s="34">
        <f t="shared" si="4"/>
        <v>44414</v>
      </c>
      <c r="F33" s="35" t="s">
        <v>53</v>
      </c>
      <c r="G33" s="36">
        <v>9002</v>
      </c>
      <c r="H33" s="130" t="s">
        <v>99</v>
      </c>
      <c r="I33" s="36"/>
      <c r="J33" s="85">
        <v>5</v>
      </c>
    </row>
    <row r="34" spans="1:10" ht="22.5" customHeight="1" x14ac:dyDescent="0.2">
      <c r="A34" s="31"/>
      <c r="C34" s="76"/>
      <c r="D34" s="74" t="str">
        <f t="shared" si="4"/>
        <v>Fri</v>
      </c>
      <c r="E34" s="34">
        <f t="shared" si="4"/>
        <v>44414</v>
      </c>
      <c r="F34" s="35"/>
      <c r="G34" s="36"/>
      <c r="H34" s="130"/>
      <c r="I34" s="36"/>
      <c r="J34" s="85"/>
    </row>
    <row r="35" spans="1:10" ht="22.5" customHeight="1" x14ac:dyDescent="0.2">
      <c r="A35" s="31"/>
      <c r="C35" s="76"/>
      <c r="D35" s="74" t="str">
        <f t="shared" si="4"/>
        <v>Fri</v>
      </c>
      <c r="E35" s="34">
        <f t="shared" si="4"/>
        <v>44414</v>
      </c>
      <c r="F35" s="35"/>
      <c r="G35" s="36"/>
      <c r="H35" s="130"/>
      <c r="I35" s="36"/>
      <c r="J35" s="85"/>
    </row>
    <row r="36" spans="1:10" ht="22.5" customHeight="1" x14ac:dyDescent="0.2">
      <c r="A36" s="31"/>
      <c r="C36" s="76"/>
      <c r="D36" s="74" t="str">
        <f t="shared" si="4"/>
        <v>Fri</v>
      </c>
      <c r="E36" s="34">
        <f t="shared" si="4"/>
        <v>44414</v>
      </c>
      <c r="F36" s="35"/>
      <c r="G36" s="36"/>
      <c r="H36" s="130"/>
      <c r="I36" s="36"/>
      <c r="J36" s="85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6</v>
      </c>
      <c r="C37" s="76"/>
      <c r="D37" s="77" t="str">
        <f>IF(B37=1,"Mo",IF(B37=2,"Tue",IF(B37=3,"Wed",IF(B37=4,"Thu",IF(B37=5,"Fri",IF(B37=6,"Sat",IF(B37=7,"Sun","")))))))</f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">
      <c r="A38" s="108" t="str">
        <f>IF(OR(C38="f",C38="u",C38="F",C38="U"),"",IF(OR(B38=1,B38=2,B38=3,B38=4,B38=5),1,""))</f>
        <v/>
      </c>
      <c r="B38" s="109">
        <f>WEEKDAY(E38,2)</f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>IF(OR(C39="f",C39="u",C39="F",C39="U"),"",IF(OR(B39=1,B39=2,B39=3,B39=4,B39=5),1,""))</f>
        <v>1</v>
      </c>
      <c r="B39" s="8">
        <f>WEEKDAY(E39,2)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53</v>
      </c>
      <c r="G39" s="66">
        <v>9002</v>
      </c>
      <c r="H39" s="67" t="s">
        <v>84</v>
      </c>
      <c r="I39" s="66"/>
      <c r="J39" s="87">
        <v>1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 t="s">
        <v>53</v>
      </c>
      <c r="G40" s="66">
        <v>9002</v>
      </c>
      <c r="H40" s="8" t="s">
        <v>95</v>
      </c>
      <c r="I40" s="66"/>
      <c r="J40" s="87">
        <v>2</v>
      </c>
    </row>
    <row r="41" spans="1:10" ht="22.5" customHeight="1" x14ac:dyDescent="0.2">
      <c r="A41" s="31"/>
      <c r="C41" s="76"/>
      <c r="D41" s="74" t="str">
        <f t="shared" ref="D41:E43" si="5">D40</f>
        <v>Mo</v>
      </c>
      <c r="E41" s="34">
        <f t="shared" si="5"/>
        <v>44417</v>
      </c>
      <c r="F41" s="65" t="s">
        <v>53</v>
      </c>
      <c r="G41" s="66">
        <v>9002</v>
      </c>
      <c r="H41" s="67" t="s">
        <v>96</v>
      </c>
      <c r="I41" s="66"/>
      <c r="J41" s="87">
        <v>5</v>
      </c>
    </row>
    <row r="42" spans="1:10" ht="22.5" customHeight="1" x14ac:dyDescent="0.2">
      <c r="A42" s="31"/>
      <c r="C42" s="76"/>
      <c r="D42" s="74" t="str">
        <f t="shared" si="5"/>
        <v>Mo</v>
      </c>
      <c r="E42" s="34">
        <f t="shared" si="5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5"/>
        <v>Mo</v>
      </c>
      <c r="E43" s="34">
        <f t="shared" si="5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>IF(OR(C44="f",C44="u",C44="F",C44="U"),"",IF(OR(B44=1,B44=2,B44=3,B44=4,B44=5),1,""))</f>
        <v>1</v>
      </c>
      <c r="B44" s="8">
        <f>WEEKDAY(E44,2)</f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9002</v>
      </c>
      <c r="H44" s="48" t="s">
        <v>106</v>
      </c>
      <c r="I44" s="47"/>
      <c r="J44" s="86">
        <v>3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 t="s">
        <v>53</v>
      </c>
      <c r="G45" s="47">
        <v>9002</v>
      </c>
      <c r="H45" s="48" t="s">
        <v>107</v>
      </c>
      <c r="I45" s="47"/>
      <c r="J45" s="86">
        <v>3</v>
      </c>
    </row>
    <row r="46" spans="1:10" ht="22.5" customHeight="1" x14ac:dyDescent="0.2">
      <c r="A46" s="31"/>
      <c r="C46" s="76"/>
      <c r="D46" s="77" t="str">
        <f t="shared" ref="D46:E48" si="6">D45</f>
        <v>Tue</v>
      </c>
      <c r="E46" s="45">
        <f t="shared" si="6"/>
        <v>44418</v>
      </c>
      <c r="F46" s="46" t="s">
        <v>53</v>
      </c>
      <c r="G46" s="47">
        <v>9002</v>
      </c>
      <c r="H46" s="48" t="s">
        <v>108</v>
      </c>
      <c r="I46" s="47"/>
      <c r="J46" s="86">
        <v>5</v>
      </c>
    </row>
    <row r="47" spans="1:10" ht="22.5" customHeight="1" x14ac:dyDescent="0.2">
      <c r="A47" s="31"/>
      <c r="C47" s="76"/>
      <c r="D47" s="77" t="str">
        <f t="shared" si="6"/>
        <v>Tue</v>
      </c>
      <c r="E47" s="45">
        <f t="shared" si="6"/>
        <v>44418</v>
      </c>
      <c r="F47" s="46"/>
      <c r="G47" s="47"/>
      <c r="H47" s="48"/>
      <c r="I47" s="47"/>
      <c r="J47" s="86"/>
    </row>
    <row r="48" spans="1:10" ht="22.5" customHeight="1" x14ac:dyDescent="0.2">
      <c r="A48" s="31"/>
      <c r="C48" s="76"/>
      <c r="D48" s="77" t="str">
        <f t="shared" si="6"/>
        <v>Tue</v>
      </c>
      <c r="E48" s="45">
        <f t="shared" si="6"/>
        <v>44418</v>
      </c>
      <c r="F48" s="46"/>
      <c r="G48" s="47"/>
      <c r="H48" s="48"/>
      <c r="I48" s="47"/>
      <c r="J48" s="86"/>
    </row>
    <row r="49" spans="1:10" ht="22.5" customHeight="1" x14ac:dyDescent="0.2">
      <c r="A49" s="31">
        <f>IF(OR(C49="f",C49="u",C49="F",C49="U"),"",IF(OR(B49=1,B49=2,B49=3,B49=4,B49=5),1,""))</f>
        <v>1</v>
      </c>
      <c r="B49" s="8">
        <f>WEEKDAY(E49,2)</f>
        <v>3</v>
      </c>
      <c r="C49" s="76"/>
      <c r="D49" s="74" t="str">
        <f>IF(B49=1,"Mo",IF(B49=2,"Tue",IF(B49=3,"Wed",IF(B49=4,"Thu",IF(B49=5,"Fri",IF(B49=6,"Sat",IF(B49=7,"Sun","")))))))</f>
        <v>Wed</v>
      </c>
      <c r="E49" s="34">
        <f>+E44+1</f>
        <v>44419</v>
      </c>
      <c r="F49" s="65" t="s">
        <v>53</v>
      </c>
      <c r="G49" s="66">
        <v>9002</v>
      </c>
      <c r="H49" s="67" t="s">
        <v>109</v>
      </c>
      <c r="I49" s="66"/>
      <c r="J49" s="87">
        <v>8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 t="s">
        <v>53</v>
      </c>
      <c r="G50" s="66">
        <v>9002</v>
      </c>
      <c r="H50" s="67" t="s">
        <v>110</v>
      </c>
      <c r="I50" s="66"/>
      <c r="J50" s="87">
        <v>4</v>
      </c>
    </row>
    <row r="51" spans="1:10" ht="22.5" customHeight="1" x14ac:dyDescent="0.2">
      <c r="A51" s="31"/>
      <c r="C51" s="76"/>
      <c r="D51" s="74" t="str">
        <f t="shared" ref="D51:E53" si="7">D50</f>
        <v>Wed</v>
      </c>
      <c r="E51" s="34">
        <f t="shared" si="7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7"/>
        <v>Wed</v>
      </c>
      <c r="E52" s="34">
        <f t="shared" si="7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7"/>
        <v>Wed</v>
      </c>
      <c r="E53" s="34">
        <f t="shared" si="7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>IF(OR(C54="f",C54="u",C54="F",C54="U"),"",IF(OR(B54=1,B54=2,B54=3,B54=4,B54=5),1,""))</f>
        <v>1</v>
      </c>
      <c r="B54" s="8">
        <f>WEEKDAY(E54,2)</f>
        <v>4</v>
      </c>
      <c r="C54" s="76"/>
      <c r="D54" s="77" t="str">
        <f>IF(B54=1,"Mo",IF(B54=2,"Tue",IF(B54=3,"Wed",IF(B54=4,"Thu",IF(B54=5,"Fri",IF(B54=6,"Sat",IF(B54=7,"Sun","")))))))</f>
        <v>Thu</v>
      </c>
      <c r="E54" s="45">
        <f>+E49+1</f>
        <v>44420</v>
      </c>
      <c r="F54" s="65" t="s">
        <v>53</v>
      </c>
      <c r="G54" s="66">
        <v>9002</v>
      </c>
      <c r="H54" s="131" t="s">
        <v>111</v>
      </c>
      <c r="I54" s="66"/>
      <c r="J54" s="87">
        <v>2.5</v>
      </c>
    </row>
    <row r="55" spans="1:10" ht="22.5" customHeight="1" x14ac:dyDescent="0.2">
      <c r="A55" s="31"/>
      <c r="C55" s="76"/>
      <c r="D55" s="77" t="str">
        <f t="shared" ref="D55:E58" si="8">D54</f>
        <v>Thu</v>
      </c>
      <c r="E55" s="45">
        <f t="shared" si="8"/>
        <v>44420</v>
      </c>
      <c r="F55" s="65"/>
      <c r="G55" s="66"/>
      <c r="H55" s="131"/>
      <c r="I55" s="66"/>
      <c r="J55" s="87"/>
    </row>
    <row r="56" spans="1:10" ht="22.5" customHeight="1" x14ac:dyDescent="0.2">
      <c r="A56" s="31"/>
      <c r="C56" s="76"/>
      <c r="D56" s="77" t="str">
        <f t="shared" si="8"/>
        <v>Thu</v>
      </c>
      <c r="E56" s="45">
        <f t="shared" si="8"/>
        <v>44420</v>
      </c>
      <c r="F56" s="65"/>
      <c r="G56" s="66"/>
      <c r="H56" s="131"/>
      <c r="I56" s="66"/>
      <c r="J56" s="87"/>
    </row>
    <row r="57" spans="1:10" ht="22.5" customHeight="1" x14ac:dyDescent="0.2">
      <c r="A57" s="31"/>
      <c r="C57" s="76"/>
      <c r="D57" s="77" t="str">
        <f t="shared" si="8"/>
        <v>Thu</v>
      </c>
      <c r="E57" s="45">
        <f t="shared" si="8"/>
        <v>44420</v>
      </c>
      <c r="F57" s="65"/>
      <c r="G57" s="66"/>
      <c r="H57" s="131"/>
      <c r="I57" s="66"/>
      <c r="J57" s="87"/>
    </row>
    <row r="58" spans="1:10" ht="22.5" customHeight="1" x14ac:dyDescent="0.2">
      <c r="A58" s="31"/>
      <c r="C58" s="76"/>
      <c r="D58" s="77" t="str">
        <f t="shared" si="8"/>
        <v>Thu</v>
      </c>
      <c r="E58" s="45">
        <f t="shared" si="8"/>
        <v>44420</v>
      </c>
      <c r="F58" s="65"/>
      <c r="G58" s="66"/>
      <c r="H58" s="131"/>
      <c r="I58" s="66"/>
      <c r="J58" s="87"/>
    </row>
    <row r="59" spans="1:10" ht="22.5" customHeight="1" x14ac:dyDescent="0.2">
      <c r="A59" s="31">
        <f>IF(OR(C59="f",C59="u",C59="F",C59="U"),"",IF(OR(B59=1,B59=2,B59=3,B59=4,B59=5),1,""))</f>
        <v>1</v>
      </c>
      <c r="B59" s="8">
        <f>WEEKDAY(E59,2)</f>
        <v>5</v>
      </c>
      <c r="C59" s="76"/>
      <c r="D59" s="74" t="str">
        <f>IF(B59=1,"Mo",IF(B59=2,"Tue",IF(B59=3,"Wed",IF(B59=4,"Thu",IF(B59=5,"Fri",IF(B59=6,"Sat",IF(B59=7,"Sun","")))))))</f>
        <v>Fri</v>
      </c>
      <c r="E59" s="34">
        <f>+E54+1</f>
        <v>44421</v>
      </c>
      <c r="F59" s="35" t="s">
        <v>53</v>
      </c>
      <c r="G59" s="36">
        <v>9002</v>
      </c>
      <c r="H59" s="43" t="s">
        <v>112</v>
      </c>
      <c r="I59" s="36"/>
      <c r="J59" s="85">
        <v>8</v>
      </c>
    </row>
    <row r="60" spans="1:10" ht="22.5" customHeight="1" x14ac:dyDescent="0.2">
      <c r="A60" s="31"/>
      <c r="C60" s="76"/>
      <c r="D60" s="74" t="str">
        <f t="shared" ref="D60:E63" si="9">D59</f>
        <v>Fri</v>
      </c>
      <c r="E60" s="34">
        <f t="shared" si="9"/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si="9"/>
        <v>Fri</v>
      </c>
      <c r="E61" s="34">
        <f t="shared" si="9"/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9"/>
        <v>Fri</v>
      </c>
      <c r="E62" s="34">
        <f t="shared" si="9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9"/>
        <v>Fri</v>
      </c>
      <c r="E63" s="34">
        <f t="shared" si="9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6</v>
      </c>
      <c r="C64" s="76"/>
      <c r="D64" s="77" t="str">
        <f>IF(B64=1,"Mo",IF(B64=2,"Tue",IF(B64=3,"Wed",IF(B64=4,"Thu",IF(B64=5,"Fri",IF(B64=6,"Sat",IF(B64=7,"Sun","")))))))</f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>IF(OR(C65="f",C65="u",C65="F",C65="U"),"",IF(OR(B65=1,B65=2,B65=3,B65=4,B65=5),1,""))</f>
        <v/>
      </c>
      <c r="B65" s="8">
        <f>WEEKDAY(E65,2)</f>
        <v>7</v>
      </c>
      <c r="C65" s="76"/>
      <c r="D65" s="74" t="str">
        <f>IF(B65=1,"Mo",IF(B65=2,"Tue",IF(B65=3,"Wed",IF(B65=4,"Thu",IF(B65=5,"Fri",IF(B65=6,"Sat",IF(B65=7,"Sun","")))))))</f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>IF(OR(C66="f",C66="u",C66="F",C66="U"),"",IF(OR(B66=1,B66=2,B66=3,B66=4,B66=5),1,""))</f>
        <v>1</v>
      </c>
      <c r="B66" s="8">
        <f>WEEKDAY(E66,2)</f>
        <v>1</v>
      </c>
      <c r="C66" s="76"/>
      <c r="D66" s="74" t="str">
        <f>IF(B66=1,"Mo",IF(B66=2,"Tue",IF(B66=3,"Wed",IF(B66=4,"Thu",IF(B66=5,"Fri",IF(B66=6,"Sat",IF(B66=7,"Sun","")))))))</f>
        <v>Mo</v>
      </c>
      <c r="E66" s="34">
        <f>+E65+1</f>
        <v>44424</v>
      </c>
      <c r="F66" s="136" t="s">
        <v>138</v>
      </c>
      <c r="G66" s="66">
        <v>9002</v>
      </c>
      <c r="H66" s="8" t="s">
        <v>113</v>
      </c>
      <c r="I66" s="66" t="s">
        <v>59</v>
      </c>
      <c r="J66" s="87">
        <v>1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 t="s">
        <v>138</v>
      </c>
      <c r="G67" s="66">
        <v>9002</v>
      </c>
      <c r="H67" s="67" t="s">
        <v>115</v>
      </c>
      <c r="I67" s="66" t="s">
        <v>59</v>
      </c>
      <c r="J67" s="87">
        <v>7</v>
      </c>
    </row>
    <row r="68" spans="1:10" ht="22.5" customHeight="1" x14ac:dyDescent="0.2">
      <c r="A68" s="31"/>
      <c r="C68" s="76"/>
      <c r="D68" s="74" t="str">
        <f t="shared" ref="D68:E70" si="10">D67</f>
        <v>Mo</v>
      </c>
      <c r="E68" s="34">
        <f t="shared" si="10"/>
        <v>44424</v>
      </c>
      <c r="F68" s="65"/>
      <c r="G68" s="66"/>
      <c r="I68" s="66"/>
      <c r="J68" s="87"/>
    </row>
    <row r="69" spans="1:10" ht="22.5" customHeight="1" x14ac:dyDescent="0.2">
      <c r="A69" s="31"/>
      <c r="C69" s="76"/>
      <c r="D69" s="74" t="str">
        <f t="shared" si="10"/>
        <v>Mo</v>
      </c>
      <c r="E69" s="34">
        <f t="shared" si="10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0"/>
        <v>Mo</v>
      </c>
      <c r="E70" s="34">
        <f t="shared" si="10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>IF(OR(C71="f",C71="u",C71="F",C71="U"),"",IF(OR(B71=1,B71=2,B71=3,B71=4,B71=5),1,""))</f>
        <v>1</v>
      </c>
      <c r="B71" s="8">
        <f>WEEKDAY(E71,2)</f>
        <v>2</v>
      </c>
      <c r="C71" s="76"/>
      <c r="D71" s="77" t="str">
        <f>IF(B71=1,"Mo",IF(B71=2,"Tue",IF(B71=3,"Wed",IF(B71=4,"Thu",IF(B71=5,"Fri",IF(B71=6,"Sat",IF(B71=7,"Sun","")))))))</f>
        <v>Tue</v>
      </c>
      <c r="E71" s="45">
        <f>+E66+1</f>
        <v>44425</v>
      </c>
      <c r="F71" s="46" t="s">
        <v>53</v>
      </c>
      <c r="G71" s="47">
        <v>9002</v>
      </c>
      <c r="H71" s="48" t="s">
        <v>114</v>
      </c>
      <c r="I71" s="47"/>
      <c r="J71" s="86">
        <v>2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 t="s">
        <v>138</v>
      </c>
      <c r="G72" s="47">
        <v>9002</v>
      </c>
      <c r="H72" s="48" t="s">
        <v>116</v>
      </c>
      <c r="I72" s="47"/>
      <c r="J72" s="86">
        <v>2</v>
      </c>
    </row>
    <row r="73" spans="1:10" ht="22.5" customHeight="1" x14ac:dyDescent="0.2">
      <c r="A73" s="31"/>
      <c r="C73" s="76"/>
      <c r="D73" s="77" t="str">
        <f t="shared" ref="D73:E75" si="11">D72</f>
        <v>Tue</v>
      </c>
      <c r="E73" s="45">
        <f t="shared" si="11"/>
        <v>44425</v>
      </c>
      <c r="F73" s="46" t="s">
        <v>138</v>
      </c>
      <c r="G73" s="47">
        <v>9002</v>
      </c>
      <c r="H73" s="48" t="s">
        <v>117</v>
      </c>
      <c r="I73" s="47"/>
      <c r="J73" s="86">
        <v>4</v>
      </c>
    </row>
    <row r="74" spans="1:10" ht="22.5" customHeight="1" x14ac:dyDescent="0.2">
      <c r="A74" s="31"/>
      <c r="C74" s="76"/>
      <c r="D74" s="77" t="str">
        <f t="shared" si="11"/>
        <v>Tue</v>
      </c>
      <c r="E74" s="45">
        <f t="shared" si="11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1"/>
        <v>Tue</v>
      </c>
      <c r="E75" s="45">
        <f t="shared" si="11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>IF(OR(C76="f",C76="u",C76="F",C76="U"),"",IF(OR(B76=1,B76=2,B76=3,B76=4,B76=5),1,""))</f>
        <v>1</v>
      </c>
      <c r="B76" s="8">
        <f>WEEKDAY(E76,2)</f>
        <v>3</v>
      </c>
      <c r="C76" s="76"/>
      <c r="D76" s="74" t="str">
        <f>IF(B76=1,"Mo",IF(B76=2,"Tue",IF(B76=3,"Wed",IF(B76=4,"Thu",IF(B76=5,"Fri",IF(B76=6,"Sat",IF(B76=7,"Sun","")))))))</f>
        <v>Wed</v>
      </c>
      <c r="E76" s="34">
        <f>+E71+1</f>
        <v>44426</v>
      </c>
      <c r="F76" s="65" t="s">
        <v>138</v>
      </c>
      <c r="G76" s="66">
        <v>9002</v>
      </c>
      <c r="H76" s="67" t="s">
        <v>118</v>
      </c>
      <c r="I76" s="66"/>
      <c r="J76" s="87">
        <v>4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 t="s">
        <v>138</v>
      </c>
      <c r="G77" s="66">
        <v>9002</v>
      </c>
      <c r="H77" s="67" t="s">
        <v>119</v>
      </c>
      <c r="I77" s="66"/>
      <c r="J77" s="87">
        <v>4</v>
      </c>
    </row>
    <row r="78" spans="1:10" ht="22.5" customHeight="1" x14ac:dyDescent="0.2">
      <c r="A78" s="31"/>
      <c r="C78" s="76"/>
      <c r="D78" s="74" t="str">
        <f t="shared" ref="D78:E80" si="12">D77</f>
        <v>Wed</v>
      </c>
      <c r="E78" s="34">
        <f t="shared" si="12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12"/>
        <v>Wed</v>
      </c>
      <c r="E79" s="34">
        <f t="shared" si="12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12"/>
        <v>Wed</v>
      </c>
      <c r="E80" s="34">
        <f t="shared" si="12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>IF(OR(C81="f",C81="u",C81="F",C81="U"),"",IF(OR(B81=1,B81=2,B81=3,B81=4,B81=5),1,""))</f>
        <v>1</v>
      </c>
      <c r="B81" s="8">
        <f>WEEKDAY(E81,2)</f>
        <v>4</v>
      </c>
      <c r="C81" s="76"/>
      <c r="D81" s="77" t="str">
        <f>IF(B81=1,"Mo",IF(B81=2,"Tue",IF(B81=3,"Wed",IF(B81=4,"Thu",IF(B81=5,"Fri",IF(B81=6,"Sat",IF(B81=7,"Sun","")))))))</f>
        <v>Thu</v>
      </c>
      <c r="E81" s="45">
        <f>+E76+1</f>
        <v>44427</v>
      </c>
      <c r="F81" s="46" t="s">
        <v>138</v>
      </c>
      <c r="G81" s="47">
        <v>9002</v>
      </c>
      <c r="H81" s="48" t="s">
        <v>119</v>
      </c>
      <c r="I81" s="47"/>
      <c r="J81" s="86">
        <v>4.5</v>
      </c>
    </row>
    <row r="82" spans="1:10" ht="22.5" customHeight="1" x14ac:dyDescent="0.2">
      <c r="A82" s="31"/>
      <c r="C82" s="76"/>
      <c r="D82" s="77" t="str">
        <f t="shared" ref="D82:E85" si="13">D81</f>
        <v>Thu</v>
      </c>
      <c r="E82" s="45">
        <f t="shared" si="13"/>
        <v>44427</v>
      </c>
      <c r="F82" s="46" t="s">
        <v>138</v>
      </c>
      <c r="G82" s="47">
        <v>9002</v>
      </c>
      <c r="H82" s="48" t="s">
        <v>120</v>
      </c>
      <c r="I82" s="47"/>
      <c r="J82" s="86">
        <v>1</v>
      </c>
    </row>
    <row r="83" spans="1:10" ht="22.5" customHeight="1" x14ac:dyDescent="0.2">
      <c r="A83" s="31"/>
      <c r="C83" s="76"/>
      <c r="D83" s="77" t="str">
        <f t="shared" si="13"/>
        <v>Thu</v>
      </c>
      <c r="E83" s="45">
        <f t="shared" si="13"/>
        <v>44427</v>
      </c>
      <c r="F83" s="46" t="s">
        <v>138</v>
      </c>
      <c r="G83" s="47">
        <v>9002</v>
      </c>
      <c r="H83" s="48" t="s">
        <v>121</v>
      </c>
      <c r="I83" s="47"/>
      <c r="J83" s="86">
        <v>1</v>
      </c>
    </row>
    <row r="84" spans="1:10" ht="22.5" customHeight="1" x14ac:dyDescent="0.2">
      <c r="A84" s="31"/>
      <c r="C84" s="76"/>
      <c r="D84" s="77" t="str">
        <f t="shared" si="13"/>
        <v>Thu</v>
      </c>
      <c r="E84" s="45">
        <f t="shared" si="13"/>
        <v>44427</v>
      </c>
      <c r="F84" s="46" t="s">
        <v>138</v>
      </c>
      <c r="G84" s="47">
        <v>9002</v>
      </c>
      <c r="H84" s="48" t="s">
        <v>122</v>
      </c>
      <c r="I84" s="47"/>
      <c r="J84" s="86">
        <v>2</v>
      </c>
    </row>
    <row r="85" spans="1:10" ht="22.5" customHeight="1" x14ac:dyDescent="0.2">
      <c r="A85" s="31"/>
      <c r="C85" s="76"/>
      <c r="D85" s="77" t="str">
        <f t="shared" si="13"/>
        <v>Thu</v>
      </c>
      <c r="E85" s="45">
        <f t="shared" si="13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>IF(OR(C86="f",C86="u",C86="F",C86="U"),"",IF(OR(B86=1,B86=2,B86=3,B86=4,B86=5),1,""))</f>
        <v>1</v>
      </c>
      <c r="B86" s="8">
        <f>WEEKDAY(E86,2)</f>
        <v>5</v>
      </c>
      <c r="C86" s="76"/>
      <c r="D86" s="74" t="str">
        <f>IF(B86=1,"Mo",IF(B86=2,"Tue",IF(B86=3,"Wed",IF(B86=4,"Thu",IF(B86=5,"Fri",IF(B86=6,"Sat",IF(B86=7,"Sun","")))))))</f>
        <v>Fri</v>
      </c>
      <c r="E86" s="34">
        <f>+E81+1</f>
        <v>44428</v>
      </c>
      <c r="F86" s="35" t="s">
        <v>138</v>
      </c>
      <c r="G86" s="36">
        <v>9002</v>
      </c>
      <c r="H86" s="43" t="s">
        <v>123</v>
      </c>
      <c r="I86" s="36"/>
      <c r="J86" s="85">
        <v>2.5</v>
      </c>
    </row>
    <row r="87" spans="1:10" ht="22.5" customHeight="1" x14ac:dyDescent="0.2">
      <c r="A87" s="31"/>
      <c r="C87" s="76"/>
      <c r="D87" s="74" t="str">
        <f t="shared" ref="D87:E90" si="14">D86</f>
        <v>Fri</v>
      </c>
      <c r="E87" s="34">
        <f t="shared" si="14"/>
        <v>44428</v>
      </c>
      <c r="F87" s="35" t="s">
        <v>138</v>
      </c>
      <c r="G87" s="36">
        <v>9002</v>
      </c>
      <c r="H87" s="43" t="s">
        <v>125</v>
      </c>
      <c r="I87" s="36"/>
      <c r="J87" s="85">
        <v>5.5</v>
      </c>
    </row>
    <row r="88" spans="1:10" ht="22.5" customHeight="1" x14ac:dyDescent="0.2">
      <c r="A88" s="31"/>
      <c r="C88" s="76"/>
      <c r="D88" s="74" t="str">
        <f t="shared" si="14"/>
        <v>Fri</v>
      </c>
      <c r="E88" s="34">
        <f t="shared" si="14"/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14"/>
        <v>Fri</v>
      </c>
      <c r="E89" s="34">
        <f t="shared" si="1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14"/>
        <v>Fri</v>
      </c>
      <c r="E90" s="34">
        <f t="shared" si="1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6</v>
      </c>
      <c r="C91" s="76"/>
      <c r="D91" s="77" t="str">
        <f>IF(B91=1,"Mo",IF(B91=2,"Tue",IF(B91=3,"Wed",IF(B91=4,"Thu",IF(B91=5,"Fri",IF(B91=6,"Sat",IF(B91=7,"Sun","")))))))</f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09" customFormat="1" ht="22.5" customHeight="1" x14ac:dyDescent="0.2">
      <c r="A92" s="108" t="str">
        <f>IF(OR(C92="f",C92="u",C92="F",C92="U"),"",IF(OR(B92=1,B92=2,B92=3,B92=4,B92=5),1,""))</f>
        <v/>
      </c>
      <c r="B92" s="109">
        <f>WEEKDAY(E92,2)</f>
        <v>7</v>
      </c>
      <c r="C92" s="110"/>
      <c r="D92" s="77" t="str">
        <f>IF(B92=1,"Mo",IF(B92=2,"Tue",IF(B92=3,"Wed",IF(B92=4,"Thu",IF(B92=5,"Fri",IF(B92=6,"Sat",IF(B92=7,"Sun","")))))))</f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>IF(OR(C93="f",C93="u",C93="F",C93="U"),"",IF(OR(B93=1,B93=2,B93=3,B93=4,B93=5),1,""))</f>
        <v>1</v>
      </c>
      <c r="B93" s="8">
        <f>WEEKDAY(E93,2)</f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138</v>
      </c>
      <c r="G93" s="66">
        <v>9009</v>
      </c>
      <c r="H93" s="8" t="s">
        <v>54</v>
      </c>
      <c r="I93" s="66"/>
      <c r="J93" s="87">
        <v>2.5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 t="s">
        <v>138</v>
      </c>
      <c r="G94" s="66">
        <v>9002</v>
      </c>
      <c r="H94" s="67" t="s">
        <v>126</v>
      </c>
      <c r="I94" s="66"/>
      <c r="J94" s="87">
        <v>3</v>
      </c>
    </row>
    <row r="95" spans="1:10" ht="22.5" customHeight="1" x14ac:dyDescent="0.2">
      <c r="A95" s="31"/>
      <c r="C95" s="76"/>
      <c r="D95" s="74" t="str">
        <f t="shared" ref="D95:E97" si="15">D94</f>
        <v>Mo</v>
      </c>
      <c r="E95" s="34">
        <f t="shared" si="15"/>
        <v>44431</v>
      </c>
      <c r="F95" s="65" t="s">
        <v>138</v>
      </c>
      <c r="G95" s="66">
        <v>9002</v>
      </c>
      <c r="H95" s="67" t="s">
        <v>124</v>
      </c>
      <c r="I95" s="66"/>
      <c r="J95" s="87">
        <v>3</v>
      </c>
    </row>
    <row r="96" spans="1:10" ht="22.5" customHeight="1" x14ac:dyDescent="0.2">
      <c r="A96" s="31"/>
      <c r="C96" s="76"/>
      <c r="D96" s="74" t="str">
        <f t="shared" si="15"/>
        <v>Mo</v>
      </c>
      <c r="E96" s="34">
        <f t="shared" si="15"/>
        <v>44431</v>
      </c>
      <c r="F96" s="65"/>
      <c r="G96" s="66"/>
      <c r="H96" s="67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15"/>
        <v>Mo</v>
      </c>
      <c r="E97" s="34">
        <f t="shared" si="15"/>
        <v>44431</v>
      </c>
      <c r="F97" s="65"/>
      <c r="G97" s="66"/>
      <c r="H97" s="67"/>
      <c r="I97" s="66"/>
      <c r="J97" s="87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138</v>
      </c>
      <c r="G98" s="47">
        <v>9009</v>
      </c>
      <c r="H98" s="109" t="s">
        <v>54</v>
      </c>
      <c r="I98" s="47"/>
      <c r="J98" s="86">
        <v>2.5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 t="s">
        <v>138</v>
      </c>
      <c r="G99" s="47">
        <v>9002</v>
      </c>
      <c r="H99" s="48" t="s">
        <v>127</v>
      </c>
      <c r="I99" s="47"/>
      <c r="J99" s="86">
        <v>4</v>
      </c>
    </row>
    <row r="100" spans="1:10" ht="22.5" customHeight="1" x14ac:dyDescent="0.2">
      <c r="A100" s="31"/>
      <c r="C100" s="76"/>
      <c r="D100" s="77" t="str">
        <f t="shared" ref="D100:E102" si="16">D99</f>
        <v>Tue</v>
      </c>
      <c r="E100" s="45">
        <f t="shared" si="16"/>
        <v>44432</v>
      </c>
      <c r="F100" s="46" t="s">
        <v>138</v>
      </c>
      <c r="G100" s="47">
        <v>9002</v>
      </c>
      <c r="H100" s="48" t="s">
        <v>128</v>
      </c>
      <c r="I100" s="47"/>
      <c r="J100" s="86">
        <v>3</v>
      </c>
    </row>
    <row r="101" spans="1:10" ht="22.5" customHeight="1" x14ac:dyDescent="0.2">
      <c r="A101" s="31"/>
      <c r="C101" s="76"/>
      <c r="D101" s="77" t="str">
        <f t="shared" si="16"/>
        <v>Tue</v>
      </c>
      <c r="E101" s="45">
        <f t="shared" si="1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Tue</v>
      </c>
      <c r="E102" s="45">
        <f t="shared" si="1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44433</v>
      </c>
      <c r="F103" s="65" t="s">
        <v>138</v>
      </c>
      <c r="G103" s="66">
        <v>9002</v>
      </c>
      <c r="H103" s="67" t="s">
        <v>129</v>
      </c>
      <c r="I103" s="66"/>
      <c r="J103" s="87">
        <v>1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 t="s">
        <v>138</v>
      </c>
      <c r="G104" s="66">
        <v>9002</v>
      </c>
      <c r="H104" s="67" t="s">
        <v>130</v>
      </c>
      <c r="I104" s="66"/>
      <c r="J104" s="87">
        <v>3</v>
      </c>
    </row>
    <row r="105" spans="1:10" ht="22.5" customHeight="1" x14ac:dyDescent="0.2">
      <c r="A105" s="31"/>
      <c r="C105" s="76"/>
      <c r="D105" s="74" t="str">
        <f t="shared" ref="D105:E107" si="17">D104</f>
        <v>Wed</v>
      </c>
      <c r="E105" s="34">
        <f t="shared" si="17"/>
        <v>44433</v>
      </c>
      <c r="F105" s="65" t="s">
        <v>138</v>
      </c>
      <c r="G105" s="66">
        <v>9002</v>
      </c>
      <c r="H105" s="8" t="s">
        <v>123</v>
      </c>
      <c r="I105" s="66"/>
      <c r="J105" s="87">
        <v>4</v>
      </c>
    </row>
    <row r="106" spans="1:10" ht="22.5" customHeight="1" x14ac:dyDescent="0.2">
      <c r="A106" s="31"/>
      <c r="C106" s="76"/>
      <c r="D106" s="74" t="str">
        <f t="shared" si="17"/>
        <v>Wed</v>
      </c>
      <c r="E106" s="34">
        <f t="shared" si="17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17"/>
        <v>Wed</v>
      </c>
      <c r="E107" s="34">
        <f t="shared" si="17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44434</v>
      </c>
      <c r="F108" s="46" t="s">
        <v>138</v>
      </c>
      <c r="G108" s="47">
        <v>9002</v>
      </c>
      <c r="H108" s="48" t="s">
        <v>131</v>
      </c>
      <c r="I108" s="47"/>
      <c r="J108" s="86">
        <v>2</v>
      </c>
    </row>
    <row r="109" spans="1:10" ht="22.5" customHeight="1" x14ac:dyDescent="0.2">
      <c r="A109" s="31"/>
      <c r="C109" s="76"/>
      <c r="D109" s="77" t="str">
        <f t="shared" ref="D109:E112" si="18">D108</f>
        <v>Thu</v>
      </c>
      <c r="E109" s="45">
        <f t="shared" si="18"/>
        <v>44434</v>
      </c>
      <c r="F109" s="46" t="s">
        <v>138</v>
      </c>
      <c r="G109" s="47">
        <v>9002</v>
      </c>
      <c r="H109" s="48" t="s">
        <v>132</v>
      </c>
      <c r="I109" s="47"/>
      <c r="J109" s="86">
        <v>2</v>
      </c>
    </row>
    <row r="110" spans="1:10" ht="22.5" customHeight="1" x14ac:dyDescent="0.2">
      <c r="A110" s="31"/>
      <c r="C110" s="76"/>
      <c r="D110" s="77" t="str">
        <f t="shared" si="18"/>
        <v>Thu</v>
      </c>
      <c r="E110" s="45">
        <f t="shared" si="18"/>
        <v>44434</v>
      </c>
      <c r="F110" s="46" t="s">
        <v>138</v>
      </c>
      <c r="G110" s="47">
        <v>9002</v>
      </c>
      <c r="H110" s="48" t="s">
        <v>133</v>
      </c>
      <c r="I110" s="47"/>
      <c r="J110" s="86">
        <v>3</v>
      </c>
    </row>
    <row r="111" spans="1:10" ht="22.5" customHeight="1" x14ac:dyDescent="0.2">
      <c r="A111" s="31"/>
      <c r="C111" s="76"/>
      <c r="D111" s="77" t="str">
        <f t="shared" si="18"/>
        <v>Thu</v>
      </c>
      <c r="E111" s="45">
        <f t="shared" si="18"/>
        <v>44434</v>
      </c>
      <c r="F111" s="46" t="s">
        <v>138</v>
      </c>
      <c r="G111" s="47">
        <v>9002</v>
      </c>
      <c r="H111" s="48" t="s">
        <v>123</v>
      </c>
      <c r="I111" s="47"/>
      <c r="J111" s="86">
        <v>2</v>
      </c>
    </row>
    <row r="112" spans="1:10" ht="22.5" customHeight="1" x14ac:dyDescent="0.2">
      <c r="A112" s="31"/>
      <c r="C112" s="76"/>
      <c r="D112" s="77" t="str">
        <f t="shared" si="18"/>
        <v>Thu</v>
      </c>
      <c r="E112" s="45">
        <f t="shared" si="18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44435</v>
      </c>
      <c r="F113" s="35" t="s">
        <v>138</v>
      </c>
      <c r="G113" s="66">
        <v>9002</v>
      </c>
      <c r="H113" s="43" t="s">
        <v>132</v>
      </c>
      <c r="I113" s="36"/>
      <c r="J113" s="85">
        <v>1.5</v>
      </c>
    </row>
    <row r="114" spans="1:10" ht="22.5" customHeight="1" x14ac:dyDescent="0.2">
      <c r="A114" s="31"/>
      <c r="C114" s="76"/>
      <c r="D114" s="74" t="str">
        <f t="shared" ref="D114:E117" si="19">D113</f>
        <v>Fri</v>
      </c>
      <c r="E114" s="34">
        <f t="shared" si="19"/>
        <v>44435</v>
      </c>
      <c r="F114" s="35" t="s">
        <v>138</v>
      </c>
      <c r="G114" s="66">
        <v>9002</v>
      </c>
      <c r="H114" s="43" t="s">
        <v>134</v>
      </c>
      <c r="I114" s="36"/>
      <c r="J114" s="85">
        <v>6</v>
      </c>
    </row>
    <row r="115" spans="1:10" ht="22.5" customHeight="1" x14ac:dyDescent="0.2">
      <c r="A115" s="31"/>
      <c r="C115" s="76"/>
      <c r="D115" s="74" t="str">
        <f t="shared" si="19"/>
        <v>Fri</v>
      </c>
      <c r="E115" s="34">
        <f t="shared" si="19"/>
        <v>44435</v>
      </c>
      <c r="F115" s="35" t="s">
        <v>138</v>
      </c>
      <c r="G115" s="66">
        <v>9002</v>
      </c>
      <c r="H115" s="43" t="s">
        <v>135</v>
      </c>
      <c r="I115" s="36"/>
      <c r="J115" s="85">
        <v>1</v>
      </c>
    </row>
    <row r="116" spans="1:10" ht="22.5" customHeight="1" x14ac:dyDescent="0.2">
      <c r="A116" s="31"/>
      <c r="C116" s="76"/>
      <c r="D116" s="74" t="str">
        <f t="shared" si="19"/>
        <v>Fri</v>
      </c>
      <c r="E116" s="34">
        <f t="shared" si="19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19"/>
        <v>Fri</v>
      </c>
      <c r="E117" s="34">
        <f t="shared" si="19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7" t="str">
        <f>IF(B118=1,"Mo",IF(B118=2,"Tue",IF(B118=3,"Wed",IF(B118=4,"Thu",IF(B118=5,"Fri",IF(B118=6,"Sat",IF(B118=7,"Sun","")))))))</f>
        <v>Sat</v>
      </c>
      <c r="E118" s="45">
        <f>+E113+1</f>
        <v>44436</v>
      </c>
      <c r="F118" s="46"/>
      <c r="G118" s="47"/>
      <c r="H118" s="132"/>
      <c r="I118" s="47"/>
      <c r="J118" s="86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138</v>
      </c>
      <c r="G120" s="66">
        <v>9002</v>
      </c>
      <c r="H120" s="67" t="s">
        <v>136</v>
      </c>
      <c r="I120" s="66"/>
      <c r="J120" s="87">
        <v>3</v>
      </c>
    </row>
    <row r="121" spans="1:10" ht="22.5" customHeight="1" x14ac:dyDescent="0.2">
      <c r="A121" s="31"/>
      <c r="C121" s="76"/>
      <c r="D121" s="111" t="str">
        <f>D120</f>
        <v>Mo</v>
      </c>
      <c r="E121" s="112">
        <f>E120</f>
        <v>44438</v>
      </c>
      <c r="F121" s="113" t="s">
        <v>138</v>
      </c>
      <c r="G121" s="114">
        <v>9002</v>
      </c>
      <c r="H121" s="133" t="s">
        <v>137</v>
      </c>
      <c r="I121" s="114"/>
      <c r="J121" s="115">
        <v>5</v>
      </c>
    </row>
    <row r="122" spans="1:10" ht="22.5" customHeight="1" x14ac:dyDescent="0.2">
      <c r="A122" s="31"/>
      <c r="C122" s="76"/>
      <c r="D122" s="111" t="str">
        <f t="shared" ref="D122:E124" si="20">D121</f>
        <v>Mo</v>
      </c>
      <c r="E122" s="112">
        <f t="shared" si="20"/>
        <v>44438</v>
      </c>
      <c r="F122" s="113"/>
      <c r="G122" s="114"/>
      <c r="H122" s="133"/>
      <c r="I122" s="114"/>
      <c r="J122" s="115"/>
    </row>
    <row r="123" spans="1:10" ht="21.75" customHeight="1" x14ac:dyDescent="0.2">
      <c r="A123" s="31"/>
      <c r="C123" s="76"/>
      <c r="D123" s="111" t="str">
        <f t="shared" si="20"/>
        <v>Mo</v>
      </c>
      <c r="E123" s="112">
        <f t="shared" si="20"/>
        <v>44438</v>
      </c>
      <c r="F123" s="113"/>
      <c r="G123" s="114"/>
      <c r="H123" s="133"/>
      <c r="I123" s="114"/>
      <c r="J123" s="115"/>
    </row>
    <row r="124" spans="1:10" ht="21.75" customHeight="1" x14ac:dyDescent="0.2">
      <c r="A124" s="31"/>
      <c r="C124" s="116"/>
      <c r="D124" s="111" t="str">
        <f t="shared" si="20"/>
        <v>Mo</v>
      </c>
      <c r="E124" s="112">
        <f t="shared" si="20"/>
        <v>44438</v>
      </c>
      <c r="F124" s="113"/>
      <c r="G124" s="114"/>
      <c r="H124" s="133"/>
      <c r="I124" s="114"/>
      <c r="J124" s="115"/>
    </row>
    <row r="125" spans="1:10" ht="21.75" customHeight="1" x14ac:dyDescent="0.2">
      <c r="A125" s="31"/>
      <c r="C125" s="116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138</v>
      </c>
      <c r="G125" s="98">
        <v>9002</v>
      </c>
      <c r="H125" s="134" t="s">
        <v>133</v>
      </c>
      <c r="I125" s="98"/>
      <c r="J125" s="100">
        <v>4</v>
      </c>
    </row>
    <row r="126" spans="1:10" ht="21.75" customHeight="1" x14ac:dyDescent="0.2">
      <c r="A126" s="31"/>
      <c r="C126" s="116"/>
      <c r="D126" s="117" t="str">
        <f t="shared" ref="D126:E128" si="21">D125</f>
        <v>Tue</v>
      </c>
      <c r="E126" s="96">
        <f t="shared" si="21"/>
        <v>44439</v>
      </c>
      <c r="F126" s="97" t="s">
        <v>138</v>
      </c>
      <c r="G126" s="98">
        <v>9002</v>
      </c>
      <c r="H126" s="134" t="s">
        <v>137</v>
      </c>
      <c r="I126" s="98"/>
      <c r="J126" s="100">
        <v>5</v>
      </c>
    </row>
    <row r="127" spans="1:10" ht="21.75" customHeight="1" x14ac:dyDescent="0.2">
      <c r="A127" s="31"/>
      <c r="C127" s="116"/>
      <c r="D127" s="117" t="str">
        <f t="shared" si="21"/>
        <v>Tue</v>
      </c>
      <c r="E127" s="96">
        <f t="shared" si="21"/>
        <v>44439</v>
      </c>
      <c r="F127" s="97"/>
      <c r="G127" s="98"/>
      <c r="H127" s="134"/>
      <c r="I127" s="98"/>
      <c r="J127" s="100"/>
    </row>
    <row r="128" spans="1:10" ht="21.75" customHeight="1" x14ac:dyDescent="0.2">
      <c r="A128" s="31"/>
      <c r="C128" s="116"/>
      <c r="D128" s="117" t="str">
        <f t="shared" si="21"/>
        <v>Tue</v>
      </c>
      <c r="E128" s="96">
        <f t="shared" si="21"/>
        <v>44439</v>
      </c>
      <c r="F128" s="97"/>
      <c r="G128" s="98"/>
      <c r="H128" s="134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3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6" type="noConversion"/>
  <conditionalFormatting sqref="C11:C119">
    <cfRule type="expression" dxfId="356" priority="23" stopIfTrue="1">
      <formula>IF($A11=1,B11,)</formula>
    </cfRule>
    <cfRule type="expression" dxfId="355" priority="24" stopIfTrue="1">
      <formula>IF($A11="",B11,)</formula>
    </cfRule>
  </conditionalFormatting>
  <conditionalFormatting sqref="E11">
    <cfRule type="expression" dxfId="354" priority="25" stopIfTrue="1">
      <formula>IF($A11="",B11,"")</formula>
    </cfRule>
  </conditionalFormatting>
  <conditionalFormatting sqref="E12:E119">
    <cfRule type="expression" dxfId="353" priority="26" stopIfTrue="1">
      <formula>IF($A12&lt;&gt;1,B12,"")</formula>
    </cfRule>
  </conditionalFormatting>
  <conditionalFormatting sqref="D11:D119">
    <cfRule type="expression" dxfId="352" priority="27" stopIfTrue="1">
      <formula>IF($A11="",B11,)</formula>
    </cfRule>
  </conditionalFormatting>
  <conditionalFormatting sqref="G11:G16 G22:G80 G86:G118">
    <cfRule type="expression" dxfId="351" priority="28" stopIfTrue="1">
      <formula>#REF!="Freelancer"</formula>
    </cfRule>
    <cfRule type="expression" dxfId="350" priority="29" stopIfTrue="1">
      <formula>#REF!="DTC Int. Staff"</formula>
    </cfRule>
  </conditionalFormatting>
  <conditionalFormatting sqref="G118 G22:G26 G37:G53 G64:G80 G91:G107">
    <cfRule type="expression" dxfId="349" priority="21" stopIfTrue="1">
      <formula>$F$5="Freelancer"</formula>
    </cfRule>
    <cfRule type="expression" dxfId="348" priority="22" stopIfTrue="1">
      <formula>$F$5="DTC Int. Staff"</formula>
    </cfRule>
  </conditionalFormatting>
  <conditionalFormatting sqref="G12:G16">
    <cfRule type="expression" dxfId="347" priority="19" stopIfTrue="1">
      <formula>#REF!="Freelancer"</formula>
    </cfRule>
    <cfRule type="expression" dxfId="346" priority="20" stopIfTrue="1">
      <formula>#REF!="DTC Int. Staff"</formula>
    </cfRule>
  </conditionalFormatting>
  <conditionalFormatting sqref="G12:G16">
    <cfRule type="expression" dxfId="345" priority="17" stopIfTrue="1">
      <formula>$F$5="Freelancer"</formula>
    </cfRule>
    <cfRule type="expression" dxfId="344" priority="18" stopIfTrue="1">
      <formula>$F$5="DTC Int. Staff"</formula>
    </cfRule>
  </conditionalFormatting>
  <conditionalFormatting sqref="G18:G21">
    <cfRule type="expression" dxfId="343" priority="15" stopIfTrue="1">
      <formula>#REF!="Freelancer"</formula>
    </cfRule>
    <cfRule type="expression" dxfId="342" priority="16" stopIfTrue="1">
      <formula>#REF!="DTC Int. Staff"</formula>
    </cfRule>
  </conditionalFormatting>
  <conditionalFormatting sqref="G18:G21">
    <cfRule type="expression" dxfId="341" priority="13" stopIfTrue="1">
      <formula>$F$5="Freelancer"</formula>
    </cfRule>
    <cfRule type="expression" dxfId="340" priority="14" stopIfTrue="1">
      <formula>$F$5="DTC Int. Staff"</formula>
    </cfRule>
  </conditionalFormatting>
  <conditionalFormatting sqref="C120:C129">
    <cfRule type="expression" dxfId="339" priority="10" stopIfTrue="1">
      <formula>IF($A120=1,B120,)</formula>
    </cfRule>
    <cfRule type="expression" dxfId="338" priority="11" stopIfTrue="1">
      <formula>IF($A120="",B120,)</formula>
    </cfRule>
  </conditionalFormatting>
  <conditionalFormatting sqref="D120:D129">
    <cfRule type="expression" dxfId="337" priority="12" stopIfTrue="1">
      <formula>IF($A120="",B120,)</formula>
    </cfRule>
  </conditionalFormatting>
  <conditionalFormatting sqref="E120:E129">
    <cfRule type="expression" dxfId="336" priority="9" stopIfTrue="1">
      <formula>IF($A120&lt;&gt;1,B120,"")</formula>
    </cfRule>
  </conditionalFormatting>
  <conditionalFormatting sqref="G59:G63">
    <cfRule type="expression" dxfId="335" priority="7" stopIfTrue="1">
      <formula>$F$5="Freelancer"</formula>
    </cfRule>
    <cfRule type="expression" dxfId="334" priority="8" stopIfTrue="1">
      <formula>$F$5="DTC Int. Staff"</formula>
    </cfRule>
  </conditionalFormatting>
  <conditionalFormatting sqref="G81:G85">
    <cfRule type="expression" dxfId="333" priority="5" stopIfTrue="1">
      <formula>#REF!="Freelancer"</formula>
    </cfRule>
    <cfRule type="expression" dxfId="332" priority="6" stopIfTrue="1">
      <formula>#REF!="DTC Int. Staff"</formula>
    </cfRule>
  </conditionalFormatting>
  <conditionalFormatting sqref="G81:G85">
    <cfRule type="expression" dxfId="331" priority="3" stopIfTrue="1">
      <formula>$F$5="Freelancer"</formula>
    </cfRule>
    <cfRule type="expression" dxfId="330" priority="4" stopIfTrue="1">
      <formula>$F$5="DTC Int. Staff"</formula>
    </cfRule>
  </conditionalFormatting>
  <conditionalFormatting sqref="G17">
    <cfRule type="expression" dxfId="329" priority="1" stopIfTrue="1">
      <formula>#REF!="Freelancer"</formula>
    </cfRule>
    <cfRule type="expression" dxfId="32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Consulting18</cp:lastModifiedBy>
  <dcterms:created xsi:type="dcterms:W3CDTF">2006-02-12T14:53:28Z</dcterms:created>
  <dcterms:modified xsi:type="dcterms:W3CDTF">2021-10-14T04:13:17Z</dcterms:modified>
</cp:coreProperties>
</file>