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Work 2020\"/>
    </mc:Choice>
  </mc:AlternateContent>
  <xr:revisionPtr revIDLastSave="0" documentId="13_ncr:1_{8FAF2CEA-E564-4376-A5D2-41DEF4511860}" xr6:coauthVersionLast="45" xr6:coauthVersionMax="45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DropDownLists!$C$2:$C$78</definedName>
    <definedName name="Staff_Type">DropDownLists!#REF!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34" l="1"/>
  <c r="F4" i="34"/>
  <c r="F3" i="34"/>
  <c r="P14" i="34" l="1"/>
  <c r="P12" i="34" l="1"/>
  <c r="P10" i="34"/>
  <c r="E9" i="34"/>
  <c r="E10" i="34" s="1"/>
  <c r="E12" i="34" s="1"/>
  <c r="E14" i="34" s="1"/>
  <c r="E15" i="34" s="1"/>
  <c r="E16" i="34" s="1"/>
  <c r="E17" i="34" s="1"/>
  <c r="E18" i="34" s="1"/>
  <c r="E20" i="34" s="1"/>
  <c r="E23" i="34" s="1"/>
  <c r="E25" i="34" s="1"/>
  <c r="E26" i="34" s="1"/>
  <c r="E27" i="34" s="1"/>
  <c r="B7" i="34" l="1"/>
  <c r="B9" i="34"/>
  <c r="D9" i="34" s="1"/>
  <c r="M58" i="34"/>
  <c r="M59" i="34" s="1"/>
  <c r="A9" i="34" l="1"/>
  <c r="B10" i="34"/>
  <c r="D10" i="34" l="1"/>
  <c r="A10" i="34"/>
  <c r="B12" i="34"/>
  <c r="E29" i="34"/>
  <c r="E32" i="34" s="1"/>
  <c r="E34" i="34" s="1"/>
  <c r="E36" i="34" s="1"/>
  <c r="E37" i="34" s="1"/>
  <c r="E38" i="34" s="1"/>
  <c r="E39" i="34" s="1"/>
  <c r="E41" i="34" s="1"/>
  <c r="E42" i="34" s="1"/>
  <c r="E44" i="34" s="1"/>
  <c r="E45" i="34" s="1"/>
  <c r="E49" i="34" s="1"/>
  <c r="E50" i="34" s="1"/>
  <c r="E51" i="34" s="1"/>
  <c r="E53" i="34" s="1"/>
  <c r="B14" i="34"/>
  <c r="E57" i="34" l="1"/>
  <c r="E55" i="34"/>
  <c r="E56" i="34"/>
  <c r="D12" i="34"/>
  <c r="A12" i="34"/>
  <c r="D14" i="34"/>
  <c r="A14" i="34"/>
  <c r="B15" i="34"/>
  <c r="B16" i="34" l="1"/>
  <c r="D15" i="34"/>
  <c r="A15" i="34"/>
  <c r="D16" i="34" l="1"/>
  <c r="A16" i="34"/>
  <c r="B17" i="34"/>
  <c r="D17" i="34" l="1"/>
  <c r="A17" i="34"/>
  <c r="B18" i="34"/>
  <c r="D18" i="34" s="1"/>
  <c r="A18" i="34" l="1"/>
  <c r="B20" i="34"/>
  <c r="D20" i="34" s="1"/>
  <c r="A20" i="34" l="1"/>
  <c r="B23" i="34"/>
  <c r="D23" i="34" s="1"/>
  <c r="B25" i="34" l="1"/>
  <c r="A23" i="34"/>
  <c r="D25" i="34" l="1"/>
  <c r="A25" i="34"/>
  <c r="B26" i="34"/>
  <c r="D26" i="34" l="1"/>
  <c r="A26" i="34"/>
  <c r="B27" i="34"/>
  <c r="D27" i="34" l="1"/>
  <c r="A27" i="34"/>
  <c r="B29" i="34"/>
  <c r="D29" i="34" l="1"/>
  <c r="A29" i="34"/>
  <c r="B32" i="34"/>
  <c r="D32" i="34" l="1"/>
  <c r="A32" i="34"/>
  <c r="B34" i="34"/>
  <c r="D34" i="34" l="1"/>
  <c r="A34" i="34"/>
  <c r="B36" i="34"/>
  <c r="D36" i="34" l="1"/>
  <c r="A36" i="34"/>
  <c r="B37" i="34"/>
  <c r="B38" i="34" l="1"/>
  <c r="D37" i="34"/>
  <c r="A37" i="34"/>
  <c r="D38" i="34" l="1"/>
  <c r="A38" i="34"/>
  <c r="B39" i="34"/>
  <c r="D39" i="34" l="1"/>
  <c r="A39" i="34"/>
  <c r="B41" i="34"/>
  <c r="D41" i="34" l="1"/>
  <c r="A41" i="34"/>
  <c r="B42" i="34"/>
  <c r="D42" i="34" l="1"/>
  <c r="A42" i="34"/>
  <c r="B44" i="34"/>
  <c r="D44" i="34" l="1"/>
  <c r="A44" i="34"/>
  <c r="B45" i="34"/>
  <c r="B49" i="34" l="1"/>
  <c r="D45" i="34"/>
  <c r="A45" i="34"/>
  <c r="D49" i="34" l="1"/>
  <c r="A49" i="34"/>
  <c r="B50" i="34"/>
  <c r="D50" i="34" l="1"/>
  <c r="A50" i="34"/>
  <c r="B51" i="34"/>
  <c r="B53" i="34" l="1"/>
  <c r="B55" i="34"/>
  <c r="B56" i="34"/>
  <c r="B57" i="34"/>
  <c r="D51" i="34"/>
  <c r="A51" i="34"/>
  <c r="D53" i="34" l="1"/>
  <c r="A53" i="34"/>
  <c r="D55" i="34"/>
  <c r="A55" i="34"/>
  <c r="D56" i="34"/>
  <c r="A56" i="34"/>
  <c r="D57" i="34"/>
  <c r="A57" i="34"/>
</calcChain>
</file>

<file path=xl/sharedStrings.xml><?xml version="1.0" encoding="utf-8"?>
<sst xmlns="http://schemas.openxmlformats.org/spreadsheetml/2006/main" count="180" uniqueCount="114">
  <si>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</si>
  <si>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</si>
  <si>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</si>
  <si>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</si>
  <si>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</si>
  <si>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</si>
  <si>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</si>
  <si>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</si>
  <si>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</si>
  <si>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</si>
  <si>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</si>
  <si>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</si>
  <si>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</si>
  <si>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</si>
  <si>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</si>
  <si>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</si>
  <si>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</si>
  <si>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</si>
  <si>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</si>
  <si>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</si>
  <si>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</si>
  <si>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</si>
  <si>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</si>
  <si>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</si>
  <si>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</si>
  <si>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</si>
  <si>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</si>
  <si>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</si>
  <si>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</si>
  <si>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</si>
  <si>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</si>
  <si>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</si>
  <si>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</si>
  <si>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</si>
  <si>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</si>
  <si>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</si>
  <si>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</si>
  <si>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</si>
  <si>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</si>
  <si>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</si>
  <si>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</si>
  <si>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</si>
  <si>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</si>
  <si>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</si>
  <si>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</si>
  <si>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</si>
  <si>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</si>
  <si>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</si>
  <si>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</si>
  <si>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</si>
  <si>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</si>
  <si>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</si>
  <si>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</si>
  <si>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</si>
  <si>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</si>
  <si>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</si>
  <si>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</si>
  <si>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</si>
  <si>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</si>
  <si>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</si>
  <si>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</si>
  <si>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</si>
  <si>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</si>
  <si>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</si>
  <si>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</si>
  <si>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</si>
  <si>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</si>
  <si>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</si>
  <si>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</si>
  <si>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</si>
  <si>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</si>
  <si>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</si>
  <si>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</si>
  <si>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Shinnapapa</t>
  </si>
  <si>
    <t>Khoonrak</t>
  </si>
  <si>
    <t>TIME093</t>
  </si>
  <si>
    <t>TIME-202037</t>
  </si>
  <si>
    <t>TIME-202025</t>
  </si>
  <si>
    <t>TIME-202011</t>
  </si>
  <si>
    <t>Final check the proposal</t>
  </si>
  <si>
    <t>HOME</t>
  </si>
  <si>
    <t>Print out the proposal</t>
  </si>
  <si>
    <t>Print out and submit the proposal</t>
  </si>
  <si>
    <t>NBTC Telecom Market Inteligence</t>
  </si>
  <si>
    <t>TIME-202041</t>
  </si>
  <si>
    <t>TIME201960</t>
  </si>
  <si>
    <t>TIME201961</t>
  </si>
  <si>
    <t>Thai consultant registration - Data cleaning</t>
  </si>
  <si>
    <t>Huawei 5G Ecosystem - Contact the interview candidates / invitation letter</t>
  </si>
  <si>
    <t xml:space="preserve">Huawei 5G Ecosystem - Contact the interview candidates </t>
  </si>
  <si>
    <t>TIME-202027</t>
  </si>
  <si>
    <t>NBTC Competitiveness and regulatory reform</t>
  </si>
  <si>
    <t>GPSC Cutomer Engagement - meeting and wrap up</t>
  </si>
  <si>
    <t>Huawei 5G Ecosystem - Briefing/ draft invitation letter</t>
  </si>
  <si>
    <t>NBTC AS Remodel proposal</t>
  </si>
  <si>
    <t>NBTC Pure LRIC proposal</t>
  </si>
  <si>
    <t>Final check the proposal - OTT</t>
  </si>
  <si>
    <t>Print out and sublit the proposal - OTT</t>
  </si>
  <si>
    <t>Final check the proposal - Pure LRIC</t>
  </si>
  <si>
    <t>Print out the proposal - Pure LRIC</t>
  </si>
  <si>
    <t>Final check the proposal - AS Remodel</t>
  </si>
  <si>
    <t>Print out the proposal - AS Remodel</t>
  </si>
  <si>
    <t>TIME - 202025</t>
  </si>
  <si>
    <t>BD meeting (Team internal)/ Consultant registration</t>
  </si>
  <si>
    <t>NBTC Telecom Market Intelligence</t>
  </si>
  <si>
    <t>BD meeting (Team internal)/Follow all the project opportunities</t>
  </si>
  <si>
    <t>Team meeting - Review first draft of the proposal</t>
  </si>
  <si>
    <t>GPSC Cutomer Engagement - meeting</t>
  </si>
  <si>
    <t xml:space="preserve"> BD Meeting - Website, Content on the website, TIME product, Follow up all the project opportunities</t>
  </si>
  <si>
    <t>TIME- 202025</t>
  </si>
  <si>
    <t xml:space="preserve">NBTC Competitiveness and regulatory reform </t>
  </si>
  <si>
    <t>TIME Consulting, Digital, 5G Accelator website,brochure</t>
  </si>
  <si>
    <t xml:space="preserve">TIME Website meeting </t>
  </si>
  <si>
    <t>TIME - 202027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</si>
</sst>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sz val="12"/>
      <name val="MS Sans Serif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14" fontId="6" fillId="0" borderId="13" xfId="0" applyNumberFormat="1" applyFont="1" applyFill="1" applyBorder="1" applyAlignment="1" applyProtection="1">
      <alignment horizontal="center"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0" fontId="4" fillId="0" borderId="18" xfId="0" applyFont="1" applyBorder="1" applyAlignment="1" applyProtection="1">
      <alignment vertical="center"/>
    </xf>
    <xf numFmtId="0" fontId="6" fillId="0" borderId="18" xfId="0" applyFont="1" applyBorder="1" applyAlignment="1" applyProtection="1">
      <alignment vertical="center"/>
    </xf>
    <xf numFmtId="2" fontId="4" fillId="0" borderId="16" xfId="0" applyNumberFormat="1" applyFont="1" applyBorder="1" applyAlignment="1" applyProtection="1">
      <alignment horizontal="center" vertical="center"/>
    </xf>
    <xf numFmtId="0" fontId="3" fillId="0" borderId="19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20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4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7" fillId="0" borderId="10" xfId="0" applyFont="1" applyBorder="1" applyAlignment="1" applyProtection="1">
      <alignment vertical="center" wrapText="1"/>
      <protection locked="0"/>
    </xf>
    <xf numFmtId="0" fontId="7" fillId="5" borderId="10" xfId="0" applyFont="1" applyFill="1" applyBorder="1" applyAlignment="1" applyProtection="1">
      <alignment vertical="center" wrapText="1"/>
      <protection locked="0"/>
    </xf>
    <xf numFmtId="0" fontId="1" fillId="0" borderId="1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3" fillId="4" borderId="28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3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7" fillId="5" borderId="10" xfId="0" applyFont="1" applyFill="1" applyBorder="1" applyAlignment="1" applyProtection="1">
      <alignment vertical="center" wrapText="1"/>
      <protection locked="0"/>
    </xf>
    <xf numFmtId="0" fontId="3" fillId="0" borderId="19" xfId="0" applyFont="1" applyBorder="1" applyAlignment="1" applyProtection="1">
      <alignment horizontal="left" vertical="center"/>
    </xf>
    <xf numFmtId="0" fontId="3" fillId="0" borderId="27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2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32" xfId="0" applyFont="1" applyFill="1" applyBorder="1" applyAlignment="1" applyProtection="1">
      <alignment horizontal="center" vertical="center" wrapText="1"/>
    </xf>
    <xf numFmtId="0" fontId="4" fillId="2" borderId="28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1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0" fontId="0" fillId="0" borderId="30" xfId="0" applyFill="1" applyBorder="1" applyAlignment="1" applyProtection="1">
      <alignment horizontal="center" vertical="center" textRotation="90" wrapText="1"/>
      <protection locked="0"/>
    </xf>
    <xf numFmtId="17" fontId="5" fillId="2" borderId="28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3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4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6" xfId="0" applyFont="1" applyBorder="1" applyAlignment="1" applyProtection="1">
      <alignment vertical="center" wrapText="1"/>
      <protection locked="0"/>
    </xf>
  </cellXfs>
  <cellStyles count="1">
    <cellStyle name="Normal" xfId="0" builtinId="0"/>
  </cellStyles>
  <dxfs count="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200024</xdr:colOff>
      <xdr:row>29</xdr:row>
      <xdr:rowOff>0</xdr:rowOff>
    </xdr:from>
    <xdr:to>
      <xdr:col>8</xdr:col>
      <xdr:colOff>9524</xdr:colOff>
      <xdr:row>65</xdr:row>
      <xdr:rowOff>45419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4" y="4819650"/>
          <a:ext cx="597217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topLeftCell="A36" workbookViewId="0">
      <selection activeCell="K57" sqref="K57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</cols>
  <sheetData>
    <row r="1" spans="2:10" ht="13.5" customHeight="1" thickBot="1" x14ac:dyDescent="0.25">
      <c r="I1" s="39"/>
      <c r="J1" s="39"/>
    </row>
    <row r="2" spans="2:10" ht="16.5" customHeight="1" x14ac:dyDescent="0.2">
      <c r="B2" s="54" t="s">
        <v>9</v>
      </c>
      <c r="C2" s="55"/>
      <c r="D2" s="55"/>
      <c r="E2" s="55"/>
      <c r="F2" s="55"/>
      <c r="G2" s="55"/>
      <c r="H2" s="56"/>
      <c r="I2" s="39"/>
      <c r="J2" s="39"/>
    </row>
    <row r="3" spans="2:10" ht="13.5" thickBot="1" x14ac:dyDescent="0.25">
      <c r="B3" s="57"/>
      <c r="C3" s="58"/>
      <c r="D3" s="58"/>
      <c r="E3" s="58"/>
      <c r="F3" s="58"/>
      <c r="G3" s="58"/>
      <c r="H3" s="59"/>
      <c r="I3" s="38"/>
      <c r="J3" s="38"/>
    </row>
    <row r="4" spans="2:10" x14ac:dyDescent="0.2">
      <c r="B4" s="60" t="s">
        <v>12</v>
      </c>
      <c r="C4" s="61"/>
      <c r="D4" s="60" t="s">
        <v>73</v>
      </c>
      <c r="E4" s="62"/>
      <c r="F4" s="62"/>
      <c r="G4" s="62"/>
      <c r="H4" s="61"/>
      <c r="I4" s="37"/>
      <c r="J4" s="37"/>
    </row>
    <row r="5" spans="2:10" x14ac:dyDescent="0.2">
      <c r="B5" s="45" t="s">
        <v>67</v>
      </c>
      <c r="C5" s="47"/>
      <c r="D5" s="45" t="s">
        <v>74</v>
      </c>
      <c r="E5" s="46"/>
      <c r="F5" s="46"/>
      <c r="G5" s="46"/>
      <c r="H5" s="47"/>
      <c r="I5" s="37"/>
      <c r="J5" s="37"/>
    </row>
    <row r="6" spans="2:10" x14ac:dyDescent="0.2">
      <c r="B6" s="45" t="s">
        <v>68</v>
      </c>
      <c r="C6" s="47"/>
      <c r="D6" s="45" t="s">
        <v>75</v>
      </c>
      <c r="E6" s="46"/>
      <c r="F6" s="46"/>
      <c r="G6" s="46"/>
      <c r="H6" s="47"/>
      <c r="I6" s="37"/>
      <c r="J6" s="37"/>
    </row>
    <row r="7" spans="2:10" ht="13.5" thickBot="1" x14ac:dyDescent="0.25">
      <c r="I7" s="37"/>
      <c r="J7" s="37"/>
    </row>
    <row r="8" spans="2:10" x14ac:dyDescent="0.2">
      <c r="B8" s="48" t="s">
        <v>11</v>
      </c>
      <c r="C8" s="49"/>
      <c r="D8" s="49"/>
      <c r="E8" s="49"/>
      <c r="F8" s="49"/>
      <c r="G8" s="49"/>
      <c r="H8" s="50"/>
      <c r="I8" s="37"/>
      <c r="J8" s="37"/>
    </row>
    <row r="9" spans="2:10" ht="13.5" thickBot="1" x14ac:dyDescent="0.25">
      <c r="B9" s="51"/>
      <c r="C9" s="52"/>
      <c r="D9" s="52"/>
      <c r="E9" s="52"/>
      <c r="F9" s="52"/>
      <c r="G9" s="52"/>
      <c r="H9" s="53"/>
      <c r="I9" s="37"/>
      <c r="J9" s="37"/>
    </row>
    <row r="10" spans="2:10" x14ac:dyDescent="0.2">
      <c r="B10" s="38"/>
      <c r="C10" s="38"/>
      <c r="D10" s="38"/>
      <c r="E10" s="38"/>
      <c r="F10" s="38"/>
      <c r="G10" s="38"/>
      <c r="H10" s="38"/>
      <c r="I10" s="37"/>
      <c r="J10" s="37"/>
    </row>
    <row r="11" spans="2:10" x14ac:dyDescent="0.2">
      <c r="B11" s="38"/>
      <c r="C11" s="38"/>
      <c r="D11" s="38"/>
      <c r="E11" s="38"/>
      <c r="F11" s="38"/>
      <c r="G11" s="38"/>
      <c r="H11" s="38"/>
      <c r="I11" s="37"/>
      <c r="J11" s="37"/>
    </row>
    <row r="12" spans="2:10" x14ac:dyDescent="0.2">
      <c r="B12" s="38"/>
      <c r="C12" s="38"/>
      <c r="D12" s="38"/>
      <c r="E12" s="38"/>
      <c r="F12" s="38"/>
      <c r="G12" s="38"/>
      <c r="H12" s="38"/>
      <c r="I12" s="37"/>
      <c r="J12" s="37"/>
    </row>
    <row r="13" spans="2:10" x14ac:dyDescent="0.2">
      <c r="B13" s="38"/>
      <c r="C13" s="38"/>
      <c r="D13" s="38"/>
      <c r="E13" s="38"/>
      <c r="F13" s="38"/>
      <c r="G13" s="38"/>
      <c r="H13" s="38"/>
      <c r="I13" s="37"/>
      <c r="J13" s="37"/>
    </row>
    <row r="14" spans="2:10" x14ac:dyDescent="0.2">
      <c r="B14" s="38"/>
      <c r="C14" s="38"/>
      <c r="D14" s="38"/>
      <c r="E14" s="38"/>
      <c r="F14" s="38"/>
      <c r="G14" s="38"/>
      <c r="H14" s="38"/>
      <c r="I14" s="37"/>
      <c r="J14" s="37"/>
    </row>
    <row r="15" spans="2:10" x14ac:dyDescent="0.2">
      <c r="B15" s="38"/>
      <c r="C15" s="38"/>
      <c r="D15" s="38"/>
      <c r="E15" s="38"/>
      <c r="F15" s="38"/>
      <c r="G15" s="38"/>
      <c r="H15" s="38"/>
      <c r="I15" s="37"/>
      <c r="J15" s="37"/>
    </row>
    <row r="16" spans="2:10" x14ac:dyDescent="0.2">
      <c r="B16" s="38"/>
      <c r="C16" s="38"/>
      <c r="D16" s="38"/>
      <c r="E16" s="38"/>
      <c r="F16" s="38"/>
      <c r="G16" s="38"/>
      <c r="H16" s="38"/>
      <c r="I16" s="37"/>
      <c r="J16" s="37"/>
    </row>
    <row r="17" spans="2:10" x14ac:dyDescent="0.2">
      <c r="B17" s="38"/>
      <c r="C17" s="38"/>
      <c r="D17" s="38"/>
      <c r="E17" s="38"/>
      <c r="F17" s="38"/>
      <c r="G17" s="38"/>
      <c r="H17" s="38"/>
      <c r="I17" s="37"/>
      <c r="J17" s="37"/>
    </row>
    <row r="18" spans="2:10" ht="15.75" customHeight="1" x14ac:dyDescent="0.2">
      <c r="B18" s="38"/>
      <c r="C18" s="38"/>
      <c r="D18" s="38"/>
      <c r="E18" s="38"/>
      <c r="F18" s="38"/>
      <c r="G18" s="38"/>
      <c r="H18" s="38"/>
      <c r="I18" s="37"/>
      <c r="J18" s="37"/>
    </row>
    <row r="19" spans="2:10" x14ac:dyDescent="0.2">
      <c r="B19" s="38"/>
      <c r="C19" s="38"/>
      <c r="D19" s="38"/>
      <c r="E19" s="38"/>
      <c r="F19" s="38"/>
      <c r="G19" s="38"/>
      <c r="H19" s="38"/>
      <c r="I19" s="37"/>
      <c r="J19" s="37"/>
    </row>
    <row r="20" spans="2:10" x14ac:dyDescent="0.2">
      <c r="B20" s="38"/>
      <c r="C20" s="38"/>
      <c r="D20" s="38"/>
      <c r="E20" s="38"/>
      <c r="F20" s="38"/>
      <c r="G20" s="38"/>
      <c r="H20" s="38"/>
      <c r="I20" s="37"/>
      <c r="J20" s="37"/>
    </row>
    <row r="21" spans="2:10" x14ac:dyDescent="0.2">
      <c r="B21" s="38"/>
      <c r="C21" s="38"/>
      <c r="D21" s="38"/>
      <c r="E21" s="38"/>
      <c r="F21" s="38"/>
      <c r="G21" s="38"/>
      <c r="H21" s="38"/>
      <c r="I21" s="37"/>
      <c r="J21" s="37"/>
    </row>
    <row r="22" spans="2:10" x14ac:dyDescent="0.2">
      <c r="B22" s="38"/>
      <c r="C22" s="38"/>
      <c r="D22" s="38"/>
      <c r="E22" s="38"/>
      <c r="F22" s="38"/>
      <c r="G22" s="38"/>
      <c r="H22" s="38"/>
      <c r="I22" s="37"/>
      <c r="J22" s="37"/>
    </row>
    <row r="23" spans="2:10" x14ac:dyDescent="0.2">
      <c r="B23" s="38"/>
      <c r="C23" s="38"/>
      <c r="D23" s="38"/>
      <c r="E23" s="38"/>
      <c r="F23" s="38"/>
      <c r="G23" s="38"/>
      <c r="H23" s="38"/>
      <c r="I23" s="37"/>
      <c r="J23" s="37"/>
    </row>
    <row r="24" spans="2:10" x14ac:dyDescent="0.2">
      <c r="B24" s="38"/>
      <c r="C24" s="38"/>
      <c r="D24" s="38"/>
      <c r="E24" s="38"/>
      <c r="F24" s="38"/>
      <c r="G24" s="38"/>
      <c r="H24" s="38"/>
      <c r="I24" s="37"/>
      <c r="J24" s="37"/>
    </row>
    <row r="25" spans="2:10" x14ac:dyDescent="0.2">
      <c r="B25" s="38"/>
      <c r="C25" s="38"/>
      <c r="D25" s="38"/>
      <c r="E25" s="38"/>
      <c r="F25" s="38"/>
      <c r="G25" s="38"/>
      <c r="H25" s="38"/>
      <c r="I25" s="37"/>
      <c r="J25" s="37"/>
    </row>
    <row r="26" spans="2:10" x14ac:dyDescent="0.2">
      <c r="B26" s="37"/>
      <c r="C26" s="37"/>
      <c r="D26" s="37"/>
      <c r="E26" s="37"/>
      <c r="F26" s="37"/>
      <c r="G26" s="37"/>
      <c r="H26" s="37"/>
      <c r="I26" s="37"/>
      <c r="J26" s="37"/>
    </row>
    <row r="27" spans="2:10" x14ac:dyDescent="0.2">
      <c r="B27" s="37"/>
      <c r="C27" s="37"/>
      <c r="D27" s="37"/>
      <c r="E27" s="37"/>
      <c r="F27" s="37"/>
      <c r="G27" s="37"/>
      <c r="H27" s="37"/>
      <c r="I27" s="37"/>
      <c r="J27" s="37"/>
    </row>
    <row r="28" spans="2:10" x14ac:dyDescent="0.2">
      <c r="B28" s="37"/>
      <c r="C28" s="37"/>
      <c r="D28" s="37"/>
      <c r="E28" s="37"/>
      <c r="F28" s="37"/>
      <c r="G28" s="37"/>
      <c r="H28" s="37"/>
      <c r="I28" s="37"/>
      <c r="J28" s="37"/>
    </row>
    <row r="29" spans="2:10" x14ac:dyDescent="0.2">
      <c r="B29" s="37"/>
      <c r="C29" s="37"/>
      <c r="D29" s="37"/>
      <c r="E29" s="37"/>
      <c r="F29" s="37"/>
      <c r="G29" s="37"/>
      <c r="H29" s="37"/>
      <c r="I29" s="37"/>
      <c r="J29" s="37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59"/>
  <sheetViews>
    <sheetView showGridLines="0" tabSelected="1" topLeftCell="D1" zoomScale="70" zoomScaleNormal="70" workbookViewId="0">
      <selection activeCell="F9" sqref="F9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 x14ac:dyDescent="0.25">
      <c r="D1" s="63" t="s">
        <v>15</v>
      </c>
      <c r="E1" s="64"/>
      <c r="F1" s="64"/>
      <c r="G1" s="64"/>
      <c r="H1" s="64"/>
      <c r="I1" s="64"/>
      <c r="J1" s="64"/>
      <c r="K1" s="64"/>
      <c r="L1" s="64"/>
      <c r="M1" s="65"/>
    </row>
    <row r="2" spans="1:16" ht="13.5" customHeight="1" x14ac:dyDescent="0.2">
      <c r="D2" s="36"/>
      <c r="E2" s="36"/>
      <c r="F2" s="36"/>
      <c r="G2" s="36"/>
      <c r="H2" s="36"/>
      <c r="I2" s="36"/>
      <c r="J2" s="36"/>
      <c r="K2" s="36"/>
      <c r="L2" s="36"/>
      <c r="M2" s="2"/>
    </row>
    <row r="3" spans="1:16" ht="19.5" customHeight="1" x14ac:dyDescent="0.2">
      <c r="D3" s="28" t="s">
        <v>0</v>
      </c>
      <c r="E3" s="29"/>
      <c r="F3" s="40" t="str">
        <f>'Information-General Settings'!D4</f>
        <v>Shinnapapa</v>
      </c>
      <c r="G3" s="34"/>
      <c r="I3" s="3"/>
      <c r="J3" s="3"/>
      <c r="K3" s="41"/>
      <c r="L3" s="41"/>
      <c r="M3" s="41"/>
    </row>
    <row r="4" spans="1:16" ht="19.5" customHeight="1" x14ac:dyDescent="0.2">
      <c r="D4" s="3" t="s">
        <v>70</v>
      </c>
      <c r="E4" s="30"/>
      <c r="F4" s="40" t="str">
        <f>'Information-General Settings'!D5</f>
        <v>Khoonrak</v>
      </c>
      <c r="G4" s="34"/>
      <c r="I4" s="3"/>
      <c r="J4" s="3"/>
      <c r="K4" s="41"/>
      <c r="L4" s="41"/>
      <c r="M4" s="41"/>
    </row>
    <row r="5" spans="1:16" ht="19.5" customHeight="1" x14ac:dyDescent="0.2">
      <c r="D5" s="68" t="s">
        <v>69</v>
      </c>
      <c r="E5" s="69"/>
      <c r="F5" s="40" t="str">
        <f>'Information-General Settings'!D6</f>
        <v>TIME093</v>
      </c>
      <c r="G5" s="34"/>
      <c r="I5" s="3"/>
      <c r="J5" s="3"/>
      <c r="K5" s="41"/>
      <c r="L5" s="41"/>
      <c r="M5" s="41"/>
    </row>
    <row r="6" spans="1:16" ht="19.5" customHeight="1" thickBot="1" x14ac:dyDescent="0.25">
      <c r="E6" s="3"/>
      <c r="F6" s="3"/>
      <c r="G6" s="3"/>
      <c r="H6" s="4"/>
      <c r="J6" s="3"/>
      <c r="K6" s="70"/>
      <c r="L6" s="70"/>
      <c r="M6" s="70"/>
    </row>
    <row r="7" spans="1:16" ht="12.75" customHeight="1" x14ac:dyDescent="0.2">
      <c r="B7" s="1">
        <f>MONTH(E9)</f>
        <v>4</v>
      </c>
      <c r="C7" s="79"/>
      <c r="D7" s="81">
        <v>43922</v>
      </c>
      <c r="E7" s="82"/>
      <c r="F7" s="85" t="s">
        <v>6</v>
      </c>
      <c r="G7" s="85" t="s">
        <v>16</v>
      </c>
      <c r="H7" s="75" t="s">
        <v>5</v>
      </c>
      <c r="I7" s="76"/>
      <c r="J7" s="5"/>
      <c r="K7" s="71" t="s">
        <v>3</v>
      </c>
      <c r="L7" s="73" t="s">
        <v>10</v>
      </c>
      <c r="M7" s="71" t="s">
        <v>4</v>
      </c>
    </row>
    <row r="8" spans="1:16" ht="23.25" customHeight="1" thickBot="1" x14ac:dyDescent="0.25">
      <c r="C8" s="80"/>
      <c r="D8" s="83"/>
      <c r="E8" s="84"/>
      <c r="F8" s="86"/>
      <c r="G8" s="87"/>
      <c r="H8" s="77"/>
      <c r="I8" s="78"/>
      <c r="J8" s="6"/>
      <c r="K8" s="72"/>
      <c r="L8" s="74"/>
      <c r="M8" s="72"/>
    </row>
    <row r="9" spans="1:16" ht="29.1" customHeight="1" thickBot="1" x14ac:dyDescent="0.25">
      <c r="A9" s="7">
        <f t="shared" ref="A9:A57" si="0">IF(OR(C9="f",C9="u",C9="F",C9="U"),"",IF(OR(B9=1,B9=2,B9=3,B9=4,B9=5),1,""))</f>
        <v>1</v>
      </c>
      <c r="B9" s="8">
        <f t="shared" ref="B9:B53" si="1">WEEKDAY(E9,2)</f>
        <v>3</v>
      </c>
      <c r="C9" s="9"/>
      <c r="D9" s="10" t="str">
        <f>IF(B9=1,"Mo",IF(B9=2,"Tue",IF(B9=3,"Wed",IF(B9=4,"Thu",IF(B9=5,"Fri",IF(B9=6,"Sat",IF(B9=7,"Sun","")))))))</f>
        <v>Wed</v>
      </c>
      <c r="E9" s="11">
        <f>+D7</f>
        <v>43922</v>
      </c>
      <c r="F9" s="13" t="s">
        <v>78</v>
      </c>
      <c r="G9" s="18">
        <v>9003</v>
      </c>
      <c r="H9" s="88" t="s">
        <v>96</v>
      </c>
      <c r="I9" s="88"/>
      <c r="J9" s="12"/>
      <c r="K9" s="13" t="s">
        <v>71</v>
      </c>
      <c r="L9" s="13"/>
      <c r="M9" s="14">
        <v>8</v>
      </c>
    </row>
    <row r="10" spans="1:16" ht="29.1" customHeight="1" thickBot="1" x14ac:dyDescent="0.25">
      <c r="A10" s="7">
        <f t="shared" si="0"/>
        <v>1</v>
      </c>
      <c r="B10" s="8">
        <f t="shared" si="1"/>
        <v>4</v>
      </c>
      <c r="C10" s="15"/>
      <c r="D10" s="10" t="str">
        <f>IF(B10=1,"Mo",IF(B10=2,"Tue",IF(B10=3,"Wed",IF(B10=4,"Thu",IF(B10=5,"Fri",IF(B10=6,"Sat",IF(B10=7,"Sun","")))))))</f>
        <v>Thu</v>
      </c>
      <c r="E10" s="16">
        <f>+E9+1</f>
        <v>43923</v>
      </c>
      <c r="F10" s="18" t="s">
        <v>78</v>
      </c>
      <c r="G10" s="18">
        <v>9003</v>
      </c>
      <c r="H10" s="66" t="s">
        <v>97</v>
      </c>
      <c r="I10" s="66"/>
      <c r="J10" s="17"/>
      <c r="K10" s="18" t="s">
        <v>71</v>
      </c>
      <c r="L10" s="18"/>
      <c r="M10" s="19">
        <v>3</v>
      </c>
      <c r="O10" s="8" t="s">
        <v>72</v>
      </c>
      <c r="P10" s="2">
        <f>COUNTIF($G$9:$G$57, 9001)</f>
        <v>0</v>
      </c>
    </row>
    <row r="11" spans="1:16" ht="29.1" customHeight="1" thickBot="1" x14ac:dyDescent="0.25">
      <c r="A11" s="7"/>
      <c r="B11" s="8"/>
      <c r="C11" s="15"/>
      <c r="D11" s="10"/>
      <c r="E11" s="16"/>
      <c r="F11" s="18" t="s">
        <v>21</v>
      </c>
      <c r="G11" s="18">
        <v>9003</v>
      </c>
      <c r="H11" s="43" t="s">
        <v>94</v>
      </c>
      <c r="I11" s="43"/>
      <c r="J11" s="17"/>
      <c r="K11" s="18" t="s">
        <v>80</v>
      </c>
      <c r="L11" s="18"/>
      <c r="M11" s="19">
        <v>5</v>
      </c>
      <c r="O11" s="8"/>
      <c r="P11" s="2"/>
    </row>
    <row r="12" spans="1:16" ht="29.1" customHeight="1" thickBot="1" x14ac:dyDescent="0.25">
      <c r="A12" s="7">
        <f t="shared" si="0"/>
        <v>1</v>
      </c>
      <c r="B12" s="8">
        <f t="shared" si="1"/>
        <v>5</v>
      </c>
      <c r="C12" s="15"/>
      <c r="D12" s="10" t="str">
        <f>IF(B12=1,"Mo",IF(B12=2,"Tue",IF(B12=3,"Wed",IF(B12=4,"Thu",IF(B12=5,"Fri",IF(B12=6,"Sat",IF(B12=7,"Sun","")))))))</f>
        <v>Fri</v>
      </c>
      <c r="E12" s="16">
        <f>+E10+1</f>
        <v>43924</v>
      </c>
      <c r="F12" s="18" t="s">
        <v>85</v>
      </c>
      <c r="G12" s="18">
        <v>9003</v>
      </c>
      <c r="H12" s="66" t="s">
        <v>94</v>
      </c>
      <c r="I12" s="66"/>
      <c r="J12" s="17"/>
      <c r="K12" s="18" t="s">
        <v>80</v>
      </c>
      <c r="L12" s="18"/>
      <c r="M12" s="19">
        <v>4</v>
      </c>
      <c r="O12" s="8" t="s">
        <v>13</v>
      </c>
      <c r="P12" s="2">
        <f>COUNTIF($G$9:$G$57, 9003)</f>
        <v>28</v>
      </c>
    </row>
    <row r="13" spans="1:16" ht="29.1" customHeight="1" thickBot="1" x14ac:dyDescent="0.25">
      <c r="A13" s="7"/>
      <c r="B13" s="8"/>
      <c r="C13" s="15"/>
      <c r="D13" s="10"/>
      <c r="E13" s="16"/>
      <c r="F13" s="18" t="s">
        <v>19</v>
      </c>
      <c r="G13" s="18">
        <v>9003</v>
      </c>
      <c r="H13" s="43" t="s">
        <v>95</v>
      </c>
      <c r="I13" s="43"/>
      <c r="J13" s="17"/>
      <c r="K13" s="18" t="s">
        <v>80</v>
      </c>
      <c r="L13" s="18"/>
      <c r="M13" s="19">
        <v>4</v>
      </c>
      <c r="O13" s="8"/>
      <c r="P13" s="2"/>
    </row>
    <row r="14" spans="1:16" ht="29.1" customHeight="1" thickBot="1" x14ac:dyDescent="0.25">
      <c r="A14" s="7" t="str">
        <f t="shared" si="0"/>
        <v/>
      </c>
      <c r="B14" s="8">
        <f t="shared" si="1"/>
        <v>6</v>
      </c>
      <c r="C14" s="15"/>
      <c r="D14" s="10" t="str">
        <f t="shared" ref="D14:D57" si="2">IF(B14=1,"Mo",IF(B14=2,"Tue",IF(B14=3,"Wed",IF(B14=4,"Thu",IF(B14=5,"Fri",IF(B14=6,"Sat",IF(B14=7,"Sun","")))))))</f>
        <v>Sat</v>
      </c>
      <c r="E14" s="16">
        <f>+E12+1</f>
        <v>43925</v>
      </c>
      <c r="F14" s="18"/>
      <c r="G14" s="18"/>
      <c r="H14" s="66"/>
      <c r="I14" s="66"/>
      <c r="J14" s="17"/>
      <c r="K14" s="18"/>
      <c r="L14" s="18"/>
      <c r="M14" s="19"/>
      <c r="O14" s="1" t="s">
        <v>14</v>
      </c>
      <c r="P14" s="2">
        <f>COUNTIF($G$9:$G$57, 9005)</f>
        <v>0</v>
      </c>
    </row>
    <row r="15" spans="1:16" ht="29.1" customHeight="1" thickBot="1" x14ac:dyDescent="0.25">
      <c r="A15" s="7" t="str">
        <f t="shared" si="0"/>
        <v/>
      </c>
      <c r="B15" s="8">
        <f t="shared" si="1"/>
        <v>7</v>
      </c>
      <c r="C15" s="15"/>
      <c r="D15" s="10" t="str">
        <f t="shared" si="2"/>
        <v>Sun</v>
      </c>
      <c r="E15" s="16">
        <f t="shared" ref="E15:E51" si="3">+E14+1</f>
        <v>43926</v>
      </c>
      <c r="F15" s="18"/>
      <c r="G15" s="18"/>
      <c r="H15" s="66"/>
      <c r="I15" s="66"/>
      <c r="J15" s="17"/>
      <c r="K15" s="18"/>
      <c r="L15" s="18"/>
      <c r="M15" s="19"/>
    </row>
    <row r="16" spans="1:16" ht="29.1" customHeight="1" thickBot="1" x14ac:dyDescent="0.25">
      <c r="A16" s="7">
        <f t="shared" si="0"/>
        <v>1</v>
      </c>
      <c r="B16" s="8">
        <f t="shared" si="1"/>
        <v>1</v>
      </c>
      <c r="C16" s="15"/>
      <c r="D16" s="10" t="str">
        <f t="shared" si="2"/>
        <v>Mo</v>
      </c>
      <c r="E16" s="16">
        <f t="shared" si="3"/>
        <v>43927</v>
      </c>
      <c r="F16" s="18" t="s">
        <v>19</v>
      </c>
      <c r="G16" s="18">
        <v>9003</v>
      </c>
      <c r="H16" s="67" t="s">
        <v>95</v>
      </c>
      <c r="I16" s="67"/>
      <c r="J16" s="17"/>
      <c r="K16" s="18" t="s">
        <v>80</v>
      </c>
      <c r="L16" s="18"/>
      <c r="M16" s="19">
        <v>8</v>
      </c>
    </row>
    <row r="17" spans="1:13" ht="29.1" customHeight="1" thickBot="1" x14ac:dyDescent="0.25">
      <c r="A17" s="7">
        <f t="shared" si="0"/>
        <v>1</v>
      </c>
      <c r="B17" s="8">
        <f t="shared" si="1"/>
        <v>2</v>
      </c>
      <c r="C17" s="15"/>
      <c r="D17" s="10" t="str">
        <f t="shared" si="2"/>
        <v>Tue</v>
      </c>
      <c r="E17" s="16">
        <f t="shared" si="3"/>
        <v>43928</v>
      </c>
      <c r="F17" s="18" t="s">
        <v>86</v>
      </c>
      <c r="G17" s="18">
        <v>9003</v>
      </c>
      <c r="H17" s="67" t="s">
        <v>98</v>
      </c>
      <c r="I17" s="67"/>
      <c r="J17" s="17"/>
      <c r="K17" s="18" t="s">
        <v>71</v>
      </c>
      <c r="L17" s="18"/>
      <c r="M17" s="19">
        <v>8</v>
      </c>
    </row>
    <row r="18" spans="1:13" ht="29.1" customHeight="1" thickBot="1" x14ac:dyDescent="0.25">
      <c r="A18" s="7">
        <f t="shared" si="0"/>
        <v>1</v>
      </c>
      <c r="B18" s="8">
        <f t="shared" si="1"/>
        <v>3</v>
      </c>
      <c r="C18" s="15"/>
      <c r="D18" s="10" t="str">
        <f>IF(B18=1,"Mo",IF(B18=2,"Tue",IF(B18=3,"Wed",IF(B18=4,"Thu",IF(B18=5,"Fri",IF(B18=6,"Sat",IF(B18=7,"Sun","")))))))</f>
        <v>Wed</v>
      </c>
      <c r="E18" s="16">
        <f t="shared" si="3"/>
        <v>43929</v>
      </c>
      <c r="F18" s="18" t="s">
        <v>19</v>
      </c>
      <c r="G18" s="18">
        <v>9003</v>
      </c>
      <c r="H18" s="67" t="s">
        <v>99</v>
      </c>
      <c r="I18" s="67"/>
      <c r="J18" s="17"/>
      <c r="K18" s="18" t="s">
        <v>71</v>
      </c>
      <c r="L18" s="18"/>
      <c r="M18" s="19">
        <v>3</v>
      </c>
    </row>
    <row r="19" spans="1:13" ht="29.1" customHeight="1" thickBot="1" x14ac:dyDescent="0.25">
      <c r="A19" s="7"/>
      <c r="B19" s="8"/>
      <c r="C19" s="15"/>
      <c r="D19" s="10"/>
      <c r="E19" s="16"/>
      <c r="F19" s="18" t="s">
        <v>21</v>
      </c>
      <c r="G19" s="18">
        <v>9003</v>
      </c>
      <c r="H19" s="44" t="s">
        <v>94</v>
      </c>
      <c r="I19" s="44"/>
      <c r="J19" s="17"/>
      <c r="K19" s="18" t="s">
        <v>71</v>
      </c>
      <c r="L19" s="18"/>
      <c r="M19" s="19">
        <v>5</v>
      </c>
    </row>
    <row r="20" spans="1:13" ht="29.1" customHeight="1" thickBot="1" x14ac:dyDescent="0.25">
      <c r="A20" s="7">
        <f t="shared" si="0"/>
        <v>1</v>
      </c>
      <c r="B20" s="8">
        <f t="shared" si="1"/>
        <v>4</v>
      </c>
      <c r="C20" s="15"/>
      <c r="D20" s="10" t="str">
        <f>IF(B20=1,"Mo",IF(B20=2,"Tue",IF(B20=3,"Wed",IF(B20=4,"Thu",IF(B20=5,"Fri",IF(B20=6,"Sat",IF(B20=7,"Sun","")))))))</f>
        <v>Thu</v>
      </c>
      <c r="E20" s="16">
        <f>+E18+1</f>
        <v>43930</v>
      </c>
      <c r="F20" s="18" t="s">
        <v>21</v>
      </c>
      <c r="G20" s="18">
        <v>9003</v>
      </c>
      <c r="H20" s="66" t="s">
        <v>100</v>
      </c>
      <c r="I20" s="66"/>
      <c r="J20" s="17"/>
      <c r="K20" s="18" t="s">
        <v>71</v>
      </c>
      <c r="L20" s="18"/>
      <c r="M20" s="19">
        <v>3</v>
      </c>
    </row>
    <row r="21" spans="1:13" ht="29.1" customHeight="1" thickBot="1" x14ac:dyDescent="0.25">
      <c r="A21" s="7"/>
      <c r="B21" s="8"/>
      <c r="C21" s="15"/>
      <c r="D21" s="10"/>
      <c r="E21" s="16"/>
      <c r="F21" s="18"/>
      <c r="G21" s="18">
        <v>9004</v>
      </c>
      <c r="H21" s="43" t="s">
        <v>103</v>
      </c>
      <c r="I21" s="43"/>
      <c r="J21" s="17"/>
      <c r="K21" s="18" t="s">
        <v>71</v>
      </c>
      <c r="L21" s="18"/>
      <c r="M21" s="19">
        <v>3</v>
      </c>
    </row>
    <row r="22" spans="1:13" ht="29.1" customHeight="1" thickBot="1" x14ac:dyDescent="0.25">
      <c r="A22" s="7"/>
      <c r="B22" s="8"/>
      <c r="C22" s="15"/>
      <c r="D22" s="10"/>
      <c r="E22" s="16"/>
      <c r="F22" s="18" t="s">
        <v>102</v>
      </c>
      <c r="G22" s="18">
        <v>9003</v>
      </c>
      <c r="H22" s="43" t="s">
        <v>91</v>
      </c>
      <c r="I22" s="43"/>
      <c r="J22" s="17"/>
      <c r="K22" s="18" t="s">
        <v>71</v>
      </c>
      <c r="L22" s="18"/>
      <c r="M22" s="19">
        <v>2</v>
      </c>
    </row>
    <row r="23" spans="1:13" ht="29.1" customHeight="1" thickBot="1" x14ac:dyDescent="0.25">
      <c r="A23" s="7">
        <f t="shared" si="0"/>
        <v>1</v>
      </c>
      <c r="B23" s="8">
        <f t="shared" si="1"/>
        <v>5</v>
      </c>
      <c r="C23" s="15"/>
      <c r="D23" s="10" t="str">
        <f>IF(B23=1,"Mo",IF(B23=2,"Tue",IF(B23=3,"Wed",IF(B23=4,"Thu",IF(B23=5,"Fri",IF(B23=6,"Sat",IF(B23=7,"Sun","")))))))</f>
        <v>Fri</v>
      </c>
      <c r="E23" s="16">
        <f>+E20+1</f>
        <v>43931</v>
      </c>
      <c r="F23" s="18" t="s">
        <v>19</v>
      </c>
      <c r="G23" s="18">
        <v>9003</v>
      </c>
      <c r="H23" s="66" t="s">
        <v>101</v>
      </c>
      <c r="I23" s="66"/>
      <c r="J23" s="17"/>
      <c r="K23" s="18" t="s">
        <v>71</v>
      </c>
      <c r="L23" s="18"/>
      <c r="M23" s="19">
        <v>3</v>
      </c>
    </row>
    <row r="24" spans="1:13" ht="29.1" customHeight="1" thickBot="1" x14ac:dyDescent="0.25">
      <c r="A24" s="7"/>
      <c r="B24" s="8"/>
      <c r="C24" s="15"/>
      <c r="D24" s="10"/>
      <c r="E24" s="16"/>
      <c r="F24" s="18" t="s">
        <v>77</v>
      </c>
      <c r="G24" s="18">
        <v>9003</v>
      </c>
      <c r="H24" s="43" t="s">
        <v>91</v>
      </c>
      <c r="I24" s="43"/>
      <c r="J24" s="17"/>
      <c r="K24" s="18" t="s">
        <v>71</v>
      </c>
      <c r="L24" s="18"/>
      <c r="M24" s="19">
        <v>5</v>
      </c>
    </row>
    <row r="25" spans="1:13" ht="29.1" customHeight="1" thickBot="1" x14ac:dyDescent="0.25">
      <c r="A25" s="7" t="str">
        <f t="shared" si="0"/>
        <v/>
      </c>
      <c r="B25" s="8">
        <f t="shared" si="1"/>
        <v>6</v>
      </c>
      <c r="C25" s="15"/>
      <c r="D25" s="10" t="str">
        <f t="shared" si="2"/>
        <v>Sat</v>
      </c>
      <c r="E25" s="16">
        <f>+E23+1</f>
        <v>43932</v>
      </c>
      <c r="F25" s="18"/>
      <c r="G25" s="18"/>
      <c r="H25" s="66"/>
      <c r="I25" s="66"/>
      <c r="J25" s="17"/>
      <c r="K25" s="18"/>
      <c r="L25" s="18"/>
      <c r="M25" s="19"/>
    </row>
    <row r="26" spans="1:13" ht="29.1" customHeight="1" thickBot="1" x14ac:dyDescent="0.25">
      <c r="A26" s="7" t="str">
        <f t="shared" si="0"/>
        <v/>
      </c>
      <c r="B26" s="8">
        <f t="shared" si="1"/>
        <v>7</v>
      </c>
      <c r="C26" s="15"/>
      <c r="D26" s="10" t="str">
        <f t="shared" si="2"/>
        <v>Sun</v>
      </c>
      <c r="E26" s="16">
        <f t="shared" si="3"/>
        <v>43933</v>
      </c>
      <c r="F26" s="18"/>
      <c r="G26" s="18"/>
      <c r="H26" s="66"/>
      <c r="I26" s="66"/>
      <c r="J26" s="17"/>
      <c r="K26" s="18"/>
      <c r="L26" s="18"/>
      <c r="M26" s="19"/>
    </row>
    <row r="27" spans="1:13" ht="29.1" customHeight="1" thickBot="1" x14ac:dyDescent="0.25">
      <c r="A27" s="7">
        <f t="shared" si="0"/>
        <v>1</v>
      </c>
      <c r="B27" s="8">
        <f t="shared" si="1"/>
        <v>1</v>
      </c>
      <c r="C27" s="15"/>
      <c r="D27" s="10" t="str">
        <f t="shared" si="2"/>
        <v>Mo</v>
      </c>
      <c r="E27" s="16">
        <f t="shared" si="3"/>
        <v>43934</v>
      </c>
      <c r="F27" s="18"/>
      <c r="G27" s="18">
        <v>9004</v>
      </c>
      <c r="H27" s="66" t="s">
        <v>105</v>
      </c>
      <c r="I27" s="66"/>
      <c r="J27" s="17"/>
      <c r="K27" s="18" t="s">
        <v>80</v>
      </c>
      <c r="L27" s="18"/>
      <c r="M27" s="19">
        <v>3</v>
      </c>
    </row>
    <row r="28" spans="1:13" ht="29.1" customHeight="1" thickBot="1" x14ac:dyDescent="0.25">
      <c r="A28" s="7"/>
      <c r="B28" s="8"/>
      <c r="C28" s="15"/>
      <c r="D28" s="10"/>
      <c r="E28" s="16"/>
      <c r="F28" s="18" t="s">
        <v>77</v>
      </c>
      <c r="G28" s="18">
        <v>9003</v>
      </c>
      <c r="H28" s="43" t="s">
        <v>104</v>
      </c>
      <c r="I28" s="43"/>
      <c r="J28" s="17"/>
      <c r="K28" s="18" t="s">
        <v>80</v>
      </c>
      <c r="L28" s="18"/>
      <c r="M28" s="19">
        <v>5</v>
      </c>
    </row>
    <row r="29" spans="1:13" ht="29.1" customHeight="1" thickBot="1" x14ac:dyDescent="0.25">
      <c r="A29" s="7">
        <f t="shared" si="0"/>
        <v>1</v>
      </c>
      <c r="B29" s="8">
        <f t="shared" si="1"/>
        <v>2</v>
      </c>
      <c r="C29" s="15"/>
      <c r="D29" s="10" t="str">
        <f t="shared" si="2"/>
        <v>Tue</v>
      </c>
      <c r="E29" s="16">
        <f>+E27+1</f>
        <v>43935</v>
      </c>
      <c r="F29" s="18"/>
      <c r="G29" s="18">
        <v>9004</v>
      </c>
      <c r="H29" s="67" t="s">
        <v>112</v>
      </c>
      <c r="I29" s="67"/>
      <c r="J29" s="17"/>
      <c r="K29" s="18" t="s">
        <v>80</v>
      </c>
      <c r="L29" s="18"/>
      <c r="M29" s="19">
        <v>1</v>
      </c>
    </row>
    <row r="30" spans="1:13" ht="29.1" customHeight="1" thickBot="1" x14ac:dyDescent="0.25">
      <c r="A30" s="7"/>
      <c r="B30" s="8"/>
      <c r="C30" s="15"/>
      <c r="D30" s="10"/>
      <c r="E30" s="16"/>
      <c r="F30" s="18" t="s">
        <v>102</v>
      </c>
      <c r="G30" s="18">
        <v>9003</v>
      </c>
      <c r="H30" s="44" t="s">
        <v>110</v>
      </c>
      <c r="I30" s="44"/>
      <c r="J30" s="17"/>
      <c r="K30" s="18" t="s">
        <v>80</v>
      </c>
      <c r="L30" s="18"/>
      <c r="M30" s="19">
        <v>5</v>
      </c>
    </row>
    <row r="31" spans="1:13" ht="29.1" customHeight="1" thickBot="1" x14ac:dyDescent="0.25">
      <c r="A31" s="7"/>
      <c r="B31" s="8"/>
      <c r="C31" s="15"/>
      <c r="D31" s="10"/>
      <c r="E31" s="16"/>
      <c r="F31" s="18" t="s">
        <v>113</v>
      </c>
      <c r="G31" s="18">
        <v>9003</v>
      </c>
      <c r="H31" s="44" t="s">
        <v>104</v>
      </c>
      <c r="I31" s="44"/>
      <c r="J31" s="17"/>
      <c r="K31" s="18" t="s">
        <v>80</v>
      </c>
      <c r="L31" s="18"/>
      <c r="M31" s="19">
        <v>2</v>
      </c>
    </row>
    <row r="32" spans="1:13" ht="28.5" customHeight="1" thickBot="1" x14ac:dyDescent="0.25">
      <c r="A32" s="7">
        <f t="shared" si="0"/>
        <v>1</v>
      </c>
      <c r="B32" s="8">
        <f t="shared" si="1"/>
        <v>3</v>
      </c>
      <c r="C32" s="15"/>
      <c r="D32" s="10" t="str">
        <f t="shared" si="2"/>
        <v>Wed</v>
      </c>
      <c r="E32" s="16">
        <f>+E29+1</f>
        <v>43936</v>
      </c>
      <c r="F32" s="18"/>
      <c r="G32" s="18">
        <v>9004</v>
      </c>
      <c r="H32" s="67" t="s">
        <v>108</v>
      </c>
      <c r="I32" s="67"/>
      <c r="J32" s="17"/>
      <c r="K32" s="18" t="s">
        <v>71</v>
      </c>
      <c r="L32" s="18"/>
      <c r="M32" s="19">
        <v>3</v>
      </c>
    </row>
    <row r="33" spans="1:13" ht="28.5" customHeight="1" thickBot="1" x14ac:dyDescent="0.25">
      <c r="A33" s="7"/>
      <c r="B33" s="8"/>
      <c r="C33" s="15"/>
      <c r="D33" s="10"/>
      <c r="E33" s="16"/>
      <c r="F33" s="18" t="s">
        <v>109</v>
      </c>
      <c r="G33" s="18">
        <v>9003</v>
      </c>
      <c r="H33" s="44" t="s">
        <v>110</v>
      </c>
      <c r="I33" s="44"/>
      <c r="J33" s="17"/>
      <c r="K33" s="18" t="s">
        <v>71</v>
      </c>
      <c r="L33" s="18"/>
      <c r="M33" s="19">
        <v>5</v>
      </c>
    </row>
    <row r="34" spans="1:13" ht="29.1" customHeight="1" thickBot="1" x14ac:dyDescent="0.25">
      <c r="A34" s="7">
        <f t="shared" si="0"/>
        <v>1</v>
      </c>
      <c r="B34" s="8">
        <f t="shared" si="1"/>
        <v>4</v>
      </c>
      <c r="C34" s="15"/>
      <c r="D34" s="10" t="str">
        <f t="shared" si="2"/>
        <v>Thu</v>
      </c>
      <c r="E34" s="16">
        <f>+E32+1</f>
        <v>43937</v>
      </c>
      <c r="F34" s="18" t="s">
        <v>77</v>
      </c>
      <c r="G34" s="18">
        <v>9003</v>
      </c>
      <c r="H34" s="66" t="s">
        <v>106</v>
      </c>
      <c r="I34" s="66"/>
      <c r="J34" s="17"/>
      <c r="K34" s="18" t="s">
        <v>80</v>
      </c>
      <c r="L34" s="18"/>
      <c r="M34" s="19">
        <v>2</v>
      </c>
    </row>
    <row r="35" spans="1:13" ht="29.1" customHeight="1" thickBot="1" x14ac:dyDescent="0.25">
      <c r="A35" s="7"/>
      <c r="B35" s="8"/>
      <c r="C35" s="15"/>
      <c r="D35" s="10"/>
      <c r="E35" s="16"/>
      <c r="F35" s="18" t="s">
        <v>77</v>
      </c>
      <c r="G35" s="18">
        <v>9003</v>
      </c>
      <c r="H35" s="43" t="s">
        <v>91</v>
      </c>
      <c r="I35" s="43"/>
      <c r="J35" s="17"/>
      <c r="K35" s="18" t="s">
        <v>80</v>
      </c>
      <c r="L35" s="18"/>
      <c r="M35" s="19">
        <v>6</v>
      </c>
    </row>
    <row r="36" spans="1:13" ht="29.1" customHeight="1" thickBot="1" x14ac:dyDescent="0.25">
      <c r="A36" s="7">
        <f t="shared" si="0"/>
        <v>1</v>
      </c>
      <c r="B36" s="8">
        <f t="shared" si="1"/>
        <v>5</v>
      </c>
      <c r="C36" s="15"/>
      <c r="D36" s="10" t="str">
        <f t="shared" si="2"/>
        <v>Fri</v>
      </c>
      <c r="E36" s="16">
        <f>+E34+1</f>
        <v>43938</v>
      </c>
      <c r="F36" s="18" t="s">
        <v>90</v>
      </c>
      <c r="G36" s="18">
        <v>9003</v>
      </c>
      <c r="H36" s="66" t="s">
        <v>104</v>
      </c>
      <c r="I36" s="66"/>
      <c r="J36" s="17"/>
      <c r="K36" s="18" t="s">
        <v>71</v>
      </c>
      <c r="L36" s="18"/>
      <c r="M36" s="19">
        <v>8</v>
      </c>
    </row>
    <row r="37" spans="1:13" ht="29.1" customHeight="1" thickBot="1" x14ac:dyDescent="0.25">
      <c r="A37" s="7" t="str">
        <f t="shared" si="0"/>
        <v/>
      </c>
      <c r="B37" s="8">
        <f t="shared" si="1"/>
        <v>6</v>
      </c>
      <c r="C37" s="15"/>
      <c r="D37" s="10" t="str">
        <f t="shared" si="2"/>
        <v>Sat</v>
      </c>
      <c r="E37" s="16">
        <f t="shared" si="3"/>
        <v>43939</v>
      </c>
      <c r="F37" s="18"/>
      <c r="G37" s="18"/>
      <c r="H37" s="66"/>
      <c r="I37" s="66"/>
      <c r="J37" s="17"/>
      <c r="K37" s="18"/>
      <c r="L37" s="18"/>
      <c r="M37" s="19"/>
    </row>
    <row r="38" spans="1:13" ht="29.1" customHeight="1" thickBot="1" x14ac:dyDescent="0.25">
      <c r="A38" s="7" t="str">
        <f t="shared" si="0"/>
        <v/>
      </c>
      <c r="B38" s="8">
        <f t="shared" si="1"/>
        <v>7</v>
      </c>
      <c r="C38" s="15"/>
      <c r="D38" s="10" t="str">
        <f t="shared" si="2"/>
        <v>Sun</v>
      </c>
      <c r="E38" s="16">
        <f t="shared" si="3"/>
        <v>43940</v>
      </c>
      <c r="F38" s="18"/>
      <c r="G38" s="18"/>
      <c r="H38" s="66"/>
      <c r="I38" s="66"/>
      <c r="J38" s="17"/>
      <c r="K38" s="18"/>
      <c r="L38" s="18"/>
      <c r="M38" s="19"/>
    </row>
    <row r="39" spans="1:13" ht="29.1" customHeight="1" thickBot="1" x14ac:dyDescent="0.25">
      <c r="A39" s="7">
        <f t="shared" si="0"/>
        <v>1</v>
      </c>
      <c r="B39" s="8">
        <f t="shared" si="1"/>
        <v>1</v>
      </c>
      <c r="C39" s="15"/>
      <c r="D39" s="10" t="str">
        <f t="shared" si="2"/>
        <v>Mo</v>
      </c>
      <c r="E39" s="16">
        <f t="shared" si="3"/>
        <v>43941</v>
      </c>
      <c r="F39" s="18"/>
      <c r="G39" s="18">
        <v>9004</v>
      </c>
      <c r="H39" s="66" t="s">
        <v>111</v>
      </c>
      <c r="I39" s="66"/>
      <c r="J39" s="17"/>
      <c r="K39" s="18" t="s">
        <v>71</v>
      </c>
      <c r="L39" s="18"/>
      <c r="M39" s="19">
        <v>2</v>
      </c>
    </row>
    <row r="40" spans="1:13" ht="29.1" customHeight="1" thickBot="1" x14ac:dyDescent="0.25">
      <c r="A40" s="7"/>
      <c r="B40" s="8"/>
      <c r="C40" s="15"/>
      <c r="D40" s="10"/>
      <c r="E40" s="16"/>
      <c r="F40" s="18" t="s">
        <v>77</v>
      </c>
      <c r="G40" s="18">
        <v>9003</v>
      </c>
      <c r="H40" s="43" t="s">
        <v>91</v>
      </c>
      <c r="I40" s="43"/>
      <c r="J40" s="17"/>
      <c r="K40" s="18" t="s">
        <v>71</v>
      </c>
      <c r="L40" s="18"/>
      <c r="M40" s="19">
        <v>6</v>
      </c>
    </row>
    <row r="41" spans="1:13" ht="29.1" customHeight="1" thickBot="1" x14ac:dyDescent="0.25">
      <c r="A41" s="7">
        <f t="shared" si="0"/>
        <v>1</v>
      </c>
      <c r="B41" s="8">
        <f t="shared" si="1"/>
        <v>2</v>
      </c>
      <c r="C41" s="15"/>
      <c r="D41" s="10" t="str">
        <f t="shared" si="2"/>
        <v>Tue</v>
      </c>
      <c r="E41" s="16">
        <f>+E39+1</f>
        <v>43942</v>
      </c>
      <c r="F41" s="18" t="s">
        <v>77</v>
      </c>
      <c r="G41" s="18">
        <v>9003</v>
      </c>
      <c r="H41" s="66" t="s">
        <v>79</v>
      </c>
      <c r="I41" s="66"/>
      <c r="J41" s="17"/>
      <c r="K41" s="18" t="s">
        <v>71</v>
      </c>
      <c r="L41" s="18"/>
      <c r="M41" s="19">
        <v>8</v>
      </c>
    </row>
    <row r="42" spans="1:13" ht="29.1" customHeight="1" thickBot="1" x14ac:dyDescent="0.25">
      <c r="A42" s="7">
        <f t="shared" si="0"/>
        <v>1</v>
      </c>
      <c r="B42" s="8">
        <f t="shared" si="1"/>
        <v>3</v>
      </c>
      <c r="C42" s="15"/>
      <c r="D42" s="10" t="str">
        <f t="shared" si="2"/>
        <v>Wed</v>
      </c>
      <c r="E42" s="16">
        <f t="shared" si="3"/>
        <v>43943</v>
      </c>
      <c r="F42" s="18" t="s">
        <v>77</v>
      </c>
      <c r="G42" s="18">
        <v>9003</v>
      </c>
      <c r="H42" s="66" t="s">
        <v>81</v>
      </c>
      <c r="I42" s="66"/>
      <c r="J42" s="17"/>
      <c r="K42" s="18" t="s">
        <v>71</v>
      </c>
      <c r="L42" s="18"/>
      <c r="M42" s="19">
        <v>3</v>
      </c>
    </row>
    <row r="43" spans="1:13" ht="29.1" customHeight="1" thickBot="1" x14ac:dyDescent="0.25">
      <c r="A43" s="7"/>
      <c r="B43" s="8"/>
      <c r="C43" s="15"/>
      <c r="D43" s="10"/>
      <c r="E43" s="16"/>
      <c r="F43" s="18" t="s">
        <v>76</v>
      </c>
      <c r="G43" s="18">
        <v>9003</v>
      </c>
      <c r="H43" s="43" t="s">
        <v>83</v>
      </c>
      <c r="I43" s="43"/>
      <c r="J43" s="17"/>
      <c r="K43" s="18" t="s">
        <v>71</v>
      </c>
      <c r="L43" s="18"/>
      <c r="M43" s="19">
        <v>5</v>
      </c>
    </row>
    <row r="44" spans="1:13" ht="29.1" customHeight="1" thickBot="1" x14ac:dyDescent="0.25">
      <c r="A44" s="7">
        <f t="shared" si="0"/>
        <v>1</v>
      </c>
      <c r="B44" s="8">
        <f t="shared" si="1"/>
        <v>4</v>
      </c>
      <c r="C44" s="15"/>
      <c r="D44" s="10" t="str">
        <f t="shared" si="2"/>
        <v>Thu</v>
      </c>
      <c r="E44" s="16">
        <f>+E42+1</f>
        <v>43944</v>
      </c>
      <c r="F44" s="18" t="s">
        <v>76</v>
      </c>
      <c r="G44" s="18">
        <v>9003</v>
      </c>
      <c r="H44" s="66" t="s">
        <v>83</v>
      </c>
      <c r="I44" s="66"/>
      <c r="J44" s="17"/>
      <c r="K44" s="18" t="s">
        <v>71</v>
      </c>
      <c r="L44" s="18"/>
      <c r="M44" s="19">
        <v>8</v>
      </c>
    </row>
    <row r="45" spans="1:13" ht="29.1" customHeight="1" thickBot="1" x14ac:dyDescent="0.25">
      <c r="A45" s="7">
        <f t="shared" si="0"/>
        <v>1</v>
      </c>
      <c r="B45" s="8">
        <f t="shared" si="1"/>
        <v>5</v>
      </c>
      <c r="C45" s="15"/>
      <c r="D45" s="10" t="str">
        <f t="shared" si="2"/>
        <v>Fri</v>
      </c>
      <c r="E45" s="16">
        <f t="shared" si="3"/>
        <v>43945</v>
      </c>
      <c r="F45" s="18" t="s">
        <v>76</v>
      </c>
      <c r="G45" s="18">
        <v>9003</v>
      </c>
      <c r="H45" s="66" t="s">
        <v>79</v>
      </c>
      <c r="I45" s="66"/>
      <c r="J45" s="17"/>
      <c r="K45" s="18" t="s">
        <v>71</v>
      </c>
      <c r="L45" s="18"/>
      <c r="M45" s="19">
        <v>3</v>
      </c>
    </row>
    <row r="46" spans="1:13" ht="29.1" customHeight="1" thickBot="1" x14ac:dyDescent="0.25">
      <c r="A46" s="7"/>
      <c r="B46" s="8"/>
      <c r="C46" s="15"/>
      <c r="D46" s="10"/>
      <c r="E46" s="16"/>
      <c r="F46" s="18"/>
      <c r="G46" s="18">
        <v>9004</v>
      </c>
      <c r="H46" s="43" t="s">
        <v>92</v>
      </c>
      <c r="I46" s="43"/>
      <c r="J46" s="17"/>
      <c r="K46" s="18" t="s">
        <v>71</v>
      </c>
      <c r="L46" s="18"/>
      <c r="M46" s="19">
        <v>2</v>
      </c>
    </row>
    <row r="47" spans="1:13" ht="29.1" customHeight="1" thickBot="1" x14ac:dyDescent="0.25">
      <c r="A47" s="7"/>
      <c r="B47" s="8"/>
      <c r="C47" s="15"/>
      <c r="D47" s="10"/>
      <c r="E47" s="16"/>
      <c r="F47" s="18"/>
      <c r="G47" s="18">
        <v>9004</v>
      </c>
      <c r="H47" s="43" t="s">
        <v>93</v>
      </c>
      <c r="I47" s="43"/>
      <c r="J47" s="17"/>
      <c r="K47" s="18" t="s">
        <v>71</v>
      </c>
      <c r="L47" s="18"/>
      <c r="M47" s="19">
        <v>1</v>
      </c>
    </row>
    <row r="48" spans="1:13" ht="28.5" customHeight="1" thickBot="1" x14ac:dyDescent="0.25">
      <c r="A48" s="7"/>
      <c r="B48" s="8"/>
      <c r="C48" s="15"/>
      <c r="D48" s="10"/>
      <c r="E48" s="16"/>
      <c r="F48" s="18" t="s">
        <v>84</v>
      </c>
      <c r="G48" s="18">
        <v>9003</v>
      </c>
      <c r="H48" s="43" t="s">
        <v>87</v>
      </c>
      <c r="I48" s="43"/>
      <c r="J48" s="17"/>
      <c r="K48" s="18" t="s">
        <v>71</v>
      </c>
      <c r="L48" s="18"/>
      <c r="M48" s="19">
        <v>2</v>
      </c>
    </row>
    <row r="49" spans="1:13" ht="29.1" customHeight="1" thickBot="1" x14ac:dyDescent="0.25">
      <c r="A49" s="7" t="str">
        <f t="shared" si="0"/>
        <v/>
      </c>
      <c r="B49" s="8">
        <f t="shared" si="1"/>
        <v>6</v>
      </c>
      <c r="C49" s="15"/>
      <c r="D49" s="10" t="str">
        <f t="shared" si="2"/>
        <v>Sat</v>
      </c>
      <c r="E49" s="16">
        <f>+E45+1</f>
        <v>43946</v>
      </c>
      <c r="F49" s="18"/>
      <c r="G49" s="18"/>
      <c r="H49" s="66"/>
      <c r="I49" s="66"/>
      <c r="J49" s="17"/>
      <c r="K49" s="18"/>
      <c r="L49" s="18"/>
      <c r="M49" s="19"/>
    </row>
    <row r="50" spans="1:13" ht="29.1" customHeight="1" thickBot="1" x14ac:dyDescent="0.25">
      <c r="A50" s="7" t="str">
        <f t="shared" si="0"/>
        <v/>
      </c>
      <c r="B50" s="8">
        <f t="shared" si="1"/>
        <v>7</v>
      </c>
      <c r="C50" s="15"/>
      <c r="D50" s="10" t="str">
        <f t="shared" si="2"/>
        <v>Sun</v>
      </c>
      <c r="E50" s="16">
        <f t="shared" si="3"/>
        <v>43947</v>
      </c>
      <c r="F50" s="18"/>
      <c r="G50" s="18"/>
      <c r="H50" s="66"/>
      <c r="I50" s="66"/>
      <c r="J50" s="17"/>
      <c r="K50" s="18"/>
      <c r="L50" s="18"/>
      <c r="M50" s="19"/>
    </row>
    <row r="51" spans="1:13" ht="29.1" customHeight="1" thickBot="1" x14ac:dyDescent="0.25">
      <c r="A51" s="7">
        <f t="shared" si="0"/>
        <v>1</v>
      </c>
      <c r="B51" s="8">
        <f t="shared" si="1"/>
        <v>1</v>
      </c>
      <c r="C51" s="15"/>
      <c r="D51" s="10" t="str">
        <f t="shared" si="2"/>
        <v>Mo</v>
      </c>
      <c r="E51" s="16">
        <f t="shared" si="3"/>
        <v>43948</v>
      </c>
      <c r="F51" s="18">
        <v>202037</v>
      </c>
      <c r="G51" s="18">
        <v>9003</v>
      </c>
      <c r="H51" s="66" t="s">
        <v>82</v>
      </c>
      <c r="I51" s="66"/>
      <c r="J51" s="17"/>
      <c r="K51" s="18" t="s">
        <v>71</v>
      </c>
      <c r="L51" s="18"/>
      <c r="M51" s="19">
        <v>3</v>
      </c>
    </row>
    <row r="52" spans="1:13" ht="29.1" customHeight="1" thickBot="1" x14ac:dyDescent="0.25">
      <c r="A52" s="7"/>
      <c r="B52" s="8"/>
      <c r="C52" s="15"/>
      <c r="D52" s="10"/>
      <c r="E52" s="16"/>
      <c r="F52" s="18"/>
      <c r="G52" s="18">
        <v>9004</v>
      </c>
      <c r="H52" s="43" t="s">
        <v>89</v>
      </c>
      <c r="I52" s="43"/>
      <c r="J52" s="17"/>
      <c r="K52" s="18" t="s">
        <v>71</v>
      </c>
      <c r="L52" s="18"/>
      <c r="M52" s="19">
        <v>5</v>
      </c>
    </row>
    <row r="53" spans="1:13" ht="29.1" customHeight="1" thickBot="1" x14ac:dyDescent="0.25">
      <c r="A53" s="7">
        <f t="shared" si="0"/>
        <v>1</v>
      </c>
      <c r="B53" s="8">
        <f t="shared" si="1"/>
        <v>2</v>
      </c>
      <c r="C53" s="15"/>
      <c r="D53" s="10" t="str">
        <f t="shared" si="2"/>
        <v>Tue</v>
      </c>
      <c r="E53" s="16">
        <f>+E51+1</f>
        <v>43949</v>
      </c>
      <c r="F53" s="18"/>
      <c r="G53" s="18">
        <v>9004</v>
      </c>
      <c r="H53" s="67" t="s">
        <v>88</v>
      </c>
      <c r="I53" s="67"/>
      <c r="J53" s="17"/>
      <c r="K53" s="18" t="s">
        <v>71</v>
      </c>
      <c r="L53" s="18"/>
      <c r="M53" s="19">
        <v>7</v>
      </c>
    </row>
    <row r="54" spans="1:13" ht="29.1" customHeight="1" thickBot="1" x14ac:dyDescent="0.25">
      <c r="A54" s="7"/>
      <c r="B54" s="8"/>
      <c r="C54" s="15"/>
      <c r="D54" s="10"/>
      <c r="E54" s="20"/>
      <c r="F54" s="18"/>
      <c r="G54" s="18">
        <v>9004</v>
      </c>
      <c r="H54" s="44" t="s">
        <v>107</v>
      </c>
      <c r="I54" s="44"/>
      <c r="J54" s="17"/>
      <c r="K54" s="18" t="s">
        <v>71</v>
      </c>
      <c r="L54" s="18"/>
      <c r="M54" s="19">
        <v>1</v>
      </c>
    </row>
    <row r="55" spans="1:13" ht="29.1" customHeight="1" thickBot="1" x14ac:dyDescent="0.25">
      <c r="A55" s="7">
        <f t="shared" si="0"/>
        <v>1</v>
      </c>
      <c r="B55" s="8">
        <f>WEEKDAY(E53+1,2)</f>
        <v>3</v>
      </c>
      <c r="C55" s="15"/>
      <c r="D55" s="10" t="str">
        <f t="shared" si="2"/>
        <v>Wed</v>
      </c>
      <c r="E55" s="20">
        <f>IF(MONTH(E53+1)&gt;MONTH(E53),"",E53+1)</f>
        <v>43950</v>
      </c>
      <c r="F55" s="18"/>
      <c r="G55" s="18">
        <v>9010</v>
      </c>
      <c r="H55" s="66"/>
      <c r="I55" s="66"/>
      <c r="J55" s="17"/>
      <c r="K55" s="18"/>
      <c r="L55" s="18"/>
      <c r="M55" s="19"/>
    </row>
    <row r="56" spans="1:13" ht="29.1" customHeight="1" thickBot="1" x14ac:dyDescent="0.25">
      <c r="A56" s="7">
        <f t="shared" si="0"/>
        <v>1</v>
      </c>
      <c r="B56" s="8">
        <f>WEEKDAY(E53+2,2)</f>
        <v>4</v>
      </c>
      <c r="C56" s="15"/>
      <c r="D56" s="10" t="str">
        <f t="shared" si="2"/>
        <v>Thu</v>
      </c>
      <c r="E56" s="16">
        <f>IF(MONTH(E53+2)&gt;MONTH(E53),"",E53+2)</f>
        <v>43951</v>
      </c>
      <c r="F56" s="18"/>
      <c r="G56" s="18">
        <v>9010</v>
      </c>
      <c r="H56" s="66"/>
      <c r="I56" s="66"/>
      <c r="J56" s="17"/>
      <c r="K56" s="18"/>
      <c r="L56" s="18"/>
      <c r="M56" s="19"/>
    </row>
    <row r="57" spans="1:13" ht="29.1" customHeight="1" thickBot="1" x14ac:dyDescent="0.25">
      <c r="A57" s="7">
        <f t="shared" si="0"/>
        <v>1</v>
      </c>
      <c r="B57" s="8">
        <f>WEEKDAY(E53+3,2)</f>
        <v>5</v>
      </c>
      <c r="C57" s="15"/>
      <c r="D57" s="10" t="str">
        <f t="shared" si="2"/>
        <v>Fri</v>
      </c>
      <c r="E57" s="21" t="str">
        <f>IF(MONTH(E53+3)&gt;MONTH(E53),"",E53+3)</f>
        <v/>
      </c>
      <c r="F57" s="18"/>
      <c r="G57" s="18"/>
      <c r="H57" s="66"/>
      <c r="I57" s="66"/>
      <c r="J57" s="17"/>
      <c r="K57" s="18"/>
      <c r="L57" s="18"/>
      <c r="M57" s="19"/>
    </row>
    <row r="58" spans="1:13" ht="30" customHeight="1" thickBot="1" x14ac:dyDescent="0.25">
      <c r="D58" s="22"/>
      <c r="E58" s="23"/>
      <c r="F58" s="24"/>
      <c r="G58" s="35"/>
      <c r="H58" s="24"/>
      <c r="I58" s="25" t="s">
        <v>1</v>
      </c>
      <c r="J58" s="26"/>
      <c r="K58" s="26"/>
      <c r="L58" s="23"/>
      <c r="M58" s="27">
        <f>SUM(M9:M57)</f>
        <v>160</v>
      </c>
    </row>
    <row r="59" spans="1:13" ht="30" customHeight="1" thickBot="1" x14ac:dyDescent="0.25">
      <c r="D59" s="22"/>
      <c r="E59" s="23"/>
      <c r="F59" s="24"/>
      <c r="G59" s="24"/>
      <c r="H59" s="24"/>
      <c r="I59" s="25" t="s">
        <v>2</v>
      </c>
      <c r="J59" s="26"/>
      <c r="K59" s="26"/>
      <c r="L59" s="23"/>
      <c r="M59" s="27">
        <f>SUM(M58/9)</f>
        <v>17.777777777777779</v>
      </c>
    </row>
  </sheetData>
  <mergeCells count="42">
    <mergeCell ref="C7:C8"/>
    <mergeCell ref="D7:E8"/>
    <mergeCell ref="F7:F8"/>
    <mergeCell ref="G7:G8"/>
    <mergeCell ref="H27:I27"/>
    <mergeCell ref="H25:I25"/>
    <mergeCell ref="H16:I16"/>
    <mergeCell ref="H17:I17"/>
    <mergeCell ref="H18:I18"/>
    <mergeCell ref="D5:E5"/>
    <mergeCell ref="K6:M6"/>
    <mergeCell ref="H20:I20"/>
    <mergeCell ref="H23:I23"/>
    <mergeCell ref="H9:I9"/>
    <mergeCell ref="K7:K8"/>
    <mergeCell ref="L7:L8"/>
    <mergeCell ref="H7:I8"/>
    <mergeCell ref="H15:I15"/>
    <mergeCell ref="M7:M8"/>
    <mergeCell ref="H34:I34"/>
    <mergeCell ref="H36:I36"/>
    <mergeCell ref="H37:I37"/>
    <mergeCell ref="H45:I45"/>
    <mergeCell ref="H38:I38"/>
    <mergeCell ref="H41:I41"/>
    <mergeCell ref="H39:I39"/>
    <mergeCell ref="D1:M1"/>
    <mergeCell ref="H56:I56"/>
    <mergeCell ref="H57:I57"/>
    <mergeCell ref="H50:I50"/>
    <mergeCell ref="H51:I51"/>
    <mergeCell ref="H53:I53"/>
    <mergeCell ref="H55:I55"/>
    <mergeCell ref="H26:I26"/>
    <mergeCell ref="H14:I14"/>
    <mergeCell ref="H42:I42"/>
    <mergeCell ref="H44:I44"/>
    <mergeCell ref="H29:I29"/>
    <mergeCell ref="H32:I32"/>
    <mergeCell ref="H10:I10"/>
    <mergeCell ref="H12:I12"/>
    <mergeCell ref="H49:I49"/>
  </mergeCells>
  <phoneticPr fontId="0" type="noConversion"/>
  <conditionalFormatting sqref="C9:C57">
    <cfRule type="expression" dxfId="8" priority="2051" stopIfTrue="1">
      <formula>IF($A9=1,B9,)</formula>
    </cfRule>
    <cfRule type="expression" dxfId="7" priority="2052" stopIfTrue="1">
      <formula>IF($A9="",B9,)</formula>
    </cfRule>
  </conditionalFormatting>
  <conditionalFormatting sqref="E9">
    <cfRule type="expression" dxfId="6" priority="2053" stopIfTrue="1">
      <formula>IF($A9="",B9,"")</formula>
    </cfRule>
  </conditionalFormatting>
  <conditionalFormatting sqref="E10:E57">
    <cfRule type="expression" dxfId="5" priority="2054" stopIfTrue="1">
      <formula>IF($A10&lt;&gt;1,B10,"")</formula>
    </cfRule>
  </conditionalFormatting>
  <conditionalFormatting sqref="D9:D57">
    <cfRule type="expression" dxfId="4" priority="2055" stopIfTrue="1">
      <formula>IF($A9="",B9,)</formula>
    </cfRule>
  </conditionalFormatting>
  <conditionalFormatting sqref="G9:G57">
    <cfRule type="expression" dxfId="3" priority="2056" stopIfTrue="1">
      <formula>#REF!="Freelancer"</formula>
    </cfRule>
    <cfRule type="expression" dxfId="2" priority="2057" stopIfTrue="1">
      <formula>#REF!="DTC Int. Staff"</formula>
    </cfRule>
  </conditionalFormatting>
  <conditionalFormatting sqref="G10:G14 G17:G25 G53:G57 G41:G49 G29:G37">
    <cfRule type="expression" dxfId="1" priority="2049" stopIfTrue="1">
      <formula>$F$5="Freelancer"</formula>
    </cfRule>
    <cfRule type="expression" dxfId="0" priority="2050" stopIfTrue="1">
      <formula>$F$5="DTC Int. Staff"</formula>
    </cfRule>
  </conditionalFormatting>
  <dataValidations count="2">
    <dataValidation type="list" allowBlank="1" showInputMessage="1" showErrorMessage="1" sqref="F9:F57" xr:uid="{00000000-0002-0000-0100-000000000000}">
      <formula1>Project_Number</formula1>
    </dataValidation>
    <dataValidation type="list" allowBlank="1" showInputMessage="1" showErrorMessage="1" sqref="G9:G57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2"/>
  <sheetViews>
    <sheetView workbookViewId="0">
      <selection activeCell="F19" sqref="F19"/>
    </sheetView>
  </sheetViews>
  <sheetFormatPr defaultColWidth="11.42578125" defaultRowHeight="12.75" x14ac:dyDescent="0.2"/>
  <cols>
    <col min="1" max="1" width="14.28515625" style="31" customWidth="1"/>
    <col min="2" max="2" width="26.42578125" style="31" customWidth="1"/>
    <col min="3" max="3" width="19.5703125" customWidth="1"/>
  </cols>
  <sheetData>
    <row r="1" spans="1:13" x14ac:dyDescent="0.2">
      <c r="A1" s="33" t="s">
        <v>6</v>
      </c>
      <c r="B1" s="33" t="s">
        <v>7</v>
      </c>
      <c r="C1" s="33" t="s">
        <v>16</v>
      </c>
      <c r="D1" s="33" t="s">
        <v>8</v>
      </c>
    </row>
    <row r="2" spans="1:13" x14ac:dyDescent="0.2">
      <c r="A2" s="31" t="s">
        <v>17</v>
      </c>
      <c r="B2" s="31" t="s">
        <v>18</v>
      </c>
      <c r="C2" s="32">
        <v>9001</v>
      </c>
    </row>
    <row r="3" spans="1:13" x14ac:dyDescent="0.2">
      <c r="A3" s="31" t="s">
        <v>19</v>
      </c>
      <c r="B3" s="31" t="s">
        <v>20</v>
      </c>
      <c r="C3" s="32">
        <v>9003</v>
      </c>
    </row>
    <row r="4" spans="1:13" x14ac:dyDescent="0.2">
      <c r="A4" s="31" t="s">
        <v>21</v>
      </c>
      <c r="B4" s="31" t="s">
        <v>22</v>
      </c>
      <c r="C4" s="32">
        <v>9004</v>
      </c>
    </row>
    <row r="5" spans="1:13" x14ac:dyDescent="0.2">
      <c r="A5" s="31" t="s">
        <v>23</v>
      </c>
      <c r="B5" s="31" t="s">
        <v>24</v>
      </c>
      <c r="C5" s="32">
        <v>9005</v>
      </c>
    </row>
    <row r="6" spans="1:13" x14ac:dyDescent="0.2">
      <c r="A6" s="31" t="s">
        <v>25</v>
      </c>
      <c r="B6" s="31" t="s">
        <v>26</v>
      </c>
      <c r="C6" s="32">
        <v>9006</v>
      </c>
    </row>
    <row r="7" spans="1:13" x14ac:dyDescent="0.2">
      <c r="A7" s="31" t="s">
        <v>27</v>
      </c>
      <c r="B7" s="31" t="s">
        <v>28</v>
      </c>
      <c r="C7" s="32">
        <v>9007</v>
      </c>
    </row>
    <row r="8" spans="1:13" x14ac:dyDescent="0.2">
      <c r="A8" s="31" t="s">
        <v>29</v>
      </c>
      <c r="B8" s="31" t="s">
        <v>30</v>
      </c>
      <c r="C8" s="32">
        <v>9008</v>
      </c>
    </row>
    <row r="9" spans="1:13" x14ac:dyDescent="0.2">
      <c r="A9" s="31" t="s">
        <v>31</v>
      </c>
      <c r="B9" s="31" t="s">
        <v>32</v>
      </c>
      <c r="C9" s="32">
        <v>9009</v>
      </c>
    </row>
    <row r="10" spans="1:13" x14ac:dyDescent="0.2">
      <c r="A10" s="31" t="s">
        <v>33</v>
      </c>
      <c r="B10" s="31" t="s">
        <v>34</v>
      </c>
      <c r="C10" s="32">
        <v>9010</v>
      </c>
    </row>
    <row r="11" spans="1:13" x14ac:dyDescent="0.2">
      <c r="A11" s="31" t="s">
        <v>35</v>
      </c>
      <c r="B11" s="31" t="s">
        <v>36</v>
      </c>
      <c r="C11" s="32">
        <v>9011</v>
      </c>
    </row>
    <row r="12" spans="1:13" x14ac:dyDescent="0.2">
      <c r="A12" s="31" t="s">
        <v>37</v>
      </c>
      <c r="B12" s="31" t="s">
        <v>38</v>
      </c>
      <c r="C12" s="32">
        <v>9012</v>
      </c>
    </row>
    <row r="13" spans="1:13" x14ac:dyDescent="0.2">
      <c r="A13" s="31" t="s">
        <v>39</v>
      </c>
      <c r="B13" s="31" t="s">
        <v>40</v>
      </c>
      <c r="C13" s="32">
        <v>9013</v>
      </c>
    </row>
    <row r="14" spans="1:13" x14ac:dyDescent="0.2">
      <c r="A14" s="31" t="s">
        <v>41</v>
      </c>
      <c r="B14" s="31" t="s">
        <v>42</v>
      </c>
      <c r="C14" s="32">
        <v>9014</v>
      </c>
      <c r="M14" s="42"/>
    </row>
    <row r="15" spans="1:13" x14ac:dyDescent="0.2">
      <c r="A15" s="31" t="s">
        <v>43</v>
      </c>
      <c r="B15" s="31" t="s">
        <v>44</v>
      </c>
      <c r="C15" s="32">
        <v>9015</v>
      </c>
    </row>
    <row r="16" spans="1:13" x14ac:dyDescent="0.2">
      <c r="A16" s="31" t="s">
        <v>45</v>
      </c>
      <c r="B16" s="31" t="s">
        <v>46</v>
      </c>
    </row>
    <row r="17" spans="1:13" x14ac:dyDescent="0.2">
      <c r="A17" s="31" t="s">
        <v>47</v>
      </c>
      <c r="B17" s="31" t="s">
        <v>48</v>
      </c>
      <c r="C17" s="32"/>
    </row>
    <row r="18" spans="1:13" x14ac:dyDescent="0.2">
      <c r="A18" s="31" t="s">
        <v>49</v>
      </c>
      <c r="B18" s="31" t="s">
        <v>50</v>
      </c>
      <c r="C18" s="32"/>
    </row>
    <row r="19" spans="1:13" x14ac:dyDescent="0.2">
      <c r="A19" s="31" t="s">
        <v>51</v>
      </c>
      <c r="B19" s="31" t="s">
        <v>52</v>
      </c>
      <c r="C19" s="32"/>
    </row>
    <row r="20" spans="1:13" x14ac:dyDescent="0.2">
      <c r="A20" s="31" t="s">
        <v>53</v>
      </c>
      <c r="B20" s="31" t="s">
        <v>54</v>
      </c>
      <c r="C20" s="32"/>
    </row>
    <row r="21" spans="1:13" x14ac:dyDescent="0.2">
      <c r="A21" s="31" t="s">
        <v>55</v>
      </c>
      <c r="B21" s="31" t="s">
        <v>56</v>
      </c>
      <c r="C21" s="32"/>
    </row>
    <row r="22" spans="1:13" x14ac:dyDescent="0.2">
      <c r="A22" s="31" t="s">
        <v>57</v>
      </c>
      <c r="B22" s="31" t="s">
        <v>58</v>
      </c>
      <c r="C22" s="32"/>
    </row>
    <row r="23" spans="1:13" x14ac:dyDescent="0.2">
      <c r="A23" s="31" t="s">
        <v>59</v>
      </c>
      <c r="B23" s="31" t="s">
        <v>60</v>
      </c>
      <c r="C23" s="32"/>
    </row>
    <row r="24" spans="1:13" x14ac:dyDescent="0.2">
      <c r="A24" s="31" t="s">
        <v>61</v>
      </c>
      <c r="B24" s="31" t="s">
        <v>62</v>
      </c>
      <c r="C24" s="32"/>
    </row>
    <row r="25" spans="1:13" x14ac:dyDescent="0.2">
      <c r="A25" s="31" t="s">
        <v>63</v>
      </c>
      <c r="B25" s="31" t="s">
        <v>64</v>
      </c>
      <c r="C25" s="32"/>
    </row>
    <row r="26" spans="1:13" x14ac:dyDescent="0.2">
      <c r="A26" s="31" t="s">
        <v>65</v>
      </c>
      <c r="B26" s="31" t="s">
        <v>66</v>
      </c>
      <c r="C26" s="32"/>
    </row>
    <row r="32" spans="1:13" x14ac:dyDescent="0.2">
      <c r="M32" s="42"/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2020-04-30T14:10:41Z</dcterms:modified>
</cp:coreProperties>
</file>