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4" r:id="rId1"/>
    <sheet name="Лист2" sheetId="1" r:id="rId2"/>
    <sheet name="Лист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5" l="1"/>
  <c r="K35" i="1"/>
  <c r="K34" i="1"/>
  <c r="I35" i="1"/>
  <c r="I34" i="1"/>
  <c r="C36" i="5" l="1"/>
  <c r="C37" i="5"/>
  <c r="D36" i="5" s="1"/>
  <c r="H27" i="5"/>
  <c r="J27" i="5"/>
  <c r="H28" i="1"/>
  <c r="J28" i="1"/>
  <c r="J4" i="4" l="1"/>
  <c r="M35" i="5"/>
  <c r="M36" i="5" s="1"/>
  <c r="M37" i="5" l="1"/>
  <c r="J33" i="5"/>
  <c r="J32" i="5"/>
  <c r="G38" i="5"/>
  <c r="G37" i="5"/>
  <c r="G36" i="5"/>
  <c r="G35" i="5"/>
  <c r="G34" i="5"/>
  <c r="G33" i="5"/>
  <c r="G32" i="5"/>
  <c r="E32" i="5"/>
  <c r="B33" i="5"/>
  <c r="B32" i="5"/>
  <c r="L3" i="5"/>
  <c r="L2" i="5"/>
  <c r="J21" i="5"/>
  <c r="J22" i="5"/>
  <c r="J23" i="5"/>
  <c r="J24" i="5"/>
  <c r="J25" i="5"/>
  <c r="J26" i="5"/>
  <c r="H26" i="5"/>
  <c r="H21" i="5"/>
  <c r="H22" i="5"/>
  <c r="H23" i="5"/>
  <c r="H24" i="5"/>
  <c r="H25" i="5"/>
  <c r="J20" i="5"/>
  <c r="H20" i="5"/>
  <c r="J19" i="5"/>
  <c r="H19" i="5"/>
  <c r="J18" i="5"/>
  <c r="H18" i="5"/>
  <c r="J17" i="5"/>
  <c r="H17" i="5"/>
  <c r="J16" i="5"/>
  <c r="H16" i="5"/>
  <c r="J15" i="5"/>
  <c r="H15" i="5"/>
  <c r="J14" i="5"/>
  <c r="H14" i="5"/>
  <c r="J13" i="5"/>
  <c r="H13" i="5"/>
  <c r="J12" i="5"/>
  <c r="H12" i="5"/>
  <c r="J11" i="5"/>
  <c r="H11" i="5"/>
  <c r="J10" i="5"/>
  <c r="H10" i="5"/>
  <c r="J9" i="5"/>
  <c r="H9" i="5"/>
  <c r="J8" i="5"/>
  <c r="H8" i="5"/>
  <c r="J7" i="5"/>
  <c r="H7" i="5"/>
  <c r="J6" i="5"/>
  <c r="H6" i="5"/>
  <c r="J5" i="5"/>
  <c r="H5" i="5"/>
  <c r="J4" i="5"/>
  <c r="H4" i="5"/>
  <c r="F40" i="1"/>
  <c r="F39" i="1"/>
  <c r="F38" i="1"/>
  <c r="F37" i="1"/>
  <c r="F36" i="1"/>
  <c r="D38" i="1"/>
  <c r="D37" i="1"/>
  <c r="D36" i="1"/>
  <c r="A37" i="1"/>
  <c r="A36" i="1"/>
  <c r="E32" i="1"/>
  <c r="B33" i="1"/>
  <c r="B32" i="1"/>
  <c r="L3" i="1"/>
  <c r="L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B33" i="4"/>
  <c r="E32" i="4"/>
  <c r="B32" i="4"/>
  <c r="J28" i="4"/>
  <c r="H28" i="4"/>
  <c r="J27" i="4"/>
  <c r="H27" i="4"/>
  <c r="J26" i="4"/>
  <c r="H26" i="4"/>
  <c r="J25" i="4"/>
  <c r="H25" i="4"/>
  <c r="J24" i="4"/>
  <c r="H24" i="4"/>
  <c r="J23" i="4"/>
  <c r="H23" i="4"/>
  <c r="J22" i="4"/>
  <c r="H22" i="4"/>
  <c r="J21" i="4"/>
  <c r="H21" i="4"/>
  <c r="J20" i="4"/>
  <c r="H20" i="4"/>
  <c r="J19" i="4"/>
  <c r="H19" i="4"/>
  <c r="J18" i="4"/>
  <c r="H18" i="4"/>
  <c r="J17" i="4"/>
  <c r="H17" i="4"/>
  <c r="J16" i="4"/>
  <c r="H16" i="4"/>
  <c r="J15" i="4"/>
  <c r="H15" i="4"/>
  <c r="J14" i="4"/>
  <c r="H14" i="4"/>
  <c r="J13" i="4"/>
  <c r="H13" i="4"/>
  <c r="J12" i="4"/>
  <c r="H12" i="4"/>
  <c r="J11" i="4"/>
  <c r="H11" i="4"/>
  <c r="J10" i="4"/>
  <c r="H10" i="4"/>
  <c r="J9" i="4"/>
  <c r="H9" i="4"/>
  <c r="J8" i="4"/>
  <c r="H8" i="4"/>
  <c r="J7" i="4"/>
  <c r="H7" i="4"/>
  <c r="J6" i="4"/>
  <c r="H6" i="4"/>
  <c r="J5" i="4"/>
  <c r="L2" i="4" s="1"/>
  <c r="H5" i="4"/>
  <c r="L3" i="4" s="1"/>
  <c r="H4" i="4"/>
  <c r="H5" i="1"/>
  <c r="H6" i="1"/>
  <c r="H7" i="1"/>
  <c r="H8" i="1"/>
  <c r="H9" i="1"/>
  <c r="H10" i="1"/>
  <c r="H11" i="1"/>
  <c r="H12" i="1"/>
  <c r="H13" i="1"/>
  <c r="H14" i="1"/>
  <c r="H4" i="1"/>
  <c r="J5" i="1"/>
  <c r="J6" i="1"/>
  <c r="J7" i="1"/>
  <c r="J8" i="1"/>
  <c r="J9" i="1"/>
  <c r="J10" i="1"/>
  <c r="J11" i="1"/>
  <c r="J12" i="1"/>
  <c r="J13" i="1"/>
  <c r="J14" i="1"/>
  <c r="J4" i="1"/>
</calcChain>
</file>

<file path=xl/sharedStrings.xml><?xml version="1.0" encoding="utf-8"?>
<sst xmlns="http://schemas.openxmlformats.org/spreadsheetml/2006/main" count="206" uniqueCount="73">
  <si>
    <t>Вариант - 2</t>
  </si>
  <si>
    <t>Номер выборки</t>
  </si>
  <si>
    <t>Состав жира, % мас.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</si>
  <si>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</si>
  <si>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</si>
  <si>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</si>
  <si>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</si>
  <si>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</si>
  <si>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</si>
  <si>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</si>
  <si>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</si>
  <si>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</si>
  <si>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</si>
  <si>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</si>
  <si>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</si>
  <si>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</si>
  <si>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</si>
  <si>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</si>
  <si>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</si>
  <si>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</si>
  <si>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</si>
  <si>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</si>
  <si>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</si>
  <si>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</si>
  <si>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</si>
  <si>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</si>
  <si>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</si>
  <si>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</si>
  <si>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</si>
  <si>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</si>
  <si>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</si>
  <si>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</si>
  <si>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</si>
  <si>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</si>
  <si>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</si>
  <si>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</si>
  <si>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</si>
  <si>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</si>
  <si>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</si>
  <si>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</si>
  <si>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</si>
  <si>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</si>
  <si>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</si>
  <si>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</si>
  <si>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</si>
  <si>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</si>
  <si>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</si>
  <si>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</si>
  <si>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</si>
  <si>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</si>
  <si>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</si>
  <si>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</si>
  <si>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</si>
  <si>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X--</t>
  </si>
  <si>
    <t>R-</t>
  </si>
  <si>
    <t>А2 = 0,729</t>
  </si>
  <si>
    <t>UCL</t>
  </si>
  <si>
    <t>LCL</t>
  </si>
  <si>
    <t>CL</t>
  </si>
  <si>
    <t>D4=2,282</t>
  </si>
  <si>
    <t>1. Для действ процессов</t>
  </si>
  <si>
    <t>Для R</t>
  </si>
  <si>
    <t>Для X</t>
  </si>
  <si>
    <t>Ср</t>
  </si>
  <si>
    <t>Тв-Тн</t>
  </si>
  <si>
    <t>Ср*6омега</t>
  </si>
  <si>
    <t>верхнее</t>
  </si>
  <si>
    <t>нижнее</t>
  </si>
  <si>
    <t>Тн-Тв</t>
  </si>
  <si>
    <t>нанести на диаграмму</t>
  </si>
  <si>
    <t>это просто +- к среднему Х</t>
  </si>
  <si>
    <t>Допуск</t>
  </si>
  <si>
    <t xml:space="preserve">сигма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</si>
</sst>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6" xfId="0" applyFont="1" applyBorder="1"/>
    <xf numFmtId="2" fontId="1" fillId="0" borderId="7" xfId="0" applyNumberFormat="1" applyFont="1" applyBorder="1"/>
    <xf numFmtId="0" fontId="1" fillId="0" borderId="8" xfId="0" applyFont="1" applyBorder="1"/>
    <xf numFmtId="2" fontId="1" fillId="0" borderId="9" xfId="0" applyNumberFormat="1" applyFont="1" applyBorder="1"/>
    <xf numFmtId="0" fontId="1" fillId="0" borderId="10" xfId="0" applyFont="1" applyBorder="1"/>
    <xf numFmtId="2" fontId="1" fillId="0" borderId="11" xfId="0" applyNumberFormat="1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1" xfId="0" applyFont="1" applyBorder="1"/>
    <xf numFmtId="0" fontId="2" fillId="0" borderId="0" xfId="0" applyFont="1"/>
    <xf numFmtId="0" fontId="1" fillId="0" borderId="0" xfId="0" applyFont="1" applyBorder="1"/>
    <xf numFmtId="2" fontId="1" fillId="0" borderId="0" xfId="0" applyNumberFormat="1" applyFont="1" applyBorder="1"/>
    <xf numFmtId="0" fontId="0" fillId="0" borderId="0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2" fillId="0" borderId="9" xfId="0" applyNumberFormat="1" applyFont="1" applyBorder="1"/>
    <xf numFmtId="0" fontId="2" fillId="0" borderId="10" xfId="0" applyFont="1" applyBorder="1"/>
    <xf numFmtId="0" fontId="2" fillId="0" borderId="11" xfId="0" applyFont="1" applyBorder="1"/>
    <xf numFmtId="2" fontId="1" fillId="0" borderId="0" xfId="0" applyNumberFormat="1" applyFont="1" applyAlignment="1"/>
    <xf numFmtId="0" fontId="1" fillId="0" borderId="13" xfId="0" applyFont="1" applyBorder="1"/>
    <xf numFmtId="0" fontId="1" fillId="0" borderId="0" xfId="0" applyFont="1" applyAlignment="1"/>
    <xf numFmtId="0" fontId="2" fillId="0" borderId="9" xfId="0" applyFont="1" applyBorder="1"/>
    <xf numFmtId="2" fontId="2" fillId="0" borderId="7" xfId="0" applyNumberFormat="1" applyFont="1" applyBorder="1"/>
    <xf numFmtId="164" fontId="1" fillId="0" borderId="0" xfId="0" applyNumberFormat="1" applyFont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Лист1!$J$4:$J$28</c:f>
              <c:numCache>
                <c:formatCode>0.00</c:formatCode>
                <c:ptCount val="25"/>
                <c:pt idx="0">
                  <c:v>35.9</c:v>
                </c:pt>
                <c:pt idx="1">
                  <c:v>35.725000000000001</c:v>
                </c:pt>
                <c:pt idx="2">
                  <c:v>36.450000000000003</c:v>
                </c:pt>
                <c:pt idx="3">
                  <c:v>33.875</c:v>
                </c:pt>
                <c:pt idx="4">
                  <c:v>37.025000000000006</c:v>
                </c:pt>
                <c:pt idx="5">
                  <c:v>34.85</c:v>
                </c:pt>
                <c:pt idx="6">
                  <c:v>38.474999999999994</c:v>
                </c:pt>
                <c:pt idx="7">
                  <c:v>35.974999999999994</c:v>
                </c:pt>
                <c:pt idx="8">
                  <c:v>34.375</c:v>
                </c:pt>
                <c:pt idx="9">
                  <c:v>36.9</c:v>
                </c:pt>
                <c:pt idx="10">
                  <c:v>35.049999999999997</c:v>
                </c:pt>
                <c:pt idx="11">
                  <c:v>29.05</c:v>
                </c:pt>
                <c:pt idx="12">
                  <c:v>33</c:v>
                </c:pt>
                <c:pt idx="13">
                  <c:v>39.825000000000003</c:v>
                </c:pt>
                <c:pt idx="14">
                  <c:v>34.900000000000006</c:v>
                </c:pt>
                <c:pt idx="15">
                  <c:v>35.325000000000003</c:v>
                </c:pt>
                <c:pt idx="16">
                  <c:v>35.924999999999997</c:v>
                </c:pt>
                <c:pt idx="17">
                  <c:v>32.9</c:v>
                </c:pt>
                <c:pt idx="18">
                  <c:v>29.35</c:v>
                </c:pt>
                <c:pt idx="19">
                  <c:v>34.15</c:v>
                </c:pt>
                <c:pt idx="20">
                  <c:v>35.975000000000001</c:v>
                </c:pt>
                <c:pt idx="21">
                  <c:v>37.675000000000004</c:v>
                </c:pt>
                <c:pt idx="22">
                  <c:v>37.299999999999997</c:v>
                </c:pt>
                <c:pt idx="23">
                  <c:v>38.774999999999999</c:v>
                </c:pt>
                <c:pt idx="24">
                  <c:v>35.975000000000001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F-45D4-AAA7-85321145E071}"/>
            </c:ext>
          </c:extLst>
        </c:ser>
        <c:ser>
          <c:idx val="1"/>
          <c:order val="1"/>
          <c:tx>
            <c:v>UCL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Лист1!$K$4:$K$28</c:f>
              <c:numCache>
                <c:formatCode>General</c:formatCode>
                <c:ptCount val="25"/>
                <c:pt idx="0">
                  <c:v>41.63</c:v>
                </c:pt>
                <c:pt idx="1">
                  <c:v>41.63</c:v>
                </c:pt>
                <c:pt idx="2">
                  <c:v>41.63</c:v>
                </c:pt>
                <c:pt idx="3">
                  <c:v>41.63</c:v>
                </c:pt>
                <c:pt idx="4">
                  <c:v>41.63</c:v>
                </c:pt>
                <c:pt idx="5">
                  <c:v>41.63</c:v>
                </c:pt>
                <c:pt idx="6">
                  <c:v>41.63</c:v>
                </c:pt>
                <c:pt idx="7">
                  <c:v>41.63</c:v>
                </c:pt>
                <c:pt idx="8">
                  <c:v>41.63</c:v>
                </c:pt>
                <c:pt idx="9">
                  <c:v>41.63</c:v>
                </c:pt>
                <c:pt idx="10">
                  <c:v>41.63</c:v>
                </c:pt>
                <c:pt idx="11">
                  <c:v>41.63</c:v>
                </c:pt>
                <c:pt idx="12">
                  <c:v>41.63</c:v>
                </c:pt>
                <c:pt idx="13">
                  <c:v>41.63</c:v>
                </c:pt>
                <c:pt idx="14">
                  <c:v>41.63</c:v>
                </c:pt>
                <c:pt idx="15">
                  <c:v>41.63</c:v>
                </c:pt>
                <c:pt idx="16">
                  <c:v>41.63</c:v>
                </c:pt>
                <c:pt idx="17">
                  <c:v>41.63</c:v>
                </c:pt>
                <c:pt idx="18">
                  <c:v>41.63</c:v>
                </c:pt>
                <c:pt idx="19">
                  <c:v>41.63</c:v>
                </c:pt>
                <c:pt idx="20">
                  <c:v>41.63</c:v>
                </c:pt>
                <c:pt idx="21">
                  <c:v>41.63</c:v>
                </c:pt>
                <c:pt idx="22">
                  <c:v>41.63</c:v>
                </c:pt>
                <c:pt idx="23">
                  <c:v>41.63</c:v>
                </c:pt>
                <c:pt idx="24">
                  <c:v>41.63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F-45D4-AAA7-85321145E071}"/>
            </c:ext>
          </c:extLst>
        </c:ser>
        <c:ser>
          <c:idx val="2"/>
          <c:order val="2"/>
          <c:tx>
            <c:v>LCL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Лист1!$L$4:$L$28</c:f>
              <c:numCache>
                <c:formatCode>General</c:formatCode>
                <c:ptCount val="25"/>
                <c:pt idx="0">
                  <c:v>29.15</c:v>
                </c:pt>
                <c:pt idx="1">
                  <c:v>29.15</c:v>
                </c:pt>
                <c:pt idx="2">
                  <c:v>29.15</c:v>
                </c:pt>
                <c:pt idx="3">
                  <c:v>29.15</c:v>
                </c:pt>
                <c:pt idx="4">
                  <c:v>29.15</c:v>
                </c:pt>
                <c:pt idx="5">
                  <c:v>29.15</c:v>
                </c:pt>
                <c:pt idx="6">
                  <c:v>29.15</c:v>
                </c:pt>
                <c:pt idx="7">
                  <c:v>29.15</c:v>
                </c:pt>
                <c:pt idx="8">
                  <c:v>29.15</c:v>
                </c:pt>
                <c:pt idx="9">
                  <c:v>29.15</c:v>
                </c:pt>
                <c:pt idx="10">
                  <c:v>29.15</c:v>
                </c:pt>
                <c:pt idx="11">
                  <c:v>29.15</c:v>
                </c:pt>
                <c:pt idx="12">
                  <c:v>29.15</c:v>
                </c:pt>
                <c:pt idx="13">
                  <c:v>29.15</c:v>
                </c:pt>
                <c:pt idx="14">
                  <c:v>29.15</c:v>
                </c:pt>
                <c:pt idx="15">
                  <c:v>29.15</c:v>
                </c:pt>
                <c:pt idx="16">
                  <c:v>29.15</c:v>
                </c:pt>
                <c:pt idx="17">
                  <c:v>29.15</c:v>
                </c:pt>
                <c:pt idx="18">
                  <c:v>29.15</c:v>
                </c:pt>
                <c:pt idx="19">
                  <c:v>29.15</c:v>
                </c:pt>
                <c:pt idx="20">
                  <c:v>29.15</c:v>
                </c:pt>
                <c:pt idx="21">
                  <c:v>29.15</c:v>
                </c:pt>
                <c:pt idx="22">
                  <c:v>29.15</c:v>
                </c:pt>
                <c:pt idx="23">
                  <c:v>29.15</c:v>
                </c:pt>
                <c:pt idx="24">
                  <c:v>29.15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F-45D4-AAA7-85321145E071}"/>
            </c:ext>
          </c:extLst>
        </c:ser>
        <c:ser>
          <c:idx val="3"/>
          <c:order val="3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Лист1!$M$4:$M$28</c:f>
              <c:numCache>
                <c:formatCode>General</c:formatCode>
                <c:ptCount val="25"/>
                <c:pt idx="0">
                  <c:v>35.39</c:v>
                </c:pt>
                <c:pt idx="1">
                  <c:v>35.39</c:v>
                </c:pt>
                <c:pt idx="2">
                  <c:v>35.39</c:v>
                </c:pt>
                <c:pt idx="3">
                  <c:v>35.39</c:v>
                </c:pt>
                <c:pt idx="4">
                  <c:v>35.39</c:v>
                </c:pt>
                <c:pt idx="5">
                  <c:v>35.39</c:v>
                </c:pt>
                <c:pt idx="6">
                  <c:v>35.39</c:v>
                </c:pt>
                <c:pt idx="7">
                  <c:v>35.39</c:v>
                </c:pt>
                <c:pt idx="8">
                  <c:v>35.39</c:v>
                </c:pt>
                <c:pt idx="9">
                  <c:v>35.39</c:v>
                </c:pt>
                <c:pt idx="10">
                  <c:v>35.39</c:v>
                </c:pt>
                <c:pt idx="11">
                  <c:v>35.39</c:v>
                </c:pt>
                <c:pt idx="12">
                  <c:v>35.39</c:v>
                </c:pt>
                <c:pt idx="13">
                  <c:v>35.39</c:v>
                </c:pt>
                <c:pt idx="14">
                  <c:v>35.39</c:v>
                </c:pt>
                <c:pt idx="15">
                  <c:v>35.39</c:v>
                </c:pt>
                <c:pt idx="16">
                  <c:v>35.39</c:v>
                </c:pt>
                <c:pt idx="17">
                  <c:v>35.39</c:v>
                </c:pt>
                <c:pt idx="18">
                  <c:v>35.39</c:v>
                </c:pt>
                <c:pt idx="19">
                  <c:v>35.39</c:v>
                </c:pt>
                <c:pt idx="20">
                  <c:v>35.39</c:v>
                </c:pt>
                <c:pt idx="21">
                  <c:v>35.39</c:v>
                </c:pt>
                <c:pt idx="22">
                  <c:v>35.39</c:v>
                </c:pt>
                <c:pt idx="23">
                  <c:v>35.39</c:v>
                </c:pt>
                <c:pt idx="24">
                  <c:v>35.39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F-45D4-AAA7-85321145E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42952"/>
        <c:axId val="565143280"/>
      </c:scatterChart>
      <c:valAx>
        <c:axId val="56514295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выборки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143280"/>
        <c:crosses val="autoZero"/>
        <c:crossBetween val="midCat"/>
      </c:valAx>
      <c:valAx>
        <c:axId val="565143280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Среднее значение для выборки, г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14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Лист1!$G$4:$G$28</c:f>
              <c:strCache>
                <c:ptCount val="25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  <c:pt idx="24">
                  <c:v>R25</c:v>
                </c:pt>
              </c:strCache>
            </c:strRef>
          </c:xVal>
          <c:yVal>
            <c:numRef>
              <c:f>Лист1!$H$4:$H$28</c:f>
              <c:numCache>
                <c:formatCode>General</c:formatCode>
                <c:ptCount val="25"/>
                <c:pt idx="0">
                  <c:v>4.2000000000000028</c:v>
                </c:pt>
                <c:pt idx="1">
                  <c:v>6.8999999999999986</c:v>
                </c:pt>
                <c:pt idx="2">
                  <c:v>4.7000000000000028</c:v>
                </c:pt>
                <c:pt idx="3">
                  <c:v>7.2999999999999972</c:v>
                </c:pt>
                <c:pt idx="4">
                  <c:v>6.8000000000000043</c:v>
                </c:pt>
                <c:pt idx="5">
                  <c:v>6.1999999999999993</c:v>
                </c:pt>
                <c:pt idx="6">
                  <c:v>11.100000000000001</c:v>
                </c:pt>
                <c:pt idx="7">
                  <c:v>5.7000000000000028</c:v>
                </c:pt>
                <c:pt idx="8">
                  <c:v>13.8</c:v>
                </c:pt>
                <c:pt idx="9">
                  <c:v>9.8999999999999986</c:v>
                </c:pt>
                <c:pt idx="10">
                  <c:v>3.5</c:v>
                </c:pt>
                <c:pt idx="11">
                  <c:v>3.5</c:v>
                </c:pt>
                <c:pt idx="12">
                  <c:v>11.200000000000003</c:v>
                </c:pt>
                <c:pt idx="13">
                  <c:v>16.5</c:v>
                </c:pt>
                <c:pt idx="14">
                  <c:v>5.6999999999999957</c:v>
                </c:pt>
                <c:pt idx="15">
                  <c:v>10.799999999999997</c:v>
                </c:pt>
                <c:pt idx="16">
                  <c:v>16.699999999999996</c:v>
                </c:pt>
                <c:pt idx="17">
                  <c:v>11.900000000000002</c:v>
                </c:pt>
                <c:pt idx="18">
                  <c:v>5.7000000000000028</c:v>
                </c:pt>
                <c:pt idx="19">
                  <c:v>3</c:v>
                </c:pt>
                <c:pt idx="20">
                  <c:v>7.3000000000000043</c:v>
                </c:pt>
                <c:pt idx="21">
                  <c:v>10.599999999999994</c:v>
                </c:pt>
                <c:pt idx="22">
                  <c:v>16.899999999999999</c:v>
                </c:pt>
                <c:pt idx="23">
                  <c:v>8.6000000000000014</c:v>
                </c:pt>
                <c:pt idx="24">
                  <c:v>5.3999999999999986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E-4767-B541-40DBA88D8345}"/>
            </c:ext>
          </c:extLst>
        </c:ser>
        <c:ser>
          <c:idx val="1"/>
          <c:order val="1"/>
          <c:tx>
            <c:v>UCL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Лист1!$O$4:$O$28</c:f>
              <c:numCache>
                <c:formatCode>General</c:formatCode>
                <c:ptCount val="25"/>
                <c:pt idx="0">
                  <c:v>19.53</c:v>
                </c:pt>
                <c:pt idx="1">
                  <c:v>19.53</c:v>
                </c:pt>
                <c:pt idx="2">
                  <c:v>19.53</c:v>
                </c:pt>
                <c:pt idx="3">
                  <c:v>19.53</c:v>
                </c:pt>
                <c:pt idx="4">
                  <c:v>19.53</c:v>
                </c:pt>
                <c:pt idx="5">
                  <c:v>19.53</c:v>
                </c:pt>
                <c:pt idx="6">
                  <c:v>19.53</c:v>
                </c:pt>
                <c:pt idx="7">
                  <c:v>19.53</c:v>
                </c:pt>
                <c:pt idx="8">
                  <c:v>19.53</c:v>
                </c:pt>
                <c:pt idx="9">
                  <c:v>19.53</c:v>
                </c:pt>
                <c:pt idx="10">
                  <c:v>19.53</c:v>
                </c:pt>
                <c:pt idx="11">
                  <c:v>19.53</c:v>
                </c:pt>
                <c:pt idx="12">
                  <c:v>19.53</c:v>
                </c:pt>
                <c:pt idx="13">
                  <c:v>19.53</c:v>
                </c:pt>
                <c:pt idx="14">
                  <c:v>19.53</c:v>
                </c:pt>
                <c:pt idx="15">
                  <c:v>19.53</c:v>
                </c:pt>
                <c:pt idx="16">
                  <c:v>19.53</c:v>
                </c:pt>
                <c:pt idx="17">
                  <c:v>19.53</c:v>
                </c:pt>
                <c:pt idx="18">
                  <c:v>19.53</c:v>
                </c:pt>
                <c:pt idx="19">
                  <c:v>19.53</c:v>
                </c:pt>
                <c:pt idx="20">
                  <c:v>19.53</c:v>
                </c:pt>
                <c:pt idx="21">
                  <c:v>19.53</c:v>
                </c:pt>
                <c:pt idx="22">
                  <c:v>19.53</c:v>
                </c:pt>
                <c:pt idx="23">
                  <c:v>19.53</c:v>
                </c:pt>
                <c:pt idx="24">
                  <c:v>19.53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E-4767-B541-40DBA88D8345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Лист1!$P$4:$P$28</c:f>
              <c:numCache>
                <c:formatCode>General</c:formatCode>
                <c:ptCount val="25"/>
                <c:pt idx="0">
                  <c:v>8.56</c:v>
                </c:pt>
                <c:pt idx="1">
                  <c:v>8.56</c:v>
                </c:pt>
                <c:pt idx="2">
                  <c:v>8.56</c:v>
                </c:pt>
                <c:pt idx="3">
                  <c:v>8.56</c:v>
                </c:pt>
                <c:pt idx="4">
                  <c:v>8.56</c:v>
                </c:pt>
                <c:pt idx="5">
                  <c:v>8.56</c:v>
                </c:pt>
                <c:pt idx="6">
                  <c:v>8.56</c:v>
                </c:pt>
                <c:pt idx="7">
                  <c:v>8.56</c:v>
                </c:pt>
                <c:pt idx="8">
                  <c:v>8.56</c:v>
                </c:pt>
                <c:pt idx="9">
                  <c:v>8.56</c:v>
                </c:pt>
                <c:pt idx="10">
                  <c:v>8.56</c:v>
                </c:pt>
                <c:pt idx="11">
                  <c:v>8.56</c:v>
                </c:pt>
                <c:pt idx="12">
                  <c:v>8.56</c:v>
                </c:pt>
                <c:pt idx="13">
                  <c:v>8.56</c:v>
                </c:pt>
                <c:pt idx="14">
                  <c:v>8.56</c:v>
                </c:pt>
                <c:pt idx="15">
                  <c:v>8.56</c:v>
                </c:pt>
                <c:pt idx="16">
                  <c:v>8.56</c:v>
                </c:pt>
                <c:pt idx="17">
                  <c:v>8.56</c:v>
                </c:pt>
                <c:pt idx="18">
                  <c:v>8.56</c:v>
                </c:pt>
                <c:pt idx="19">
                  <c:v>8.56</c:v>
                </c:pt>
                <c:pt idx="20">
                  <c:v>8.56</c:v>
                </c:pt>
                <c:pt idx="21">
                  <c:v>8.56</c:v>
                </c:pt>
                <c:pt idx="22">
                  <c:v>8.56</c:v>
                </c:pt>
                <c:pt idx="23">
                  <c:v>8.56</c:v>
                </c:pt>
                <c:pt idx="24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DE-4767-B541-40DBA88D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68088"/>
        <c:axId val="500766448"/>
      </c:scatterChart>
      <c:valAx>
        <c:axId val="50076808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Номер выборки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766448"/>
        <c:crosses val="autoZero"/>
        <c:crossBetween val="midCat"/>
      </c:valAx>
      <c:valAx>
        <c:axId val="500766448"/>
        <c:scaling>
          <c:orientation val="minMax"/>
          <c:max val="2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Размах</a:t>
                </a:r>
                <a:r>
                  <a:rPr lang="ru-RU" sz="1200" baseline="0"/>
                  <a:t> выборки, г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76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Лист2!$J$4:$J$28</c:f>
              <c:numCache>
                <c:formatCode>0.00</c:formatCode>
                <c:ptCount val="25"/>
                <c:pt idx="0">
                  <c:v>35.9</c:v>
                </c:pt>
                <c:pt idx="1">
                  <c:v>35.725000000000001</c:v>
                </c:pt>
                <c:pt idx="2">
                  <c:v>36.450000000000003</c:v>
                </c:pt>
                <c:pt idx="3">
                  <c:v>33.875</c:v>
                </c:pt>
                <c:pt idx="4">
                  <c:v>37.025000000000006</c:v>
                </c:pt>
                <c:pt idx="5">
                  <c:v>34.85</c:v>
                </c:pt>
                <c:pt idx="6">
                  <c:v>38.474999999999994</c:v>
                </c:pt>
                <c:pt idx="7">
                  <c:v>35.974999999999994</c:v>
                </c:pt>
                <c:pt idx="8">
                  <c:v>34.375</c:v>
                </c:pt>
                <c:pt idx="9">
                  <c:v>36.9</c:v>
                </c:pt>
                <c:pt idx="10">
                  <c:v>35.049999999999997</c:v>
                </c:pt>
                <c:pt idx="11">
                  <c:v>33</c:v>
                </c:pt>
                <c:pt idx="12">
                  <c:v>39.825000000000003</c:v>
                </c:pt>
                <c:pt idx="13">
                  <c:v>34.900000000000006</c:v>
                </c:pt>
                <c:pt idx="14">
                  <c:v>35.325000000000003</c:v>
                </c:pt>
                <c:pt idx="15">
                  <c:v>35.924999999999997</c:v>
                </c:pt>
                <c:pt idx="16">
                  <c:v>32.9</c:v>
                </c:pt>
                <c:pt idx="17">
                  <c:v>29.35</c:v>
                </c:pt>
                <c:pt idx="18">
                  <c:v>34.15</c:v>
                </c:pt>
                <c:pt idx="19">
                  <c:v>35.975000000000001</c:v>
                </c:pt>
                <c:pt idx="20">
                  <c:v>37.675000000000004</c:v>
                </c:pt>
                <c:pt idx="21">
                  <c:v>37.299999999999997</c:v>
                </c:pt>
                <c:pt idx="22">
                  <c:v>38.774999999999999</c:v>
                </c:pt>
                <c:pt idx="23">
                  <c:v>35.975000000000001</c:v>
                </c:pt>
                <c:pt idx="24">
                  <c:v>855.67499999999984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D-42DD-80B2-E21BC75415E2}"/>
            </c:ext>
          </c:extLst>
        </c:ser>
        <c:ser>
          <c:idx val="1"/>
          <c:order val="1"/>
          <c:tx>
            <c:v>UCL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Лист2!$K$4:$K$28</c:f>
              <c:numCache>
                <c:formatCode>General</c:formatCode>
                <c:ptCount val="25"/>
                <c:pt idx="0">
                  <c:v>42.04</c:v>
                </c:pt>
                <c:pt idx="1">
                  <c:v>42.04</c:v>
                </c:pt>
                <c:pt idx="2">
                  <c:v>42.04</c:v>
                </c:pt>
                <c:pt idx="3">
                  <c:v>42.04</c:v>
                </c:pt>
                <c:pt idx="4">
                  <c:v>42.04</c:v>
                </c:pt>
                <c:pt idx="5">
                  <c:v>42.04</c:v>
                </c:pt>
                <c:pt idx="6">
                  <c:v>42.04</c:v>
                </c:pt>
                <c:pt idx="7">
                  <c:v>42.04</c:v>
                </c:pt>
                <c:pt idx="8">
                  <c:v>42.04</c:v>
                </c:pt>
                <c:pt idx="9">
                  <c:v>42.04</c:v>
                </c:pt>
                <c:pt idx="10">
                  <c:v>42.04</c:v>
                </c:pt>
                <c:pt idx="11">
                  <c:v>42.04</c:v>
                </c:pt>
                <c:pt idx="12">
                  <c:v>42.04</c:v>
                </c:pt>
                <c:pt idx="13">
                  <c:v>42.04</c:v>
                </c:pt>
                <c:pt idx="14">
                  <c:v>42.04</c:v>
                </c:pt>
                <c:pt idx="15">
                  <c:v>42.04</c:v>
                </c:pt>
                <c:pt idx="16">
                  <c:v>42.04</c:v>
                </c:pt>
                <c:pt idx="17">
                  <c:v>42.04</c:v>
                </c:pt>
                <c:pt idx="18">
                  <c:v>42.04</c:v>
                </c:pt>
                <c:pt idx="19">
                  <c:v>42.04</c:v>
                </c:pt>
                <c:pt idx="20">
                  <c:v>42.04</c:v>
                </c:pt>
                <c:pt idx="21">
                  <c:v>42.04</c:v>
                </c:pt>
                <c:pt idx="22">
                  <c:v>42.04</c:v>
                </c:pt>
                <c:pt idx="23">
                  <c:v>42.04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9D-42DD-80B2-E21BC75415E2}"/>
            </c:ext>
          </c:extLst>
        </c:ser>
        <c:ser>
          <c:idx val="2"/>
          <c:order val="2"/>
          <c:tx>
            <c:v>LCL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Лист2!$L$4:$L$28</c:f>
              <c:numCache>
                <c:formatCode>General</c:formatCode>
                <c:ptCount val="25"/>
                <c:pt idx="0">
                  <c:v>29.26</c:v>
                </c:pt>
                <c:pt idx="1">
                  <c:v>29.26</c:v>
                </c:pt>
                <c:pt idx="2">
                  <c:v>29.26</c:v>
                </c:pt>
                <c:pt idx="3">
                  <c:v>29.26</c:v>
                </c:pt>
                <c:pt idx="4">
                  <c:v>29.26</c:v>
                </c:pt>
                <c:pt idx="5">
                  <c:v>29.26</c:v>
                </c:pt>
                <c:pt idx="6">
                  <c:v>29.26</c:v>
                </c:pt>
                <c:pt idx="7">
                  <c:v>29.26</c:v>
                </c:pt>
                <c:pt idx="8">
                  <c:v>29.26</c:v>
                </c:pt>
                <c:pt idx="9">
                  <c:v>29.26</c:v>
                </c:pt>
                <c:pt idx="10">
                  <c:v>29.26</c:v>
                </c:pt>
                <c:pt idx="11">
                  <c:v>29.26</c:v>
                </c:pt>
                <c:pt idx="12">
                  <c:v>29.26</c:v>
                </c:pt>
                <c:pt idx="13">
                  <c:v>29.26</c:v>
                </c:pt>
                <c:pt idx="14">
                  <c:v>29.26</c:v>
                </c:pt>
                <c:pt idx="15">
                  <c:v>29.26</c:v>
                </c:pt>
                <c:pt idx="16">
                  <c:v>29.26</c:v>
                </c:pt>
                <c:pt idx="17">
                  <c:v>29.26</c:v>
                </c:pt>
                <c:pt idx="18">
                  <c:v>29.26</c:v>
                </c:pt>
                <c:pt idx="19">
                  <c:v>29.26</c:v>
                </c:pt>
                <c:pt idx="20">
                  <c:v>29.26</c:v>
                </c:pt>
                <c:pt idx="21">
                  <c:v>29.26</c:v>
                </c:pt>
                <c:pt idx="22">
                  <c:v>29.26</c:v>
                </c:pt>
                <c:pt idx="23">
                  <c:v>29.26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9D-42DD-80B2-E21BC75415E2}"/>
            </c:ext>
          </c:extLst>
        </c:ser>
        <c:ser>
          <c:idx val="3"/>
          <c:order val="3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Лист2!$M$4:$M$28</c:f>
              <c:numCache>
                <c:formatCode>General</c:formatCode>
                <c:ptCount val="25"/>
                <c:pt idx="0">
                  <c:v>35.65</c:v>
                </c:pt>
                <c:pt idx="1">
                  <c:v>35.65</c:v>
                </c:pt>
                <c:pt idx="2">
                  <c:v>35.65</c:v>
                </c:pt>
                <c:pt idx="3">
                  <c:v>35.65</c:v>
                </c:pt>
                <c:pt idx="4">
                  <c:v>35.65</c:v>
                </c:pt>
                <c:pt idx="5">
                  <c:v>35.65</c:v>
                </c:pt>
                <c:pt idx="6">
                  <c:v>35.65</c:v>
                </c:pt>
                <c:pt idx="7">
                  <c:v>35.65</c:v>
                </c:pt>
                <c:pt idx="8">
                  <c:v>35.65</c:v>
                </c:pt>
                <c:pt idx="9">
                  <c:v>35.65</c:v>
                </c:pt>
                <c:pt idx="10">
                  <c:v>35.65</c:v>
                </c:pt>
                <c:pt idx="11">
                  <c:v>35.65</c:v>
                </c:pt>
                <c:pt idx="12">
                  <c:v>35.65</c:v>
                </c:pt>
                <c:pt idx="13">
                  <c:v>35.65</c:v>
                </c:pt>
                <c:pt idx="14">
                  <c:v>35.65</c:v>
                </c:pt>
                <c:pt idx="15">
                  <c:v>35.65</c:v>
                </c:pt>
                <c:pt idx="16">
                  <c:v>35.65</c:v>
                </c:pt>
                <c:pt idx="17">
                  <c:v>35.65</c:v>
                </c:pt>
                <c:pt idx="18">
                  <c:v>35.65</c:v>
                </c:pt>
                <c:pt idx="19">
                  <c:v>35.65</c:v>
                </c:pt>
                <c:pt idx="20">
                  <c:v>35.65</c:v>
                </c:pt>
                <c:pt idx="21">
                  <c:v>35.65</c:v>
                </c:pt>
                <c:pt idx="22">
                  <c:v>35.65</c:v>
                </c:pt>
                <c:pt idx="23">
                  <c:v>35.65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9D-42DD-80B2-E21BC75415E2}"/>
            </c:ext>
          </c:extLst>
        </c:ser>
        <c:ser>
          <c:idx val="4"/>
          <c:order val="4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yVal>
            <c:numRef>
              <c:f>Лист2!$G$43:$G$67</c:f>
              <c:numCache>
                <c:formatCode>0.00</c:formatCode>
                <c:ptCount val="25"/>
                <c:pt idx="0">
                  <c:v>39.909999999999997</c:v>
                </c:pt>
                <c:pt idx="1">
                  <c:v>39.909999999999997</c:v>
                </c:pt>
                <c:pt idx="2">
                  <c:v>39.909999999999997</c:v>
                </c:pt>
                <c:pt idx="3">
                  <c:v>39.909999999999997</c:v>
                </c:pt>
                <c:pt idx="4">
                  <c:v>39.909999999999997</c:v>
                </c:pt>
                <c:pt idx="5">
                  <c:v>39.909999999999997</c:v>
                </c:pt>
                <c:pt idx="6">
                  <c:v>39.909999999999997</c:v>
                </c:pt>
                <c:pt idx="7">
                  <c:v>39.909999999999997</c:v>
                </c:pt>
                <c:pt idx="8">
                  <c:v>39.909999999999997</c:v>
                </c:pt>
                <c:pt idx="9">
                  <c:v>39.909999999999997</c:v>
                </c:pt>
                <c:pt idx="10">
                  <c:v>39.909999999999997</c:v>
                </c:pt>
                <c:pt idx="11">
                  <c:v>39.909999999999997</c:v>
                </c:pt>
                <c:pt idx="12">
                  <c:v>39.909999999999997</c:v>
                </c:pt>
                <c:pt idx="13">
                  <c:v>39.909999999999997</c:v>
                </c:pt>
                <c:pt idx="14">
                  <c:v>39.909999999999997</c:v>
                </c:pt>
                <c:pt idx="15">
                  <c:v>39.909999999999997</c:v>
                </c:pt>
                <c:pt idx="16">
                  <c:v>39.909999999999997</c:v>
                </c:pt>
                <c:pt idx="17">
                  <c:v>39.909999999999997</c:v>
                </c:pt>
                <c:pt idx="18">
                  <c:v>39.909999999999997</c:v>
                </c:pt>
                <c:pt idx="19">
                  <c:v>39.909999999999997</c:v>
                </c:pt>
                <c:pt idx="20">
                  <c:v>39.909999999999997</c:v>
                </c:pt>
                <c:pt idx="21">
                  <c:v>39.909999999999997</c:v>
                </c:pt>
                <c:pt idx="22">
                  <c:v>39.909999999999997</c:v>
                </c:pt>
                <c:pt idx="23">
                  <c:v>39.909999999999997</c:v>
                </c:pt>
                <c:pt idx="24">
                  <c:v>39.909999999999997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1-4717-B366-BE0B87EFFCFB}"/>
            </c:ext>
          </c:extLst>
        </c:ser>
        <c:ser>
          <c:idx val="5"/>
          <c:order val="5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yVal>
            <c:numRef>
              <c:f>Лист2!$H$43:$H$67</c:f>
              <c:numCache>
                <c:formatCode>0.00</c:formatCode>
                <c:ptCount val="25"/>
                <c:pt idx="0">
                  <c:v>37.78</c:v>
                </c:pt>
                <c:pt idx="1">
                  <c:v>37.78</c:v>
                </c:pt>
                <c:pt idx="2">
                  <c:v>37.78</c:v>
                </c:pt>
                <c:pt idx="3">
                  <c:v>37.78</c:v>
                </c:pt>
                <c:pt idx="4">
                  <c:v>37.78</c:v>
                </c:pt>
                <c:pt idx="5">
                  <c:v>37.78</c:v>
                </c:pt>
                <c:pt idx="6">
                  <c:v>37.78</c:v>
                </c:pt>
                <c:pt idx="7">
                  <c:v>37.78</c:v>
                </c:pt>
                <c:pt idx="8">
                  <c:v>37.78</c:v>
                </c:pt>
                <c:pt idx="9">
                  <c:v>37.78</c:v>
                </c:pt>
                <c:pt idx="10">
                  <c:v>37.78</c:v>
                </c:pt>
                <c:pt idx="11">
                  <c:v>37.78</c:v>
                </c:pt>
                <c:pt idx="12">
                  <c:v>37.78</c:v>
                </c:pt>
                <c:pt idx="13">
                  <c:v>37.78</c:v>
                </c:pt>
                <c:pt idx="14">
                  <c:v>37.78</c:v>
                </c:pt>
                <c:pt idx="15">
                  <c:v>37.78</c:v>
                </c:pt>
                <c:pt idx="16">
                  <c:v>37.78</c:v>
                </c:pt>
                <c:pt idx="17">
                  <c:v>37.78</c:v>
                </c:pt>
                <c:pt idx="18">
                  <c:v>37.78</c:v>
                </c:pt>
                <c:pt idx="19">
                  <c:v>37.78</c:v>
                </c:pt>
                <c:pt idx="20">
                  <c:v>37.78</c:v>
                </c:pt>
                <c:pt idx="21">
                  <c:v>37.78</c:v>
                </c:pt>
                <c:pt idx="22">
                  <c:v>37.78</c:v>
                </c:pt>
                <c:pt idx="23">
                  <c:v>37.78</c:v>
                </c:pt>
                <c:pt idx="24">
                  <c:v>37.78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1-4717-B366-BE0B87EFFCFB}"/>
            </c:ext>
          </c:extLst>
        </c:ser>
        <c:ser>
          <c:idx val="6"/>
          <c:order val="6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yVal>
            <c:numRef>
              <c:f>Лист2!$I$43:$I$67</c:f>
              <c:numCache>
                <c:formatCode>0.00</c:formatCode>
                <c:ptCount val="25"/>
                <c:pt idx="0">
                  <c:v>33.520000000000003</c:v>
                </c:pt>
                <c:pt idx="1">
                  <c:v>33.520000000000003</c:v>
                </c:pt>
                <c:pt idx="2">
                  <c:v>33.520000000000003</c:v>
                </c:pt>
                <c:pt idx="3">
                  <c:v>33.520000000000003</c:v>
                </c:pt>
                <c:pt idx="4">
                  <c:v>33.520000000000003</c:v>
                </c:pt>
                <c:pt idx="5">
                  <c:v>33.520000000000003</c:v>
                </c:pt>
                <c:pt idx="6">
                  <c:v>33.520000000000003</c:v>
                </c:pt>
                <c:pt idx="7">
                  <c:v>33.520000000000003</c:v>
                </c:pt>
                <c:pt idx="8">
                  <c:v>33.520000000000003</c:v>
                </c:pt>
                <c:pt idx="9">
                  <c:v>33.520000000000003</c:v>
                </c:pt>
                <c:pt idx="10">
                  <c:v>33.520000000000003</c:v>
                </c:pt>
                <c:pt idx="11">
                  <c:v>33.520000000000003</c:v>
                </c:pt>
                <c:pt idx="12">
                  <c:v>33.520000000000003</c:v>
                </c:pt>
                <c:pt idx="13">
                  <c:v>33.520000000000003</c:v>
                </c:pt>
                <c:pt idx="14">
                  <c:v>33.520000000000003</c:v>
                </c:pt>
                <c:pt idx="15">
                  <c:v>33.520000000000003</c:v>
                </c:pt>
                <c:pt idx="16">
                  <c:v>33.520000000000003</c:v>
                </c:pt>
                <c:pt idx="17">
                  <c:v>33.520000000000003</c:v>
                </c:pt>
                <c:pt idx="18">
                  <c:v>33.520000000000003</c:v>
                </c:pt>
                <c:pt idx="19">
                  <c:v>33.520000000000003</c:v>
                </c:pt>
                <c:pt idx="20">
                  <c:v>33.520000000000003</c:v>
                </c:pt>
                <c:pt idx="21">
                  <c:v>33.520000000000003</c:v>
                </c:pt>
                <c:pt idx="22">
                  <c:v>33.520000000000003</c:v>
                </c:pt>
                <c:pt idx="23">
                  <c:v>33.520000000000003</c:v>
                </c:pt>
                <c:pt idx="24">
                  <c:v>33.520000000000003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1-4717-B366-BE0B87EFFCFB}"/>
            </c:ext>
          </c:extLst>
        </c:ser>
        <c:ser>
          <c:idx val="7"/>
          <c:order val="7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yVal>
            <c:numRef>
              <c:f>Лист2!$J$43:$J$67</c:f>
              <c:numCache>
                <c:formatCode>0.00</c:formatCode>
                <c:ptCount val="25"/>
                <c:pt idx="0">
                  <c:v>31.39</c:v>
                </c:pt>
                <c:pt idx="1">
                  <c:v>31.39</c:v>
                </c:pt>
                <c:pt idx="2">
                  <c:v>31.39</c:v>
                </c:pt>
                <c:pt idx="3">
                  <c:v>31.39</c:v>
                </c:pt>
                <c:pt idx="4">
                  <c:v>31.39</c:v>
                </c:pt>
                <c:pt idx="5">
                  <c:v>31.39</c:v>
                </c:pt>
                <c:pt idx="6">
                  <c:v>31.39</c:v>
                </c:pt>
                <c:pt idx="7">
                  <c:v>31.39</c:v>
                </c:pt>
                <c:pt idx="8">
                  <c:v>31.39</c:v>
                </c:pt>
                <c:pt idx="9">
                  <c:v>31.39</c:v>
                </c:pt>
                <c:pt idx="10">
                  <c:v>31.39</c:v>
                </c:pt>
                <c:pt idx="11">
                  <c:v>31.39</c:v>
                </c:pt>
                <c:pt idx="12">
                  <c:v>31.39</c:v>
                </c:pt>
                <c:pt idx="13">
                  <c:v>31.39</c:v>
                </c:pt>
                <c:pt idx="14">
                  <c:v>31.39</c:v>
                </c:pt>
                <c:pt idx="15">
                  <c:v>31.39</c:v>
                </c:pt>
                <c:pt idx="16">
                  <c:v>31.39</c:v>
                </c:pt>
                <c:pt idx="17">
                  <c:v>31.39</c:v>
                </c:pt>
                <c:pt idx="18">
                  <c:v>31.39</c:v>
                </c:pt>
                <c:pt idx="19">
                  <c:v>31.39</c:v>
                </c:pt>
                <c:pt idx="20">
                  <c:v>31.39</c:v>
                </c:pt>
                <c:pt idx="21">
                  <c:v>31.39</c:v>
                </c:pt>
                <c:pt idx="22">
                  <c:v>31.39</c:v>
                </c:pt>
                <c:pt idx="23">
                  <c:v>31.39</c:v>
                </c:pt>
                <c:pt idx="24">
                  <c:v>31.39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51-4717-B366-BE0B87EF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42952"/>
        <c:axId val="565143280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Лист2!$K$43:$K$67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29.26</c:v>
                      </c:pt>
                      <c:pt idx="1">
                        <c:v>29.26</c:v>
                      </c:pt>
                      <c:pt idx="2">
                        <c:v>29.26</c:v>
                      </c:pt>
                      <c:pt idx="3">
                        <c:v>29.26</c:v>
                      </c:pt>
                      <c:pt idx="4">
                        <c:v>29.26</c:v>
                      </c:pt>
                      <c:pt idx="5">
                        <c:v>29.26</c:v>
                      </c:pt>
                      <c:pt idx="6">
                        <c:v>29.26</c:v>
                      </c:pt>
                      <c:pt idx="7">
                        <c:v>29.26</c:v>
                      </c:pt>
                      <c:pt idx="8">
                        <c:v>29.26</c:v>
                      </c:pt>
                      <c:pt idx="9">
                        <c:v>29.26</c:v>
                      </c:pt>
                      <c:pt idx="10">
                        <c:v>29.26</c:v>
                      </c:pt>
                      <c:pt idx="11">
                        <c:v>29.26</c:v>
                      </c:pt>
                      <c:pt idx="12">
                        <c:v>29.26</c:v>
                      </c:pt>
                      <c:pt idx="13">
                        <c:v>29.26</c:v>
                      </c:pt>
                      <c:pt idx="14">
                        <c:v>29.26</c:v>
                      </c:pt>
                      <c:pt idx="15">
                        <c:v>29.26</c:v>
                      </c:pt>
                      <c:pt idx="16">
                        <c:v>29.26</c:v>
                      </c:pt>
                      <c:pt idx="17">
                        <c:v>29.26</c:v>
                      </c:pt>
                      <c:pt idx="18">
                        <c:v>29.26</c:v>
                      </c:pt>
                      <c:pt idx="19">
                        <c:v>29.26</c:v>
                      </c:pt>
                      <c:pt idx="20">
                        <c:v>29.26</c:v>
                      </c:pt>
                      <c:pt idx="21">
                        <c:v>29.26</c:v>
                      </c:pt>
                      <c:pt idx="22">
                        <c:v>29.26</c:v>
                      </c:pt>
                      <c:pt idx="23">
                        <c:v>29.26</c:v>
                      </c:pt>
                      <c:pt idx="24">
                        <c:v>29.26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451-4717-B366-BE0B87EFFCFB}"/>
                  </c:ext>
                </c:extLst>
              </c15:ser>
            </c15:filteredScatterSeries>
          </c:ext>
        </c:extLst>
      </c:scatterChart>
      <c:valAx>
        <c:axId val="565142952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выборки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143280"/>
        <c:crosses val="autoZero"/>
        <c:crossBetween val="midCat"/>
      </c:valAx>
      <c:valAx>
        <c:axId val="565143280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Среднее значение для выборки, г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14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Лист2!$G$4:$G$28</c:f>
              <c:strCache>
                <c:ptCount val="24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  <c:pt idx="9">
                  <c:v>R10</c:v>
                </c:pt>
                <c:pt idx="10">
                  <c:v>R11</c:v>
                </c:pt>
                <c:pt idx="11">
                  <c:v>R12</c:v>
                </c:pt>
                <c:pt idx="12">
                  <c:v>R13</c:v>
                </c:pt>
                <c:pt idx="13">
                  <c:v>R14</c:v>
                </c:pt>
                <c:pt idx="14">
                  <c:v>R15</c:v>
                </c:pt>
                <c:pt idx="15">
                  <c:v>R16</c:v>
                </c:pt>
                <c:pt idx="16">
                  <c:v>R17</c:v>
                </c:pt>
                <c:pt idx="17">
                  <c:v>R18</c:v>
                </c:pt>
                <c:pt idx="18">
                  <c:v>R19</c:v>
                </c:pt>
                <c:pt idx="19">
                  <c:v>R20</c:v>
                </c:pt>
                <c:pt idx="20">
                  <c:v>R21</c:v>
                </c:pt>
                <c:pt idx="21">
                  <c:v>R22</c:v>
                </c:pt>
                <c:pt idx="22">
                  <c:v>R23</c:v>
                </c:pt>
                <c:pt idx="23">
                  <c:v>R24</c:v>
                </c:pt>
              </c:strCache>
            </c:strRef>
          </c:xVal>
          <c:yVal>
            <c:numRef>
              <c:f>Лист2!$H$4:$H$28</c:f>
              <c:numCache>
                <c:formatCode>General</c:formatCode>
                <c:ptCount val="25"/>
                <c:pt idx="0">
                  <c:v>4.2000000000000028</c:v>
                </c:pt>
                <c:pt idx="1">
                  <c:v>6.8999999999999986</c:v>
                </c:pt>
                <c:pt idx="2">
                  <c:v>4.7000000000000028</c:v>
                </c:pt>
                <c:pt idx="3">
                  <c:v>7.2999999999999972</c:v>
                </c:pt>
                <c:pt idx="4">
                  <c:v>6.8000000000000043</c:v>
                </c:pt>
                <c:pt idx="5">
                  <c:v>6.1999999999999993</c:v>
                </c:pt>
                <c:pt idx="6">
                  <c:v>11.100000000000001</c:v>
                </c:pt>
                <c:pt idx="7">
                  <c:v>5.7000000000000028</c:v>
                </c:pt>
                <c:pt idx="8">
                  <c:v>13.8</c:v>
                </c:pt>
                <c:pt idx="9">
                  <c:v>9.8999999999999986</c:v>
                </c:pt>
                <c:pt idx="10">
                  <c:v>3.5</c:v>
                </c:pt>
                <c:pt idx="11">
                  <c:v>11.200000000000003</c:v>
                </c:pt>
                <c:pt idx="12">
                  <c:v>16.5</c:v>
                </c:pt>
                <c:pt idx="13">
                  <c:v>5.6999999999999957</c:v>
                </c:pt>
                <c:pt idx="14">
                  <c:v>10.799999999999997</c:v>
                </c:pt>
                <c:pt idx="15">
                  <c:v>16.699999999999996</c:v>
                </c:pt>
                <c:pt idx="16">
                  <c:v>11.900000000000002</c:v>
                </c:pt>
                <c:pt idx="17">
                  <c:v>5.7000000000000028</c:v>
                </c:pt>
                <c:pt idx="18">
                  <c:v>3</c:v>
                </c:pt>
                <c:pt idx="19">
                  <c:v>7.3000000000000043</c:v>
                </c:pt>
                <c:pt idx="20">
                  <c:v>10.599999999999994</c:v>
                </c:pt>
                <c:pt idx="21">
                  <c:v>16.899999999999999</c:v>
                </c:pt>
                <c:pt idx="22">
                  <c:v>8.6000000000000014</c:v>
                </c:pt>
                <c:pt idx="23">
                  <c:v>5.3999999999999986</c:v>
                </c:pt>
                <c:pt idx="24">
                  <c:v>210.40000000000003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F-4FCC-971A-15D292BD6BB2}"/>
            </c:ext>
          </c:extLst>
        </c:ser>
        <c:ser>
          <c:idx val="1"/>
          <c:order val="1"/>
          <c:tx>
            <c:v>UCL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Лист2!$O$4:$O$28</c:f>
              <c:numCache>
                <c:formatCode>General</c:formatCode>
                <c:ptCount val="25"/>
                <c:pt idx="0">
                  <c:v>19.53</c:v>
                </c:pt>
                <c:pt idx="1">
                  <c:v>19.53</c:v>
                </c:pt>
                <c:pt idx="2">
                  <c:v>19.53</c:v>
                </c:pt>
                <c:pt idx="3">
                  <c:v>19.53</c:v>
                </c:pt>
                <c:pt idx="4">
                  <c:v>19.53</c:v>
                </c:pt>
                <c:pt idx="5">
                  <c:v>19.53</c:v>
                </c:pt>
                <c:pt idx="6">
                  <c:v>19.53</c:v>
                </c:pt>
                <c:pt idx="7">
                  <c:v>19.53</c:v>
                </c:pt>
                <c:pt idx="8">
                  <c:v>19.53</c:v>
                </c:pt>
                <c:pt idx="9">
                  <c:v>19.53</c:v>
                </c:pt>
                <c:pt idx="10">
                  <c:v>19.53</c:v>
                </c:pt>
                <c:pt idx="11">
                  <c:v>19.53</c:v>
                </c:pt>
                <c:pt idx="12">
                  <c:v>19.53</c:v>
                </c:pt>
                <c:pt idx="13">
                  <c:v>19.53</c:v>
                </c:pt>
                <c:pt idx="14">
                  <c:v>19.53</c:v>
                </c:pt>
                <c:pt idx="15">
                  <c:v>19.53</c:v>
                </c:pt>
                <c:pt idx="16">
                  <c:v>19.53</c:v>
                </c:pt>
                <c:pt idx="17">
                  <c:v>19.53</c:v>
                </c:pt>
                <c:pt idx="18">
                  <c:v>19.53</c:v>
                </c:pt>
                <c:pt idx="19">
                  <c:v>19.53</c:v>
                </c:pt>
                <c:pt idx="20">
                  <c:v>19.53</c:v>
                </c:pt>
                <c:pt idx="21">
                  <c:v>19.53</c:v>
                </c:pt>
                <c:pt idx="22">
                  <c:v>19.53</c:v>
                </c:pt>
                <c:pt idx="23">
                  <c:v>19.53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F-4FCC-971A-15D292BD6BB2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Лист2!$P$4:$P$28</c:f>
              <c:numCache>
                <c:formatCode>General</c:formatCode>
                <c:ptCount val="25"/>
                <c:pt idx="0">
                  <c:v>8.77</c:v>
                </c:pt>
                <c:pt idx="1">
                  <c:v>8.77</c:v>
                </c:pt>
                <c:pt idx="2">
                  <c:v>8.77</c:v>
                </c:pt>
                <c:pt idx="3">
                  <c:v>8.77</c:v>
                </c:pt>
                <c:pt idx="4">
                  <c:v>8.77</c:v>
                </c:pt>
                <c:pt idx="5">
                  <c:v>8.77</c:v>
                </c:pt>
                <c:pt idx="6">
                  <c:v>8.77</c:v>
                </c:pt>
                <c:pt idx="7">
                  <c:v>8.77</c:v>
                </c:pt>
                <c:pt idx="8">
                  <c:v>8.77</c:v>
                </c:pt>
                <c:pt idx="9">
                  <c:v>8.77</c:v>
                </c:pt>
                <c:pt idx="10">
                  <c:v>8.77</c:v>
                </c:pt>
                <c:pt idx="11">
                  <c:v>8.77</c:v>
                </c:pt>
                <c:pt idx="12">
                  <c:v>8.77</c:v>
                </c:pt>
                <c:pt idx="13">
                  <c:v>8.77</c:v>
                </c:pt>
                <c:pt idx="14">
                  <c:v>8.77</c:v>
                </c:pt>
                <c:pt idx="15">
                  <c:v>8.77</c:v>
                </c:pt>
                <c:pt idx="16">
                  <c:v>8.77</c:v>
                </c:pt>
                <c:pt idx="17">
                  <c:v>8.77</c:v>
                </c:pt>
                <c:pt idx="18">
                  <c:v>8.77</c:v>
                </c:pt>
                <c:pt idx="19">
                  <c:v>8.77</c:v>
                </c:pt>
                <c:pt idx="20">
                  <c:v>8.77</c:v>
                </c:pt>
                <c:pt idx="21">
                  <c:v>8.77</c:v>
                </c:pt>
                <c:pt idx="22">
                  <c:v>8.77</c:v>
                </c:pt>
                <c:pt idx="23">
                  <c:v>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F-4FCC-971A-15D292BD6BB2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Лист2!$N$43:$N$67</c:f>
              <c:numCache>
                <c:formatCode>0.00</c:formatCode>
                <c:ptCount val="25"/>
                <c:pt idx="0">
                  <c:v>16.27</c:v>
                </c:pt>
                <c:pt idx="1">
                  <c:v>16.27</c:v>
                </c:pt>
                <c:pt idx="2">
                  <c:v>16.27</c:v>
                </c:pt>
                <c:pt idx="3">
                  <c:v>16.27</c:v>
                </c:pt>
                <c:pt idx="4">
                  <c:v>16.27</c:v>
                </c:pt>
                <c:pt idx="5">
                  <c:v>16.27</c:v>
                </c:pt>
                <c:pt idx="6">
                  <c:v>16.27</c:v>
                </c:pt>
                <c:pt idx="7">
                  <c:v>16.27</c:v>
                </c:pt>
                <c:pt idx="8">
                  <c:v>16.27</c:v>
                </c:pt>
                <c:pt idx="9">
                  <c:v>16.27</c:v>
                </c:pt>
                <c:pt idx="10">
                  <c:v>16.27</c:v>
                </c:pt>
                <c:pt idx="11">
                  <c:v>16.27</c:v>
                </c:pt>
                <c:pt idx="12">
                  <c:v>16.27</c:v>
                </c:pt>
                <c:pt idx="13">
                  <c:v>16.27</c:v>
                </c:pt>
                <c:pt idx="14">
                  <c:v>16.27</c:v>
                </c:pt>
                <c:pt idx="15">
                  <c:v>16.27</c:v>
                </c:pt>
                <c:pt idx="16">
                  <c:v>16.27</c:v>
                </c:pt>
                <c:pt idx="17">
                  <c:v>16.27</c:v>
                </c:pt>
                <c:pt idx="18">
                  <c:v>16.27</c:v>
                </c:pt>
                <c:pt idx="19">
                  <c:v>16.27</c:v>
                </c:pt>
                <c:pt idx="20">
                  <c:v>16.27</c:v>
                </c:pt>
                <c:pt idx="21">
                  <c:v>16.27</c:v>
                </c:pt>
                <c:pt idx="22">
                  <c:v>16.27</c:v>
                </c:pt>
                <c:pt idx="23">
                  <c:v>16.27</c:v>
                </c:pt>
                <c:pt idx="24">
                  <c:v>16.27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D-4A3D-AFEB-FAF770450568}"/>
            </c:ext>
          </c:extLst>
        </c:ser>
        <c:ser>
          <c:idx val="4"/>
          <c:order val="4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yVal>
            <c:numRef>
              <c:f>Лист2!$O$43:$O$67</c:f>
              <c:numCache>
                <c:formatCode>0.00</c:formatCode>
                <c:ptCount val="25"/>
                <c:pt idx="0">
                  <c:v>12.52</c:v>
                </c:pt>
                <c:pt idx="1">
                  <c:v>12.52</c:v>
                </c:pt>
                <c:pt idx="2">
                  <c:v>12.52</c:v>
                </c:pt>
                <c:pt idx="3">
                  <c:v>12.52</c:v>
                </c:pt>
                <c:pt idx="4">
                  <c:v>12.52</c:v>
                </c:pt>
                <c:pt idx="5">
                  <c:v>12.52</c:v>
                </c:pt>
                <c:pt idx="6">
                  <c:v>12.52</c:v>
                </c:pt>
                <c:pt idx="7">
                  <c:v>12.52</c:v>
                </c:pt>
                <c:pt idx="8">
                  <c:v>12.52</c:v>
                </c:pt>
                <c:pt idx="9">
                  <c:v>12.52</c:v>
                </c:pt>
                <c:pt idx="10">
                  <c:v>12.52</c:v>
                </c:pt>
                <c:pt idx="11">
                  <c:v>12.52</c:v>
                </c:pt>
                <c:pt idx="12">
                  <c:v>12.52</c:v>
                </c:pt>
                <c:pt idx="13">
                  <c:v>12.52</c:v>
                </c:pt>
                <c:pt idx="14">
                  <c:v>12.52</c:v>
                </c:pt>
                <c:pt idx="15">
                  <c:v>12.52</c:v>
                </c:pt>
                <c:pt idx="16">
                  <c:v>12.52</c:v>
                </c:pt>
                <c:pt idx="17">
                  <c:v>12.52</c:v>
                </c:pt>
                <c:pt idx="18">
                  <c:v>12.52</c:v>
                </c:pt>
                <c:pt idx="19">
                  <c:v>12.52</c:v>
                </c:pt>
                <c:pt idx="20">
                  <c:v>12.52</c:v>
                </c:pt>
                <c:pt idx="21">
                  <c:v>12.52</c:v>
                </c:pt>
                <c:pt idx="22">
                  <c:v>12.52</c:v>
                </c:pt>
                <c:pt idx="23">
                  <c:v>12.52</c:v>
                </c:pt>
                <c:pt idx="24">
                  <c:v>12.52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D-4A3D-AFEB-FAF770450568}"/>
            </c:ext>
          </c:extLst>
        </c:ser>
        <c:ser>
          <c:idx val="5"/>
          <c:order val="5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yVal>
            <c:numRef>
              <c:f>Лист2!$P$43:$P$67</c:f>
              <c:numCache>
                <c:formatCode>0.00</c:formatCode>
                <c:ptCount val="25"/>
                <c:pt idx="0">
                  <c:v>5.0199999999999996</c:v>
                </c:pt>
                <c:pt idx="1">
                  <c:v>5.0199999999999996</c:v>
                </c:pt>
                <c:pt idx="2">
                  <c:v>5.0199999999999996</c:v>
                </c:pt>
                <c:pt idx="3">
                  <c:v>5.0199999999999996</c:v>
                </c:pt>
                <c:pt idx="4">
                  <c:v>5.0199999999999996</c:v>
                </c:pt>
                <c:pt idx="5">
                  <c:v>5.0199999999999996</c:v>
                </c:pt>
                <c:pt idx="6">
                  <c:v>5.0199999999999996</c:v>
                </c:pt>
                <c:pt idx="7">
                  <c:v>5.0199999999999996</c:v>
                </c:pt>
                <c:pt idx="8">
                  <c:v>5.0199999999999996</c:v>
                </c:pt>
                <c:pt idx="9">
                  <c:v>5.0199999999999996</c:v>
                </c:pt>
                <c:pt idx="10">
                  <c:v>5.0199999999999996</c:v>
                </c:pt>
                <c:pt idx="11">
                  <c:v>5.0199999999999996</c:v>
                </c:pt>
                <c:pt idx="12">
                  <c:v>5.0199999999999996</c:v>
                </c:pt>
                <c:pt idx="13">
                  <c:v>5.0199999999999996</c:v>
                </c:pt>
                <c:pt idx="14">
                  <c:v>5.0199999999999996</c:v>
                </c:pt>
                <c:pt idx="15">
                  <c:v>5.0199999999999996</c:v>
                </c:pt>
                <c:pt idx="16">
                  <c:v>5.0199999999999996</c:v>
                </c:pt>
                <c:pt idx="17">
                  <c:v>5.0199999999999996</c:v>
                </c:pt>
                <c:pt idx="18">
                  <c:v>5.0199999999999996</c:v>
                </c:pt>
                <c:pt idx="19">
                  <c:v>5.0199999999999996</c:v>
                </c:pt>
                <c:pt idx="20">
                  <c:v>5.0199999999999996</c:v>
                </c:pt>
                <c:pt idx="21">
                  <c:v>5.0199999999999996</c:v>
                </c:pt>
                <c:pt idx="22">
                  <c:v>5.0199999999999996</c:v>
                </c:pt>
                <c:pt idx="23">
                  <c:v>5.0199999999999996</c:v>
                </c:pt>
                <c:pt idx="24">
                  <c:v>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FD-4A3D-AFEB-FAF770450568}"/>
            </c:ext>
          </c:extLst>
        </c:ser>
        <c:ser>
          <c:idx val="6"/>
          <c:order val="6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yVal>
            <c:numRef>
              <c:f>Лист2!$Q$43:$Q$67</c:f>
              <c:numCache>
                <c:formatCode>0.00</c:formatCode>
                <c:ptCount val="25"/>
                <c:pt idx="0">
                  <c:v>1.27</c:v>
                </c:pt>
                <c:pt idx="1">
                  <c:v>1.27</c:v>
                </c:pt>
                <c:pt idx="2">
                  <c:v>1.27</c:v>
                </c:pt>
                <c:pt idx="3">
                  <c:v>1.27</c:v>
                </c:pt>
                <c:pt idx="4">
                  <c:v>1.27</c:v>
                </c:pt>
                <c:pt idx="5">
                  <c:v>1.27</c:v>
                </c:pt>
                <c:pt idx="6">
                  <c:v>1.27</c:v>
                </c:pt>
                <c:pt idx="7">
                  <c:v>1.27</c:v>
                </c:pt>
                <c:pt idx="8">
                  <c:v>1.27</c:v>
                </c:pt>
                <c:pt idx="9">
                  <c:v>1.27</c:v>
                </c:pt>
                <c:pt idx="10">
                  <c:v>1.27</c:v>
                </c:pt>
                <c:pt idx="11">
                  <c:v>1.27</c:v>
                </c:pt>
                <c:pt idx="12">
                  <c:v>1.27</c:v>
                </c:pt>
                <c:pt idx="13">
                  <c:v>1.27</c:v>
                </c:pt>
                <c:pt idx="14">
                  <c:v>1.27</c:v>
                </c:pt>
                <c:pt idx="15">
                  <c:v>1.27</c:v>
                </c:pt>
                <c:pt idx="16">
                  <c:v>1.27</c:v>
                </c:pt>
                <c:pt idx="17">
                  <c:v>1.27</c:v>
                </c:pt>
                <c:pt idx="18">
                  <c:v>1.27</c:v>
                </c:pt>
                <c:pt idx="19">
                  <c:v>1.27</c:v>
                </c:pt>
                <c:pt idx="20">
                  <c:v>1.27</c:v>
                </c:pt>
                <c:pt idx="21">
                  <c:v>1.27</c:v>
                </c:pt>
                <c:pt idx="22">
                  <c:v>1.27</c:v>
                </c:pt>
                <c:pt idx="23">
                  <c:v>1.27</c:v>
                </c:pt>
                <c:pt idx="24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FD-4A3D-AFEB-FAF77045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68088"/>
        <c:axId val="500766448"/>
      </c:scatterChart>
      <c:valAx>
        <c:axId val="50076808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Номер выборки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766448"/>
        <c:crosses val="autoZero"/>
        <c:crossBetween val="midCat"/>
      </c:valAx>
      <c:valAx>
        <c:axId val="500766448"/>
        <c:scaling>
          <c:orientation val="minMax"/>
          <c:max val="2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Размах</a:t>
                </a:r>
                <a:r>
                  <a:rPr lang="ru-RU" sz="1200" baseline="0"/>
                  <a:t> выборки, г</a:t>
                </a:r>
                <a:endParaRPr lang="ru-RU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76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Лист3!$A$4:$A$26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Лист3!$J$4:$J$27</c:f>
              <c:numCache>
                <c:formatCode>0.00</c:formatCode>
                <c:ptCount val="24"/>
                <c:pt idx="0">
                  <c:v>35.9</c:v>
                </c:pt>
                <c:pt idx="1">
                  <c:v>35.725000000000001</c:v>
                </c:pt>
                <c:pt idx="2">
                  <c:v>36.450000000000003</c:v>
                </c:pt>
                <c:pt idx="3">
                  <c:v>33.875</c:v>
                </c:pt>
                <c:pt idx="4">
                  <c:v>37.025000000000006</c:v>
                </c:pt>
                <c:pt idx="5">
                  <c:v>34.85</c:v>
                </c:pt>
                <c:pt idx="6">
                  <c:v>38.474999999999994</c:v>
                </c:pt>
                <c:pt idx="7">
                  <c:v>35.974999999999994</c:v>
                </c:pt>
                <c:pt idx="8">
                  <c:v>34.375</c:v>
                </c:pt>
                <c:pt idx="9">
                  <c:v>36.9</c:v>
                </c:pt>
                <c:pt idx="10">
                  <c:v>35.049999999999997</c:v>
                </c:pt>
                <c:pt idx="11">
                  <c:v>33</c:v>
                </c:pt>
                <c:pt idx="12">
                  <c:v>39.825000000000003</c:v>
                </c:pt>
                <c:pt idx="13">
                  <c:v>34.900000000000006</c:v>
                </c:pt>
                <c:pt idx="14">
                  <c:v>35.325000000000003</c:v>
                </c:pt>
                <c:pt idx="15">
                  <c:v>35.924999999999997</c:v>
                </c:pt>
                <c:pt idx="16">
                  <c:v>32.9</c:v>
                </c:pt>
                <c:pt idx="17">
                  <c:v>34.15</c:v>
                </c:pt>
                <c:pt idx="18">
                  <c:v>35.975000000000001</c:v>
                </c:pt>
                <c:pt idx="19">
                  <c:v>37.675000000000004</c:v>
                </c:pt>
                <c:pt idx="20">
                  <c:v>37.299999999999997</c:v>
                </c:pt>
                <c:pt idx="21">
                  <c:v>38.774999999999999</c:v>
                </c:pt>
                <c:pt idx="22">
                  <c:v>35.975000000000001</c:v>
                </c:pt>
                <c:pt idx="23">
                  <c:v>826.32499999999982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4-4369-BE9A-7D52105BE184}"/>
            </c:ext>
          </c:extLst>
        </c:ser>
        <c:ser>
          <c:idx val="1"/>
          <c:order val="1"/>
          <c:tx>
            <c:v>UCL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Лист3!$K$4:$K$27</c:f>
              <c:numCache>
                <c:formatCode>General</c:formatCode>
                <c:ptCount val="24"/>
                <c:pt idx="0">
                  <c:v>42.42</c:v>
                </c:pt>
                <c:pt idx="1">
                  <c:v>42.42</c:v>
                </c:pt>
                <c:pt idx="2">
                  <c:v>42.42</c:v>
                </c:pt>
                <c:pt idx="3">
                  <c:v>42.42</c:v>
                </c:pt>
                <c:pt idx="4">
                  <c:v>42.42</c:v>
                </c:pt>
                <c:pt idx="5">
                  <c:v>42.42</c:v>
                </c:pt>
                <c:pt idx="6">
                  <c:v>42.42</c:v>
                </c:pt>
                <c:pt idx="7">
                  <c:v>42.42</c:v>
                </c:pt>
                <c:pt idx="8">
                  <c:v>42.42</c:v>
                </c:pt>
                <c:pt idx="9">
                  <c:v>42.42</c:v>
                </c:pt>
                <c:pt idx="10">
                  <c:v>42.42</c:v>
                </c:pt>
                <c:pt idx="11">
                  <c:v>42.42</c:v>
                </c:pt>
                <c:pt idx="12">
                  <c:v>42.42</c:v>
                </c:pt>
                <c:pt idx="13">
                  <c:v>42.42</c:v>
                </c:pt>
                <c:pt idx="14">
                  <c:v>42.42</c:v>
                </c:pt>
                <c:pt idx="15">
                  <c:v>42.42</c:v>
                </c:pt>
                <c:pt idx="16">
                  <c:v>42.42</c:v>
                </c:pt>
                <c:pt idx="17">
                  <c:v>42.42</c:v>
                </c:pt>
                <c:pt idx="18">
                  <c:v>42.42</c:v>
                </c:pt>
                <c:pt idx="19">
                  <c:v>42.42</c:v>
                </c:pt>
                <c:pt idx="20">
                  <c:v>42.42</c:v>
                </c:pt>
                <c:pt idx="21">
                  <c:v>42.42</c:v>
                </c:pt>
                <c:pt idx="22">
                  <c:v>42.42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4-4369-BE9A-7D52105BE184}"/>
            </c:ext>
          </c:extLst>
        </c:ser>
        <c:ser>
          <c:idx val="2"/>
          <c:order val="2"/>
          <c:tx>
            <c:v>LCL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Лист3!$L$4:$L$27</c:f>
              <c:numCache>
                <c:formatCode>General</c:formatCode>
                <c:ptCount val="24"/>
                <c:pt idx="0">
                  <c:v>29.44</c:v>
                </c:pt>
                <c:pt idx="1">
                  <c:v>29.44</c:v>
                </c:pt>
                <c:pt idx="2">
                  <c:v>29.44</c:v>
                </c:pt>
                <c:pt idx="3">
                  <c:v>29.44</c:v>
                </c:pt>
                <c:pt idx="4">
                  <c:v>29.44</c:v>
                </c:pt>
                <c:pt idx="5">
                  <c:v>29.44</c:v>
                </c:pt>
                <c:pt idx="6">
                  <c:v>29.44</c:v>
                </c:pt>
                <c:pt idx="7">
                  <c:v>29.44</c:v>
                </c:pt>
                <c:pt idx="8">
                  <c:v>29.44</c:v>
                </c:pt>
                <c:pt idx="9">
                  <c:v>29.44</c:v>
                </c:pt>
                <c:pt idx="10">
                  <c:v>29.44</c:v>
                </c:pt>
                <c:pt idx="11">
                  <c:v>29.44</c:v>
                </c:pt>
                <c:pt idx="12">
                  <c:v>29.44</c:v>
                </c:pt>
                <c:pt idx="13">
                  <c:v>29.44</c:v>
                </c:pt>
                <c:pt idx="14">
                  <c:v>29.44</c:v>
                </c:pt>
                <c:pt idx="15">
                  <c:v>29.44</c:v>
                </c:pt>
                <c:pt idx="16">
                  <c:v>29.44</c:v>
                </c:pt>
                <c:pt idx="17">
                  <c:v>29.44</c:v>
                </c:pt>
                <c:pt idx="18">
                  <c:v>29.44</c:v>
                </c:pt>
                <c:pt idx="19">
                  <c:v>29.44</c:v>
                </c:pt>
                <c:pt idx="20">
                  <c:v>29.44</c:v>
                </c:pt>
                <c:pt idx="21">
                  <c:v>29.44</c:v>
                </c:pt>
                <c:pt idx="22">
                  <c:v>29.44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4-4369-BE9A-7D52105BE184}"/>
            </c:ext>
          </c:extLst>
        </c:ser>
        <c:ser>
          <c:idx val="3"/>
          <c:order val="3"/>
          <c:tx>
            <c:v>CL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Лист3!$M$4:$M$27</c:f>
              <c:numCache>
                <c:formatCode>General</c:formatCode>
                <c:ptCount val="24"/>
                <c:pt idx="0">
                  <c:v>35.93</c:v>
                </c:pt>
                <c:pt idx="1">
                  <c:v>35.93</c:v>
                </c:pt>
                <c:pt idx="2">
                  <c:v>35.93</c:v>
                </c:pt>
                <c:pt idx="3">
                  <c:v>35.93</c:v>
                </c:pt>
                <c:pt idx="4">
                  <c:v>35.93</c:v>
                </c:pt>
                <c:pt idx="5">
                  <c:v>35.93</c:v>
                </c:pt>
                <c:pt idx="6">
                  <c:v>35.93</c:v>
                </c:pt>
                <c:pt idx="7">
                  <c:v>35.93</c:v>
                </c:pt>
                <c:pt idx="8">
                  <c:v>35.93</c:v>
                </c:pt>
                <c:pt idx="9">
                  <c:v>35.93</c:v>
                </c:pt>
                <c:pt idx="10">
                  <c:v>35.93</c:v>
                </c:pt>
                <c:pt idx="11">
                  <c:v>35.93</c:v>
                </c:pt>
                <c:pt idx="12">
                  <c:v>35.93</c:v>
                </c:pt>
                <c:pt idx="13">
                  <c:v>35.93</c:v>
                </c:pt>
                <c:pt idx="14">
                  <c:v>35.93</c:v>
                </c:pt>
                <c:pt idx="15">
                  <c:v>35.93</c:v>
                </c:pt>
                <c:pt idx="16">
                  <c:v>35.93</c:v>
                </c:pt>
                <c:pt idx="17">
                  <c:v>35.93</c:v>
                </c:pt>
                <c:pt idx="18">
                  <c:v>35.93</c:v>
                </c:pt>
                <c:pt idx="19">
                  <c:v>35.93</c:v>
                </c:pt>
                <c:pt idx="20">
                  <c:v>35.93</c:v>
                </c:pt>
                <c:pt idx="21">
                  <c:v>35.93</c:v>
                </c:pt>
                <c:pt idx="22">
                  <c:v>35.93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A4-4369-BE9A-7D52105BE184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Лист3!$A$41:$A$65</c:f>
              <c:numCache>
                <c:formatCode>General</c:formatCode>
                <c:ptCount val="25"/>
                <c:pt idx="0">
                  <c:v>40.25</c:v>
                </c:pt>
                <c:pt idx="1">
                  <c:v>40.25</c:v>
                </c:pt>
                <c:pt idx="2">
                  <c:v>40.25</c:v>
                </c:pt>
                <c:pt idx="3">
                  <c:v>40.25</c:v>
                </c:pt>
                <c:pt idx="4">
                  <c:v>40.25</c:v>
                </c:pt>
                <c:pt idx="5">
                  <c:v>40.25</c:v>
                </c:pt>
                <c:pt idx="6">
                  <c:v>40.25</c:v>
                </c:pt>
                <c:pt idx="7">
                  <c:v>40.25</c:v>
                </c:pt>
                <c:pt idx="8">
                  <c:v>40.25</c:v>
                </c:pt>
                <c:pt idx="9">
                  <c:v>40.25</c:v>
                </c:pt>
                <c:pt idx="10">
                  <c:v>40.25</c:v>
                </c:pt>
                <c:pt idx="11">
                  <c:v>40.25</c:v>
                </c:pt>
                <c:pt idx="12">
                  <c:v>40.25</c:v>
                </c:pt>
                <c:pt idx="13">
                  <c:v>40.25</c:v>
                </c:pt>
                <c:pt idx="14">
                  <c:v>40.25</c:v>
                </c:pt>
                <c:pt idx="15">
                  <c:v>40.25</c:v>
                </c:pt>
                <c:pt idx="16">
                  <c:v>40.25</c:v>
                </c:pt>
                <c:pt idx="17">
                  <c:v>40.25</c:v>
                </c:pt>
                <c:pt idx="18">
                  <c:v>40.25</c:v>
                </c:pt>
                <c:pt idx="19">
                  <c:v>40.25</c:v>
                </c:pt>
                <c:pt idx="20">
                  <c:v>40.25</c:v>
                </c:pt>
                <c:pt idx="21">
                  <c:v>40.25</c:v>
                </c:pt>
                <c:pt idx="22">
                  <c:v>40.25</c:v>
                </c:pt>
                <c:pt idx="23">
                  <c:v>40.25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A4-4369-BE9A-7D52105BE184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Лист3!$B$41:$B$65</c:f>
              <c:numCache>
                <c:formatCode>General</c:formatCode>
                <c:ptCount val="25"/>
                <c:pt idx="0">
                  <c:v>38.090000000000003</c:v>
                </c:pt>
                <c:pt idx="1">
                  <c:v>38.090000000000003</c:v>
                </c:pt>
                <c:pt idx="2">
                  <c:v>38.090000000000003</c:v>
                </c:pt>
                <c:pt idx="3">
                  <c:v>38.090000000000003</c:v>
                </c:pt>
                <c:pt idx="4">
                  <c:v>38.090000000000003</c:v>
                </c:pt>
                <c:pt idx="5">
                  <c:v>38.090000000000003</c:v>
                </c:pt>
                <c:pt idx="6">
                  <c:v>38.090000000000003</c:v>
                </c:pt>
                <c:pt idx="7">
                  <c:v>38.090000000000003</c:v>
                </c:pt>
                <c:pt idx="8">
                  <c:v>38.090000000000003</c:v>
                </c:pt>
                <c:pt idx="9">
                  <c:v>38.090000000000003</c:v>
                </c:pt>
                <c:pt idx="10">
                  <c:v>38.090000000000003</c:v>
                </c:pt>
                <c:pt idx="11">
                  <c:v>38.090000000000003</c:v>
                </c:pt>
                <c:pt idx="12">
                  <c:v>38.090000000000003</c:v>
                </c:pt>
                <c:pt idx="13">
                  <c:v>38.090000000000003</c:v>
                </c:pt>
                <c:pt idx="14">
                  <c:v>38.090000000000003</c:v>
                </c:pt>
                <c:pt idx="15">
                  <c:v>38.090000000000003</c:v>
                </c:pt>
                <c:pt idx="16">
                  <c:v>38.090000000000003</c:v>
                </c:pt>
                <c:pt idx="17">
                  <c:v>38.090000000000003</c:v>
                </c:pt>
                <c:pt idx="18">
                  <c:v>38.090000000000003</c:v>
                </c:pt>
                <c:pt idx="19">
                  <c:v>38.090000000000003</c:v>
                </c:pt>
                <c:pt idx="20">
                  <c:v>38.090000000000003</c:v>
                </c:pt>
                <c:pt idx="21">
                  <c:v>38.090000000000003</c:v>
                </c:pt>
                <c:pt idx="22">
                  <c:v>38.090000000000003</c:v>
                </c:pt>
                <c:pt idx="23">
                  <c:v>38.090000000000003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A4-4369-BE9A-7D52105BE184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Лист3!$C$41:$C$65</c:f>
              <c:numCache>
                <c:formatCode>General</c:formatCode>
                <c:ptCount val="25"/>
                <c:pt idx="0">
                  <c:v>33.76</c:v>
                </c:pt>
                <c:pt idx="1">
                  <c:v>33.76</c:v>
                </c:pt>
                <c:pt idx="2">
                  <c:v>33.76</c:v>
                </c:pt>
                <c:pt idx="3">
                  <c:v>33.76</c:v>
                </c:pt>
                <c:pt idx="4">
                  <c:v>33.76</c:v>
                </c:pt>
                <c:pt idx="5">
                  <c:v>33.76</c:v>
                </c:pt>
                <c:pt idx="6">
                  <c:v>33.76</c:v>
                </c:pt>
                <c:pt idx="7">
                  <c:v>33.76</c:v>
                </c:pt>
                <c:pt idx="8">
                  <c:v>33.76</c:v>
                </c:pt>
                <c:pt idx="9">
                  <c:v>33.76</c:v>
                </c:pt>
                <c:pt idx="10">
                  <c:v>33.76</c:v>
                </c:pt>
                <c:pt idx="11">
                  <c:v>33.76</c:v>
                </c:pt>
                <c:pt idx="12">
                  <c:v>33.76</c:v>
                </c:pt>
                <c:pt idx="13">
                  <c:v>33.76</c:v>
                </c:pt>
                <c:pt idx="14">
                  <c:v>33.76</c:v>
                </c:pt>
                <c:pt idx="15">
                  <c:v>33.76</c:v>
                </c:pt>
                <c:pt idx="16">
                  <c:v>33.76</c:v>
                </c:pt>
                <c:pt idx="17">
                  <c:v>33.76</c:v>
                </c:pt>
                <c:pt idx="18">
                  <c:v>33.76</c:v>
                </c:pt>
                <c:pt idx="19">
                  <c:v>33.76</c:v>
                </c:pt>
                <c:pt idx="20">
                  <c:v>33.76</c:v>
                </c:pt>
                <c:pt idx="21">
                  <c:v>33.76</c:v>
                </c:pt>
                <c:pt idx="22">
                  <c:v>33.76</c:v>
                </c:pt>
                <c:pt idx="23">
                  <c:v>33.76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A4-4369-BE9A-7D52105BE184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Лист3!$D$41:$D$65</c:f>
              <c:numCache>
                <c:formatCode>General</c:formatCode>
                <c:ptCount val="25"/>
                <c:pt idx="0">
                  <c:v>31.6</c:v>
                </c:pt>
                <c:pt idx="1">
                  <c:v>31.6</c:v>
                </c:pt>
                <c:pt idx="2">
                  <c:v>31.6</c:v>
                </c:pt>
                <c:pt idx="3">
                  <c:v>31.6</c:v>
                </c:pt>
                <c:pt idx="4">
                  <c:v>31.6</c:v>
                </c:pt>
                <c:pt idx="5">
                  <c:v>31.6</c:v>
                </c:pt>
                <c:pt idx="6">
                  <c:v>31.6</c:v>
                </c:pt>
                <c:pt idx="7">
                  <c:v>31.6</c:v>
                </c:pt>
                <c:pt idx="8">
                  <c:v>31.6</c:v>
                </c:pt>
                <c:pt idx="9">
                  <c:v>31.6</c:v>
                </c:pt>
                <c:pt idx="10">
                  <c:v>31.6</c:v>
                </c:pt>
                <c:pt idx="11">
                  <c:v>31.6</c:v>
                </c:pt>
                <c:pt idx="12">
                  <c:v>31.6</c:v>
                </c:pt>
                <c:pt idx="13">
                  <c:v>31.6</c:v>
                </c:pt>
                <c:pt idx="14">
                  <c:v>31.6</c:v>
                </c:pt>
                <c:pt idx="15">
                  <c:v>31.6</c:v>
                </c:pt>
                <c:pt idx="16">
                  <c:v>31.6</c:v>
                </c:pt>
                <c:pt idx="17">
                  <c:v>31.6</c:v>
                </c:pt>
                <c:pt idx="18">
                  <c:v>31.6</c:v>
                </c:pt>
                <c:pt idx="19">
                  <c:v>31.6</c:v>
                </c:pt>
                <c:pt idx="20">
                  <c:v>31.6</c:v>
                </c:pt>
                <c:pt idx="21">
                  <c:v>31.6</c:v>
                </c:pt>
                <c:pt idx="22">
                  <c:v>31.6</c:v>
                </c:pt>
                <c:pt idx="23">
                  <c:v>31.6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A4-4369-BE9A-7D52105BE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42952"/>
        <c:axId val="565143280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верхнее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Лист3!$K$41:$K$64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44.56</c:v>
                      </c:pt>
                      <c:pt idx="1">
                        <c:v>44.56</c:v>
                      </c:pt>
                      <c:pt idx="2">
                        <c:v>44.56</c:v>
                      </c:pt>
                      <c:pt idx="3">
                        <c:v>44.56</c:v>
                      </c:pt>
                      <c:pt idx="4">
                        <c:v>44.56</c:v>
                      </c:pt>
                      <c:pt idx="5">
                        <c:v>44.56</c:v>
                      </c:pt>
                      <c:pt idx="6">
                        <c:v>44.56</c:v>
                      </c:pt>
                      <c:pt idx="7">
                        <c:v>44.56</c:v>
                      </c:pt>
                      <c:pt idx="8">
                        <c:v>44.56</c:v>
                      </c:pt>
                      <c:pt idx="9">
                        <c:v>44.56</c:v>
                      </c:pt>
                      <c:pt idx="10">
                        <c:v>44.56</c:v>
                      </c:pt>
                      <c:pt idx="11">
                        <c:v>44.56</c:v>
                      </c:pt>
                      <c:pt idx="12">
                        <c:v>44.56</c:v>
                      </c:pt>
                      <c:pt idx="13">
                        <c:v>44.56</c:v>
                      </c:pt>
                      <c:pt idx="14">
                        <c:v>44.56</c:v>
                      </c:pt>
                      <c:pt idx="15">
                        <c:v>44.56</c:v>
                      </c:pt>
                      <c:pt idx="16">
                        <c:v>44.56</c:v>
                      </c:pt>
                      <c:pt idx="17">
                        <c:v>44.56</c:v>
                      </c:pt>
                      <c:pt idx="18">
                        <c:v>44.56</c:v>
                      </c:pt>
                      <c:pt idx="19">
                        <c:v>44.56</c:v>
                      </c:pt>
                      <c:pt idx="20">
                        <c:v>44.56</c:v>
                      </c:pt>
                      <c:pt idx="21">
                        <c:v>44.56</c:v>
                      </c:pt>
                      <c:pt idx="22">
                        <c:v>44.56</c:v>
                      </c:pt>
                      <c:pt idx="23">
                        <c:v>44.56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22A-474D-B50C-40EB255CDAB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нижнее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Лист3!$L$41:$L$64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27.3</c:v>
                      </c:pt>
                      <c:pt idx="1">
                        <c:v>27.3</c:v>
                      </c:pt>
                      <c:pt idx="2">
                        <c:v>27.3</c:v>
                      </c:pt>
                      <c:pt idx="3">
                        <c:v>27.3</c:v>
                      </c:pt>
                      <c:pt idx="4">
                        <c:v>27.3</c:v>
                      </c:pt>
                      <c:pt idx="5">
                        <c:v>27.3</c:v>
                      </c:pt>
                      <c:pt idx="6">
                        <c:v>27.3</c:v>
                      </c:pt>
                      <c:pt idx="7">
                        <c:v>27.3</c:v>
                      </c:pt>
                      <c:pt idx="8">
                        <c:v>27.3</c:v>
                      </c:pt>
                      <c:pt idx="9">
                        <c:v>27.3</c:v>
                      </c:pt>
                      <c:pt idx="10">
                        <c:v>27.3</c:v>
                      </c:pt>
                      <c:pt idx="11">
                        <c:v>27.3</c:v>
                      </c:pt>
                      <c:pt idx="12">
                        <c:v>27.3</c:v>
                      </c:pt>
                      <c:pt idx="13">
                        <c:v>27.3</c:v>
                      </c:pt>
                      <c:pt idx="14">
                        <c:v>27.3</c:v>
                      </c:pt>
                      <c:pt idx="15">
                        <c:v>27.3</c:v>
                      </c:pt>
                      <c:pt idx="16">
                        <c:v>27.3</c:v>
                      </c:pt>
                      <c:pt idx="17">
                        <c:v>27.3</c:v>
                      </c:pt>
                      <c:pt idx="18">
                        <c:v>27.3</c:v>
                      </c:pt>
                      <c:pt idx="19">
                        <c:v>27.3</c:v>
                      </c:pt>
                      <c:pt idx="20">
                        <c:v>27.3</c:v>
                      </c:pt>
                      <c:pt idx="21">
                        <c:v>27.3</c:v>
                      </c:pt>
                      <c:pt idx="22">
                        <c:v>27.3</c:v>
                      </c:pt>
                      <c:pt idx="23">
                        <c:v>27.3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22A-474D-B50C-40EB255CDABA}"/>
                  </c:ext>
                </c:extLst>
              </c15:ser>
            </c15:filteredScatterSeries>
          </c:ext>
        </c:extLst>
      </c:scatterChart>
      <c:valAx>
        <c:axId val="565142952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выборки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143280"/>
        <c:crosses val="autoZero"/>
        <c:crossBetween val="midCat"/>
      </c:valAx>
      <c:valAx>
        <c:axId val="565143280"/>
        <c:scaling>
          <c:orientation val="minMax"/>
          <c:max val="46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Среднее значение для выборки, г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14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Лист3!$A$4:$A$26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Лист3!$H$4:$H$27</c:f>
              <c:numCache>
                <c:formatCode>General</c:formatCode>
                <c:ptCount val="24"/>
                <c:pt idx="0">
                  <c:v>4.2000000000000028</c:v>
                </c:pt>
                <c:pt idx="1">
                  <c:v>6.8999999999999986</c:v>
                </c:pt>
                <c:pt idx="2">
                  <c:v>4.7000000000000028</c:v>
                </c:pt>
                <c:pt idx="3">
                  <c:v>7.2999999999999972</c:v>
                </c:pt>
                <c:pt idx="4">
                  <c:v>6.8000000000000043</c:v>
                </c:pt>
                <c:pt idx="5">
                  <c:v>6.1999999999999993</c:v>
                </c:pt>
                <c:pt idx="6">
                  <c:v>11.100000000000001</c:v>
                </c:pt>
                <c:pt idx="7">
                  <c:v>5.7000000000000028</c:v>
                </c:pt>
                <c:pt idx="8">
                  <c:v>13.8</c:v>
                </c:pt>
                <c:pt idx="9">
                  <c:v>9.8999999999999986</c:v>
                </c:pt>
                <c:pt idx="10">
                  <c:v>3.5</c:v>
                </c:pt>
                <c:pt idx="11">
                  <c:v>11.200000000000003</c:v>
                </c:pt>
                <c:pt idx="12">
                  <c:v>16.5</c:v>
                </c:pt>
                <c:pt idx="13">
                  <c:v>5.6999999999999957</c:v>
                </c:pt>
                <c:pt idx="14">
                  <c:v>10.799999999999997</c:v>
                </c:pt>
                <c:pt idx="15">
                  <c:v>16.699999999999996</c:v>
                </c:pt>
                <c:pt idx="16">
                  <c:v>11.900000000000002</c:v>
                </c:pt>
                <c:pt idx="17">
                  <c:v>3</c:v>
                </c:pt>
                <c:pt idx="18">
                  <c:v>7.3000000000000043</c:v>
                </c:pt>
                <c:pt idx="19">
                  <c:v>10.599999999999994</c:v>
                </c:pt>
                <c:pt idx="20">
                  <c:v>16.899999999999999</c:v>
                </c:pt>
                <c:pt idx="21">
                  <c:v>8.6000000000000014</c:v>
                </c:pt>
                <c:pt idx="22">
                  <c:v>5.3999999999999986</c:v>
                </c:pt>
                <c:pt idx="23">
                  <c:v>204.70000000000005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F-4483-9538-8C8C8372EBEE}"/>
            </c:ext>
          </c:extLst>
        </c:ser>
        <c:ser>
          <c:idx val="1"/>
          <c:order val="1"/>
          <c:tx>
            <c:v>UCL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Лист3!$O$4:$O$27</c:f>
              <c:numCache>
                <c:formatCode>General</c:formatCode>
                <c:ptCount val="24"/>
                <c:pt idx="0">
                  <c:v>20.309999999999999</c:v>
                </c:pt>
                <c:pt idx="1">
                  <c:v>20.309999999999999</c:v>
                </c:pt>
                <c:pt idx="2">
                  <c:v>20.309999999999999</c:v>
                </c:pt>
                <c:pt idx="3">
                  <c:v>20.309999999999999</c:v>
                </c:pt>
                <c:pt idx="4">
                  <c:v>20.309999999999999</c:v>
                </c:pt>
                <c:pt idx="5">
                  <c:v>20.309999999999999</c:v>
                </c:pt>
                <c:pt idx="6">
                  <c:v>20.309999999999999</c:v>
                </c:pt>
                <c:pt idx="7">
                  <c:v>20.309999999999999</c:v>
                </c:pt>
                <c:pt idx="8">
                  <c:v>20.309999999999999</c:v>
                </c:pt>
                <c:pt idx="9">
                  <c:v>20.309999999999999</c:v>
                </c:pt>
                <c:pt idx="10">
                  <c:v>20.309999999999999</c:v>
                </c:pt>
                <c:pt idx="11">
                  <c:v>20.309999999999999</c:v>
                </c:pt>
                <c:pt idx="12">
                  <c:v>20.309999999999999</c:v>
                </c:pt>
                <c:pt idx="13">
                  <c:v>20.309999999999999</c:v>
                </c:pt>
                <c:pt idx="14">
                  <c:v>20.309999999999999</c:v>
                </c:pt>
                <c:pt idx="15">
                  <c:v>20.309999999999999</c:v>
                </c:pt>
                <c:pt idx="16">
                  <c:v>20.309999999999999</c:v>
                </c:pt>
                <c:pt idx="17">
                  <c:v>20.309999999999999</c:v>
                </c:pt>
                <c:pt idx="18">
                  <c:v>20.309999999999999</c:v>
                </c:pt>
                <c:pt idx="19">
                  <c:v>20.309999999999999</c:v>
                </c:pt>
                <c:pt idx="20">
                  <c:v>20.309999999999999</c:v>
                </c:pt>
                <c:pt idx="21">
                  <c:v>20.309999999999999</c:v>
                </c:pt>
                <c:pt idx="22">
                  <c:v>20.309999999999999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F-4483-9538-8C8C8372EBEE}"/>
            </c:ext>
          </c:extLst>
        </c:ser>
        <c:ser>
          <c:idx val="2"/>
          <c:order val="2"/>
          <c:tx>
            <c:v>CL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Лист3!$P$4:$P$27</c:f>
              <c:numCache>
                <c:formatCode>General</c:formatCode>
                <c:ptCount val="24"/>
                <c:pt idx="0">
                  <c:v>8.9</c:v>
                </c:pt>
                <c:pt idx="1">
                  <c:v>8.9</c:v>
                </c:pt>
                <c:pt idx="2">
                  <c:v>8.9</c:v>
                </c:pt>
                <c:pt idx="3">
                  <c:v>8.9</c:v>
                </c:pt>
                <c:pt idx="4">
                  <c:v>8.9</c:v>
                </c:pt>
                <c:pt idx="5">
                  <c:v>8.9</c:v>
                </c:pt>
                <c:pt idx="6">
                  <c:v>8.9</c:v>
                </c:pt>
                <c:pt idx="7">
                  <c:v>8.9</c:v>
                </c:pt>
                <c:pt idx="8">
                  <c:v>8.9</c:v>
                </c:pt>
                <c:pt idx="9">
                  <c:v>8.9</c:v>
                </c:pt>
                <c:pt idx="10">
                  <c:v>8.9</c:v>
                </c:pt>
                <c:pt idx="11">
                  <c:v>8.9</c:v>
                </c:pt>
                <c:pt idx="12">
                  <c:v>8.9</c:v>
                </c:pt>
                <c:pt idx="13">
                  <c:v>8.9</c:v>
                </c:pt>
                <c:pt idx="14">
                  <c:v>8.9</c:v>
                </c:pt>
                <c:pt idx="15">
                  <c:v>8.9</c:v>
                </c:pt>
                <c:pt idx="16">
                  <c:v>8.9</c:v>
                </c:pt>
                <c:pt idx="17">
                  <c:v>8.9</c:v>
                </c:pt>
                <c:pt idx="18">
                  <c:v>8.9</c:v>
                </c:pt>
                <c:pt idx="19">
                  <c:v>8.9</c:v>
                </c:pt>
                <c:pt idx="20">
                  <c:v>8.9</c:v>
                </c:pt>
                <c:pt idx="21">
                  <c:v>8.9</c:v>
                </c:pt>
                <c:pt idx="22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F-4483-9538-8C8C8372EBEE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Лист3!$F$41:$F$64</c:f>
              <c:numCache>
                <c:formatCode>General</c:formatCode>
                <c:ptCount val="24"/>
                <c:pt idx="0">
                  <c:v>16.510000000000002</c:v>
                </c:pt>
                <c:pt idx="1">
                  <c:v>16.510000000000002</c:v>
                </c:pt>
                <c:pt idx="2">
                  <c:v>16.510000000000002</c:v>
                </c:pt>
                <c:pt idx="3">
                  <c:v>16.510000000000002</c:v>
                </c:pt>
                <c:pt idx="4">
                  <c:v>16.510000000000002</c:v>
                </c:pt>
                <c:pt idx="5">
                  <c:v>16.510000000000002</c:v>
                </c:pt>
                <c:pt idx="6">
                  <c:v>16.510000000000002</c:v>
                </c:pt>
                <c:pt idx="7">
                  <c:v>16.510000000000002</c:v>
                </c:pt>
                <c:pt idx="8">
                  <c:v>16.510000000000002</c:v>
                </c:pt>
                <c:pt idx="9">
                  <c:v>16.510000000000002</c:v>
                </c:pt>
                <c:pt idx="10">
                  <c:v>16.510000000000002</c:v>
                </c:pt>
                <c:pt idx="11">
                  <c:v>16.510000000000002</c:v>
                </c:pt>
                <c:pt idx="12">
                  <c:v>16.510000000000002</c:v>
                </c:pt>
                <c:pt idx="13">
                  <c:v>16.510000000000002</c:v>
                </c:pt>
                <c:pt idx="14">
                  <c:v>16.510000000000002</c:v>
                </c:pt>
                <c:pt idx="15">
                  <c:v>16.510000000000002</c:v>
                </c:pt>
                <c:pt idx="16">
                  <c:v>16.510000000000002</c:v>
                </c:pt>
                <c:pt idx="17">
                  <c:v>16.510000000000002</c:v>
                </c:pt>
                <c:pt idx="18">
                  <c:v>16.510000000000002</c:v>
                </c:pt>
                <c:pt idx="19">
                  <c:v>16.510000000000002</c:v>
                </c:pt>
                <c:pt idx="20">
                  <c:v>16.510000000000002</c:v>
                </c:pt>
                <c:pt idx="21">
                  <c:v>16.510000000000002</c:v>
                </c:pt>
                <c:pt idx="22">
                  <c:v>16.510000000000002</c:v>
                </c:pt>
                <c:pt idx="23">
                  <c:v>16.510000000000002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F-4483-9538-8C8C8372EBEE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Лист3!$G$41:$G$64</c:f>
              <c:numCache>
                <c:formatCode>General</c:formatCode>
                <c:ptCount val="24"/>
                <c:pt idx="0">
                  <c:v>12.7</c:v>
                </c:pt>
                <c:pt idx="1">
                  <c:v>12.7</c:v>
                </c:pt>
                <c:pt idx="2">
                  <c:v>12.7</c:v>
                </c:pt>
                <c:pt idx="3">
                  <c:v>12.7</c:v>
                </c:pt>
                <c:pt idx="4">
                  <c:v>12.7</c:v>
                </c:pt>
                <c:pt idx="5">
                  <c:v>12.7</c:v>
                </c:pt>
                <c:pt idx="6">
                  <c:v>12.7</c:v>
                </c:pt>
                <c:pt idx="7">
                  <c:v>12.7</c:v>
                </c:pt>
                <c:pt idx="8">
                  <c:v>12.7</c:v>
                </c:pt>
                <c:pt idx="9">
                  <c:v>12.7</c:v>
                </c:pt>
                <c:pt idx="10">
                  <c:v>12.7</c:v>
                </c:pt>
                <c:pt idx="11">
                  <c:v>12.7</c:v>
                </c:pt>
                <c:pt idx="12">
                  <c:v>12.7</c:v>
                </c:pt>
                <c:pt idx="13">
                  <c:v>12.7</c:v>
                </c:pt>
                <c:pt idx="14">
                  <c:v>12.7</c:v>
                </c:pt>
                <c:pt idx="15">
                  <c:v>12.7</c:v>
                </c:pt>
                <c:pt idx="16">
                  <c:v>12.7</c:v>
                </c:pt>
                <c:pt idx="17">
                  <c:v>12.7</c:v>
                </c:pt>
                <c:pt idx="18">
                  <c:v>12.7</c:v>
                </c:pt>
                <c:pt idx="19">
                  <c:v>12.7</c:v>
                </c:pt>
                <c:pt idx="20">
                  <c:v>12.7</c:v>
                </c:pt>
                <c:pt idx="21">
                  <c:v>12.7</c:v>
                </c:pt>
                <c:pt idx="22">
                  <c:v>12.7</c:v>
                </c:pt>
                <c:pt idx="23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EF-4483-9538-8C8C8372EBEE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Лист3!$H$41:$H$64</c:f>
              <c:numCache>
                <c:formatCode>General</c:formatCode>
                <c:ptCount val="24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EF-4483-9538-8C8C8372EBEE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Лист3!$I$41:$I$64</c:f>
              <c:numCache>
                <c:formatCode>General</c:formatCode>
                <c:ptCount val="24"/>
                <c:pt idx="0">
                  <c:v>1.29</c:v>
                </c:pt>
                <c:pt idx="1">
                  <c:v>1.29</c:v>
                </c:pt>
                <c:pt idx="2">
                  <c:v>1.29</c:v>
                </c:pt>
                <c:pt idx="3">
                  <c:v>1.29</c:v>
                </c:pt>
                <c:pt idx="4">
                  <c:v>1.29</c:v>
                </c:pt>
                <c:pt idx="5">
                  <c:v>1.29</c:v>
                </c:pt>
                <c:pt idx="6">
                  <c:v>1.29</c:v>
                </c:pt>
                <c:pt idx="7">
                  <c:v>1.29</c:v>
                </c:pt>
                <c:pt idx="8">
                  <c:v>1.29</c:v>
                </c:pt>
                <c:pt idx="9">
                  <c:v>1.29</c:v>
                </c:pt>
                <c:pt idx="10">
                  <c:v>1.29</c:v>
                </c:pt>
                <c:pt idx="11">
                  <c:v>1.29</c:v>
                </c:pt>
                <c:pt idx="12">
                  <c:v>1.29</c:v>
                </c:pt>
                <c:pt idx="13">
                  <c:v>1.29</c:v>
                </c:pt>
                <c:pt idx="14">
                  <c:v>1.29</c:v>
                </c:pt>
                <c:pt idx="15">
                  <c:v>1.29</c:v>
                </c:pt>
                <c:pt idx="16">
                  <c:v>1.29</c:v>
                </c:pt>
                <c:pt idx="17">
                  <c:v>1.29</c:v>
                </c:pt>
                <c:pt idx="18">
                  <c:v>1.29</c:v>
                </c:pt>
                <c:pt idx="19">
                  <c:v>1.29</c:v>
                </c:pt>
                <c:pt idx="20">
                  <c:v>1.29</c:v>
                </c:pt>
                <c:pt idx="21">
                  <c:v>1.29</c:v>
                </c:pt>
                <c:pt idx="22">
                  <c:v>1.29</c:v>
                </c:pt>
                <c:pt idx="23">
                  <c:v>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EF-4483-9538-8C8C8372E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68088"/>
        <c:axId val="500766448"/>
      </c:scatterChart>
      <c:valAx>
        <c:axId val="500768088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Номер выборки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766448"/>
        <c:crosses val="autoZero"/>
        <c:crossBetween val="midCat"/>
      </c:valAx>
      <c:valAx>
        <c:axId val="500766448"/>
        <c:scaling>
          <c:orientation val="minMax"/>
          <c:max val="2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Размах</a:t>
                </a:r>
                <a:r>
                  <a:rPr lang="ru-RU" sz="1200" baseline="0"/>
                  <a:t> выборки, г</a:t>
                </a:r>
                <a:endParaRPr lang="ru-RU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76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11396</xdr:colOff>
      <xdr:row>2</xdr:row>
      <xdr:rowOff>378054</xdr:rowOff>
    </xdr:from>
    <xdr:to>
      <xdr:col>28</xdr:col>
      <xdr:colOff>446315</xdr:colOff>
      <xdr:row>23</xdr:row>
      <xdr:rowOff>54429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598716</xdr:colOff>
      <xdr:row>23</xdr:row>
      <xdr:rowOff>223156</xdr:rowOff>
    </xdr:from>
    <xdr:to>
      <xdr:col>28</xdr:col>
      <xdr:colOff>391886</xdr:colOff>
      <xdr:row>45</xdr:row>
      <xdr:rowOff>141513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512139</xdr:colOff>
      <xdr:row>1</xdr:row>
      <xdr:rowOff>51483</xdr:rowOff>
    </xdr:from>
    <xdr:to>
      <xdr:col>31</xdr:col>
      <xdr:colOff>337458</xdr:colOff>
      <xdr:row>20</xdr:row>
      <xdr:rowOff>65315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566059</xdr:colOff>
      <xdr:row>20</xdr:row>
      <xdr:rowOff>168728</xdr:rowOff>
    </xdr:from>
    <xdr:to>
      <xdr:col>31</xdr:col>
      <xdr:colOff>359229</xdr:colOff>
      <xdr:row>41</xdr:row>
      <xdr:rowOff>185057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23983</xdr:colOff>
      <xdr:row>1</xdr:row>
      <xdr:rowOff>15764</xdr:rowOff>
    </xdr:from>
    <xdr:to>
      <xdr:col>29</xdr:col>
      <xdr:colOff>107156</xdr:colOff>
      <xdr:row>20</xdr:row>
      <xdr:rowOff>29596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18372</xdr:colOff>
      <xdr:row>21</xdr:row>
      <xdr:rowOff>2041</xdr:rowOff>
    </xdr:from>
    <xdr:to>
      <xdr:col>29</xdr:col>
      <xdr:colOff>126767</xdr:colOff>
      <xdr:row>43</xdr:row>
      <xdr:rowOff>126766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zoomScale="70" zoomScaleNormal="70" workbookViewId="0">
      <selection activeCell="J29" sqref="J29"/>
    </sheetView>
  </sheetViews>
  <sheetFormatPr defaultRowHeight="14.4" x14ac:dyDescent="0.3"/>
  <cols>
    <col min="1" max="1" width="14.21875" customWidth="1"/>
    <col min="4" max="4" width="11.77734375" customWidth="1"/>
    <col min="7" max="7" width="8.88671875" customWidth="1"/>
    <col min="8" max="8" width="13.5546875" customWidth="1"/>
    <col min="9" max="9" width="9.33203125" customWidth="1"/>
    <col min="13" max="13" width="8" customWidth="1"/>
  </cols>
  <sheetData>
    <row r="1" spans="1:24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7.6" customHeight="1" x14ac:dyDescent="0.3">
      <c r="A2" s="31" t="s">
        <v>1</v>
      </c>
      <c r="B2" s="33" t="s">
        <v>2</v>
      </c>
      <c r="C2" s="33"/>
      <c r="D2" s="33"/>
      <c r="E2" s="34"/>
      <c r="F2" s="1"/>
      <c r="G2" s="1"/>
      <c r="H2" s="1"/>
      <c r="I2" s="1"/>
      <c r="J2" s="1"/>
      <c r="K2" s="1" t="s">
        <v>53</v>
      </c>
      <c r="L2" s="5">
        <f>SUM(J4:J28)/25</f>
        <v>35.388999999999996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31.2" customHeight="1" x14ac:dyDescent="0.3">
      <c r="A3" s="32"/>
      <c r="B3" s="2" t="s">
        <v>3</v>
      </c>
      <c r="C3" s="2" t="s">
        <v>4</v>
      </c>
      <c r="D3" s="2" t="s">
        <v>5</v>
      </c>
      <c r="E3" s="2" t="s">
        <v>6</v>
      </c>
      <c r="F3" s="1"/>
      <c r="G3" s="1"/>
      <c r="H3" s="1"/>
      <c r="I3" s="1"/>
      <c r="J3" s="1"/>
      <c r="K3" s="1" t="s">
        <v>54</v>
      </c>
      <c r="L3" s="5">
        <f>SUM(H4:H28)/25</f>
        <v>8.5560000000000009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" x14ac:dyDescent="0.3">
      <c r="A4" s="3">
        <v>1</v>
      </c>
      <c r="B4" s="4">
        <v>34.5</v>
      </c>
      <c r="C4" s="4">
        <v>33.9</v>
      </c>
      <c r="D4" s="4">
        <v>38.1</v>
      </c>
      <c r="E4" s="4">
        <v>37.1</v>
      </c>
      <c r="F4" s="1"/>
      <c r="G4" s="6" t="s">
        <v>28</v>
      </c>
      <c r="H4" s="12">
        <f t="shared" ref="H4:H28" si="0">MAX(B4:E4)-MIN(B4:E4)</f>
        <v>4.2000000000000028</v>
      </c>
      <c r="I4" s="6" t="s">
        <v>3</v>
      </c>
      <c r="J4" s="7">
        <f t="shared" ref="J4:J28" si="1">SUM(B4:E4)/4</f>
        <v>35.9</v>
      </c>
      <c r="K4">
        <v>41.63</v>
      </c>
      <c r="L4">
        <v>29.15</v>
      </c>
      <c r="M4">
        <v>35.39</v>
      </c>
      <c r="N4" s="1"/>
      <c r="O4" s="1">
        <v>19.53</v>
      </c>
      <c r="P4" s="1">
        <v>8.56</v>
      </c>
      <c r="Q4" s="1"/>
      <c r="R4" s="1"/>
      <c r="S4" s="1"/>
      <c r="T4" s="1"/>
      <c r="U4" s="1"/>
      <c r="V4" s="1"/>
      <c r="W4" s="1"/>
      <c r="X4" s="1"/>
    </row>
    <row r="5" spans="1:24" ht="18" x14ac:dyDescent="0.3">
      <c r="A5" s="3">
        <v>2</v>
      </c>
      <c r="B5" s="4">
        <v>33.799999999999997</v>
      </c>
      <c r="C5" s="4">
        <v>38.799999999999997</v>
      </c>
      <c r="D5" s="4">
        <v>38.4</v>
      </c>
      <c r="E5" s="4">
        <v>31.9</v>
      </c>
      <c r="F5" s="1"/>
      <c r="G5" s="8" t="s">
        <v>29</v>
      </c>
      <c r="H5" s="13">
        <f t="shared" si="0"/>
        <v>6.8999999999999986</v>
      </c>
      <c r="I5" s="8" t="s">
        <v>4</v>
      </c>
      <c r="J5" s="9">
        <f t="shared" si="1"/>
        <v>35.725000000000001</v>
      </c>
      <c r="K5">
        <v>41.63</v>
      </c>
      <c r="L5">
        <v>29.15</v>
      </c>
      <c r="M5">
        <v>35.39</v>
      </c>
      <c r="N5" s="1"/>
      <c r="O5" s="1">
        <v>19.53</v>
      </c>
      <c r="P5" s="1">
        <v>8.56</v>
      </c>
      <c r="Q5" s="1"/>
      <c r="R5" s="1"/>
      <c r="S5" s="1"/>
      <c r="T5" s="1"/>
      <c r="U5" s="1"/>
      <c r="V5" s="1"/>
      <c r="W5" s="1"/>
      <c r="X5" s="1"/>
    </row>
    <row r="6" spans="1:24" ht="18" x14ac:dyDescent="0.3">
      <c r="A6" s="3">
        <v>3</v>
      </c>
      <c r="B6" s="4">
        <v>37.200000000000003</v>
      </c>
      <c r="C6" s="4">
        <v>33.799999999999997</v>
      </c>
      <c r="D6" s="4">
        <v>36.299999999999997</v>
      </c>
      <c r="E6" s="4">
        <v>38.5</v>
      </c>
      <c r="F6" s="1"/>
      <c r="G6" s="8" t="s">
        <v>30</v>
      </c>
      <c r="H6" s="13">
        <f t="shared" si="0"/>
        <v>4.7000000000000028</v>
      </c>
      <c r="I6" s="8" t="s">
        <v>5</v>
      </c>
      <c r="J6" s="9">
        <f t="shared" si="1"/>
        <v>36.450000000000003</v>
      </c>
      <c r="K6">
        <v>41.63</v>
      </c>
      <c r="L6">
        <v>29.15</v>
      </c>
      <c r="M6">
        <v>35.39</v>
      </c>
      <c r="N6" s="1"/>
      <c r="O6" s="1">
        <v>19.53</v>
      </c>
      <c r="P6" s="1">
        <v>8.56</v>
      </c>
      <c r="Q6" s="1"/>
      <c r="R6" s="1"/>
      <c r="S6" s="1"/>
      <c r="T6" s="1"/>
      <c r="U6" s="1"/>
      <c r="V6" s="1"/>
      <c r="W6" s="1"/>
      <c r="X6" s="1"/>
    </row>
    <row r="7" spans="1:24" ht="18" x14ac:dyDescent="0.3">
      <c r="A7" s="3">
        <v>4</v>
      </c>
      <c r="B7" s="4">
        <v>31.7</v>
      </c>
      <c r="C7" s="4">
        <v>35.299999999999997</v>
      </c>
      <c r="D7" s="4">
        <v>30.6</v>
      </c>
      <c r="E7" s="4">
        <v>37.9</v>
      </c>
      <c r="F7" s="1"/>
      <c r="G7" s="8" t="s">
        <v>31</v>
      </c>
      <c r="H7" s="13">
        <f t="shared" si="0"/>
        <v>7.2999999999999972</v>
      </c>
      <c r="I7" s="8" t="s">
        <v>6</v>
      </c>
      <c r="J7" s="9">
        <f t="shared" si="1"/>
        <v>33.875</v>
      </c>
      <c r="K7">
        <v>41.63</v>
      </c>
      <c r="L7">
        <v>29.15</v>
      </c>
      <c r="M7">
        <v>35.39</v>
      </c>
      <c r="N7" s="1"/>
      <c r="O7" s="1">
        <v>19.53</v>
      </c>
      <c r="P7" s="1">
        <v>8.56</v>
      </c>
      <c r="Q7" s="1"/>
      <c r="R7" s="1"/>
      <c r="S7" s="1"/>
      <c r="T7" s="1"/>
      <c r="U7" s="1"/>
      <c r="V7" s="1"/>
      <c r="W7" s="1"/>
      <c r="X7" s="1"/>
    </row>
    <row r="8" spans="1:24" ht="18" x14ac:dyDescent="0.3">
      <c r="A8" s="3">
        <v>5</v>
      </c>
      <c r="B8" s="4">
        <v>34.700000000000003</v>
      </c>
      <c r="C8" s="4">
        <v>40.6</v>
      </c>
      <c r="D8" s="4">
        <v>33.799999999999997</v>
      </c>
      <c r="E8" s="4">
        <v>39</v>
      </c>
      <c r="F8" s="1"/>
      <c r="G8" s="8" t="s">
        <v>32</v>
      </c>
      <c r="H8" s="13">
        <f t="shared" si="0"/>
        <v>6.8000000000000043</v>
      </c>
      <c r="I8" s="8" t="s">
        <v>7</v>
      </c>
      <c r="J8" s="9">
        <f t="shared" si="1"/>
        <v>37.025000000000006</v>
      </c>
      <c r="K8">
        <v>41.63</v>
      </c>
      <c r="L8">
        <v>29.15</v>
      </c>
      <c r="M8">
        <v>35.39</v>
      </c>
      <c r="N8" s="1"/>
      <c r="O8" s="1">
        <v>19.53</v>
      </c>
      <c r="P8" s="1">
        <v>8.56</v>
      </c>
      <c r="Q8" s="1"/>
      <c r="R8" s="1"/>
      <c r="S8" s="1"/>
      <c r="T8" s="1"/>
      <c r="U8" s="1"/>
      <c r="V8" s="1"/>
      <c r="W8" s="1"/>
      <c r="X8" s="1"/>
    </row>
    <row r="9" spans="1:24" ht="18" x14ac:dyDescent="0.3">
      <c r="A9" s="3">
        <v>6</v>
      </c>
      <c r="B9" s="4">
        <v>37.5</v>
      </c>
      <c r="C9" s="4">
        <v>35.6</v>
      </c>
      <c r="D9" s="4">
        <v>35</v>
      </c>
      <c r="E9" s="4">
        <v>31.3</v>
      </c>
      <c r="F9" s="1"/>
      <c r="G9" s="8" t="s">
        <v>33</v>
      </c>
      <c r="H9" s="13">
        <f t="shared" si="0"/>
        <v>6.1999999999999993</v>
      </c>
      <c r="I9" s="8" t="s">
        <v>8</v>
      </c>
      <c r="J9" s="9">
        <f t="shared" si="1"/>
        <v>34.85</v>
      </c>
      <c r="K9">
        <v>41.63</v>
      </c>
      <c r="L9">
        <v>29.15</v>
      </c>
      <c r="M9">
        <v>35.39</v>
      </c>
      <c r="N9" s="1"/>
      <c r="O9" s="1">
        <v>19.53</v>
      </c>
      <c r="P9" s="1">
        <v>8.56</v>
      </c>
      <c r="Q9" s="1"/>
      <c r="R9" s="1"/>
      <c r="S9" s="1"/>
      <c r="T9" s="1"/>
      <c r="U9" s="1"/>
      <c r="V9" s="1"/>
      <c r="W9" s="1"/>
      <c r="X9" s="1"/>
    </row>
    <row r="10" spans="1:24" ht="18" x14ac:dyDescent="0.3">
      <c r="A10" s="3">
        <v>7</v>
      </c>
      <c r="B10" s="4">
        <v>34.4</v>
      </c>
      <c r="C10" s="4">
        <v>32.799999999999997</v>
      </c>
      <c r="D10" s="4">
        <v>43.9</v>
      </c>
      <c r="E10" s="4">
        <v>42.8</v>
      </c>
      <c r="F10" s="1"/>
      <c r="G10" s="8" t="s">
        <v>34</v>
      </c>
      <c r="H10" s="13">
        <f t="shared" si="0"/>
        <v>11.100000000000001</v>
      </c>
      <c r="I10" s="8" t="s">
        <v>9</v>
      </c>
      <c r="J10" s="9">
        <f t="shared" si="1"/>
        <v>38.474999999999994</v>
      </c>
      <c r="K10">
        <v>41.63</v>
      </c>
      <c r="L10">
        <v>29.15</v>
      </c>
      <c r="M10">
        <v>35.39</v>
      </c>
      <c r="N10" s="1"/>
      <c r="O10" s="1">
        <v>19.53</v>
      </c>
      <c r="P10" s="1">
        <v>8.56</v>
      </c>
      <c r="Q10" s="1"/>
      <c r="R10" s="1"/>
      <c r="S10" s="1"/>
      <c r="T10" s="1"/>
      <c r="U10" s="1"/>
      <c r="V10" s="1"/>
      <c r="W10" s="1"/>
      <c r="X10" s="1"/>
    </row>
    <row r="11" spans="1:24" ht="18" x14ac:dyDescent="0.3">
      <c r="A11" s="3">
        <v>8</v>
      </c>
      <c r="B11" s="4">
        <v>33.5</v>
      </c>
      <c r="C11" s="4">
        <v>36.6</v>
      </c>
      <c r="D11" s="4">
        <v>34.6</v>
      </c>
      <c r="E11" s="4">
        <v>39.200000000000003</v>
      </c>
      <c r="F11" s="1"/>
      <c r="G11" s="8" t="s">
        <v>35</v>
      </c>
      <c r="H11" s="13">
        <f t="shared" si="0"/>
        <v>5.7000000000000028</v>
      </c>
      <c r="I11" s="8" t="s">
        <v>10</v>
      </c>
      <c r="J11" s="9">
        <f t="shared" si="1"/>
        <v>35.974999999999994</v>
      </c>
      <c r="K11">
        <v>41.63</v>
      </c>
      <c r="L11">
        <v>29.15</v>
      </c>
      <c r="M11">
        <v>35.39</v>
      </c>
      <c r="N11" s="1"/>
      <c r="O11" s="1">
        <v>19.53</v>
      </c>
      <c r="P11" s="1">
        <v>8.56</v>
      </c>
      <c r="Q11" s="1"/>
      <c r="R11" s="1"/>
      <c r="S11" s="1"/>
      <c r="T11" s="1"/>
      <c r="U11" s="1"/>
      <c r="V11" s="1"/>
      <c r="W11" s="1"/>
      <c r="X11" s="1"/>
    </row>
    <row r="12" spans="1:24" ht="18" x14ac:dyDescent="0.3">
      <c r="A12" s="3">
        <v>9</v>
      </c>
      <c r="B12" s="4">
        <v>27.7</v>
      </c>
      <c r="C12" s="4">
        <v>41.5</v>
      </c>
      <c r="D12" s="4">
        <v>39.200000000000003</v>
      </c>
      <c r="E12" s="4">
        <v>29.1</v>
      </c>
      <c r="F12" s="1"/>
      <c r="G12" s="8" t="s">
        <v>36</v>
      </c>
      <c r="H12" s="13">
        <f t="shared" si="0"/>
        <v>13.8</v>
      </c>
      <c r="I12" s="8" t="s">
        <v>11</v>
      </c>
      <c r="J12" s="9">
        <f t="shared" si="1"/>
        <v>34.375</v>
      </c>
      <c r="K12">
        <v>41.63</v>
      </c>
      <c r="L12">
        <v>29.15</v>
      </c>
      <c r="M12">
        <v>35.39</v>
      </c>
      <c r="N12" s="1"/>
      <c r="O12" s="1">
        <v>19.53</v>
      </c>
      <c r="P12" s="1">
        <v>8.56</v>
      </c>
      <c r="Q12" s="1"/>
      <c r="R12" s="1"/>
      <c r="S12" s="1"/>
      <c r="T12" s="1"/>
      <c r="U12" s="1"/>
      <c r="V12" s="1"/>
      <c r="W12" s="1"/>
      <c r="X12" s="1"/>
    </row>
    <row r="13" spans="1:24" ht="18" x14ac:dyDescent="0.3">
      <c r="A13" s="3">
        <v>10</v>
      </c>
      <c r="B13" s="4">
        <v>35.9</v>
      </c>
      <c r="C13" s="4">
        <v>33.6</v>
      </c>
      <c r="D13" s="4">
        <v>43.5</v>
      </c>
      <c r="E13" s="4">
        <v>34.6</v>
      </c>
      <c r="F13" s="1"/>
      <c r="G13" s="8" t="s">
        <v>37</v>
      </c>
      <c r="H13" s="13">
        <f t="shared" si="0"/>
        <v>9.8999999999999986</v>
      </c>
      <c r="I13" s="8" t="s">
        <v>12</v>
      </c>
      <c r="J13" s="9">
        <f t="shared" si="1"/>
        <v>36.9</v>
      </c>
      <c r="K13">
        <v>41.63</v>
      </c>
      <c r="L13">
        <v>29.15</v>
      </c>
      <c r="M13">
        <v>35.39</v>
      </c>
      <c r="N13" s="1"/>
      <c r="O13" s="1">
        <v>19.53</v>
      </c>
      <c r="P13" s="1">
        <v>8.56</v>
      </c>
      <c r="Q13" s="1"/>
      <c r="R13" s="1"/>
      <c r="S13" s="1"/>
      <c r="T13" s="1"/>
      <c r="U13" s="1"/>
      <c r="V13" s="1"/>
      <c r="W13" s="1"/>
      <c r="X13" s="1"/>
    </row>
    <row r="14" spans="1:24" ht="18" x14ac:dyDescent="0.3">
      <c r="A14" s="3">
        <v>11</v>
      </c>
      <c r="B14" s="4">
        <v>33.299999999999997</v>
      </c>
      <c r="C14" s="4">
        <v>36.799999999999997</v>
      </c>
      <c r="D14" s="4">
        <v>35.299999999999997</v>
      </c>
      <c r="E14" s="4">
        <v>34.799999999999997</v>
      </c>
      <c r="F14" s="1"/>
      <c r="G14" s="8" t="s">
        <v>38</v>
      </c>
      <c r="H14" s="13">
        <f t="shared" si="0"/>
        <v>3.5</v>
      </c>
      <c r="I14" s="8" t="s">
        <v>13</v>
      </c>
      <c r="J14" s="9">
        <f t="shared" si="1"/>
        <v>35.049999999999997</v>
      </c>
      <c r="K14">
        <v>41.63</v>
      </c>
      <c r="L14">
        <v>29.15</v>
      </c>
      <c r="M14">
        <v>35.39</v>
      </c>
      <c r="N14" s="1"/>
      <c r="O14" s="1">
        <v>19.53</v>
      </c>
      <c r="P14" s="1">
        <v>8.56</v>
      </c>
      <c r="Q14" s="1"/>
      <c r="R14" s="1"/>
      <c r="S14" s="1"/>
      <c r="T14" s="1"/>
      <c r="U14" s="1"/>
      <c r="V14" s="1"/>
      <c r="W14" s="1"/>
      <c r="X14" s="1"/>
    </row>
    <row r="15" spans="1:24" ht="18" x14ac:dyDescent="0.3">
      <c r="A15" s="3">
        <v>12</v>
      </c>
      <c r="B15" s="4">
        <v>28.1</v>
      </c>
      <c r="C15" s="4">
        <v>27.9</v>
      </c>
      <c r="D15" s="4">
        <v>31.4</v>
      </c>
      <c r="E15" s="4">
        <v>28.8</v>
      </c>
      <c r="F15" s="1"/>
      <c r="G15" s="8" t="s">
        <v>39</v>
      </c>
      <c r="H15" s="13">
        <f t="shared" si="0"/>
        <v>3.5</v>
      </c>
      <c r="I15" s="8" t="s">
        <v>14</v>
      </c>
      <c r="J15" s="9">
        <f t="shared" si="1"/>
        <v>29.05</v>
      </c>
      <c r="K15">
        <v>41.63</v>
      </c>
      <c r="L15">
        <v>29.15</v>
      </c>
      <c r="M15">
        <v>35.39</v>
      </c>
      <c r="N15" s="1"/>
      <c r="O15" s="1">
        <v>19.53</v>
      </c>
      <c r="P15" s="1">
        <v>8.56</v>
      </c>
      <c r="Q15" s="1"/>
      <c r="R15" s="1"/>
      <c r="S15" s="1"/>
      <c r="T15" s="1"/>
      <c r="U15" s="1"/>
      <c r="V15" s="1"/>
      <c r="W15" s="1"/>
      <c r="X15" s="1"/>
    </row>
    <row r="16" spans="1:24" ht="18" x14ac:dyDescent="0.3">
      <c r="A16" s="3">
        <v>13</v>
      </c>
      <c r="B16" s="4">
        <v>31.8</v>
      </c>
      <c r="C16" s="4">
        <v>31.2</v>
      </c>
      <c r="D16" s="4">
        <v>40.1</v>
      </c>
      <c r="E16" s="4">
        <v>28.9</v>
      </c>
      <c r="F16" s="1"/>
      <c r="G16" s="8" t="s">
        <v>40</v>
      </c>
      <c r="H16" s="13">
        <f t="shared" si="0"/>
        <v>11.200000000000003</v>
      </c>
      <c r="I16" s="8" t="s">
        <v>15</v>
      </c>
      <c r="J16" s="9">
        <f t="shared" si="1"/>
        <v>33</v>
      </c>
      <c r="K16">
        <v>41.63</v>
      </c>
      <c r="L16">
        <v>29.15</v>
      </c>
      <c r="M16">
        <v>35.39</v>
      </c>
      <c r="N16" s="1"/>
      <c r="O16" s="1">
        <v>19.53</v>
      </c>
      <c r="P16" s="1">
        <v>8.56</v>
      </c>
      <c r="Q16" s="1"/>
      <c r="R16" s="1"/>
      <c r="S16" s="1"/>
      <c r="T16" s="1"/>
      <c r="U16" s="1"/>
      <c r="V16" s="1"/>
      <c r="W16" s="1"/>
      <c r="X16" s="1"/>
    </row>
    <row r="17" spans="1:24" ht="18" x14ac:dyDescent="0.3">
      <c r="A17" s="3">
        <v>14</v>
      </c>
      <c r="B17" s="4">
        <v>31.6</v>
      </c>
      <c r="C17" s="4">
        <v>48.1</v>
      </c>
      <c r="D17" s="4">
        <v>39.4</v>
      </c>
      <c r="E17" s="4">
        <v>40.200000000000003</v>
      </c>
      <c r="F17" s="1"/>
      <c r="G17" s="8" t="s">
        <v>41</v>
      </c>
      <c r="H17" s="13">
        <f t="shared" si="0"/>
        <v>16.5</v>
      </c>
      <c r="I17" s="8" t="s">
        <v>16</v>
      </c>
      <c r="J17" s="9">
        <f t="shared" si="1"/>
        <v>39.825000000000003</v>
      </c>
      <c r="K17">
        <v>41.63</v>
      </c>
      <c r="L17">
        <v>29.15</v>
      </c>
      <c r="M17">
        <v>35.39</v>
      </c>
      <c r="N17" s="1"/>
      <c r="O17" s="1">
        <v>19.53</v>
      </c>
      <c r="P17" s="1">
        <v>8.56</v>
      </c>
      <c r="Q17" s="1"/>
      <c r="R17" s="1"/>
      <c r="S17" s="1"/>
      <c r="T17" s="1"/>
      <c r="U17" s="1"/>
      <c r="V17" s="1"/>
      <c r="W17" s="1"/>
      <c r="X17" s="1"/>
    </row>
    <row r="18" spans="1:24" ht="18" x14ac:dyDescent="0.3">
      <c r="A18" s="3">
        <v>15</v>
      </c>
      <c r="B18" s="4">
        <v>37.799999999999997</v>
      </c>
      <c r="C18" s="4">
        <v>32.1</v>
      </c>
      <c r="D18" s="4">
        <v>35.5</v>
      </c>
      <c r="E18" s="4">
        <v>34.200000000000003</v>
      </c>
      <c r="F18" s="1"/>
      <c r="G18" s="8" t="s">
        <v>42</v>
      </c>
      <c r="H18" s="13">
        <f t="shared" si="0"/>
        <v>5.6999999999999957</v>
      </c>
      <c r="I18" s="8" t="s">
        <v>17</v>
      </c>
      <c r="J18" s="9">
        <f t="shared" si="1"/>
        <v>34.900000000000006</v>
      </c>
      <c r="K18">
        <v>41.63</v>
      </c>
      <c r="L18">
        <v>29.15</v>
      </c>
      <c r="M18">
        <v>35.39</v>
      </c>
      <c r="N18" s="1"/>
      <c r="O18" s="1">
        <v>19.53</v>
      </c>
      <c r="P18" s="1">
        <v>8.56</v>
      </c>
      <c r="Q18" s="1"/>
      <c r="R18" s="1"/>
      <c r="S18" s="1"/>
      <c r="T18" s="1"/>
      <c r="U18" s="1"/>
      <c r="V18" s="1"/>
      <c r="W18" s="1"/>
      <c r="X18" s="1"/>
    </row>
    <row r="19" spans="1:24" ht="18" x14ac:dyDescent="0.3">
      <c r="A19" s="3">
        <v>16</v>
      </c>
      <c r="B19" s="4">
        <v>34.1</v>
      </c>
      <c r="C19" s="4">
        <v>30</v>
      </c>
      <c r="D19" s="4">
        <v>36.4</v>
      </c>
      <c r="E19" s="4">
        <v>40.799999999999997</v>
      </c>
      <c r="F19" s="1"/>
      <c r="G19" s="8" t="s">
        <v>43</v>
      </c>
      <c r="H19" s="13">
        <f t="shared" si="0"/>
        <v>10.799999999999997</v>
      </c>
      <c r="I19" s="8" t="s">
        <v>18</v>
      </c>
      <c r="J19" s="9">
        <f t="shared" si="1"/>
        <v>35.325000000000003</v>
      </c>
      <c r="K19">
        <v>41.63</v>
      </c>
      <c r="L19">
        <v>29.15</v>
      </c>
      <c r="M19">
        <v>35.39</v>
      </c>
      <c r="N19" s="1"/>
      <c r="O19" s="1">
        <v>19.53</v>
      </c>
      <c r="P19" s="1">
        <v>8.56</v>
      </c>
      <c r="Q19" s="1"/>
      <c r="R19" s="1"/>
      <c r="S19" s="1"/>
      <c r="T19" s="1"/>
      <c r="U19" s="1"/>
      <c r="V19" s="1"/>
      <c r="W19" s="1"/>
      <c r="X19" s="1"/>
    </row>
    <row r="20" spans="1:24" ht="18" x14ac:dyDescent="0.3">
      <c r="A20" s="3">
        <v>17</v>
      </c>
      <c r="B20" s="4">
        <v>40.5</v>
      </c>
      <c r="C20" s="4">
        <v>42.8</v>
      </c>
      <c r="D20" s="4">
        <v>26.1</v>
      </c>
      <c r="E20" s="4">
        <v>34.299999999999997</v>
      </c>
      <c r="F20" s="1"/>
      <c r="G20" s="8" t="s">
        <v>44</v>
      </c>
      <c r="H20" s="13">
        <f t="shared" si="0"/>
        <v>16.699999999999996</v>
      </c>
      <c r="I20" s="8" t="s">
        <v>19</v>
      </c>
      <c r="J20" s="9">
        <f t="shared" si="1"/>
        <v>35.924999999999997</v>
      </c>
      <c r="K20">
        <v>41.63</v>
      </c>
      <c r="L20">
        <v>29.15</v>
      </c>
      <c r="M20">
        <v>35.39</v>
      </c>
      <c r="N20" s="1"/>
      <c r="O20" s="1">
        <v>19.53</v>
      </c>
      <c r="P20" s="1">
        <v>8.56</v>
      </c>
      <c r="Q20" s="1"/>
      <c r="R20" s="1"/>
      <c r="S20" s="1"/>
      <c r="T20" s="1"/>
      <c r="U20" s="1"/>
      <c r="V20" s="1"/>
      <c r="W20" s="1"/>
      <c r="X20" s="1"/>
    </row>
    <row r="21" spans="1:24" ht="18" x14ac:dyDescent="0.3">
      <c r="A21" s="3">
        <v>18</v>
      </c>
      <c r="B21" s="4">
        <v>40.1</v>
      </c>
      <c r="C21" s="4">
        <v>30.8</v>
      </c>
      <c r="D21" s="4">
        <v>32.5</v>
      </c>
      <c r="E21" s="4">
        <v>28.2</v>
      </c>
      <c r="F21" s="1"/>
      <c r="G21" s="8" t="s">
        <v>45</v>
      </c>
      <c r="H21" s="13">
        <f t="shared" si="0"/>
        <v>11.900000000000002</v>
      </c>
      <c r="I21" s="8" t="s">
        <v>20</v>
      </c>
      <c r="J21" s="9">
        <f t="shared" si="1"/>
        <v>32.9</v>
      </c>
      <c r="K21">
        <v>41.63</v>
      </c>
      <c r="L21">
        <v>29.15</v>
      </c>
      <c r="M21">
        <v>35.39</v>
      </c>
      <c r="N21" s="1"/>
      <c r="O21" s="1">
        <v>19.53</v>
      </c>
      <c r="P21" s="1">
        <v>8.56</v>
      </c>
      <c r="Q21" s="1"/>
      <c r="R21" s="1"/>
      <c r="S21" s="1"/>
      <c r="T21" s="1"/>
      <c r="U21" s="1"/>
      <c r="V21" s="1"/>
      <c r="W21" s="1"/>
      <c r="X21" s="1"/>
    </row>
    <row r="22" spans="1:24" ht="18" x14ac:dyDescent="0.3">
      <c r="A22" s="3">
        <v>19</v>
      </c>
      <c r="B22" s="4">
        <v>27.6</v>
      </c>
      <c r="C22" s="4">
        <v>31.3</v>
      </c>
      <c r="D22" s="4">
        <v>32.1</v>
      </c>
      <c r="E22" s="4">
        <v>26.4</v>
      </c>
      <c r="F22" s="1"/>
      <c r="G22" s="8" t="s">
        <v>46</v>
      </c>
      <c r="H22" s="13">
        <f t="shared" si="0"/>
        <v>5.7000000000000028</v>
      </c>
      <c r="I22" s="8" t="s">
        <v>21</v>
      </c>
      <c r="J22" s="9">
        <f t="shared" si="1"/>
        <v>29.35</v>
      </c>
      <c r="K22">
        <v>41.63</v>
      </c>
      <c r="L22">
        <v>29.15</v>
      </c>
      <c r="M22">
        <v>35.39</v>
      </c>
      <c r="N22" s="1"/>
      <c r="O22" s="1">
        <v>19.53</v>
      </c>
      <c r="P22" s="1">
        <v>8.56</v>
      </c>
      <c r="Q22" s="1"/>
      <c r="R22" s="1"/>
      <c r="S22" s="1"/>
      <c r="T22" s="1"/>
      <c r="U22" s="1"/>
      <c r="V22" s="1"/>
      <c r="W22" s="1"/>
      <c r="X22" s="1"/>
    </row>
    <row r="23" spans="1:24" ht="18" x14ac:dyDescent="0.3">
      <c r="A23" s="3">
        <v>20</v>
      </c>
      <c r="B23" s="4">
        <v>33</v>
      </c>
      <c r="C23" s="4">
        <v>33.700000000000003</v>
      </c>
      <c r="D23" s="4">
        <v>36</v>
      </c>
      <c r="E23" s="4">
        <v>33.9</v>
      </c>
      <c r="F23" s="1"/>
      <c r="G23" s="8" t="s">
        <v>47</v>
      </c>
      <c r="H23" s="13">
        <f t="shared" si="0"/>
        <v>3</v>
      </c>
      <c r="I23" s="8" t="s">
        <v>22</v>
      </c>
      <c r="J23" s="9">
        <f t="shared" si="1"/>
        <v>34.15</v>
      </c>
      <c r="K23">
        <v>41.63</v>
      </c>
      <c r="L23">
        <v>29.15</v>
      </c>
      <c r="M23">
        <v>35.39</v>
      </c>
      <c r="N23" s="1"/>
      <c r="O23" s="1">
        <v>19.53</v>
      </c>
      <c r="P23" s="1">
        <v>8.56</v>
      </c>
      <c r="Q23" s="1"/>
      <c r="R23" s="1"/>
      <c r="S23" s="1"/>
      <c r="T23" s="1"/>
      <c r="U23" s="1"/>
      <c r="V23" s="1"/>
      <c r="W23" s="1"/>
      <c r="X23" s="1"/>
    </row>
    <row r="24" spans="1:24" ht="18" x14ac:dyDescent="0.3">
      <c r="A24" s="3">
        <v>21</v>
      </c>
      <c r="B24" s="4">
        <v>34</v>
      </c>
      <c r="C24" s="4">
        <v>33.799999999999997</v>
      </c>
      <c r="D24" s="4">
        <v>41.1</v>
      </c>
      <c r="E24" s="4">
        <v>35</v>
      </c>
      <c r="F24" s="1"/>
      <c r="G24" s="8" t="s">
        <v>48</v>
      </c>
      <c r="H24" s="13">
        <f t="shared" si="0"/>
        <v>7.3000000000000043</v>
      </c>
      <c r="I24" s="8" t="s">
        <v>23</v>
      </c>
      <c r="J24" s="9">
        <f t="shared" si="1"/>
        <v>35.975000000000001</v>
      </c>
      <c r="K24">
        <v>41.63</v>
      </c>
      <c r="L24">
        <v>29.15</v>
      </c>
      <c r="M24">
        <v>35.39</v>
      </c>
      <c r="N24" s="1"/>
      <c r="O24" s="1">
        <v>19.53</v>
      </c>
      <c r="P24" s="1">
        <v>8.56</v>
      </c>
      <c r="Q24" s="1"/>
      <c r="R24" s="1"/>
      <c r="S24" s="1"/>
      <c r="T24" s="1"/>
      <c r="U24" s="1"/>
      <c r="V24" s="1"/>
      <c r="W24" s="1"/>
      <c r="X24" s="1"/>
    </row>
    <row r="25" spans="1:24" ht="18" x14ac:dyDescent="0.3">
      <c r="A25" s="3">
        <v>22</v>
      </c>
      <c r="B25" s="4">
        <v>34.6</v>
      </c>
      <c r="C25" s="4">
        <v>33.200000000000003</v>
      </c>
      <c r="D25" s="4">
        <v>43.8</v>
      </c>
      <c r="E25" s="4">
        <v>39.1</v>
      </c>
      <c r="F25" s="1"/>
      <c r="G25" s="8" t="s">
        <v>49</v>
      </c>
      <c r="H25" s="13">
        <f t="shared" si="0"/>
        <v>10.599999999999994</v>
      </c>
      <c r="I25" s="8" t="s">
        <v>24</v>
      </c>
      <c r="J25" s="9">
        <f t="shared" si="1"/>
        <v>37.675000000000004</v>
      </c>
      <c r="K25">
        <v>41.63</v>
      </c>
      <c r="L25">
        <v>29.15</v>
      </c>
      <c r="M25">
        <v>35.39</v>
      </c>
      <c r="N25" s="1"/>
      <c r="O25" s="1">
        <v>19.53</v>
      </c>
      <c r="P25" s="1">
        <v>8.56</v>
      </c>
      <c r="Q25" s="1"/>
      <c r="R25" s="1"/>
      <c r="S25" s="1"/>
      <c r="T25" s="1"/>
      <c r="U25" s="1"/>
      <c r="V25" s="1"/>
      <c r="W25" s="1"/>
      <c r="X25" s="1"/>
    </row>
    <row r="26" spans="1:24" ht="18" x14ac:dyDescent="0.3">
      <c r="A26" s="3">
        <v>23</v>
      </c>
      <c r="B26" s="4">
        <v>45.5</v>
      </c>
      <c r="C26" s="4">
        <v>32.6</v>
      </c>
      <c r="D26" s="4">
        <v>42.5</v>
      </c>
      <c r="E26" s="4">
        <v>28.6</v>
      </c>
      <c r="F26" s="1"/>
      <c r="G26" s="8" t="s">
        <v>50</v>
      </c>
      <c r="H26" s="13">
        <f t="shared" si="0"/>
        <v>16.899999999999999</v>
      </c>
      <c r="I26" s="8" t="s">
        <v>25</v>
      </c>
      <c r="J26" s="9">
        <f t="shared" si="1"/>
        <v>37.299999999999997</v>
      </c>
      <c r="K26">
        <v>41.63</v>
      </c>
      <c r="L26">
        <v>29.15</v>
      </c>
      <c r="M26">
        <v>35.39</v>
      </c>
      <c r="N26" s="1"/>
      <c r="O26" s="1">
        <v>19.53</v>
      </c>
      <c r="P26" s="1">
        <v>8.56</v>
      </c>
      <c r="Q26" s="1"/>
      <c r="R26" s="1"/>
      <c r="S26" s="1"/>
      <c r="T26" s="1"/>
      <c r="U26" s="1"/>
      <c r="V26" s="1"/>
      <c r="W26" s="1"/>
      <c r="X26" s="1"/>
    </row>
    <row r="27" spans="1:24" ht="18" x14ac:dyDescent="0.3">
      <c r="A27" s="3">
        <v>24</v>
      </c>
      <c r="B27" s="4">
        <v>37.299999999999997</v>
      </c>
      <c r="C27" s="4">
        <v>39.200000000000003</v>
      </c>
      <c r="D27" s="4">
        <v>43.6</v>
      </c>
      <c r="E27" s="4">
        <v>35</v>
      </c>
      <c r="F27" s="1"/>
      <c r="G27" s="8" t="s">
        <v>51</v>
      </c>
      <c r="H27" s="13">
        <f t="shared" si="0"/>
        <v>8.6000000000000014</v>
      </c>
      <c r="I27" s="8" t="s">
        <v>26</v>
      </c>
      <c r="J27" s="9">
        <f t="shared" si="1"/>
        <v>38.774999999999999</v>
      </c>
      <c r="K27">
        <v>41.63</v>
      </c>
      <c r="L27">
        <v>29.15</v>
      </c>
      <c r="M27">
        <v>35.39</v>
      </c>
      <c r="N27" s="1"/>
      <c r="O27" s="1">
        <v>19.53</v>
      </c>
      <c r="P27" s="1">
        <v>8.56</v>
      </c>
      <c r="Q27" s="1"/>
      <c r="R27" s="1"/>
      <c r="S27" s="1"/>
      <c r="T27" s="1"/>
      <c r="U27" s="1"/>
      <c r="V27" s="1"/>
      <c r="W27" s="1"/>
      <c r="X27" s="1"/>
    </row>
    <row r="28" spans="1:24" ht="18" x14ac:dyDescent="0.3">
      <c r="A28" s="3">
        <v>25</v>
      </c>
      <c r="B28" s="4">
        <v>33.200000000000003</v>
      </c>
      <c r="C28" s="4">
        <v>38.299999999999997</v>
      </c>
      <c r="D28" s="4">
        <v>33.799999999999997</v>
      </c>
      <c r="E28" s="4">
        <v>38.6</v>
      </c>
      <c r="F28" s="1"/>
      <c r="G28" s="10" t="s">
        <v>52</v>
      </c>
      <c r="H28" s="14">
        <f t="shared" si="0"/>
        <v>5.3999999999999986</v>
      </c>
      <c r="I28" s="10" t="s">
        <v>27</v>
      </c>
      <c r="J28" s="11">
        <f t="shared" si="1"/>
        <v>35.975000000000001</v>
      </c>
      <c r="K28">
        <v>41.63</v>
      </c>
      <c r="L28">
        <v>29.15</v>
      </c>
      <c r="M28">
        <v>35.39</v>
      </c>
      <c r="N28" s="1"/>
      <c r="O28" s="1">
        <v>19.53</v>
      </c>
      <c r="P28" s="1">
        <v>8.56</v>
      </c>
      <c r="Q28" s="1"/>
      <c r="R28" s="1"/>
      <c r="S28" s="1"/>
      <c r="T28" s="1"/>
      <c r="U28" s="1"/>
      <c r="V28" s="1"/>
      <c r="W28" s="1"/>
      <c r="X28" s="1"/>
    </row>
    <row r="29" spans="1:24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6" x14ac:dyDescent="0.3">
      <c r="A30" s="1"/>
      <c r="B30" s="1"/>
      <c r="C30" s="1"/>
      <c r="F30" s="1"/>
      <c r="G30" s="1"/>
      <c r="H30" s="1"/>
      <c r="I30" s="1"/>
      <c r="J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8" x14ac:dyDescent="0.35">
      <c r="A31" s="15" t="s">
        <v>55</v>
      </c>
      <c r="B31" s="15"/>
      <c r="C31" s="1"/>
      <c r="D31" s="15" t="s">
        <v>59</v>
      </c>
      <c r="E31" s="15"/>
      <c r="F31" s="1"/>
      <c r="G31" s="1"/>
      <c r="H31" s="1"/>
      <c r="I31" s="1"/>
      <c r="J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8" x14ac:dyDescent="0.35">
      <c r="A32" s="19" t="s">
        <v>56</v>
      </c>
      <c r="B32" s="20">
        <f>35.39+0.729*8.56</f>
        <v>41.630240000000001</v>
      </c>
      <c r="C32" s="1"/>
      <c r="D32" s="19" t="s">
        <v>56</v>
      </c>
      <c r="E32" s="29">
        <f>2.282*8.56</f>
        <v>19.533920000000002</v>
      </c>
      <c r="F32" s="1"/>
      <c r="G32" s="1"/>
      <c r="H32" s="1"/>
      <c r="I32" s="1"/>
      <c r="J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8" x14ac:dyDescent="0.35">
      <c r="A33" s="21" t="s">
        <v>57</v>
      </c>
      <c r="B33" s="28">
        <f>35.39-0.729*8.56</f>
        <v>29.149760000000001</v>
      </c>
      <c r="C33" s="1"/>
      <c r="D33" s="23" t="s">
        <v>58</v>
      </c>
      <c r="E33" s="24">
        <v>8.56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8" x14ac:dyDescent="0.35">
      <c r="A34" s="23" t="s">
        <v>58</v>
      </c>
      <c r="B34" s="24">
        <v>35.39</v>
      </c>
      <c r="C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6" x14ac:dyDescent="0.3">
      <c r="A46" s="1">
        <v>39.909999999999997</v>
      </c>
      <c r="B46" s="1">
        <v>37.78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6" x14ac:dyDescent="0.3">
      <c r="A47" s="1">
        <v>39.909999999999997</v>
      </c>
      <c r="B47" s="1">
        <v>37.78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6" x14ac:dyDescent="0.3">
      <c r="A48" s="1">
        <v>39.909999999999997</v>
      </c>
      <c r="B48" s="1">
        <v>37.78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6" x14ac:dyDescent="0.3">
      <c r="A49" s="1">
        <v>39.909999999999997</v>
      </c>
      <c r="B49" s="1">
        <v>37.78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6" x14ac:dyDescent="0.3">
      <c r="A50" s="1">
        <v>39.909999999999997</v>
      </c>
      <c r="B50" s="1">
        <v>37.78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6" x14ac:dyDescent="0.3">
      <c r="A51" s="1">
        <v>39.909999999999997</v>
      </c>
      <c r="B51" s="1">
        <v>37.78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6" x14ac:dyDescent="0.3">
      <c r="A52" s="1">
        <v>39.909999999999997</v>
      </c>
      <c r="B52" s="1">
        <v>37.78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6" x14ac:dyDescent="0.3">
      <c r="A53" s="1">
        <v>39.909999999999997</v>
      </c>
      <c r="B53" s="1">
        <v>37.78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6" x14ac:dyDescent="0.3">
      <c r="A54" s="1">
        <v>39.909999999999997</v>
      </c>
      <c r="B54" s="1">
        <v>37.78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6" x14ac:dyDescent="0.3">
      <c r="A55" s="1">
        <v>39.909999999999997</v>
      </c>
      <c r="B55" s="1">
        <v>37.78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6" x14ac:dyDescent="0.3">
      <c r="A56" s="1">
        <v>39.909999999999997</v>
      </c>
      <c r="B56" s="1">
        <v>37.78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6" x14ac:dyDescent="0.3">
      <c r="A57" s="1">
        <v>39.909999999999997</v>
      </c>
      <c r="B57" s="1">
        <v>37.78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6" x14ac:dyDescent="0.3">
      <c r="A58" s="1">
        <v>39.909999999999997</v>
      </c>
      <c r="B58" s="1">
        <v>37.78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6" x14ac:dyDescent="0.3">
      <c r="A59" s="1">
        <v>39.909999999999997</v>
      </c>
      <c r="B59" s="1">
        <v>37.78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6" x14ac:dyDescent="0.3">
      <c r="A60" s="1">
        <v>39.909999999999997</v>
      </c>
      <c r="B60" s="1">
        <v>37.78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6" x14ac:dyDescent="0.3">
      <c r="A61" s="1">
        <v>39.909999999999997</v>
      </c>
      <c r="B61" s="1">
        <v>37.78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6" x14ac:dyDescent="0.3">
      <c r="A62" s="1">
        <v>39.909999999999997</v>
      </c>
      <c r="B62" s="1">
        <v>37.78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6" x14ac:dyDescent="0.3">
      <c r="A63" s="1">
        <v>39.909999999999997</v>
      </c>
      <c r="B63" s="1">
        <v>37.78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6" x14ac:dyDescent="0.3">
      <c r="A64" s="1">
        <v>39.909999999999997</v>
      </c>
      <c r="B64" s="1">
        <v>37.78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6" x14ac:dyDescent="0.3">
      <c r="A65" s="1">
        <v>39.909999999999997</v>
      </c>
      <c r="B65" s="1">
        <v>37.78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6" x14ac:dyDescent="0.3">
      <c r="A66" s="1">
        <v>39.909999999999997</v>
      </c>
      <c r="B66" s="1">
        <v>37.78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6" x14ac:dyDescent="0.3">
      <c r="A67" s="1">
        <v>39.909999999999997</v>
      </c>
      <c r="B67" s="1">
        <v>37.78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6" x14ac:dyDescent="0.3">
      <c r="A68" s="1">
        <v>39.909999999999997</v>
      </c>
      <c r="B68" s="1">
        <v>37.78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6" x14ac:dyDescent="0.3">
      <c r="A69" s="1">
        <v>39.909999999999997</v>
      </c>
      <c r="B69" s="1">
        <v>37.78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6" x14ac:dyDescent="0.3">
      <c r="A70" s="1">
        <v>39.909999999999997</v>
      </c>
      <c r="B70" s="1">
        <v>37.78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</sheetData>
  <mergeCells count="2">
    <mergeCell ref="A2:A3"/>
    <mergeCell ref="B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opLeftCell="P1" zoomScale="85" zoomScaleNormal="85" workbookViewId="0">
      <selection activeCell="AI34" sqref="AI34"/>
    </sheetView>
  </sheetViews>
  <sheetFormatPr defaultRowHeight="14.4" x14ac:dyDescent="0.3"/>
  <cols>
    <col min="1" max="1" width="14.21875" customWidth="1"/>
    <col min="4" max="4" width="10.44140625" customWidth="1"/>
    <col min="7" max="7" width="8.88671875" customWidth="1"/>
    <col min="8" max="8" width="13.5546875" customWidth="1"/>
    <col min="9" max="9" width="9.33203125" customWidth="1"/>
    <col min="13" max="13" width="8" customWidth="1"/>
  </cols>
  <sheetData>
    <row r="1" spans="1:24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7.6" customHeight="1" x14ac:dyDescent="0.3">
      <c r="A2" s="31" t="s">
        <v>1</v>
      </c>
      <c r="B2" s="33" t="s">
        <v>2</v>
      </c>
      <c r="C2" s="33"/>
      <c r="D2" s="33"/>
      <c r="E2" s="34"/>
      <c r="F2" s="1"/>
      <c r="G2" s="1"/>
      <c r="H2" s="1"/>
      <c r="I2" s="1"/>
      <c r="J2" s="1"/>
      <c r="K2" s="1" t="s">
        <v>53</v>
      </c>
      <c r="L2" s="5">
        <f>SUM(J4:J27)/24</f>
        <v>35.653124999999996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31.2" customHeight="1" x14ac:dyDescent="0.3">
      <c r="A3" s="32"/>
      <c r="B3" s="2" t="s">
        <v>3</v>
      </c>
      <c r="C3" s="2" t="s">
        <v>4</v>
      </c>
      <c r="D3" s="2" t="s">
        <v>5</v>
      </c>
      <c r="E3" s="2" t="s">
        <v>6</v>
      </c>
      <c r="F3" s="1"/>
      <c r="G3" s="1"/>
      <c r="H3" s="1"/>
      <c r="I3" s="1"/>
      <c r="J3" s="1"/>
      <c r="K3" s="1" t="s">
        <v>54</v>
      </c>
      <c r="L3" s="5">
        <f>SUM(H4:H27)/24</f>
        <v>8.7666666666666675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" x14ac:dyDescent="0.3">
      <c r="A4" s="3">
        <v>1</v>
      </c>
      <c r="B4" s="4">
        <v>34.5</v>
      </c>
      <c r="C4" s="4">
        <v>33.9</v>
      </c>
      <c r="D4" s="4">
        <v>38.1</v>
      </c>
      <c r="E4" s="4">
        <v>37.1</v>
      </c>
      <c r="F4" s="1"/>
      <c r="G4" s="6" t="s">
        <v>28</v>
      </c>
      <c r="H4" s="12">
        <f t="shared" ref="H4:H14" si="0">MAX(B4:E4)-MIN(B4:E4)</f>
        <v>4.2000000000000028</v>
      </c>
      <c r="I4" s="6" t="s">
        <v>3</v>
      </c>
      <c r="J4" s="7">
        <f t="shared" ref="J4:J14" si="1">SUM(B4:E4)/4</f>
        <v>35.9</v>
      </c>
      <c r="K4">
        <v>42.04</v>
      </c>
      <c r="L4">
        <v>29.26</v>
      </c>
      <c r="M4">
        <v>35.65</v>
      </c>
      <c r="N4" s="1"/>
      <c r="O4" s="1">
        <v>19.53</v>
      </c>
      <c r="P4" s="1">
        <v>8.77</v>
      </c>
      <c r="Q4" s="1"/>
      <c r="R4" s="1"/>
      <c r="S4" s="1"/>
      <c r="T4" s="1"/>
      <c r="U4" s="1"/>
      <c r="V4" s="1"/>
      <c r="W4" s="1"/>
      <c r="X4" s="1"/>
    </row>
    <row r="5" spans="1:24" ht="18" x14ac:dyDescent="0.3">
      <c r="A5" s="3">
        <v>2</v>
      </c>
      <c r="B5" s="4">
        <v>33.799999999999997</v>
      </c>
      <c r="C5" s="4">
        <v>38.799999999999997</v>
      </c>
      <c r="D5" s="4">
        <v>38.4</v>
      </c>
      <c r="E5" s="4">
        <v>31.9</v>
      </c>
      <c r="F5" s="1"/>
      <c r="G5" s="8" t="s">
        <v>29</v>
      </c>
      <c r="H5" s="13">
        <f t="shared" si="0"/>
        <v>6.8999999999999986</v>
      </c>
      <c r="I5" s="8" t="s">
        <v>4</v>
      </c>
      <c r="J5" s="9">
        <f t="shared" si="1"/>
        <v>35.725000000000001</v>
      </c>
      <c r="K5">
        <v>42.04</v>
      </c>
      <c r="L5">
        <v>29.26</v>
      </c>
      <c r="M5">
        <v>35.65</v>
      </c>
      <c r="N5" s="1"/>
      <c r="O5" s="1">
        <v>19.53</v>
      </c>
      <c r="P5" s="1">
        <v>8.77</v>
      </c>
      <c r="Q5" s="1"/>
      <c r="R5" s="1"/>
      <c r="S5" s="1"/>
      <c r="T5" s="1"/>
      <c r="U5" s="1"/>
      <c r="V5" s="1"/>
      <c r="W5" s="1"/>
      <c r="X5" s="1"/>
    </row>
    <row r="6" spans="1:24" ht="18" x14ac:dyDescent="0.3">
      <c r="A6" s="3">
        <v>3</v>
      </c>
      <c r="B6" s="4">
        <v>37.200000000000003</v>
      </c>
      <c r="C6" s="4">
        <v>33.799999999999997</v>
      </c>
      <c r="D6" s="4">
        <v>36.299999999999997</v>
      </c>
      <c r="E6" s="4">
        <v>38.5</v>
      </c>
      <c r="F6" s="1"/>
      <c r="G6" s="8" t="s">
        <v>30</v>
      </c>
      <c r="H6" s="13">
        <f t="shared" si="0"/>
        <v>4.7000000000000028</v>
      </c>
      <c r="I6" s="8" t="s">
        <v>5</v>
      </c>
      <c r="J6" s="9">
        <f t="shared" si="1"/>
        <v>36.450000000000003</v>
      </c>
      <c r="K6">
        <v>42.04</v>
      </c>
      <c r="L6">
        <v>29.26</v>
      </c>
      <c r="M6">
        <v>35.65</v>
      </c>
      <c r="N6" s="1"/>
      <c r="O6" s="1">
        <v>19.53</v>
      </c>
      <c r="P6" s="1">
        <v>8.77</v>
      </c>
      <c r="Q6" s="1"/>
      <c r="R6" s="1"/>
      <c r="S6" s="1"/>
      <c r="T6" s="1"/>
      <c r="U6" s="1"/>
      <c r="V6" s="1"/>
      <c r="W6" s="1"/>
      <c r="X6" s="1"/>
    </row>
    <row r="7" spans="1:24" ht="18" x14ac:dyDescent="0.3">
      <c r="A7" s="3">
        <v>4</v>
      </c>
      <c r="B7" s="4">
        <v>31.7</v>
      </c>
      <c r="C7" s="4">
        <v>35.299999999999997</v>
      </c>
      <c r="D7" s="4">
        <v>30.6</v>
      </c>
      <c r="E7" s="4">
        <v>37.9</v>
      </c>
      <c r="F7" s="1"/>
      <c r="G7" s="8" t="s">
        <v>31</v>
      </c>
      <c r="H7" s="13">
        <f t="shared" si="0"/>
        <v>7.2999999999999972</v>
      </c>
      <c r="I7" s="8" t="s">
        <v>6</v>
      </c>
      <c r="J7" s="9">
        <f t="shared" si="1"/>
        <v>33.875</v>
      </c>
      <c r="K7">
        <v>42.04</v>
      </c>
      <c r="L7">
        <v>29.26</v>
      </c>
      <c r="M7">
        <v>35.65</v>
      </c>
      <c r="N7" s="1"/>
      <c r="O7" s="1">
        <v>19.53</v>
      </c>
      <c r="P7" s="1">
        <v>8.77</v>
      </c>
      <c r="Q7" s="1"/>
      <c r="R7" s="1"/>
      <c r="S7" s="1"/>
      <c r="T7" s="1"/>
      <c r="U7" s="1"/>
      <c r="V7" s="1"/>
      <c r="W7" s="1"/>
      <c r="X7" s="1"/>
    </row>
    <row r="8" spans="1:24" ht="18" x14ac:dyDescent="0.3">
      <c r="A8" s="3">
        <v>5</v>
      </c>
      <c r="B8" s="4">
        <v>34.700000000000003</v>
      </c>
      <c r="C8" s="4">
        <v>40.6</v>
      </c>
      <c r="D8" s="4">
        <v>33.799999999999997</v>
      </c>
      <c r="E8" s="4">
        <v>39</v>
      </c>
      <c r="F8" s="1"/>
      <c r="G8" s="8" t="s">
        <v>32</v>
      </c>
      <c r="H8" s="13">
        <f t="shared" si="0"/>
        <v>6.8000000000000043</v>
      </c>
      <c r="I8" s="8" t="s">
        <v>7</v>
      </c>
      <c r="J8" s="9">
        <f t="shared" si="1"/>
        <v>37.025000000000006</v>
      </c>
      <c r="K8">
        <v>42.04</v>
      </c>
      <c r="L8">
        <v>29.26</v>
      </c>
      <c r="M8">
        <v>35.65</v>
      </c>
      <c r="N8" s="1"/>
      <c r="O8" s="1">
        <v>19.53</v>
      </c>
      <c r="P8" s="1">
        <v>8.77</v>
      </c>
      <c r="Q8" s="1"/>
      <c r="R8" s="1"/>
      <c r="S8" s="1"/>
      <c r="T8" s="1"/>
      <c r="U8" s="1"/>
      <c r="V8" s="1"/>
      <c r="W8" s="1"/>
      <c r="X8" s="1"/>
    </row>
    <row r="9" spans="1:24" ht="18" x14ac:dyDescent="0.3">
      <c r="A9" s="3">
        <v>6</v>
      </c>
      <c r="B9" s="4">
        <v>37.5</v>
      </c>
      <c r="C9" s="4">
        <v>35.6</v>
      </c>
      <c r="D9" s="4">
        <v>35</v>
      </c>
      <c r="E9" s="4">
        <v>31.3</v>
      </c>
      <c r="F9" s="1"/>
      <c r="G9" s="8" t="s">
        <v>33</v>
      </c>
      <c r="H9" s="13">
        <f t="shared" si="0"/>
        <v>6.1999999999999993</v>
      </c>
      <c r="I9" s="8" t="s">
        <v>8</v>
      </c>
      <c r="J9" s="9">
        <f t="shared" si="1"/>
        <v>34.85</v>
      </c>
      <c r="K9">
        <v>42.04</v>
      </c>
      <c r="L9">
        <v>29.26</v>
      </c>
      <c r="M9">
        <v>35.65</v>
      </c>
      <c r="N9" s="1"/>
      <c r="O9" s="1">
        <v>19.53</v>
      </c>
      <c r="P9" s="1">
        <v>8.77</v>
      </c>
      <c r="Q9" s="1"/>
      <c r="R9" s="1"/>
      <c r="S9" s="1"/>
      <c r="T9" s="1"/>
      <c r="U9" s="1"/>
      <c r="V9" s="1"/>
      <c r="W9" s="1"/>
      <c r="X9" s="1"/>
    </row>
    <row r="10" spans="1:24" ht="18" x14ac:dyDescent="0.3">
      <c r="A10" s="3">
        <v>7</v>
      </c>
      <c r="B10" s="4">
        <v>34.4</v>
      </c>
      <c r="C10" s="4">
        <v>32.799999999999997</v>
      </c>
      <c r="D10" s="4">
        <v>43.9</v>
      </c>
      <c r="E10" s="4">
        <v>42.8</v>
      </c>
      <c r="F10" s="1"/>
      <c r="G10" s="8" t="s">
        <v>34</v>
      </c>
      <c r="H10" s="13">
        <f t="shared" si="0"/>
        <v>11.100000000000001</v>
      </c>
      <c r="I10" s="8" t="s">
        <v>9</v>
      </c>
      <c r="J10" s="9">
        <f t="shared" si="1"/>
        <v>38.474999999999994</v>
      </c>
      <c r="K10">
        <v>42.04</v>
      </c>
      <c r="L10">
        <v>29.26</v>
      </c>
      <c r="M10">
        <v>35.65</v>
      </c>
      <c r="N10" s="1"/>
      <c r="O10" s="1">
        <v>19.53</v>
      </c>
      <c r="P10" s="1">
        <v>8.77</v>
      </c>
      <c r="Q10" s="1"/>
      <c r="R10" s="1"/>
      <c r="S10" s="1"/>
      <c r="T10" s="1"/>
      <c r="U10" s="1"/>
      <c r="V10" s="1"/>
      <c r="W10" s="1"/>
      <c r="X10" s="1"/>
    </row>
    <row r="11" spans="1:24" ht="18" x14ac:dyDescent="0.3">
      <c r="A11" s="3">
        <v>8</v>
      </c>
      <c r="B11" s="4">
        <v>33.5</v>
      </c>
      <c r="C11" s="4">
        <v>36.6</v>
      </c>
      <c r="D11" s="4">
        <v>34.6</v>
      </c>
      <c r="E11" s="4">
        <v>39.200000000000003</v>
      </c>
      <c r="F11" s="1"/>
      <c r="G11" s="8" t="s">
        <v>35</v>
      </c>
      <c r="H11" s="13">
        <f t="shared" si="0"/>
        <v>5.7000000000000028</v>
      </c>
      <c r="I11" s="8" t="s">
        <v>10</v>
      </c>
      <c r="J11" s="9">
        <f t="shared" si="1"/>
        <v>35.974999999999994</v>
      </c>
      <c r="K11">
        <v>42.04</v>
      </c>
      <c r="L11">
        <v>29.26</v>
      </c>
      <c r="M11">
        <v>35.65</v>
      </c>
      <c r="N11" s="1"/>
      <c r="O11" s="1">
        <v>19.53</v>
      </c>
      <c r="P11" s="1">
        <v>8.77</v>
      </c>
      <c r="Q11" s="1"/>
      <c r="R11" s="1"/>
      <c r="S11" s="1"/>
      <c r="T11" s="1"/>
      <c r="U11" s="1"/>
      <c r="V11" s="1"/>
      <c r="W11" s="1"/>
      <c r="X11" s="1"/>
    </row>
    <row r="12" spans="1:24" ht="18" x14ac:dyDescent="0.3">
      <c r="A12" s="3">
        <v>9</v>
      </c>
      <c r="B12" s="4">
        <v>27.7</v>
      </c>
      <c r="C12" s="4">
        <v>41.5</v>
      </c>
      <c r="D12" s="4">
        <v>39.200000000000003</v>
      </c>
      <c r="E12" s="4">
        <v>29.1</v>
      </c>
      <c r="F12" s="1"/>
      <c r="G12" s="8" t="s">
        <v>36</v>
      </c>
      <c r="H12" s="13">
        <f t="shared" si="0"/>
        <v>13.8</v>
      </c>
      <c r="I12" s="8" t="s">
        <v>11</v>
      </c>
      <c r="J12" s="9">
        <f t="shared" si="1"/>
        <v>34.375</v>
      </c>
      <c r="K12">
        <v>42.04</v>
      </c>
      <c r="L12">
        <v>29.26</v>
      </c>
      <c r="M12">
        <v>35.65</v>
      </c>
      <c r="N12" s="1"/>
      <c r="O12" s="1">
        <v>19.53</v>
      </c>
      <c r="P12" s="1">
        <v>8.77</v>
      </c>
      <c r="Q12" s="1"/>
      <c r="R12" s="1"/>
      <c r="S12" s="1"/>
      <c r="T12" s="1"/>
      <c r="U12" s="1"/>
      <c r="V12" s="1"/>
      <c r="W12" s="1"/>
      <c r="X12" s="1"/>
    </row>
    <row r="13" spans="1:24" ht="18" x14ac:dyDescent="0.3">
      <c r="A13" s="3">
        <v>10</v>
      </c>
      <c r="B13" s="4">
        <v>35.9</v>
      </c>
      <c r="C13" s="4">
        <v>33.6</v>
      </c>
      <c r="D13" s="4">
        <v>43.5</v>
      </c>
      <c r="E13" s="4">
        <v>34.6</v>
      </c>
      <c r="F13" s="1"/>
      <c r="G13" s="8" t="s">
        <v>37</v>
      </c>
      <c r="H13" s="13">
        <f t="shared" si="0"/>
        <v>9.8999999999999986</v>
      </c>
      <c r="I13" s="8" t="s">
        <v>12</v>
      </c>
      <c r="J13" s="9">
        <f t="shared" si="1"/>
        <v>36.9</v>
      </c>
      <c r="K13">
        <v>42.04</v>
      </c>
      <c r="L13">
        <v>29.26</v>
      </c>
      <c r="M13">
        <v>35.65</v>
      </c>
      <c r="N13" s="1"/>
      <c r="O13" s="1">
        <v>19.53</v>
      </c>
      <c r="P13" s="1">
        <v>8.77</v>
      </c>
      <c r="Q13" s="1"/>
      <c r="R13" s="1"/>
      <c r="S13" s="1"/>
      <c r="T13" s="1"/>
      <c r="U13" s="1"/>
      <c r="V13" s="1"/>
      <c r="W13" s="1"/>
      <c r="X13" s="1"/>
    </row>
    <row r="14" spans="1:24" ht="18" x14ac:dyDescent="0.3">
      <c r="A14" s="3">
        <v>11</v>
      </c>
      <c r="B14" s="4">
        <v>33.299999999999997</v>
      </c>
      <c r="C14" s="4">
        <v>36.799999999999997</v>
      </c>
      <c r="D14" s="4">
        <v>35.299999999999997</v>
      </c>
      <c r="E14" s="4">
        <v>34.799999999999997</v>
      </c>
      <c r="F14" s="1"/>
      <c r="G14" s="8" t="s">
        <v>38</v>
      </c>
      <c r="H14" s="13">
        <f t="shared" si="0"/>
        <v>3.5</v>
      </c>
      <c r="I14" s="8" t="s">
        <v>13</v>
      </c>
      <c r="J14" s="9">
        <f t="shared" si="1"/>
        <v>35.049999999999997</v>
      </c>
      <c r="K14">
        <v>42.04</v>
      </c>
      <c r="L14">
        <v>29.26</v>
      </c>
      <c r="M14">
        <v>35.65</v>
      </c>
      <c r="N14" s="1"/>
      <c r="O14" s="1">
        <v>19.53</v>
      </c>
      <c r="P14" s="1">
        <v>8.77</v>
      </c>
      <c r="Q14" s="1"/>
      <c r="R14" s="1"/>
      <c r="S14" s="1"/>
      <c r="T14" s="1"/>
      <c r="U14" s="1"/>
      <c r="V14" s="1"/>
      <c r="W14" s="1"/>
      <c r="X14" s="1"/>
    </row>
    <row r="15" spans="1:24" ht="18" x14ac:dyDescent="0.3">
      <c r="A15" s="3">
        <v>12</v>
      </c>
      <c r="B15" s="4">
        <v>31.8</v>
      </c>
      <c r="C15" s="4">
        <v>31.2</v>
      </c>
      <c r="D15" s="4">
        <v>40.1</v>
      </c>
      <c r="E15" s="4">
        <v>28.9</v>
      </c>
      <c r="F15" s="1"/>
      <c r="G15" s="8" t="s">
        <v>39</v>
      </c>
      <c r="H15" s="13">
        <f t="shared" ref="H15:H27" si="2">MAX(B15:E15)-MIN(B15:E15)</f>
        <v>11.200000000000003</v>
      </c>
      <c r="I15" s="8" t="s">
        <v>14</v>
      </c>
      <c r="J15" s="9">
        <f t="shared" ref="J15:J27" si="3">SUM(B15:E15)/4</f>
        <v>33</v>
      </c>
      <c r="K15">
        <v>42.04</v>
      </c>
      <c r="L15">
        <v>29.26</v>
      </c>
      <c r="M15">
        <v>35.65</v>
      </c>
      <c r="N15" s="1"/>
      <c r="O15" s="1">
        <v>19.53</v>
      </c>
      <c r="P15" s="1">
        <v>8.77</v>
      </c>
      <c r="Q15" s="1"/>
      <c r="R15" s="1"/>
      <c r="S15" s="1"/>
      <c r="T15" s="1"/>
      <c r="U15" s="1"/>
      <c r="V15" s="1"/>
      <c r="W15" s="1"/>
      <c r="X15" s="1"/>
    </row>
    <row r="16" spans="1:24" ht="18" x14ac:dyDescent="0.3">
      <c r="A16" s="3">
        <v>13</v>
      </c>
      <c r="B16" s="4">
        <v>31.6</v>
      </c>
      <c r="C16" s="4">
        <v>48.1</v>
      </c>
      <c r="D16" s="4">
        <v>39.4</v>
      </c>
      <c r="E16" s="4">
        <v>40.200000000000003</v>
      </c>
      <c r="F16" s="1"/>
      <c r="G16" s="8" t="s">
        <v>40</v>
      </c>
      <c r="H16" s="13">
        <f t="shared" si="2"/>
        <v>16.5</v>
      </c>
      <c r="I16" s="8" t="s">
        <v>15</v>
      </c>
      <c r="J16" s="9">
        <f t="shared" si="3"/>
        <v>39.825000000000003</v>
      </c>
      <c r="K16">
        <v>42.04</v>
      </c>
      <c r="L16">
        <v>29.26</v>
      </c>
      <c r="M16">
        <v>35.65</v>
      </c>
      <c r="N16" s="1"/>
      <c r="O16" s="1">
        <v>19.53</v>
      </c>
      <c r="P16" s="1">
        <v>8.77</v>
      </c>
      <c r="Q16" s="1"/>
      <c r="R16" s="1"/>
      <c r="S16" s="1"/>
      <c r="T16" s="1"/>
      <c r="U16" s="1"/>
      <c r="V16" s="1"/>
      <c r="W16" s="1"/>
      <c r="X16" s="1"/>
    </row>
    <row r="17" spans="1:24" ht="18" x14ac:dyDescent="0.3">
      <c r="A17" s="3">
        <v>14</v>
      </c>
      <c r="B17" s="4">
        <v>37.799999999999997</v>
      </c>
      <c r="C17" s="4">
        <v>32.1</v>
      </c>
      <c r="D17" s="4">
        <v>35.5</v>
      </c>
      <c r="E17" s="4">
        <v>34.200000000000003</v>
      </c>
      <c r="F17" s="1"/>
      <c r="G17" s="8" t="s">
        <v>41</v>
      </c>
      <c r="H17" s="13">
        <f t="shared" si="2"/>
        <v>5.6999999999999957</v>
      </c>
      <c r="I17" s="8" t="s">
        <v>16</v>
      </c>
      <c r="J17" s="9">
        <f t="shared" si="3"/>
        <v>34.900000000000006</v>
      </c>
      <c r="K17">
        <v>42.04</v>
      </c>
      <c r="L17">
        <v>29.26</v>
      </c>
      <c r="M17">
        <v>35.65</v>
      </c>
      <c r="N17" s="1"/>
      <c r="O17" s="1">
        <v>19.53</v>
      </c>
      <c r="P17" s="1">
        <v>8.77</v>
      </c>
      <c r="Q17" s="1"/>
      <c r="R17" s="1"/>
      <c r="S17" s="1"/>
      <c r="T17" s="1"/>
      <c r="U17" s="1"/>
      <c r="V17" s="1"/>
      <c r="W17" s="1"/>
      <c r="X17" s="1"/>
    </row>
    <row r="18" spans="1:24" ht="18" x14ac:dyDescent="0.3">
      <c r="A18" s="3">
        <v>15</v>
      </c>
      <c r="B18" s="4">
        <v>34.1</v>
      </c>
      <c r="C18" s="4">
        <v>30</v>
      </c>
      <c r="D18" s="4">
        <v>36.4</v>
      </c>
      <c r="E18" s="4">
        <v>40.799999999999997</v>
      </c>
      <c r="F18" s="1"/>
      <c r="G18" s="8" t="s">
        <v>42</v>
      </c>
      <c r="H18" s="13">
        <f t="shared" si="2"/>
        <v>10.799999999999997</v>
      </c>
      <c r="I18" s="8" t="s">
        <v>17</v>
      </c>
      <c r="J18" s="9">
        <f t="shared" si="3"/>
        <v>35.325000000000003</v>
      </c>
      <c r="K18">
        <v>42.04</v>
      </c>
      <c r="L18">
        <v>29.26</v>
      </c>
      <c r="M18">
        <v>35.65</v>
      </c>
      <c r="N18" s="1"/>
      <c r="O18" s="1">
        <v>19.53</v>
      </c>
      <c r="P18" s="1">
        <v>8.77</v>
      </c>
      <c r="Q18" s="1"/>
      <c r="R18" s="1"/>
      <c r="S18" s="1"/>
      <c r="T18" s="1"/>
      <c r="U18" s="1"/>
      <c r="V18" s="1"/>
      <c r="W18" s="1"/>
      <c r="X18" s="1"/>
    </row>
    <row r="19" spans="1:24" ht="18" x14ac:dyDescent="0.3">
      <c r="A19" s="3">
        <v>16</v>
      </c>
      <c r="B19" s="4">
        <v>40.5</v>
      </c>
      <c r="C19" s="4">
        <v>42.8</v>
      </c>
      <c r="D19" s="4">
        <v>26.1</v>
      </c>
      <c r="E19" s="4">
        <v>34.299999999999997</v>
      </c>
      <c r="F19" s="1"/>
      <c r="G19" s="8" t="s">
        <v>43</v>
      </c>
      <c r="H19" s="13">
        <f t="shared" si="2"/>
        <v>16.699999999999996</v>
      </c>
      <c r="I19" s="8" t="s">
        <v>18</v>
      </c>
      <c r="J19" s="9">
        <f t="shared" si="3"/>
        <v>35.924999999999997</v>
      </c>
      <c r="K19">
        <v>42.04</v>
      </c>
      <c r="L19">
        <v>29.26</v>
      </c>
      <c r="M19">
        <v>35.65</v>
      </c>
      <c r="N19" s="1"/>
      <c r="O19" s="1">
        <v>19.53</v>
      </c>
      <c r="P19" s="1">
        <v>8.77</v>
      </c>
      <c r="Q19" s="1"/>
      <c r="R19" s="1"/>
      <c r="S19" s="1"/>
      <c r="T19" s="1"/>
      <c r="U19" s="1"/>
      <c r="V19" s="1"/>
      <c r="W19" s="1"/>
      <c r="X19" s="1"/>
    </row>
    <row r="20" spans="1:24" ht="18" x14ac:dyDescent="0.3">
      <c r="A20" s="3">
        <v>17</v>
      </c>
      <c r="B20" s="4">
        <v>40.1</v>
      </c>
      <c r="C20" s="4">
        <v>30.8</v>
      </c>
      <c r="D20" s="4">
        <v>32.5</v>
      </c>
      <c r="E20" s="4">
        <v>28.2</v>
      </c>
      <c r="F20" s="1"/>
      <c r="G20" s="8" t="s">
        <v>44</v>
      </c>
      <c r="H20" s="13">
        <f t="shared" si="2"/>
        <v>11.900000000000002</v>
      </c>
      <c r="I20" s="8" t="s">
        <v>19</v>
      </c>
      <c r="J20" s="9">
        <f t="shared" si="3"/>
        <v>32.9</v>
      </c>
      <c r="K20">
        <v>42.04</v>
      </c>
      <c r="L20">
        <v>29.26</v>
      </c>
      <c r="M20">
        <v>35.65</v>
      </c>
      <c r="N20" s="1"/>
      <c r="O20" s="1">
        <v>19.53</v>
      </c>
      <c r="P20" s="1">
        <v>8.77</v>
      </c>
      <c r="Q20" s="1"/>
      <c r="R20" s="1"/>
      <c r="S20" s="1"/>
      <c r="T20" s="1"/>
      <c r="U20" s="1"/>
      <c r="V20" s="1"/>
      <c r="W20" s="1"/>
      <c r="X20" s="1"/>
    </row>
    <row r="21" spans="1:24" ht="18" x14ac:dyDescent="0.3">
      <c r="A21" s="3">
        <v>18</v>
      </c>
      <c r="B21" s="4">
        <v>27.6</v>
      </c>
      <c r="C21" s="4">
        <v>31.3</v>
      </c>
      <c r="D21" s="4">
        <v>32.1</v>
      </c>
      <c r="E21" s="4">
        <v>26.4</v>
      </c>
      <c r="F21" s="1"/>
      <c r="G21" s="8" t="s">
        <v>45</v>
      </c>
      <c r="H21" s="13">
        <f t="shared" si="2"/>
        <v>5.7000000000000028</v>
      </c>
      <c r="I21" s="8" t="s">
        <v>20</v>
      </c>
      <c r="J21" s="9">
        <f t="shared" si="3"/>
        <v>29.35</v>
      </c>
      <c r="K21">
        <v>42.04</v>
      </c>
      <c r="L21">
        <v>29.26</v>
      </c>
      <c r="M21">
        <v>35.65</v>
      </c>
      <c r="N21" s="1"/>
      <c r="O21" s="1">
        <v>19.53</v>
      </c>
      <c r="P21" s="1">
        <v>8.77</v>
      </c>
      <c r="Q21" s="1"/>
      <c r="R21" s="1"/>
      <c r="S21" s="1"/>
      <c r="T21" s="1"/>
      <c r="U21" s="1"/>
      <c r="V21" s="1"/>
      <c r="W21" s="1"/>
      <c r="X21" s="1"/>
    </row>
    <row r="22" spans="1:24" ht="18" x14ac:dyDescent="0.3">
      <c r="A22" s="3">
        <v>19</v>
      </c>
      <c r="B22" s="4">
        <v>33</v>
      </c>
      <c r="C22" s="4">
        <v>33.700000000000003</v>
      </c>
      <c r="D22" s="4">
        <v>36</v>
      </c>
      <c r="E22" s="4">
        <v>33.9</v>
      </c>
      <c r="F22" s="1"/>
      <c r="G22" s="8" t="s">
        <v>46</v>
      </c>
      <c r="H22" s="13">
        <f t="shared" si="2"/>
        <v>3</v>
      </c>
      <c r="I22" s="8" t="s">
        <v>21</v>
      </c>
      <c r="J22" s="9">
        <f t="shared" si="3"/>
        <v>34.15</v>
      </c>
      <c r="K22">
        <v>42.04</v>
      </c>
      <c r="L22">
        <v>29.26</v>
      </c>
      <c r="M22">
        <v>35.65</v>
      </c>
      <c r="N22" s="1"/>
      <c r="O22" s="1">
        <v>19.53</v>
      </c>
      <c r="P22" s="1">
        <v>8.77</v>
      </c>
      <c r="Q22" s="1"/>
      <c r="R22" s="1"/>
      <c r="S22" s="1"/>
      <c r="T22" s="1"/>
      <c r="U22" s="1"/>
      <c r="V22" s="1"/>
      <c r="W22" s="1"/>
      <c r="X22" s="1"/>
    </row>
    <row r="23" spans="1:24" ht="18" x14ac:dyDescent="0.3">
      <c r="A23" s="3">
        <v>20</v>
      </c>
      <c r="B23" s="4">
        <v>34</v>
      </c>
      <c r="C23" s="4">
        <v>33.799999999999997</v>
      </c>
      <c r="D23" s="4">
        <v>41.1</v>
      </c>
      <c r="E23" s="4">
        <v>35</v>
      </c>
      <c r="F23" s="1"/>
      <c r="G23" s="8" t="s">
        <v>47</v>
      </c>
      <c r="H23" s="13">
        <f t="shared" si="2"/>
        <v>7.3000000000000043</v>
      </c>
      <c r="I23" s="8" t="s">
        <v>22</v>
      </c>
      <c r="J23" s="9">
        <f t="shared" si="3"/>
        <v>35.975000000000001</v>
      </c>
      <c r="K23">
        <v>42.04</v>
      </c>
      <c r="L23">
        <v>29.26</v>
      </c>
      <c r="M23">
        <v>35.65</v>
      </c>
      <c r="N23" s="1"/>
      <c r="O23" s="1">
        <v>19.53</v>
      </c>
      <c r="P23" s="1">
        <v>8.77</v>
      </c>
      <c r="Q23" s="1"/>
      <c r="R23" s="1"/>
      <c r="S23" s="1"/>
      <c r="T23" s="1"/>
      <c r="U23" s="1"/>
      <c r="V23" s="1"/>
      <c r="W23" s="1"/>
      <c r="X23" s="1"/>
    </row>
    <row r="24" spans="1:24" ht="18" x14ac:dyDescent="0.3">
      <c r="A24" s="3">
        <v>21</v>
      </c>
      <c r="B24" s="4">
        <v>34.6</v>
      </c>
      <c r="C24" s="4">
        <v>33.200000000000003</v>
      </c>
      <c r="D24" s="4">
        <v>43.8</v>
      </c>
      <c r="E24" s="4">
        <v>39.1</v>
      </c>
      <c r="F24" s="1"/>
      <c r="G24" s="8" t="s">
        <v>48</v>
      </c>
      <c r="H24" s="13">
        <f t="shared" si="2"/>
        <v>10.599999999999994</v>
      </c>
      <c r="I24" s="8" t="s">
        <v>23</v>
      </c>
      <c r="J24" s="9">
        <f t="shared" si="3"/>
        <v>37.675000000000004</v>
      </c>
      <c r="K24">
        <v>42.04</v>
      </c>
      <c r="L24">
        <v>29.26</v>
      </c>
      <c r="M24">
        <v>35.65</v>
      </c>
      <c r="N24" s="1"/>
      <c r="O24" s="1">
        <v>19.53</v>
      </c>
      <c r="P24" s="1">
        <v>8.77</v>
      </c>
      <c r="Q24" s="1"/>
      <c r="R24" s="1"/>
      <c r="S24" s="1"/>
      <c r="T24" s="1"/>
      <c r="U24" s="1"/>
      <c r="V24" s="1"/>
      <c r="W24" s="1"/>
      <c r="X24" s="1"/>
    </row>
    <row r="25" spans="1:24" ht="18" x14ac:dyDescent="0.3">
      <c r="A25" s="3">
        <v>22</v>
      </c>
      <c r="B25" s="4">
        <v>45.5</v>
      </c>
      <c r="C25" s="4">
        <v>32.6</v>
      </c>
      <c r="D25" s="4">
        <v>42.5</v>
      </c>
      <c r="E25" s="4">
        <v>28.6</v>
      </c>
      <c r="F25" s="1"/>
      <c r="G25" s="8" t="s">
        <v>49</v>
      </c>
      <c r="H25" s="13">
        <f t="shared" si="2"/>
        <v>16.899999999999999</v>
      </c>
      <c r="I25" s="8" t="s">
        <v>24</v>
      </c>
      <c r="J25" s="9">
        <f t="shared" si="3"/>
        <v>37.299999999999997</v>
      </c>
      <c r="K25">
        <v>42.04</v>
      </c>
      <c r="L25">
        <v>29.26</v>
      </c>
      <c r="M25">
        <v>35.65</v>
      </c>
      <c r="N25" s="1"/>
      <c r="O25" s="1">
        <v>19.53</v>
      </c>
      <c r="P25" s="1">
        <v>8.77</v>
      </c>
      <c r="Q25" s="1"/>
      <c r="R25" s="1"/>
      <c r="S25" s="1"/>
      <c r="T25" s="1"/>
      <c r="U25" s="1"/>
      <c r="V25" s="1"/>
      <c r="W25" s="1"/>
      <c r="X25" s="1"/>
    </row>
    <row r="26" spans="1:24" ht="18" x14ac:dyDescent="0.3">
      <c r="A26" s="3">
        <v>23</v>
      </c>
      <c r="B26" s="4">
        <v>37.299999999999997</v>
      </c>
      <c r="C26" s="4">
        <v>39.200000000000003</v>
      </c>
      <c r="D26" s="4">
        <v>43.6</v>
      </c>
      <c r="E26" s="4">
        <v>35</v>
      </c>
      <c r="F26" s="1"/>
      <c r="G26" s="8" t="s">
        <v>50</v>
      </c>
      <c r="H26" s="13">
        <f t="shared" si="2"/>
        <v>8.6000000000000014</v>
      </c>
      <c r="I26" s="8" t="s">
        <v>25</v>
      </c>
      <c r="J26" s="9">
        <f t="shared" si="3"/>
        <v>38.774999999999999</v>
      </c>
      <c r="K26">
        <v>42.04</v>
      </c>
      <c r="L26">
        <v>29.26</v>
      </c>
      <c r="M26">
        <v>35.65</v>
      </c>
      <c r="N26" s="1"/>
      <c r="O26" s="1">
        <v>19.53</v>
      </c>
      <c r="P26" s="1">
        <v>8.77</v>
      </c>
      <c r="Q26" s="1"/>
      <c r="R26" s="1"/>
      <c r="S26" s="1"/>
      <c r="T26" s="1"/>
      <c r="U26" s="1"/>
      <c r="V26" s="1"/>
      <c r="W26" s="1"/>
      <c r="X26" s="1"/>
    </row>
    <row r="27" spans="1:24" ht="18" x14ac:dyDescent="0.3">
      <c r="A27" s="3">
        <v>24</v>
      </c>
      <c r="B27" s="4">
        <v>33.200000000000003</v>
      </c>
      <c r="C27" s="4">
        <v>38.299999999999997</v>
      </c>
      <c r="D27" s="4">
        <v>33.799999999999997</v>
      </c>
      <c r="E27" s="4">
        <v>38.6</v>
      </c>
      <c r="F27" s="1"/>
      <c r="G27" s="10" t="s">
        <v>51</v>
      </c>
      <c r="H27" s="14">
        <f t="shared" si="2"/>
        <v>5.3999999999999986</v>
      </c>
      <c r="I27" s="10" t="s">
        <v>26</v>
      </c>
      <c r="J27" s="11">
        <f t="shared" si="3"/>
        <v>35.975000000000001</v>
      </c>
      <c r="K27">
        <v>42.04</v>
      </c>
      <c r="L27">
        <v>29.26</v>
      </c>
      <c r="M27">
        <v>35.65</v>
      </c>
      <c r="N27" s="1"/>
      <c r="O27" s="1">
        <v>19.53</v>
      </c>
      <c r="P27" s="1">
        <v>8.77</v>
      </c>
      <c r="Q27" s="1"/>
      <c r="R27" s="1"/>
      <c r="S27" s="1"/>
      <c r="T27" s="1"/>
      <c r="U27" s="1"/>
      <c r="V27" s="1"/>
      <c r="W27" s="1"/>
      <c r="X27" s="1"/>
    </row>
    <row r="28" spans="1:24" ht="15.6" x14ac:dyDescent="0.3">
      <c r="F28" s="1"/>
      <c r="G28" s="16"/>
      <c r="H28" s="16">
        <f>SUM(H4:H27)</f>
        <v>210.40000000000003</v>
      </c>
      <c r="I28" s="16"/>
      <c r="J28" s="17">
        <f>SUM(J4:J27)</f>
        <v>855.67499999999984</v>
      </c>
      <c r="K28" s="1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6" x14ac:dyDescent="0.3">
      <c r="A29" s="1"/>
      <c r="B29" s="1"/>
      <c r="C29" s="1"/>
      <c r="D29" s="1"/>
      <c r="E29" s="1"/>
      <c r="F29" s="1"/>
      <c r="G29" s="16"/>
      <c r="H29" s="16"/>
      <c r="I29" s="16"/>
      <c r="J29" s="16"/>
      <c r="K29" s="1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8" x14ac:dyDescent="0.35">
      <c r="A31" s="19" t="s">
        <v>55</v>
      </c>
      <c r="B31" s="20"/>
      <c r="C31" s="1"/>
      <c r="D31" s="6" t="s">
        <v>59</v>
      </c>
      <c r="E31" s="12"/>
      <c r="F31" s="1"/>
      <c r="G31" s="1"/>
      <c r="H31" s="1"/>
      <c r="I31" s="1"/>
      <c r="J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8" x14ac:dyDescent="0.35">
      <c r="A32" s="21" t="s">
        <v>56</v>
      </c>
      <c r="B32" s="22">
        <f>35.65+0.729*8.77</f>
        <v>42.043329999999997</v>
      </c>
      <c r="C32" s="1"/>
      <c r="D32" s="8" t="s">
        <v>56</v>
      </c>
      <c r="E32" s="9">
        <f>2.282*8.77</f>
        <v>20.01314</v>
      </c>
      <c r="F32" s="1"/>
      <c r="G32" s="1"/>
      <c r="H32" s="1"/>
      <c r="I32" s="1"/>
      <c r="J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8" x14ac:dyDescent="0.35">
      <c r="A33" s="21" t="s">
        <v>57</v>
      </c>
      <c r="B33" s="22">
        <f>35.65-0.729*8.77</f>
        <v>29.25667</v>
      </c>
      <c r="C33" s="1"/>
      <c r="D33" s="10" t="s">
        <v>58</v>
      </c>
      <c r="E33" s="14">
        <v>8.77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8" x14ac:dyDescent="0.35">
      <c r="A34" s="23" t="s">
        <v>58</v>
      </c>
      <c r="B34" s="24">
        <v>35.65</v>
      </c>
      <c r="C34" s="1"/>
      <c r="D34" s="1"/>
      <c r="E34" s="1"/>
      <c r="F34" s="1"/>
      <c r="G34" s="1"/>
      <c r="H34" s="1"/>
      <c r="I34" s="5">
        <f>B32-B33</f>
        <v>12.786659999999998</v>
      </c>
      <c r="J34" s="1"/>
      <c r="K34" s="5">
        <f>E32-E33</f>
        <v>11.24314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6" x14ac:dyDescent="0.3">
      <c r="A35" s="1"/>
      <c r="B35" s="1"/>
      <c r="C35" s="1"/>
      <c r="D35" s="1"/>
      <c r="E35" s="1"/>
      <c r="F35" s="1"/>
      <c r="G35" s="1"/>
      <c r="H35" s="1"/>
      <c r="I35" s="1">
        <f>I34/6</f>
        <v>2.1311099999999996</v>
      </c>
      <c r="J35" s="1"/>
      <c r="K35" s="1">
        <f>K34/3</f>
        <v>3.7477133333333335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6" x14ac:dyDescent="0.3">
      <c r="A36" s="5">
        <f>B32-B33</f>
        <v>12.786659999999998</v>
      </c>
      <c r="B36" s="1"/>
      <c r="C36" s="1"/>
      <c r="D36" s="1">
        <f>42.04-3.1975</f>
        <v>38.842500000000001</v>
      </c>
      <c r="E36" s="1"/>
      <c r="F36" s="5">
        <f>B32-B34</f>
        <v>6.3933299999999988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6" x14ac:dyDescent="0.3">
      <c r="A37" s="1">
        <f>12.79/4</f>
        <v>3.1974999999999998</v>
      </c>
      <c r="B37" s="1"/>
      <c r="C37" s="1"/>
      <c r="D37" s="1">
        <f>42.04-3.1975-3.1975</f>
        <v>35.645000000000003</v>
      </c>
      <c r="E37" s="1"/>
      <c r="F37" s="1">
        <f>F36/3</f>
        <v>2.1311099999999996</v>
      </c>
      <c r="G37" s="1" t="s">
        <v>72</v>
      </c>
      <c r="H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6" x14ac:dyDescent="0.3">
      <c r="A38" s="1"/>
      <c r="B38" s="1"/>
      <c r="C38" s="1"/>
      <c r="D38" s="1">
        <f>42.04-3.1975-3.1975-3.1975</f>
        <v>32.447500000000005</v>
      </c>
      <c r="E38" s="1"/>
      <c r="F38" s="5">
        <f>B32-F37</f>
        <v>39.912219999999998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6" x14ac:dyDescent="0.3">
      <c r="A39" s="1"/>
      <c r="B39" s="1"/>
      <c r="C39" s="1"/>
      <c r="D39" s="1"/>
      <c r="E39" s="1"/>
      <c r="F39" s="5">
        <f>F38-F37</f>
        <v>37.781109999999998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6" x14ac:dyDescent="0.3">
      <c r="A40" s="1"/>
      <c r="B40" s="1"/>
      <c r="C40" s="1"/>
      <c r="D40" s="1"/>
      <c r="E40" s="1"/>
      <c r="F40" s="5">
        <f>F39-F37</f>
        <v>35.65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6" x14ac:dyDescent="0.3">
      <c r="A41" s="1">
        <v>39.909999999999997</v>
      </c>
      <c r="B41" s="1">
        <v>37.78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6" x14ac:dyDescent="0.3">
      <c r="A42" s="1">
        <v>39.909999999999997</v>
      </c>
      <c r="B42" s="1">
        <v>37.78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6" x14ac:dyDescent="0.3">
      <c r="A43" s="1">
        <v>39.909999999999997</v>
      </c>
      <c r="B43" s="1">
        <v>37.78</v>
      </c>
      <c r="C43" s="1"/>
      <c r="D43" s="1"/>
      <c r="E43" s="1"/>
      <c r="F43" s="1"/>
      <c r="G43" s="5">
        <v>39.909999999999997</v>
      </c>
      <c r="H43" s="5">
        <v>37.78</v>
      </c>
      <c r="I43" s="5">
        <v>33.520000000000003</v>
      </c>
      <c r="J43" s="5">
        <v>31.39</v>
      </c>
      <c r="K43" s="5">
        <v>29.26</v>
      </c>
      <c r="M43" s="1"/>
      <c r="N43" s="5">
        <v>16.27</v>
      </c>
      <c r="O43" s="5">
        <v>12.52</v>
      </c>
      <c r="P43" s="5">
        <v>5.0199999999999996</v>
      </c>
      <c r="Q43" s="5">
        <v>1.27</v>
      </c>
      <c r="S43" s="1"/>
      <c r="T43" s="1"/>
      <c r="U43" s="1"/>
      <c r="V43" s="1"/>
      <c r="W43" s="1"/>
      <c r="X43" s="1"/>
    </row>
    <row r="44" spans="1:24" ht="15.6" x14ac:dyDescent="0.3">
      <c r="A44" s="1">
        <v>39.909999999999997</v>
      </c>
      <c r="B44" s="1">
        <v>37.78</v>
      </c>
      <c r="C44" s="1"/>
      <c r="D44" s="1"/>
      <c r="E44" s="1"/>
      <c r="F44" s="1"/>
      <c r="G44" s="5">
        <v>39.909999999999997</v>
      </c>
      <c r="H44" s="5">
        <v>37.78</v>
      </c>
      <c r="I44" s="5">
        <v>33.520000000000003</v>
      </c>
      <c r="J44" s="5">
        <v>31.39</v>
      </c>
      <c r="K44" s="5">
        <v>29.26</v>
      </c>
      <c r="L44" s="1"/>
      <c r="M44" s="1"/>
      <c r="N44" s="5">
        <v>16.27</v>
      </c>
      <c r="O44" s="5">
        <v>12.52</v>
      </c>
      <c r="P44" s="5">
        <v>5.0199999999999996</v>
      </c>
      <c r="Q44" s="5">
        <v>1.27</v>
      </c>
      <c r="R44" s="1"/>
      <c r="S44" s="1"/>
      <c r="T44" s="1"/>
      <c r="U44" s="1"/>
      <c r="V44" s="1"/>
      <c r="W44" s="1"/>
      <c r="X44" s="1"/>
    </row>
    <row r="45" spans="1:24" ht="15.6" x14ac:dyDescent="0.3">
      <c r="A45" s="1">
        <v>39.909999999999997</v>
      </c>
      <c r="B45" s="1">
        <v>37.78</v>
      </c>
      <c r="C45" s="1"/>
      <c r="D45" s="1"/>
      <c r="E45" s="1"/>
      <c r="F45" s="1"/>
      <c r="G45" s="5">
        <v>39.909999999999997</v>
      </c>
      <c r="H45" s="5">
        <v>37.78</v>
      </c>
      <c r="I45" s="5">
        <v>33.520000000000003</v>
      </c>
      <c r="J45" s="5">
        <v>31.39</v>
      </c>
      <c r="K45" s="5">
        <v>29.26</v>
      </c>
      <c r="L45" s="1"/>
      <c r="M45" s="1"/>
      <c r="N45" s="5">
        <v>16.27</v>
      </c>
      <c r="O45" s="5">
        <v>12.52</v>
      </c>
      <c r="P45" s="5">
        <v>5.0199999999999996</v>
      </c>
      <c r="Q45" s="5">
        <v>1.27</v>
      </c>
      <c r="R45" s="1"/>
      <c r="S45" s="1"/>
      <c r="T45" s="1"/>
      <c r="U45" s="1"/>
      <c r="V45" s="1"/>
      <c r="W45" s="1"/>
      <c r="X45" s="1"/>
    </row>
    <row r="46" spans="1:24" ht="15.6" x14ac:dyDescent="0.3">
      <c r="A46" s="1">
        <v>39.909999999999997</v>
      </c>
      <c r="B46" s="1">
        <v>37.78</v>
      </c>
      <c r="C46" s="1"/>
      <c r="D46" s="1"/>
      <c r="E46" s="1"/>
      <c r="F46" s="1"/>
      <c r="G46" s="5">
        <v>39.909999999999997</v>
      </c>
      <c r="H46" s="5">
        <v>37.78</v>
      </c>
      <c r="I46" s="5">
        <v>33.520000000000003</v>
      </c>
      <c r="J46" s="5">
        <v>31.39</v>
      </c>
      <c r="K46" s="5">
        <v>29.26</v>
      </c>
      <c r="L46" s="1"/>
      <c r="M46" s="1"/>
      <c r="N46" s="5">
        <v>16.27</v>
      </c>
      <c r="O46" s="5">
        <v>12.52</v>
      </c>
      <c r="P46" s="5">
        <v>5.0199999999999996</v>
      </c>
      <c r="Q46" s="5">
        <v>1.27</v>
      </c>
      <c r="R46" s="1"/>
      <c r="S46" s="1"/>
      <c r="T46" s="1"/>
      <c r="U46" s="1"/>
      <c r="V46" s="1"/>
      <c r="W46" s="1"/>
      <c r="X46" s="1"/>
    </row>
    <row r="47" spans="1:24" ht="15.6" x14ac:dyDescent="0.3">
      <c r="A47" s="1">
        <v>39.909999999999997</v>
      </c>
      <c r="B47" s="1">
        <v>37.78</v>
      </c>
      <c r="C47" s="1"/>
      <c r="D47" s="1"/>
      <c r="E47" s="1"/>
      <c r="F47" s="1"/>
      <c r="G47" s="5">
        <v>39.909999999999997</v>
      </c>
      <c r="H47" s="5">
        <v>37.78</v>
      </c>
      <c r="I47" s="5">
        <v>33.520000000000003</v>
      </c>
      <c r="J47" s="5">
        <v>31.39</v>
      </c>
      <c r="K47" s="5">
        <v>29.26</v>
      </c>
      <c r="L47" s="1"/>
      <c r="M47" s="1"/>
      <c r="N47" s="5">
        <v>16.27</v>
      </c>
      <c r="O47" s="5">
        <v>12.52</v>
      </c>
      <c r="P47" s="5">
        <v>5.0199999999999996</v>
      </c>
      <c r="Q47" s="5">
        <v>1.27</v>
      </c>
      <c r="R47" s="1"/>
      <c r="S47" s="1"/>
      <c r="T47" s="1"/>
      <c r="U47" s="1"/>
      <c r="V47" s="1"/>
      <c r="W47" s="1"/>
      <c r="X47" s="1"/>
    </row>
    <row r="48" spans="1:24" ht="15.6" x14ac:dyDescent="0.3">
      <c r="A48" s="1">
        <v>39.909999999999997</v>
      </c>
      <c r="B48" s="1">
        <v>37.78</v>
      </c>
      <c r="C48" s="1"/>
      <c r="D48" s="1"/>
      <c r="E48" s="1"/>
      <c r="F48" s="1"/>
      <c r="G48" s="5">
        <v>39.909999999999997</v>
      </c>
      <c r="H48" s="5">
        <v>37.78</v>
      </c>
      <c r="I48" s="5">
        <v>33.520000000000003</v>
      </c>
      <c r="J48" s="5">
        <v>31.39</v>
      </c>
      <c r="K48" s="5">
        <v>29.26</v>
      </c>
      <c r="L48" s="1"/>
      <c r="M48" s="1"/>
      <c r="N48" s="5">
        <v>16.27</v>
      </c>
      <c r="O48" s="5">
        <v>12.52</v>
      </c>
      <c r="P48" s="5">
        <v>5.0199999999999996</v>
      </c>
      <c r="Q48" s="5">
        <v>1.27</v>
      </c>
      <c r="R48" s="1"/>
      <c r="S48" s="1"/>
      <c r="T48" s="1"/>
      <c r="U48" s="1"/>
      <c r="V48" s="1"/>
      <c r="W48" s="1"/>
      <c r="X48" s="1"/>
    </row>
    <row r="49" spans="1:24" ht="15.6" x14ac:dyDescent="0.3">
      <c r="A49" s="1">
        <v>39.909999999999997</v>
      </c>
      <c r="B49" s="1">
        <v>37.78</v>
      </c>
      <c r="C49" s="1"/>
      <c r="D49" s="1"/>
      <c r="E49" s="1"/>
      <c r="F49" s="1"/>
      <c r="G49" s="5">
        <v>39.909999999999997</v>
      </c>
      <c r="H49" s="5">
        <v>37.78</v>
      </c>
      <c r="I49" s="5">
        <v>33.520000000000003</v>
      </c>
      <c r="J49" s="5">
        <v>31.39</v>
      </c>
      <c r="K49" s="5">
        <v>29.26</v>
      </c>
      <c r="L49" s="1"/>
      <c r="M49" s="1"/>
      <c r="N49" s="5">
        <v>16.27</v>
      </c>
      <c r="O49" s="5">
        <v>12.52</v>
      </c>
      <c r="P49" s="5">
        <v>5.0199999999999996</v>
      </c>
      <c r="Q49" s="5">
        <v>1.27</v>
      </c>
      <c r="R49" s="1"/>
      <c r="S49" s="1"/>
      <c r="T49" s="1"/>
      <c r="U49" s="1"/>
      <c r="V49" s="1"/>
      <c r="W49" s="1"/>
      <c r="X49" s="1"/>
    </row>
    <row r="50" spans="1:24" ht="15.6" x14ac:dyDescent="0.3">
      <c r="A50" s="1">
        <v>39.909999999999997</v>
      </c>
      <c r="B50" s="1">
        <v>37.78</v>
      </c>
      <c r="C50" s="1"/>
      <c r="D50" s="1"/>
      <c r="E50" s="1"/>
      <c r="F50" s="1"/>
      <c r="G50" s="5">
        <v>39.909999999999997</v>
      </c>
      <c r="H50" s="5">
        <v>37.78</v>
      </c>
      <c r="I50" s="5">
        <v>33.520000000000003</v>
      </c>
      <c r="J50" s="5">
        <v>31.39</v>
      </c>
      <c r="K50" s="5">
        <v>29.26</v>
      </c>
      <c r="L50" s="1"/>
      <c r="M50" s="1"/>
      <c r="N50" s="5">
        <v>16.27</v>
      </c>
      <c r="O50" s="5">
        <v>12.52</v>
      </c>
      <c r="P50" s="5">
        <v>5.0199999999999996</v>
      </c>
      <c r="Q50" s="5">
        <v>1.27</v>
      </c>
      <c r="R50" s="1"/>
      <c r="S50" s="1"/>
      <c r="T50" s="1"/>
      <c r="U50" s="1"/>
      <c r="V50" s="1"/>
      <c r="W50" s="1"/>
      <c r="X50" s="1"/>
    </row>
    <row r="51" spans="1:24" ht="15.6" x14ac:dyDescent="0.3">
      <c r="A51" s="1">
        <v>39.909999999999997</v>
      </c>
      <c r="B51" s="1">
        <v>37.78</v>
      </c>
      <c r="C51" s="1"/>
      <c r="D51" s="1"/>
      <c r="E51" s="1"/>
      <c r="F51" s="1"/>
      <c r="G51" s="5">
        <v>39.909999999999997</v>
      </c>
      <c r="H51" s="5">
        <v>37.78</v>
      </c>
      <c r="I51" s="5">
        <v>33.520000000000003</v>
      </c>
      <c r="J51" s="5">
        <v>31.39</v>
      </c>
      <c r="K51" s="5">
        <v>29.26</v>
      </c>
      <c r="L51" s="1"/>
      <c r="M51" s="1"/>
      <c r="N51" s="5">
        <v>16.27</v>
      </c>
      <c r="O51" s="5">
        <v>12.52</v>
      </c>
      <c r="P51" s="5">
        <v>5.0199999999999996</v>
      </c>
      <c r="Q51" s="5">
        <v>1.27</v>
      </c>
      <c r="R51" s="1"/>
      <c r="S51" s="1"/>
      <c r="T51" s="1"/>
      <c r="U51" s="1"/>
      <c r="V51" s="1"/>
      <c r="W51" s="1"/>
      <c r="X51" s="1"/>
    </row>
    <row r="52" spans="1:24" ht="15.6" x14ac:dyDescent="0.3">
      <c r="A52" s="1">
        <v>39.909999999999997</v>
      </c>
      <c r="B52" s="1">
        <v>37.78</v>
      </c>
      <c r="C52" s="1"/>
      <c r="D52" s="1"/>
      <c r="E52" s="1"/>
      <c r="F52" s="1"/>
      <c r="G52" s="5">
        <v>39.909999999999997</v>
      </c>
      <c r="H52" s="5">
        <v>37.78</v>
      </c>
      <c r="I52" s="5">
        <v>33.520000000000003</v>
      </c>
      <c r="J52" s="5">
        <v>31.39</v>
      </c>
      <c r="K52" s="5">
        <v>29.26</v>
      </c>
      <c r="L52" s="1"/>
      <c r="M52" s="1"/>
      <c r="N52" s="5">
        <v>16.27</v>
      </c>
      <c r="O52" s="5">
        <v>12.52</v>
      </c>
      <c r="P52" s="5">
        <v>5.0199999999999996</v>
      </c>
      <c r="Q52" s="5">
        <v>1.27</v>
      </c>
      <c r="R52" s="1"/>
      <c r="S52" s="1"/>
      <c r="T52" s="1"/>
      <c r="U52" s="1"/>
      <c r="V52" s="1"/>
      <c r="W52" s="1"/>
      <c r="X52" s="1"/>
    </row>
    <row r="53" spans="1:24" ht="15.6" x14ac:dyDescent="0.3">
      <c r="A53" s="1">
        <v>39.909999999999997</v>
      </c>
      <c r="B53" s="1">
        <v>37.78</v>
      </c>
      <c r="C53" s="1"/>
      <c r="D53" s="1"/>
      <c r="E53" s="1"/>
      <c r="F53" s="1"/>
      <c r="G53" s="5">
        <v>39.909999999999997</v>
      </c>
      <c r="H53" s="5">
        <v>37.78</v>
      </c>
      <c r="I53" s="5">
        <v>33.520000000000003</v>
      </c>
      <c r="J53" s="5">
        <v>31.39</v>
      </c>
      <c r="K53" s="5">
        <v>29.26</v>
      </c>
      <c r="L53" s="1"/>
      <c r="M53" s="1"/>
      <c r="N53" s="5">
        <v>16.27</v>
      </c>
      <c r="O53" s="5">
        <v>12.52</v>
      </c>
      <c r="P53" s="5">
        <v>5.0199999999999996</v>
      </c>
      <c r="Q53" s="5">
        <v>1.27</v>
      </c>
      <c r="R53" s="1"/>
      <c r="S53" s="1"/>
      <c r="T53" s="1"/>
      <c r="U53" s="1"/>
      <c r="V53" s="1"/>
      <c r="W53" s="1"/>
      <c r="X53" s="1"/>
    </row>
    <row r="54" spans="1:24" ht="15.6" x14ac:dyDescent="0.3">
      <c r="A54" s="1">
        <v>39.909999999999997</v>
      </c>
      <c r="B54" s="1">
        <v>37.78</v>
      </c>
      <c r="C54" s="1"/>
      <c r="D54" s="1"/>
      <c r="E54" s="1"/>
      <c r="F54" s="1"/>
      <c r="G54" s="5">
        <v>39.909999999999997</v>
      </c>
      <c r="H54" s="5">
        <v>37.78</v>
      </c>
      <c r="I54" s="5">
        <v>33.520000000000003</v>
      </c>
      <c r="J54" s="5">
        <v>31.39</v>
      </c>
      <c r="K54" s="5">
        <v>29.26</v>
      </c>
      <c r="L54" s="1"/>
      <c r="M54" s="1"/>
      <c r="N54" s="5">
        <v>16.27</v>
      </c>
      <c r="O54" s="5">
        <v>12.52</v>
      </c>
      <c r="P54" s="5">
        <v>5.0199999999999996</v>
      </c>
      <c r="Q54" s="5">
        <v>1.27</v>
      </c>
      <c r="R54" s="1"/>
      <c r="S54" s="1"/>
      <c r="T54" s="1"/>
      <c r="U54" s="1"/>
      <c r="V54" s="1"/>
      <c r="W54" s="1"/>
      <c r="X54" s="1"/>
    </row>
    <row r="55" spans="1:24" ht="15.6" x14ac:dyDescent="0.3">
      <c r="A55" s="1">
        <v>39.909999999999997</v>
      </c>
      <c r="B55" s="1">
        <v>37.78</v>
      </c>
      <c r="C55" s="1"/>
      <c r="D55" s="1"/>
      <c r="E55" s="1"/>
      <c r="F55" s="1"/>
      <c r="G55" s="5">
        <v>39.909999999999997</v>
      </c>
      <c r="H55" s="5">
        <v>37.78</v>
      </c>
      <c r="I55" s="5">
        <v>33.520000000000003</v>
      </c>
      <c r="J55" s="5">
        <v>31.39</v>
      </c>
      <c r="K55" s="5">
        <v>29.26</v>
      </c>
      <c r="L55" s="1"/>
      <c r="M55" s="1"/>
      <c r="N55" s="5">
        <v>16.27</v>
      </c>
      <c r="O55" s="5">
        <v>12.52</v>
      </c>
      <c r="P55" s="5">
        <v>5.0199999999999996</v>
      </c>
      <c r="Q55" s="5">
        <v>1.27</v>
      </c>
      <c r="R55" s="1"/>
      <c r="S55" s="1"/>
      <c r="T55" s="1"/>
      <c r="U55" s="1"/>
      <c r="V55" s="1"/>
      <c r="W55" s="1"/>
      <c r="X55" s="1"/>
    </row>
    <row r="56" spans="1:24" ht="15.6" x14ac:dyDescent="0.3">
      <c r="A56" s="1">
        <v>39.909999999999997</v>
      </c>
      <c r="B56" s="1">
        <v>37.78</v>
      </c>
      <c r="C56" s="1"/>
      <c r="D56" s="1"/>
      <c r="E56" s="1"/>
      <c r="F56" s="1"/>
      <c r="G56" s="5">
        <v>39.909999999999997</v>
      </c>
      <c r="H56" s="5">
        <v>37.78</v>
      </c>
      <c r="I56" s="5">
        <v>33.520000000000003</v>
      </c>
      <c r="J56" s="5">
        <v>31.39</v>
      </c>
      <c r="K56" s="5">
        <v>29.26</v>
      </c>
      <c r="L56" s="1"/>
      <c r="M56" s="1"/>
      <c r="N56" s="5">
        <v>16.27</v>
      </c>
      <c r="O56" s="5">
        <v>12.52</v>
      </c>
      <c r="P56" s="5">
        <v>5.0199999999999996</v>
      </c>
      <c r="Q56" s="5">
        <v>1.27</v>
      </c>
      <c r="R56" s="1"/>
      <c r="S56" s="1"/>
      <c r="T56" s="1"/>
      <c r="U56" s="1"/>
      <c r="V56" s="1"/>
      <c r="W56" s="1"/>
      <c r="X56" s="1"/>
    </row>
    <row r="57" spans="1:24" ht="15.6" x14ac:dyDescent="0.3">
      <c r="A57" s="1">
        <v>39.909999999999997</v>
      </c>
      <c r="B57" s="1">
        <v>37.78</v>
      </c>
      <c r="C57" s="1"/>
      <c r="D57" s="1"/>
      <c r="E57" s="1"/>
      <c r="F57" s="1"/>
      <c r="G57" s="5">
        <v>39.909999999999997</v>
      </c>
      <c r="H57" s="5">
        <v>37.78</v>
      </c>
      <c r="I57" s="5">
        <v>33.520000000000003</v>
      </c>
      <c r="J57" s="5">
        <v>31.39</v>
      </c>
      <c r="K57" s="5">
        <v>29.26</v>
      </c>
      <c r="L57" s="1"/>
      <c r="M57" s="1"/>
      <c r="N57" s="5">
        <v>16.27</v>
      </c>
      <c r="O57" s="5">
        <v>12.52</v>
      </c>
      <c r="P57" s="5">
        <v>5.0199999999999996</v>
      </c>
      <c r="Q57" s="5">
        <v>1.27</v>
      </c>
      <c r="R57" s="1"/>
      <c r="S57" s="1"/>
      <c r="T57" s="1"/>
      <c r="U57" s="1"/>
      <c r="V57" s="1"/>
      <c r="W57" s="1"/>
      <c r="X57" s="1"/>
    </row>
    <row r="58" spans="1:24" ht="15.6" x14ac:dyDescent="0.3">
      <c r="A58" s="1">
        <v>39.909999999999997</v>
      </c>
      <c r="B58" s="1">
        <v>37.78</v>
      </c>
      <c r="C58" s="1"/>
      <c r="D58" s="1"/>
      <c r="E58" s="1"/>
      <c r="F58" s="1"/>
      <c r="G58" s="5">
        <v>39.909999999999997</v>
      </c>
      <c r="H58" s="5">
        <v>37.78</v>
      </c>
      <c r="I58" s="5">
        <v>33.520000000000003</v>
      </c>
      <c r="J58" s="5">
        <v>31.39</v>
      </c>
      <c r="K58" s="5">
        <v>29.26</v>
      </c>
      <c r="L58" s="1"/>
      <c r="M58" s="1"/>
      <c r="N58" s="5">
        <v>16.27</v>
      </c>
      <c r="O58" s="5">
        <v>12.52</v>
      </c>
      <c r="P58" s="5">
        <v>5.0199999999999996</v>
      </c>
      <c r="Q58" s="5">
        <v>1.27</v>
      </c>
      <c r="R58" s="1"/>
      <c r="S58" s="1"/>
      <c r="T58" s="1"/>
      <c r="U58" s="1"/>
      <c r="V58" s="1"/>
      <c r="W58" s="1"/>
      <c r="X58" s="1"/>
    </row>
    <row r="59" spans="1:24" ht="15.6" x14ac:dyDescent="0.3">
      <c r="A59" s="1">
        <v>39.909999999999997</v>
      </c>
      <c r="B59" s="1">
        <v>37.78</v>
      </c>
      <c r="C59" s="1"/>
      <c r="D59" s="1"/>
      <c r="E59" s="1"/>
      <c r="F59" s="1"/>
      <c r="G59" s="5">
        <v>39.909999999999997</v>
      </c>
      <c r="H59" s="5">
        <v>37.78</v>
      </c>
      <c r="I59" s="5">
        <v>33.520000000000003</v>
      </c>
      <c r="J59" s="5">
        <v>31.39</v>
      </c>
      <c r="K59" s="5">
        <v>29.26</v>
      </c>
      <c r="L59" s="1"/>
      <c r="M59" s="1"/>
      <c r="N59" s="5">
        <v>16.27</v>
      </c>
      <c r="O59" s="5">
        <v>12.52</v>
      </c>
      <c r="P59" s="5">
        <v>5.0199999999999996</v>
      </c>
      <c r="Q59" s="5">
        <v>1.27</v>
      </c>
      <c r="R59" s="1"/>
      <c r="S59" s="1"/>
      <c r="T59" s="1"/>
      <c r="U59" s="1"/>
      <c r="V59" s="1"/>
      <c r="W59" s="1"/>
      <c r="X59" s="1"/>
    </row>
    <row r="60" spans="1:24" ht="15.6" x14ac:dyDescent="0.3">
      <c r="A60" s="1">
        <v>39.909999999999997</v>
      </c>
      <c r="B60" s="1">
        <v>37.78</v>
      </c>
      <c r="C60" s="1"/>
      <c r="D60" s="1"/>
      <c r="E60" s="1"/>
      <c r="F60" s="1"/>
      <c r="G60" s="5">
        <v>39.909999999999997</v>
      </c>
      <c r="H60" s="5">
        <v>37.78</v>
      </c>
      <c r="I60" s="5">
        <v>33.520000000000003</v>
      </c>
      <c r="J60" s="5">
        <v>31.39</v>
      </c>
      <c r="K60" s="5">
        <v>29.26</v>
      </c>
      <c r="L60" s="1"/>
      <c r="M60" s="1"/>
      <c r="N60" s="5">
        <v>16.27</v>
      </c>
      <c r="O60" s="5">
        <v>12.52</v>
      </c>
      <c r="P60" s="5">
        <v>5.0199999999999996</v>
      </c>
      <c r="Q60" s="5">
        <v>1.27</v>
      </c>
      <c r="R60" s="1"/>
      <c r="S60" s="1"/>
      <c r="T60" s="1"/>
      <c r="U60" s="1"/>
      <c r="V60" s="1"/>
      <c r="W60" s="1"/>
      <c r="X60" s="1"/>
    </row>
    <row r="61" spans="1:24" ht="15.6" x14ac:dyDescent="0.3">
      <c r="A61" s="1">
        <v>39.909999999999997</v>
      </c>
      <c r="B61" s="1">
        <v>37.78</v>
      </c>
      <c r="C61" s="1"/>
      <c r="D61" s="1"/>
      <c r="E61" s="1"/>
      <c r="F61" s="1"/>
      <c r="G61" s="5">
        <v>39.909999999999997</v>
      </c>
      <c r="H61" s="5">
        <v>37.78</v>
      </c>
      <c r="I61" s="5">
        <v>33.520000000000003</v>
      </c>
      <c r="J61" s="5">
        <v>31.39</v>
      </c>
      <c r="K61" s="5">
        <v>29.26</v>
      </c>
      <c r="L61" s="1"/>
      <c r="M61" s="1"/>
      <c r="N61" s="5">
        <v>16.27</v>
      </c>
      <c r="O61" s="5">
        <v>12.52</v>
      </c>
      <c r="P61" s="5">
        <v>5.0199999999999996</v>
      </c>
      <c r="Q61" s="5">
        <v>1.27</v>
      </c>
      <c r="R61" s="1"/>
      <c r="S61" s="1"/>
      <c r="T61" s="1"/>
      <c r="U61" s="1"/>
      <c r="V61" s="1"/>
      <c r="W61" s="1"/>
      <c r="X61" s="1"/>
    </row>
    <row r="62" spans="1:24" ht="15.6" x14ac:dyDescent="0.3">
      <c r="A62" s="1">
        <v>39.909999999999997</v>
      </c>
      <c r="B62" s="1">
        <v>37.78</v>
      </c>
      <c r="C62" s="1"/>
      <c r="D62" s="1"/>
      <c r="E62" s="1"/>
      <c r="F62" s="1"/>
      <c r="G62" s="5">
        <v>39.909999999999997</v>
      </c>
      <c r="H62" s="5">
        <v>37.78</v>
      </c>
      <c r="I62" s="5">
        <v>33.520000000000003</v>
      </c>
      <c r="J62" s="5">
        <v>31.39</v>
      </c>
      <c r="K62" s="5">
        <v>29.26</v>
      </c>
      <c r="L62" s="1"/>
      <c r="M62" s="1"/>
      <c r="N62" s="5">
        <v>16.27</v>
      </c>
      <c r="O62" s="5">
        <v>12.52</v>
      </c>
      <c r="P62" s="5">
        <v>5.0199999999999996</v>
      </c>
      <c r="Q62" s="5">
        <v>1.27</v>
      </c>
      <c r="R62" s="1"/>
      <c r="S62" s="1"/>
      <c r="T62" s="1"/>
      <c r="U62" s="1"/>
      <c r="V62" s="1"/>
      <c r="W62" s="1"/>
      <c r="X62" s="1"/>
    </row>
    <row r="63" spans="1:24" ht="15.6" x14ac:dyDescent="0.3">
      <c r="A63" s="1">
        <v>39.909999999999997</v>
      </c>
      <c r="B63" s="1">
        <v>37.78</v>
      </c>
      <c r="C63" s="1"/>
      <c r="D63" s="1"/>
      <c r="E63" s="1"/>
      <c r="F63" s="1"/>
      <c r="G63" s="5">
        <v>39.909999999999997</v>
      </c>
      <c r="H63" s="5">
        <v>37.78</v>
      </c>
      <c r="I63" s="5">
        <v>33.520000000000003</v>
      </c>
      <c r="J63" s="5">
        <v>31.39</v>
      </c>
      <c r="K63" s="5">
        <v>29.26</v>
      </c>
      <c r="L63" s="1"/>
      <c r="M63" s="1"/>
      <c r="N63" s="5">
        <v>16.27</v>
      </c>
      <c r="O63" s="5">
        <v>12.52</v>
      </c>
      <c r="P63" s="5">
        <v>5.0199999999999996</v>
      </c>
      <c r="Q63" s="5">
        <v>1.27</v>
      </c>
      <c r="R63" s="1"/>
      <c r="S63" s="1"/>
      <c r="T63" s="1"/>
      <c r="U63" s="1"/>
      <c r="V63" s="1"/>
      <c r="W63" s="1"/>
      <c r="X63" s="1"/>
    </row>
    <row r="64" spans="1:24" ht="15.6" x14ac:dyDescent="0.3">
      <c r="A64" s="1">
        <v>39.909999999999997</v>
      </c>
      <c r="B64" s="1">
        <v>37.78</v>
      </c>
      <c r="C64" s="1"/>
      <c r="D64" s="1"/>
      <c r="E64" s="1"/>
      <c r="F64" s="1"/>
      <c r="G64" s="5">
        <v>39.909999999999997</v>
      </c>
      <c r="H64" s="5">
        <v>37.78</v>
      </c>
      <c r="I64" s="5">
        <v>33.520000000000003</v>
      </c>
      <c r="J64" s="5">
        <v>31.39</v>
      </c>
      <c r="K64" s="5">
        <v>29.26</v>
      </c>
      <c r="L64" s="1"/>
      <c r="M64" s="1"/>
      <c r="N64" s="5">
        <v>16.27</v>
      </c>
      <c r="O64" s="5">
        <v>12.52</v>
      </c>
      <c r="P64" s="5">
        <v>5.0199999999999996</v>
      </c>
      <c r="Q64" s="5">
        <v>1.27</v>
      </c>
      <c r="R64" s="1"/>
      <c r="S64" s="1"/>
      <c r="T64" s="1"/>
      <c r="U64" s="1"/>
      <c r="V64" s="1"/>
      <c r="W64" s="1"/>
      <c r="X64" s="1"/>
    </row>
    <row r="65" spans="1:24" ht="15.6" x14ac:dyDescent="0.3">
      <c r="A65" s="1">
        <v>39.909999999999997</v>
      </c>
      <c r="B65" s="1">
        <v>37.78</v>
      </c>
      <c r="C65" s="1"/>
      <c r="D65" s="1"/>
      <c r="E65" s="1"/>
      <c r="F65" s="1"/>
      <c r="G65" s="5">
        <v>39.909999999999997</v>
      </c>
      <c r="H65" s="5">
        <v>37.78</v>
      </c>
      <c r="I65" s="5">
        <v>33.520000000000003</v>
      </c>
      <c r="J65" s="5">
        <v>31.39</v>
      </c>
      <c r="K65" s="5">
        <v>29.26</v>
      </c>
      <c r="L65" s="1"/>
      <c r="M65" s="1"/>
      <c r="N65" s="5">
        <v>16.27</v>
      </c>
      <c r="O65" s="5">
        <v>12.52</v>
      </c>
      <c r="P65" s="5">
        <v>5.0199999999999996</v>
      </c>
      <c r="Q65" s="5">
        <v>1.27</v>
      </c>
      <c r="R65" s="1"/>
      <c r="S65" s="1"/>
      <c r="T65" s="1"/>
      <c r="U65" s="1"/>
      <c r="V65" s="1"/>
      <c r="W65" s="1"/>
      <c r="X65" s="1"/>
    </row>
    <row r="66" spans="1:24" ht="15.6" x14ac:dyDescent="0.3">
      <c r="A66" s="1"/>
      <c r="B66" s="1"/>
      <c r="C66" s="1"/>
      <c r="D66" s="1"/>
      <c r="E66" s="1"/>
      <c r="F66" s="1"/>
      <c r="G66" s="5">
        <v>39.909999999999997</v>
      </c>
      <c r="H66" s="5">
        <v>37.78</v>
      </c>
      <c r="I66" s="5">
        <v>33.520000000000003</v>
      </c>
      <c r="J66" s="5">
        <v>31.39</v>
      </c>
      <c r="K66" s="5">
        <v>29.26</v>
      </c>
      <c r="L66" s="1"/>
      <c r="M66" s="1"/>
      <c r="N66" s="5">
        <v>16.27</v>
      </c>
      <c r="O66" s="5">
        <v>12.52</v>
      </c>
      <c r="P66" s="5">
        <v>5.0199999999999996</v>
      </c>
      <c r="Q66" s="5">
        <v>1.27</v>
      </c>
      <c r="R66" s="1"/>
      <c r="S66" s="1"/>
      <c r="T66" s="1"/>
      <c r="U66" s="1"/>
      <c r="V66" s="1"/>
      <c r="W66" s="1"/>
      <c r="X66" s="1"/>
    </row>
    <row r="67" spans="1:24" ht="15.6" x14ac:dyDescent="0.3">
      <c r="A67" s="1"/>
      <c r="B67" s="1"/>
      <c r="C67" s="1"/>
      <c r="D67" s="1"/>
      <c r="E67" s="1"/>
      <c r="F67" s="1"/>
      <c r="G67" s="5">
        <v>39.909999999999997</v>
      </c>
      <c r="H67" s="5">
        <v>37.78</v>
      </c>
      <c r="I67" s="5">
        <v>33.520000000000003</v>
      </c>
      <c r="J67" s="5">
        <v>31.39</v>
      </c>
      <c r="K67" s="5">
        <v>29.26</v>
      </c>
      <c r="L67" s="1"/>
      <c r="M67" s="1"/>
      <c r="N67" s="5">
        <v>16.27</v>
      </c>
      <c r="O67" s="5">
        <v>12.52</v>
      </c>
      <c r="P67" s="5">
        <v>5.0199999999999996</v>
      </c>
      <c r="Q67" s="5">
        <v>1.27</v>
      </c>
      <c r="R67" s="1"/>
      <c r="S67" s="1"/>
      <c r="T67" s="1"/>
      <c r="U67" s="1"/>
      <c r="V67" s="1"/>
      <c r="W67" s="1"/>
      <c r="X67" s="1"/>
    </row>
    <row r="68" spans="1:24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</sheetData>
  <mergeCells count="2">
    <mergeCell ref="A2:A3"/>
    <mergeCell ref="B2:E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topLeftCell="A10" zoomScale="70" zoomScaleNormal="70" workbookViewId="0">
      <selection activeCell="P42" sqref="P42"/>
    </sheetView>
  </sheetViews>
  <sheetFormatPr defaultRowHeight="14.4" x14ac:dyDescent="0.3"/>
  <cols>
    <col min="1" max="1" width="14.21875" customWidth="1"/>
    <col min="4" max="4" width="10.44140625" customWidth="1"/>
    <col min="7" max="7" width="8.88671875" customWidth="1"/>
    <col min="8" max="8" width="13.5546875" customWidth="1"/>
    <col min="9" max="9" width="9.33203125" customWidth="1"/>
    <col min="13" max="13" width="8" customWidth="1"/>
    <col min="14" max="14" width="9.33203125" customWidth="1"/>
    <col min="17" max="17" width="24.88671875" customWidth="1"/>
  </cols>
  <sheetData>
    <row r="1" spans="1:24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60</v>
      </c>
      <c r="R1" s="1"/>
      <c r="S1" s="1"/>
      <c r="T1" s="1"/>
      <c r="U1" s="1"/>
      <c r="V1" s="1"/>
      <c r="W1" s="1"/>
      <c r="X1" s="1"/>
    </row>
    <row r="2" spans="1:24" ht="27.6" customHeight="1" x14ac:dyDescent="0.3">
      <c r="A2" s="31" t="s">
        <v>1</v>
      </c>
      <c r="B2" s="33" t="s">
        <v>2</v>
      </c>
      <c r="C2" s="33"/>
      <c r="D2" s="33"/>
      <c r="E2" s="34"/>
      <c r="F2" s="1"/>
      <c r="G2" s="1"/>
      <c r="H2" s="1"/>
      <c r="I2" s="1"/>
      <c r="J2" s="1"/>
      <c r="K2" s="1" t="s">
        <v>53</v>
      </c>
      <c r="L2" s="5">
        <f>SUM(J4:J26)/23</f>
        <v>35.927173913043468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31.2" customHeight="1" x14ac:dyDescent="0.3">
      <c r="A3" s="32"/>
      <c r="B3" s="2" t="s">
        <v>3</v>
      </c>
      <c r="C3" s="2" t="s">
        <v>4</v>
      </c>
      <c r="D3" s="2" t="s">
        <v>5</v>
      </c>
      <c r="E3" s="2" t="s">
        <v>6</v>
      </c>
      <c r="F3" s="1"/>
      <c r="G3" s="1"/>
      <c r="H3" s="1"/>
      <c r="I3" s="1"/>
      <c r="J3" s="1"/>
      <c r="K3" s="1" t="s">
        <v>54</v>
      </c>
      <c r="L3" s="5">
        <f>SUM(H4:H26)/23</f>
        <v>8.9000000000000021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" x14ac:dyDescent="0.3">
      <c r="A4" s="3">
        <v>1</v>
      </c>
      <c r="B4" s="4">
        <v>34.5</v>
      </c>
      <c r="C4" s="4">
        <v>33.9</v>
      </c>
      <c r="D4" s="4">
        <v>38.1</v>
      </c>
      <c r="E4" s="4">
        <v>37.1</v>
      </c>
      <c r="F4" s="1"/>
      <c r="G4" s="6" t="s">
        <v>28</v>
      </c>
      <c r="H4" s="12">
        <f t="shared" ref="H4:H14" si="0">MAX(B4:E4)-MIN(B4:E4)</f>
        <v>4.2000000000000028</v>
      </c>
      <c r="I4" s="6" t="s">
        <v>3</v>
      </c>
      <c r="J4" s="7">
        <f t="shared" ref="J4:J14" si="1">SUM(B4:E4)/4</f>
        <v>35.9</v>
      </c>
      <c r="K4">
        <v>42.42</v>
      </c>
      <c r="L4">
        <v>29.44</v>
      </c>
      <c r="M4">
        <v>35.93</v>
      </c>
      <c r="N4" s="1"/>
      <c r="O4" s="1">
        <v>20.309999999999999</v>
      </c>
      <c r="P4" s="1">
        <v>8.9</v>
      </c>
      <c r="Q4" s="1"/>
      <c r="R4" s="1"/>
      <c r="S4" s="1"/>
      <c r="T4" s="1"/>
      <c r="U4" s="1"/>
      <c r="V4" s="1"/>
      <c r="W4" s="1"/>
      <c r="X4" s="1"/>
    </row>
    <row r="5" spans="1:24" ht="18" x14ac:dyDescent="0.3">
      <c r="A5" s="3">
        <v>2</v>
      </c>
      <c r="B5" s="4">
        <v>33.799999999999997</v>
      </c>
      <c r="C5" s="4">
        <v>38.799999999999997</v>
      </c>
      <c r="D5" s="4">
        <v>38.4</v>
      </c>
      <c r="E5" s="4">
        <v>31.9</v>
      </c>
      <c r="F5" s="1"/>
      <c r="G5" s="8" t="s">
        <v>29</v>
      </c>
      <c r="H5" s="13">
        <f t="shared" si="0"/>
        <v>6.8999999999999986</v>
      </c>
      <c r="I5" s="8" t="s">
        <v>4</v>
      </c>
      <c r="J5" s="9">
        <f t="shared" si="1"/>
        <v>35.725000000000001</v>
      </c>
      <c r="K5">
        <v>42.42</v>
      </c>
      <c r="L5">
        <v>29.44</v>
      </c>
      <c r="M5">
        <v>35.93</v>
      </c>
      <c r="N5" s="1"/>
      <c r="O5" s="1">
        <v>20.309999999999999</v>
      </c>
      <c r="P5" s="1">
        <v>8.9</v>
      </c>
      <c r="Q5" s="1"/>
      <c r="R5" s="1"/>
      <c r="S5" s="1"/>
      <c r="T5" s="1"/>
      <c r="U5" s="1"/>
      <c r="V5" s="1"/>
      <c r="W5" s="1"/>
      <c r="X5" s="1"/>
    </row>
    <row r="6" spans="1:24" ht="18" x14ac:dyDescent="0.3">
      <c r="A6" s="3">
        <v>3</v>
      </c>
      <c r="B6" s="4">
        <v>37.200000000000003</v>
      </c>
      <c r="C6" s="4">
        <v>33.799999999999997</v>
      </c>
      <c r="D6" s="4">
        <v>36.299999999999997</v>
      </c>
      <c r="E6" s="4">
        <v>38.5</v>
      </c>
      <c r="F6" s="1"/>
      <c r="G6" s="8" t="s">
        <v>30</v>
      </c>
      <c r="H6" s="13">
        <f t="shared" si="0"/>
        <v>4.7000000000000028</v>
      </c>
      <c r="I6" s="8" t="s">
        <v>5</v>
      </c>
      <c r="J6" s="9">
        <f t="shared" si="1"/>
        <v>36.450000000000003</v>
      </c>
      <c r="K6">
        <v>42.42</v>
      </c>
      <c r="L6">
        <v>29.44</v>
      </c>
      <c r="M6">
        <v>35.93</v>
      </c>
      <c r="N6" s="1"/>
      <c r="O6" s="1">
        <v>20.309999999999999</v>
      </c>
      <c r="P6" s="1">
        <v>8.9</v>
      </c>
      <c r="Q6" s="1"/>
      <c r="R6" s="1"/>
      <c r="S6" s="1"/>
      <c r="T6" s="1"/>
      <c r="U6" s="1"/>
      <c r="V6" s="1"/>
      <c r="W6" s="1"/>
      <c r="X6" s="1"/>
    </row>
    <row r="7" spans="1:24" ht="18" x14ac:dyDescent="0.3">
      <c r="A7" s="3">
        <v>4</v>
      </c>
      <c r="B7" s="4">
        <v>31.7</v>
      </c>
      <c r="C7" s="4">
        <v>35.299999999999997</v>
      </c>
      <c r="D7" s="4">
        <v>30.6</v>
      </c>
      <c r="E7" s="4">
        <v>37.9</v>
      </c>
      <c r="F7" s="1"/>
      <c r="G7" s="8" t="s">
        <v>31</v>
      </c>
      <c r="H7" s="13">
        <f t="shared" si="0"/>
        <v>7.2999999999999972</v>
      </c>
      <c r="I7" s="8" t="s">
        <v>6</v>
      </c>
      <c r="J7" s="9">
        <f t="shared" si="1"/>
        <v>33.875</v>
      </c>
      <c r="K7">
        <v>42.42</v>
      </c>
      <c r="L7">
        <v>29.44</v>
      </c>
      <c r="M7">
        <v>35.93</v>
      </c>
      <c r="N7" s="1"/>
      <c r="O7" s="1">
        <v>20.309999999999999</v>
      </c>
      <c r="P7" s="1">
        <v>8.9</v>
      </c>
      <c r="Q7" s="1"/>
      <c r="R7" s="1"/>
      <c r="S7" s="1"/>
      <c r="T7" s="1"/>
      <c r="U7" s="1"/>
      <c r="V7" s="1"/>
      <c r="W7" s="1"/>
      <c r="X7" s="1"/>
    </row>
    <row r="8" spans="1:24" ht="18" x14ac:dyDescent="0.3">
      <c r="A8" s="3">
        <v>5</v>
      </c>
      <c r="B8" s="4">
        <v>34.700000000000003</v>
      </c>
      <c r="C8" s="4">
        <v>40.6</v>
      </c>
      <c r="D8" s="4">
        <v>33.799999999999997</v>
      </c>
      <c r="E8" s="4">
        <v>39</v>
      </c>
      <c r="F8" s="1"/>
      <c r="G8" s="8" t="s">
        <v>32</v>
      </c>
      <c r="H8" s="13">
        <f t="shared" si="0"/>
        <v>6.8000000000000043</v>
      </c>
      <c r="I8" s="8" t="s">
        <v>7</v>
      </c>
      <c r="J8" s="9">
        <f t="shared" si="1"/>
        <v>37.025000000000006</v>
      </c>
      <c r="K8">
        <v>42.42</v>
      </c>
      <c r="L8">
        <v>29.44</v>
      </c>
      <c r="M8">
        <v>35.93</v>
      </c>
      <c r="N8" s="1"/>
      <c r="O8" s="1">
        <v>20.309999999999999</v>
      </c>
      <c r="P8" s="1">
        <v>8.9</v>
      </c>
      <c r="Q8" s="1"/>
      <c r="R8" s="1"/>
      <c r="S8" s="1"/>
      <c r="T8" s="1"/>
      <c r="U8" s="1"/>
      <c r="V8" s="1"/>
      <c r="W8" s="1"/>
      <c r="X8" s="1"/>
    </row>
    <row r="9" spans="1:24" ht="18" x14ac:dyDescent="0.3">
      <c r="A9" s="3">
        <v>6</v>
      </c>
      <c r="B9" s="4">
        <v>37.5</v>
      </c>
      <c r="C9" s="4">
        <v>35.6</v>
      </c>
      <c r="D9" s="4">
        <v>35</v>
      </c>
      <c r="E9" s="4">
        <v>31.3</v>
      </c>
      <c r="F9" s="1"/>
      <c r="G9" s="8" t="s">
        <v>33</v>
      </c>
      <c r="H9" s="13">
        <f t="shared" si="0"/>
        <v>6.1999999999999993</v>
      </c>
      <c r="I9" s="8" t="s">
        <v>8</v>
      </c>
      <c r="J9" s="9">
        <f t="shared" si="1"/>
        <v>34.85</v>
      </c>
      <c r="K9">
        <v>42.42</v>
      </c>
      <c r="L9">
        <v>29.44</v>
      </c>
      <c r="M9">
        <v>35.93</v>
      </c>
      <c r="N9" s="1"/>
      <c r="O9" s="1">
        <v>20.309999999999999</v>
      </c>
      <c r="P9" s="1">
        <v>8.9</v>
      </c>
      <c r="Q9" s="1"/>
      <c r="R9" s="1"/>
      <c r="S9" s="1"/>
      <c r="T9" s="1"/>
      <c r="U9" s="1"/>
      <c r="V9" s="1"/>
      <c r="W9" s="1"/>
      <c r="X9" s="1"/>
    </row>
    <row r="10" spans="1:24" ht="18" x14ac:dyDescent="0.3">
      <c r="A10" s="3">
        <v>7</v>
      </c>
      <c r="B10" s="4">
        <v>34.4</v>
      </c>
      <c r="C10" s="4">
        <v>32.799999999999997</v>
      </c>
      <c r="D10" s="4">
        <v>43.9</v>
      </c>
      <c r="E10" s="4">
        <v>42.8</v>
      </c>
      <c r="F10" s="1"/>
      <c r="G10" s="8" t="s">
        <v>34</v>
      </c>
      <c r="H10" s="13">
        <f t="shared" si="0"/>
        <v>11.100000000000001</v>
      </c>
      <c r="I10" s="8" t="s">
        <v>9</v>
      </c>
      <c r="J10" s="9">
        <f t="shared" si="1"/>
        <v>38.474999999999994</v>
      </c>
      <c r="K10">
        <v>42.42</v>
      </c>
      <c r="L10">
        <v>29.44</v>
      </c>
      <c r="M10">
        <v>35.93</v>
      </c>
      <c r="N10" s="1"/>
      <c r="O10" s="1">
        <v>20.309999999999999</v>
      </c>
      <c r="P10" s="1">
        <v>8.9</v>
      </c>
      <c r="Q10" s="1"/>
      <c r="R10" s="1"/>
      <c r="S10" s="1"/>
      <c r="T10" s="1"/>
      <c r="U10" s="1"/>
      <c r="V10" s="1"/>
      <c r="W10" s="1"/>
      <c r="X10" s="1"/>
    </row>
    <row r="11" spans="1:24" ht="18" x14ac:dyDescent="0.3">
      <c r="A11" s="3">
        <v>8</v>
      </c>
      <c r="B11" s="4">
        <v>33.5</v>
      </c>
      <c r="C11" s="4">
        <v>36.6</v>
      </c>
      <c r="D11" s="4">
        <v>34.6</v>
      </c>
      <c r="E11" s="4">
        <v>39.200000000000003</v>
      </c>
      <c r="F11" s="1"/>
      <c r="G11" s="8" t="s">
        <v>35</v>
      </c>
      <c r="H11" s="13">
        <f t="shared" si="0"/>
        <v>5.7000000000000028</v>
      </c>
      <c r="I11" s="8" t="s">
        <v>10</v>
      </c>
      <c r="J11" s="9">
        <f t="shared" si="1"/>
        <v>35.974999999999994</v>
      </c>
      <c r="K11">
        <v>42.42</v>
      </c>
      <c r="L11">
        <v>29.44</v>
      </c>
      <c r="M11">
        <v>35.93</v>
      </c>
      <c r="N11" s="1"/>
      <c r="O11" s="1">
        <v>20.309999999999999</v>
      </c>
      <c r="P11" s="1">
        <v>8.9</v>
      </c>
      <c r="Q11" s="1"/>
      <c r="R11" s="1"/>
      <c r="S11" s="1"/>
      <c r="T11" s="1"/>
      <c r="U11" s="1"/>
      <c r="V11" s="1"/>
      <c r="W11" s="1"/>
      <c r="X11" s="1"/>
    </row>
    <row r="12" spans="1:24" ht="18" x14ac:dyDescent="0.3">
      <c r="A12" s="3">
        <v>9</v>
      </c>
      <c r="B12" s="4">
        <v>27.7</v>
      </c>
      <c r="C12" s="4">
        <v>41.5</v>
      </c>
      <c r="D12" s="4">
        <v>39.200000000000003</v>
      </c>
      <c r="E12" s="4">
        <v>29.1</v>
      </c>
      <c r="F12" s="1"/>
      <c r="G12" s="8" t="s">
        <v>36</v>
      </c>
      <c r="H12" s="13">
        <f t="shared" si="0"/>
        <v>13.8</v>
      </c>
      <c r="I12" s="8" t="s">
        <v>11</v>
      </c>
      <c r="J12" s="9">
        <f t="shared" si="1"/>
        <v>34.375</v>
      </c>
      <c r="K12">
        <v>42.42</v>
      </c>
      <c r="L12">
        <v>29.44</v>
      </c>
      <c r="M12">
        <v>35.93</v>
      </c>
      <c r="N12" s="1"/>
      <c r="O12" s="1">
        <v>20.309999999999999</v>
      </c>
      <c r="P12" s="1">
        <v>8.9</v>
      </c>
      <c r="Q12" s="1"/>
      <c r="R12" s="1"/>
      <c r="S12" s="1"/>
      <c r="T12" s="1"/>
      <c r="U12" s="1"/>
      <c r="V12" s="1"/>
      <c r="W12" s="1"/>
      <c r="X12" s="1"/>
    </row>
    <row r="13" spans="1:24" ht="18" x14ac:dyDescent="0.3">
      <c r="A13" s="3">
        <v>10</v>
      </c>
      <c r="B13" s="4">
        <v>35.9</v>
      </c>
      <c r="C13" s="4">
        <v>33.6</v>
      </c>
      <c r="D13" s="4">
        <v>43.5</v>
      </c>
      <c r="E13" s="4">
        <v>34.6</v>
      </c>
      <c r="F13" s="1"/>
      <c r="G13" s="8" t="s">
        <v>37</v>
      </c>
      <c r="H13" s="13">
        <f t="shared" si="0"/>
        <v>9.8999999999999986</v>
      </c>
      <c r="I13" s="8" t="s">
        <v>12</v>
      </c>
      <c r="J13" s="9">
        <f t="shared" si="1"/>
        <v>36.9</v>
      </c>
      <c r="K13">
        <v>42.42</v>
      </c>
      <c r="L13">
        <v>29.44</v>
      </c>
      <c r="M13">
        <v>35.93</v>
      </c>
      <c r="N13" s="1"/>
      <c r="O13" s="1">
        <v>20.309999999999999</v>
      </c>
      <c r="P13" s="1">
        <v>8.9</v>
      </c>
      <c r="Q13" s="1"/>
      <c r="R13" s="1"/>
      <c r="S13" s="1"/>
      <c r="T13" s="1"/>
      <c r="U13" s="1"/>
      <c r="V13" s="1"/>
      <c r="W13" s="1"/>
      <c r="X13" s="1"/>
    </row>
    <row r="14" spans="1:24" ht="18" x14ac:dyDescent="0.3">
      <c r="A14" s="3">
        <v>11</v>
      </c>
      <c r="B14" s="4">
        <v>33.299999999999997</v>
      </c>
      <c r="C14" s="4">
        <v>36.799999999999997</v>
      </c>
      <c r="D14" s="4">
        <v>35.299999999999997</v>
      </c>
      <c r="E14" s="4">
        <v>34.799999999999997</v>
      </c>
      <c r="F14" s="1"/>
      <c r="G14" s="8" t="s">
        <v>38</v>
      </c>
      <c r="H14" s="13">
        <f t="shared" si="0"/>
        <v>3.5</v>
      </c>
      <c r="I14" s="8" t="s">
        <v>13</v>
      </c>
      <c r="J14" s="9">
        <f t="shared" si="1"/>
        <v>35.049999999999997</v>
      </c>
      <c r="K14">
        <v>42.42</v>
      </c>
      <c r="L14">
        <v>29.44</v>
      </c>
      <c r="M14">
        <v>35.93</v>
      </c>
      <c r="N14" s="1"/>
      <c r="O14" s="1">
        <v>20.309999999999999</v>
      </c>
      <c r="P14" s="1">
        <v>8.9</v>
      </c>
      <c r="Q14" s="1"/>
      <c r="R14" s="1"/>
      <c r="S14" s="1"/>
      <c r="T14" s="1"/>
      <c r="U14" s="1"/>
      <c r="V14" s="1"/>
      <c r="W14" s="1"/>
      <c r="X14" s="1"/>
    </row>
    <row r="15" spans="1:24" ht="18" x14ac:dyDescent="0.3">
      <c r="A15" s="3">
        <v>12</v>
      </c>
      <c r="B15" s="4">
        <v>31.8</v>
      </c>
      <c r="C15" s="4">
        <v>31.2</v>
      </c>
      <c r="D15" s="4">
        <v>40.1</v>
      </c>
      <c r="E15" s="4">
        <v>28.9</v>
      </c>
      <c r="F15" s="1"/>
      <c r="G15" s="8" t="s">
        <v>39</v>
      </c>
      <c r="H15" s="13">
        <f t="shared" ref="H15:H26" si="2">MAX(B15:E15)-MIN(B15:E15)</f>
        <v>11.200000000000003</v>
      </c>
      <c r="I15" s="8" t="s">
        <v>14</v>
      </c>
      <c r="J15" s="9">
        <f t="shared" ref="J15:J26" si="3">SUM(B15:E15)/4</f>
        <v>33</v>
      </c>
      <c r="K15">
        <v>42.42</v>
      </c>
      <c r="L15">
        <v>29.44</v>
      </c>
      <c r="M15">
        <v>35.93</v>
      </c>
      <c r="N15" s="1"/>
      <c r="O15" s="1">
        <v>20.309999999999999</v>
      </c>
      <c r="P15" s="1">
        <v>8.9</v>
      </c>
      <c r="Q15" s="1"/>
      <c r="R15" s="1"/>
      <c r="S15" s="1"/>
      <c r="T15" s="1"/>
      <c r="U15" s="1"/>
      <c r="V15" s="1"/>
      <c r="W15" s="1"/>
      <c r="X15" s="1"/>
    </row>
    <row r="16" spans="1:24" ht="18" x14ac:dyDescent="0.3">
      <c r="A16" s="3">
        <v>13</v>
      </c>
      <c r="B16" s="4">
        <v>31.6</v>
      </c>
      <c r="C16" s="4">
        <v>48.1</v>
      </c>
      <c r="D16" s="4">
        <v>39.4</v>
      </c>
      <c r="E16" s="4">
        <v>40.200000000000003</v>
      </c>
      <c r="F16" s="1"/>
      <c r="G16" s="8" t="s">
        <v>40</v>
      </c>
      <c r="H16" s="13">
        <f t="shared" si="2"/>
        <v>16.5</v>
      </c>
      <c r="I16" s="8" t="s">
        <v>15</v>
      </c>
      <c r="J16" s="9">
        <f t="shared" si="3"/>
        <v>39.825000000000003</v>
      </c>
      <c r="K16">
        <v>42.42</v>
      </c>
      <c r="L16">
        <v>29.44</v>
      </c>
      <c r="M16">
        <v>35.93</v>
      </c>
      <c r="N16" s="1"/>
      <c r="O16" s="1">
        <v>20.309999999999999</v>
      </c>
      <c r="P16" s="1">
        <v>8.9</v>
      </c>
      <c r="Q16" s="1"/>
      <c r="R16" s="1"/>
      <c r="S16" s="1"/>
      <c r="T16" s="1"/>
      <c r="U16" s="1"/>
      <c r="V16" s="1"/>
      <c r="W16" s="1"/>
      <c r="X16" s="1"/>
    </row>
    <row r="17" spans="1:24" ht="18" x14ac:dyDescent="0.3">
      <c r="A17" s="3">
        <v>14</v>
      </c>
      <c r="B17" s="4">
        <v>37.799999999999997</v>
      </c>
      <c r="C17" s="4">
        <v>32.1</v>
      </c>
      <c r="D17" s="4">
        <v>35.5</v>
      </c>
      <c r="E17" s="4">
        <v>34.200000000000003</v>
      </c>
      <c r="F17" s="1"/>
      <c r="G17" s="8" t="s">
        <v>41</v>
      </c>
      <c r="H17" s="13">
        <f t="shared" si="2"/>
        <v>5.6999999999999957</v>
      </c>
      <c r="I17" s="8" t="s">
        <v>16</v>
      </c>
      <c r="J17" s="9">
        <f t="shared" si="3"/>
        <v>34.900000000000006</v>
      </c>
      <c r="K17">
        <v>42.42</v>
      </c>
      <c r="L17">
        <v>29.44</v>
      </c>
      <c r="M17">
        <v>35.93</v>
      </c>
      <c r="N17" s="1"/>
      <c r="O17" s="1">
        <v>20.309999999999999</v>
      </c>
      <c r="P17" s="1">
        <v>8.9</v>
      </c>
      <c r="Q17" s="1"/>
      <c r="R17" s="1"/>
      <c r="S17" s="1"/>
      <c r="T17" s="1"/>
      <c r="U17" s="1"/>
      <c r="V17" s="1"/>
      <c r="W17" s="1"/>
      <c r="X17" s="1"/>
    </row>
    <row r="18" spans="1:24" ht="18" x14ac:dyDescent="0.3">
      <c r="A18" s="3">
        <v>15</v>
      </c>
      <c r="B18" s="4">
        <v>34.1</v>
      </c>
      <c r="C18" s="4">
        <v>30</v>
      </c>
      <c r="D18" s="4">
        <v>36.4</v>
      </c>
      <c r="E18" s="4">
        <v>40.799999999999997</v>
      </c>
      <c r="F18" s="1"/>
      <c r="G18" s="8" t="s">
        <v>42</v>
      </c>
      <c r="H18" s="13">
        <f t="shared" si="2"/>
        <v>10.799999999999997</v>
      </c>
      <c r="I18" s="8" t="s">
        <v>17</v>
      </c>
      <c r="J18" s="9">
        <f t="shared" si="3"/>
        <v>35.325000000000003</v>
      </c>
      <c r="K18">
        <v>42.42</v>
      </c>
      <c r="L18">
        <v>29.44</v>
      </c>
      <c r="M18">
        <v>35.93</v>
      </c>
      <c r="N18" s="1"/>
      <c r="O18" s="1">
        <v>20.309999999999999</v>
      </c>
      <c r="P18" s="1">
        <v>8.9</v>
      </c>
      <c r="Q18" s="1"/>
      <c r="R18" s="1"/>
      <c r="S18" s="1"/>
      <c r="T18" s="1"/>
      <c r="U18" s="1"/>
      <c r="V18" s="1"/>
      <c r="W18" s="1"/>
      <c r="X18" s="1"/>
    </row>
    <row r="19" spans="1:24" ht="18" x14ac:dyDescent="0.3">
      <c r="A19" s="3">
        <v>16</v>
      </c>
      <c r="B19" s="4">
        <v>40.5</v>
      </c>
      <c r="C19" s="4">
        <v>42.8</v>
      </c>
      <c r="D19" s="4">
        <v>26.1</v>
      </c>
      <c r="E19" s="4">
        <v>34.299999999999997</v>
      </c>
      <c r="F19" s="1"/>
      <c r="G19" s="8" t="s">
        <v>43</v>
      </c>
      <c r="H19" s="13">
        <f t="shared" si="2"/>
        <v>16.699999999999996</v>
      </c>
      <c r="I19" s="8" t="s">
        <v>18</v>
      </c>
      <c r="J19" s="9">
        <f t="shared" si="3"/>
        <v>35.924999999999997</v>
      </c>
      <c r="K19">
        <v>42.42</v>
      </c>
      <c r="L19">
        <v>29.44</v>
      </c>
      <c r="M19">
        <v>35.93</v>
      </c>
      <c r="N19" s="1"/>
      <c r="O19" s="1">
        <v>20.309999999999999</v>
      </c>
      <c r="P19" s="1">
        <v>8.9</v>
      </c>
      <c r="Q19" s="1"/>
      <c r="R19" s="1"/>
      <c r="S19" s="1"/>
      <c r="T19" s="1"/>
      <c r="U19" s="1"/>
      <c r="V19" s="1"/>
      <c r="W19" s="1"/>
      <c r="X19" s="1"/>
    </row>
    <row r="20" spans="1:24" ht="18" x14ac:dyDescent="0.3">
      <c r="A20" s="3">
        <v>17</v>
      </c>
      <c r="B20" s="4">
        <v>40.1</v>
      </c>
      <c r="C20" s="4">
        <v>30.8</v>
      </c>
      <c r="D20" s="4">
        <v>32.5</v>
      </c>
      <c r="E20" s="4">
        <v>28.2</v>
      </c>
      <c r="F20" s="1"/>
      <c r="G20" s="8" t="s">
        <v>44</v>
      </c>
      <c r="H20" s="13">
        <f t="shared" si="2"/>
        <v>11.900000000000002</v>
      </c>
      <c r="I20" s="8" t="s">
        <v>19</v>
      </c>
      <c r="J20" s="9">
        <f t="shared" si="3"/>
        <v>32.9</v>
      </c>
      <c r="K20">
        <v>42.42</v>
      </c>
      <c r="L20">
        <v>29.44</v>
      </c>
      <c r="M20">
        <v>35.93</v>
      </c>
      <c r="N20" s="1"/>
      <c r="O20" s="1">
        <v>20.309999999999999</v>
      </c>
      <c r="P20" s="1">
        <v>8.9</v>
      </c>
      <c r="Q20" s="1"/>
      <c r="R20" s="1"/>
      <c r="S20" s="1"/>
      <c r="T20" s="1"/>
      <c r="U20" s="1"/>
      <c r="V20" s="1"/>
      <c r="W20" s="1"/>
      <c r="X20" s="1"/>
    </row>
    <row r="21" spans="1:24" ht="18" x14ac:dyDescent="0.3">
      <c r="A21" s="3">
        <v>18</v>
      </c>
      <c r="B21" s="4">
        <v>33</v>
      </c>
      <c r="C21" s="4">
        <v>33.700000000000003</v>
      </c>
      <c r="D21" s="4">
        <v>36</v>
      </c>
      <c r="E21" s="4">
        <v>33.9</v>
      </c>
      <c r="F21" s="1"/>
      <c r="G21" s="8" t="s">
        <v>45</v>
      </c>
      <c r="H21" s="13">
        <f t="shared" si="2"/>
        <v>3</v>
      </c>
      <c r="I21" s="8" t="s">
        <v>20</v>
      </c>
      <c r="J21" s="9">
        <f t="shared" si="3"/>
        <v>34.15</v>
      </c>
      <c r="K21">
        <v>42.42</v>
      </c>
      <c r="L21">
        <v>29.44</v>
      </c>
      <c r="M21">
        <v>35.93</v>
      </c>
      <c r="N21" s="1"/>
      <c r="O21" s="1">
        <v>20.309999999999999</v>
      </c>
      <c r="P21" s="1">
        <v>8.9</v>
      </c>
      <c r="Q21" s="1"/>
      <c r="R21" s="1"/>
      <c r="S21" s="1"/>
      <c r="T21" s="1"/>
      <c r="U21" s="1"/>
      <c r="V21" s="1"/>
      <c r="W21" s="1"/>
      <c r="X21" s="1"/>
    </row>
    <row r="22" spans="1:24" ht="18" x14ac:dyDescent="0.3">
      <c r="A22" s="3">
        <v>19</v>
      </c>
      <c r="B22" s="4">
        <v>34</v>
      </c>
      <c r="C22" s="4">
        <v>33.799999999999997</v>
      </c>
      <c r="D22" s="4">
        <v>41.1</v>
      </c>
      <c r="E22" s="4">
        <v>35</v>
      </c>
      <c r="F22" s="1"/>
      <c r="G22" s="8" t="s">
        <v>46</v>
      </c>
      <c r="H22" s="13">
        <f t="shared" si="2"/>
        <v>7.3000000000000043</v>
      </c>
      <c r="I22" s="8" t="s">
        <v>21</v>
      </c>
      <c r="J22" s="9">
        <f t="shared" si="3"/>
        <v>35.975000000000001</v>
      </c>
      <c r="K22">
        <v>42.42</v>
      </c>
      <c r="L22">
        <v>29.44</v>
      </c>
      <c r="M22">
        <v>35.93</v>
      </c>
      <c r="N22" s="1"/>
      <c r="O22" s="1">
        <v>20.309999999999999</v>
      </c>
      <c r="P22" s="1">
        <v>8.9</v>
      </c>
      <c r="Q22" s="1"/>
      <c r="R22" s="1"/>
      <c r="S22" s="1"/>
      <c r="T22" s="1"/>
      <c r="U22" s="1"/>
      <c r="V22" s="1"/>
      <c r="W22" s="1"/>
      <c r="X22" s="1"/>
    </row>
    <row r="23" spans="1:24" ht="18" x14ac:dyDescent="0.3">
      <c r="A23" s="3">
        <v>20</v>
      </c>
      <c r="B23" s="4">
        <v>34.6</v>
      </c>
      <c r="C23" s="4">
        <v>33.200000000000003</v>
      </c>
      <c r="D23" s="4">
        <v>43.8</v>
      </c>
      <c r="E23" s="4">
        <v>39.1</v>
      </c>
      <c r="F23" s="1"/>
      <c r="G23" s="8" t="s">
        <v>47</v>
      </c>
      <c r="H23" s="13">
        <f t="shared" si="2"/>
        <v>10.599999999999994</v>
      </c>
      <c r="I23" s="8" t="s">
        <v>22</v>
      </c>
      <c r="J23" s="9">
        <f t="shared" si="3"/>
        <v>37.675000000000004</v>
      </c>
      <c r="K23">
        <v>42.42</v>
      </c>
      <c r="L23">
        <v>29.44</v>
      </c>
      <c r="M23">
        <v>35.93</v>
      </c>
      <c r="N23" s="1"/>
      <c r="O23" s="1">
        <v>20.309999999999999</v>
      </c>
      <c r="P23" s="1">
        <v>8.9</v>
      </c>
      <c r="Q23" s="1"/>
      <c r="R23" s="1"/>
      <c r="S23" s="1"/>
      <c r="T23" s="1"/>
      <c r="U23" s="1"/>
      <c r="V23" s="1"/>
      <c r="W23" s="1"/>
      <c r="X23" s="1"/>
    </row>
    <row r="24" spans="1:24" ht="18" x14ac:dyDescent="0.3">
      <c r="A24" s="3">
        <v>21</v>
      </c>
      <c r="B24" s="4">
        <v>45.5</v>
      </c>
      <c r="C24" s="4">
        <v>32.6</v>
      </c>
      <c r="D24" s="4">
        <v>42.5</v>
      </c>
      <c r="E24" s="4">
        <v>28.6</v>
      </c>
      <c r="F24" s="1"/>
      <c r="G24" s="8" t="s">
        <v>48</v>
      </c>
      <c r="H24" s="13">
        <f t="shared" si="2"/>
        <v>16.899999999999999</v>
      </c>
      <c r="I24" s="8" t="s">
        <v>23</v>
      </c>
      <c r="J24" s="9">
        <f t="shared" si="3"/>
        <v>37.299999999999997</v>
      </c>
      <c r="K24">
        <v>42.42</v>
      </c>
      <c r="L24">
        <v>29.44</v>
      </c>
      <c r="M24">
        <v>35.93</v>
      </c>
      <c r="N24" s="1"/>
      <c r="O24" s="1">
        <v>20.309999999999999</v>
      </c>
      <c r="P24" s="1">
        <v>8.9</v>
      </c>
      <c r="Q24" s="1"/>
      <c r="R24" s="1"/>
      <c r="S24" s="1"/>
      <c r="T24" s="1"/>
      <c r="U24" s="1"/>
      <c r="V24" s="1"/>
      <c r="W24" s="1"/>
      <c r="X24" s="1"/>
    </row>
    <row r="25" spans="1:24" ht="18" x14ac:dyDescent="0.3">
      <c r="A25" s="3">
        <v>22</v>
      </c>
      <c r="B25" s="4">
        <v>37.299999999999997</v>
      </c>
      <c r="C25" s="4">
        <v>39.200000000000003</v>
      </c>
      <c r="D25" s="4">
        <v>43.6</v>
      </c>
      <c r="E25" s="4">
        <v>35</v>
      </c>
      <c r="F25" s="1"/>
      <c r="G25" s="8" t="s">
        <v>49</v>
      </c>
      <c r="H25" s="13">
        <f t="shared" si="2"/>
        <v>8.6000000000000014</v>
      </c>
      <c r="I25" s="8" t="s">
        <v>24</v>
      </c>
      <c r="J25" s="9">
        <f t="shared" si="3"/>
        <v>38.774999999999999</v>
      </c>
      <c r="K25">
        <v>42.42</v>
      </c>
      <c r="L25">
        <v>29.44</v>
      </c>
      <c r="M25">
        <v>35.93</v>
      </c>
      <c r="N25" s="1"/>
      <c r="O25" s="1">
        <v>20.309999999999999</v>
      </c>
      <c r="P25" s="1">
        <v>8.9</v>
      </c>
      <c r="Q25" s="1"/>
      <c r="R25" s="1"/>
      <c r="S25" s="1"/>
      <c r="T25" s="1"/>
      <c r="U25" s="1"/>
      <c r="V25" s="1"/>
      <c r="W25" s="1"/>
      <c r="X25" s="1"/>
    </row>
    <row r="26" spans="1:24" ht="18" x14ac:dyDescent="0.3">
      <c r="A26" s="3">
        <v>23</v>
      </c>
      <c r="B26" s="4">
        <v>33.200000000000003</v>
      </c>
      <c r="C26" s="4">
        <v>38.299999999999997</v>
      </c>
      <c r="D26" s="4">
        <v>33.799999999999997</v>
      </c>
      <c r="E26" s="4">
        <v>38.6</v>
      </c>
      <c r="F26" s="1"/>
      <c r="G26" s="10" t="s">
        <v>50</v>
      </c>
      <c r="H26" s="14">
        <f t="shared" si="2"/>
        <v>5.3999999999999986</v>
      </c>
      <c r="I26" s="10" t="s">
        <v>25</v>
      </c>
      <c r="J26" s="9">
        <f t="shared" si="3"/>
        <v>35.975000000000001</v>
      </c>
      <c r="K26">
        <v>42.42</v>
      </c>
      <c r="L26">
        <v>29.44</v>
      </c>
      <c r="M26">
        <v>35.93</v>
      </c>
      <c r="N26" s="1"/>
      <c r="O26" s="1">
        <v>20.309999999999999</v>
      </c>
      <c r="P26" s="1">
        <v>8.9</v>
      </c>
      <c r="Q26" s="1"/>
      <c r="R26" s="1"/>
      <c r="S26" s="1"/>
      <c r="T26" s="1"/>
      <c r="U26" s="1"/>
      <c r="V26" s="1"/>
      <c r="W26" s="1"/>
      <c r="X26" s="1"/>
    </row>
    <row r="27" spans="1:24" ht="15.6" x14ac:dyDescent="0.3">
      <c r="F27" s="1"/>
      <c r="G27" s="16"/>
      <c r="H27" s="16">
        <f>SUM(H4:H26)</f>
        <v>204.70000000000005</v>
      </c>
      <c r="I27" s="16"/>
      <c r="J27" s="17">
        <f>SUM(J4:J26)</f>
        <v>826.32499999999982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6" x14ac:dyDescent="0.3">
      <c r="F28" s="1"/>
      <c r="G28" s="16"/>
      <c r="H28" s="16"/>
      <c r="I28" s="16"/>
      <c r="J28" s="17"/>
      <c r="K28" s="1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6" x14ac:dyDescent="0.3">
      <c r="A29" s="1"/>
      <c r="B29" s="1"/>
      <c r="C29" s="1"/>
      <c r="D29" s="1"/>
      <c r="E29" s="1"/>
      <c r="F29" s="1"/>
      <c r="G29" s="16"/>
      <c r="H29" s="16"/>
      <c r="I29" s="16"/>
      <c r="J29" s="16"/>
      <c r="K29" s="18"/>
      <c r="L29" s="1"/>
      <c r="M29" s="1"/>
      <c r="N29" s="1"/>
      <c r="O29" s="1"/>
      <c r="P29" s="5"/>
      <c r="Q29" s="1"/>
      <c r="R29" s="1"/>
      <c r="S29" s="1"/>
      <c r="T29" s="1"/>
      <c r="U29" s="1"/>
      <c r="V29" s="1"/>
      <c r="W29" s="1"/>
      <c r="X29" s="1"/>
    </row>
    <row r="30" spans="1:24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L30" s="1"/>
      <c r="M30" s="1"/>
      <c r="N30" s="1"/>
      <c r="O30" s="1"/>
      <c r="P30" s="5"/>
      <c r="Q30" s="1"/>
      <c r="R30" s="1"/>
      <c r="S30" s="1"/>
      <c r="T30" s="1"/>
      <c r="U30" s="1"/>
      <c r="V30" s="1"/>
      <c r="W30" s="1"/>
      <c r="X30" s="1"/>
    </row>
    <row r="31" spans="1:24" ht="18" x14ac:dyDescent="0.35">
      <c r="A31" s="19" t="s">
        <v>55</v>
      </c>
      <c r="B31" s="20"/>
      <c r="C31" s="1"/>
      <c r="D31" s="6" t="s">
        <v>59</v>
      </c>
      <c r="E31" s="12"/>
      <c r="F31" s="1"/>
      <c r="G31" s="1"/>
      <c r="H31" s="1"/>
      <c r="I31" s="1"/>
      <c r="J31" s="1"/>
      <c r="L31" s="1"/>
      <c r="M31" s="1" t="s">
        <v>63</v>
      </c>
      <c r="N31" s="1">
        <v>1.33</v>
      </c>
      <c r="O31" s="1"/>
      <c r="P31" s="5"/>
      <c r="Q31" s="1"/>
      <c r="R31" s="1"/>
      <c r="S31" s="1"/>
      <c r="T31" s="1"/>
      <c r="U31" s="1"/>
      <c r="V31" s="1"/>
      <c r="W31" s="1"/>
      <c r="X31" s="1"/>
    </row>
    <row r="32" spans="1:24" ht="18" x14ac:dyDescent="0.35">
      <c r="A32" s="21" t="s">
        <v>56</v>
      </c>
      <c r="B32" s="22">
        <f>35.93+0.729*8.9</f>
        <v>42.418100000000003</v>
      </c>
      <c r="C32" s="1"/>
      <c r="D32" s="8" t="s">
        <v>56</v>
      </c>
      <c r="E32" s="9">
        <f>2.282*8.9</f>
        <v>20.309800000000003</v>
      </c>
      <c r="F32" s="1"/>
      <c r="G32" s="1">
        <f>20.31-8.9</f>
        <v>11.409999999999998</v>
      </c>
      <c r="H32" s="1"/>
      <c r="I32" s="1"/>
      <c r="J32" s="1">
        <f>42.42-35.93</f>
        <v>6.490000000000002</v>
      </c>
      <c r="K32" s="42"/>
      <c r="L32" s="1"/>
      <c r="M32" s="1" t="s">
        <v>64</v>
      </c>
      <c r="N32" s="1" t="s">
        <v>65</v>
      </c>
      <c r="O32" s="1"/>
      <c r="P32" s="5"/>
      <c r="Q32" s="1"/>
      <c r="R32" s="1"/>
      <c r="S32" s="1"/>
      <c r="T32" s="1"/>
      <c r="U32" s="1"/>
      <c r="V32" s="1"/>
      <c r="W32" s="1"/>
      <c r="X32" s="1"/>
    </row>
    <row r="33" spans="1:24" ht="18" x14ac:dyDescent="0.35">
      <c r="A33" s="21" t="s">
        <v>57</v>
      </c>
      <c r="B33" s="22">
        <f>35.93-0.729*8.9</f>
        <v>29.4419</v>
      </c>
      <c r="C33" s="1"/>
      <c r="D33" s="10" t="s">
        <v>58</v>
      </c>
      <c r="E33" s="14">
        <v>8.9</v>
      </c>
      <c r="F33" s="1"/>
      <c r="G33" s="5">
        <f>G32/3</f>
        <v>3.8033333333333328</v>
      </c>
      <c r="H33" s="1"/>
      <c r="I33" s="1"/>
      <c r="J33" s="1">
        <f>J32/3</f>
        <v>2.163333333333334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8" x14ac:dyDescent="0.35">
      <c r="A34" s="23" t="s">
        <v>58</v>
      </c>
      <c r="B34" s="24">
        <v>35.93</v>
      </c>
      <c r="C34" s="1"/>
      <c r="D34" s="1"/>
      <c r="E34" s="1"/>
      <c r="F34" s="1"/>
      <c r="G34" s="5">
        <f>20.31-G33</f>
        <v>16.506666666666668</v>
      </c>
      <c r="H34" s="1"/>
      <c r="I34" s="1"/>
      <c r="J34" s="1"/>
      <c r="K34" s="1"/>
      <c r="L34" s="1"/>
      <c r="M34" s="1">
        <f>6*2.163*1.33</f>
        <v>17.260739999999998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6" x14ac:dyDescent="0.3">
      <c r="A35" s="1"/>
      <c r="B35" s="1"/>
      <c r="C35" s="1"/>
      <c r="D35" s="1"/>
      <c r="E35" s="1"/>
      <c r="F35" s="1"/>
      <c r="G35" s="5">
        <f>G34-G33</f>
        <v>12.703333333333335</v>
      </c>
      <c r="H35" s="1"/>
      <c r="I35" s="1"/>
      <c r="J35" s="1"/>
      <c r="K35" s="1"/>
      <c r="L35" s="1"/>
      <c r="M35" s="5">
        <f>M34/2</f>
        <v>8.6303699999999992</v>
      </c>
      <c r="N35" s="1" t="s">
        <v>68</v>
      </c>
      <c r="O35" s="1" t="s">
        <v>70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6" x14ac:dyDescent="0.3">
      <c r="A36" s="5"/>
      <c r="B36" s="1"/>
      <c r="C36" s="5">
        <f>B32-B33</f>
        <v>12.976200000000002</v>
      </c>
      <c r="D36" s="5">
        <f>B32-C37</f>
        <v>40.255400000000002</v>
      </c>
      <c r="E36" s="1"/>
      <c r="F36" s="5"/>
      <c r="G36" s="5">
        <f>G35-G33</f>
        <v>8.9000000000000021</v>
      </c>
      <c r="H36" s="1"/>
      <c r="I36" s="1"/>
      <c r="J36" s="1"/>
      <c r="K36" s="1"/>
      <c r="L36" s="1"/>
      <c r="M36" s="5">
        <f>B34+M35</f>
        <v>44.560369999999999</v>
      </c>
      <c r="N36" s="1" t="s">
        <v>66</v>
      </c>
      <c r="O36" s="1" t="s">
        <v>69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6" x14ac:dyDescent="0.3">
      <c r="A37" s="1"/>
      <c r="B37" s="1"/>
      <c r="C37" s="30">
        <f>C36/6</f>
        <v>2.1627000000000005</v>
      </c>
      <c r="D37" s="1"/>
      <c r="E37" s="1"/>
      <c r="F37" s="1"/>
      <c r="G37" s="5">
        <f>G36-G33</f>
        <v>5.0966666666666693</v>
      </c>
      <c r="H37" s="1"/>
      <c r="I37" s="1"/>
      <c r="J37" s="1"/>
      <c r="K37" s="1"/>
      <c r="L37" s="1"/>
      <c r="M37" s="5">
        <f>B34-M35</f>
        <v>27.299630000000001</v>
      </c>
      <c r="N37" s="1" t="s">
        <v>67</v>
      </c>
      <c r="O37" s="1" t="s">
        <v>69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6" x14ac:dyDescent="0.3">
      <c r="A38" s="1"/>
      <c r="B38" s="1"/>
      <c r="C38" s="1"/>
      <c r="D38" s="1"/>
      <c r="E38" s="1"/>
      <c r="F38" s="5"/>
      <c r="G38" s="5">
        <f>G37-G33</f>
        <v>1.2933333333333366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6" x14ac:dyDescent="0.3">
      <c r="A39" s="1"/>
      <c r="B39" s="1"/>
      <c r="C39" s="1"/>
      <c r="D39" s="1"/>
      <c r="E39" s="1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6" x14ac:dyDescent="0.3">
      <c r="A40" s="35" t="s">
        <v>62</v>
      </c>
      <c r="B40" s="36"/>
      <c r="C40" s="36"/>
      <c r="D40" s="37"/>
      <c r="E40" s="1"/>
      <c r="F40" s="38" t="s">
        <v>61</v>
      </c>
      <c r="G40" s="39"/>
      <c r="H40" s="39"/>
      <c r="I40" s="40"/>
      <c r="J40" s="25"/>
      <c r="K40" s="41" t="s">
        <v>71</v>
      </c>
      <c r="L40" s="41"/>
      <c r="M40" s="27"/>
      <c r="N40" s="41"/>
      <c r="O40" s="41"/>
      <c r="P40" s="1"/>
      <c r="Q40" s="1"/>
      <c r="R40" s="1"/>
      <c r="S40" s="1"/>
      <c r="T40" s="1"/>
      <c r="U40" s="1"/>
      <c r="V40" s="1"/>
      <c r="W40" s="1"/>
      <c r="X40" s="1"/>
    </row>
    <row r="41" spans="1:24" ht="15.6" x14ac:dyDescent="0.3">
      <c r="A41" s="8">
        <v>40.25</v>
      </c>
      <c r="B41" s="16">
        <v>38.090000000000003</v>
      </c>
      <c r="C41" s="16">
        <v>33.76</v>
      </c>
      <c r="D41" s="13">
        <v>31.6</v>
      </c>
      <c r="E41" s="1"/>
      <c r="F41" s="8">
        <v>16.510000000000002</v>
      </c>
      <c r="G41" s="16">
        <v>12.7</v>
      </c>
      <c r="H41" s="16">
        <v>5.0999999999999996</v>
      </c>
      <c r="I41" s="13">
        <v>1.29</v>
      </c>
      <c r="J41" s="1"/>
      <c r="K41" s="1">
        <v>44.56</v>
      </c>
      <c r="L41" s="1">
        <v>27.3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6" x14ac:dyDescent="0.3">
      <c r="A42" s="8">
        <v>40.25</v>
      </c>
      <c r="B42" s="16">
        <v>38.090000000000003</v>
      </c>
      <c r="C42" s="16">
        <v>33.76</v>
      </c>
      <c r="D42" s="13">
        <v>31.6</v>
      </c>
      <c r="E42" s="1"/>
      <c r="F42" s="8">
        <v>16.510000000000002</v>
      </c>
      <c r="G42" s="16">
        <v>12.7</v>
      </c>
      <c r="H42" s="16">
        <v>5.0999999999999996</v>
      </c>
      <c r="I42" s="13">
        <v>1.29</v>
      </c>
      <c r="J42" s="1"/>
      <c r="K42" s="1">
        <v>44.56</v>
      </c>
      <c r="L42" s="1">
        <v>27.3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6" x14ac:dyDescent="0.3">
      <c r="A43" s="8">
        <v>40.25</v>
      </c>
      <c r="B43" s="16">
        <v>38.090000000000003</v>
      </c>
      <c r="C43" s="16">
        <v>33.76</v>
      </c>
      <c r="D43" s="13">
        <v>31.6</v>
      </c>
      <c r="E43" s="1"/>
      <c r="F43" s="8">
        <v>16.510000000000002</v>
      </c>
      <c r="G43" s="16">
        <v>12.7</v>
      </c>
      <c r="H43" s="16">
        <v>5.0999999999999996</v>
      </c>
      <c r="I43" s="13">
        <v>1.29</v>
      </c>
      <c r="J43" s="1"/>
      <c r="K43" s="1">
        <v>44.56</v>
      </c>
      <c r="L43" s="1">
        <v>27.3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6" x14ac:dyDescent="0.3">
      <c r="A44" s="8">
        <v>40.25</v>
      </c>
      <c r="B44" s="16">
        <v>38.090000000000003</v>
      </c>
      <c r="C44" s="16">
        <v>33.76</v>
      </c>
      <c r="D44" s="13">
        <v>31.6</v>
      </c>
      <c r="E44" s="1"/>
      <c r="F44" s="8">
        <v>16.510000000000002</v>
      </c>
      <c r="G44" s="16">
        <v>12.7</v>
      </c>
      <c r="H44" s="16">
        <v>5.0999999999999996</v>
      </c>
      <c r="I44" s="13">
        <v>1.29</v>
      </c>
      <c r="J44" s="1"/>
      <c r="K44" s="1">
        <v>44.56</v>
      </c>
      <c r="L44" s="1">
        <v>27.3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6" x14ac:dyDescent="0.3">
      <c r="A45" s="8">
        <v>40.25</v>
      </c>
      <c r="B45" s="16">
        <v>38.090000000000003</v>
      </c>
      <c r="C45" s="16">
        <v>33.76</v>
      </c>
      <c r="D45" s="13">
        <v>31.6</v>
      </c>
      <c r="E45" s="1"/>
      <c r="F45" s="8">
        <v>16.510000000000002</v>
      </c>
      <c r="G45" s="16">
        <v>12.7</v>
      </c>
      <c r="H45" s="16">
        <v>5.0999999999999996</v>
      </c>
      <c r="I45" s="13">
        <v>1.29</v>
      </c>
      <c r="J45" s="1"/>
      <c r="K45" s="1">
        <v>44.56</v>
      </c>
      <c r="L45" s="1">
        <v>27.3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6" x14ac:dyDescent="0.3">
      <c r="A46" s="8">
        <v>40.25</v>
      </c>
      <c r="B46" s="16">
        <v>38.090000000000003</v>
      </c>
      <c r="C46" s="16">
        <v>33.76</v>
      </c>
      <c r="D46" s="13">
        <v>31.6</v>
      </c>
      <c r="E46" s="1"/>
      <c r="F46" s="8">
        <v>16.510000000000002</v>
      </c>
      <c r="G46" s="16">
        <v>12.7</v>
      </c>
      <c r="H46" s="16">
        <v>5.0999999999999996</v>
      </c>
      <c r="I46" s="13">
        <v>1.29</v>
      </c>
      <c r="J46" s="1"/>
      <c r="K46" s="1">
        <v>44.56</v>
      </c>
      <c r="L46" s="1">
        <v>27.3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6" x14ac:dyDescent="0.3">
      <c r="A47" s="8">
        <v>40.25</v>
      </c>
      <c r="B47" s="16">
        <v>38.090000000000003</v>
      </c>
      <c r="C47" s="16">
        <v>33.76</v>
      </c>
      <c r="D47" s="13">
        <v>31.6</v>
      </c>
      <c r="E47" s="1"/>
      <c r="F47" s="8">
        <v>16.510000000000002</v>
      </c>
      <c r="G47" s="16">
        <v>12.7</v>
      </c>
      <c r="H47" s="16">
        <v>5.0999999999999996</v>
      </c>
      <c r="I47" s="13">
        <v>1.29</v>
      </c>
      <c r="J47" s="1"/>
      <c r="K47" s="1">
        <v>44.56</v>
      </c>
      <c r="L47" s="1">
        <v>27.3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6" x14ac:dyDescent="0.3">
      <c r="A48" s="8">
        <v>40.25</v>
      </c>
      <c r="B48" s="16">
        <v>38.090000000000003</v>
      </c>
      <c r="C48" s="16">
        <v>33.76</v>
      </c>
      <c r="D48" s="13">
        <v>31.6</v>
      </c>
      <c r="E48" s="1"/>
      <c r="F48" s="8">
        <v>16.510000000000002</v>
      </c>
      <c r="G48" s="16">
        <v>12.7</v>
      </c>
      <c r="H48" s="16">
        <v>5.0999999999999996</v>
      </c>
      <c r="I48" s="13">
        <v>1.29</v>
      </c>
      <c r="J48" s="1"/>
      <c r="K48" s="1">
        <v>44.56</v>
      </c>
      <c r="L48" s="1">
        <v>27.3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6" x14ac:dyDescent="0.3">
      <c r="A49" s="8">
        <v>40.25</v>
      </c>
      <c r="B49" s="16">
        <v>38.090000000000003</v>
      </c>
      <c r="C49" s="16">
        <v>33.76</v>
      </c>
      <c r="D49" s="13">
        <v>31.6</v>
      </c>
      <c r="E49" s="1"/>
      <c r="F49" s="8">
        <v>16.510000000000002</v>
      </c>
      <c r="G49" s="16">
        <v>12.7</v>
      </c>
      <c r="H49" s="16">
        <v>5.0999999999999996</v>
      </c>
      <c r="I49" s="13">
        <v>1.29</v>
      </c>
      <c r="J49" s="1"/>
      <c r="K49" s="1">
        <v>44.56</v>
      </c>
      <c r="L49" s="1">
        <v>27.3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6" x14ac:dyDescent="0.3">
      <c r="A50" s="8">
        <v>40.25</v>
      </c>
      <c r="B50" s="16">
        <v>38.090000000000003</v>
      </c>
      <c r="C50" s="16">
        <v>33.76</v>
      </c>
      <c r="D50" s="13">
        <v>31.6</v>
      </c>
      <c r="E50" s="1"/>
      <c r="F50" s="8">
        <v>16.510000000000002</v>
      </c>
      <c r="G50" s="16">
        <v>12.7</v>
      </c>
      <c r="H50" s="16">
        <v>5.0999999999999996</v>
      </c>
      <c r="I50" s="13">
        <v>1.29</v>
      </c>
      <c r="J50" s="1"/>
      <c r="K50" s="1">
        <v>44.56</v>
      </c>
      <c r="L50" s="1">
        <v>27.3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6" x14ac:dyDescent="0.3">
      <c r="A51" s="8">
        <v>40.25</v>
      </c>
      <c r="B51" s="16">
        <v>38.090000000000003</v>
      </c>
      <c r="C51" s="16">
        <v>33.76</v>
      </c>
      <c r="D51" s="13">
        <v>31.6</v>
      </c>
      <c r="E51" s="1"/>
      <c r="F51" s="8">
        <v>16.510000000000002</v>
      </c>
      <c r="G51" s="16">
        <v>12.7</v>
      </c>
      <c r="H51" s="16">
        <v>5.0999999999999996</v>
      </c>
      <c r="I51" s="13">
        <v>1.29</v>
      </c>
      <c r="J51" s="1"/>
      <c r="K51" s="1">
        <v>44.56</v>
      </c>
      <c r="L51" s="1">
        <v>27.3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6" x14ac:dyDescent="0.3">
      <c r="A52" s="8">
        <v>40.25</v>
      </c>
      <c r="B52" s="16">
        <v>38.090000000000003</v>
      </c>
      <c r="C52" s="16">
        <v>33.76</v>
      </c>
      <c r="D52" s="13">
        <v>31.6</v>
      </c>
      <c r="E52" s="1"/>
      <c r="F52" s="8">
        <v>16.510000000000002</v>
      </c>
      <c r="G52" s="16">
        <v>12.7</v>
      </c>
      <c r="H52" s="16">
        <v>5.0999999999999996</v>
      </c>
      <c r="I52" s="13">
        <v>1.29</v>
      </c>
      <c r="J52" s="1"/>
      <c r="K52" s="1">
        <v>44.56</v>
      </c>
      <c r="L52" s="1">
        <v>27.3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6" x14ac:dyDescent="0.3">
      <c r="A53" s="8">
        <v>40.25</v>
      </c>
      <c r="B53" s="16">
        <v>38.090000000000003</v>
      </c>
      <c r="C53" s="16">
        <v>33.76</v>
      </c>
      <c r="D53" s="13">
        <v>31.6</v>
      </c>
      <c r="E53" s="1"/>
      <c r="F53" s="8">
        <v>16.510000000000002</v>
      </c>
      <c r="G53" s="16">
        <v>12.7</v>
      </c>
      <c r="H53" s="16">
        <v>5.0999999999999996</v>
      </c>
      <c r="I53" s="13">
        <v>1.29</v>
      </c>
      <c r="J53" s="1"/>
      <c r="K53" s="1">
        <v>44.56</v>
      </c>
      <c r="L53" s="1">
        <v>27.3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6" x14ac:dyDescent="0.3">
      <c r="A54" s="8">
        <v>40.25</v>
      </c>
      <c r="B54" s="16">
        <v>38.090000000000003</v>
      </c>
      <c r="C54" s="16">
        <v>33.76</v>
      </c>
      <c r="D54" s="13">
        <v>31.6</v>
      </c>
      <c r="E54" s="1"/>
      <c r="F54" s="8">
        <v>16.510000000000002</v>
      </c>
      <c r="G54" s="16">
        <v>12.7</v>
      </c>
      <c r="H54" s="16">
        <v>5.0999999999999996</v>
      </c>
      <c r="I54" s="13">
        <v>1.29</v>
      </c>
      <c r="J54" s="1"/>
      <c r="K54" s="1">
        <v>44.56</v>
      </c>
      <c r="L54" s="1">
        <v>27.3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6" x14ac:dyDescent="0.3">
      <c r="A55" s="8">
        <v>40.25</v>
      </c>
      <c r="B55" s="16">
        <v>38.090000000000003</v>
      </c>
      <c r="C55" s="16">
        <v>33.76</v>
      </c>
      <c r="D55" s="13">
        <v>31.6</v>
      </c>
      <c r="E55" s="1"/>
      <c r="F55" s="8">
        <v>16.510000000000002</v>
      </c>
      <c r="G55" s="16">
        <v>12.7</v>
      </c>
      <c r="H55" s="16">
        <v>5.0999999999999996</v>
      </c>
      <c r="I55" s="13">
        <v>1.29</v>
      </c>
      <c r="J55" s="1"/>
      <c r="K55" s="1">
        <v>44.56</v>
      </c>
      <c r="L55" s="1">
        <v>27.3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6" x14ac:dyDescent="0.3">
      <c r="A56" s="8">
        <v>40.25</v>
      </c>
      <c r="B56" s="16">
        <v>38.090000000000003</v>
      </c>
      <c r="C56" s="16">
        <v>33.76</v>
      </c>
      <c r="D56" s="13">
        <v>31.6</v>
      </c>
      <c r="E56" s="1"/>
      <c r="F56" s="8">
        <v>16.510000000000002</v>
      </c>
      <c r="G56" s="16">
        <v>12.7</v>
      </c>
      <c r="H56" s="16">
        <v>5.0999999999999996</v>
      </c>
      <c r="I56" s="13">
        <v>1.29</v>
      </c>
      <c r="J56" s="1"/>
      <c r="K56" s="1">
        <v>44.56</v>
      </c>
      <c r="L56" s="1">
        <v>27.3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6" x14ac:dyDescent="0.3">
      <c r="A57" s="8">
        <v>40.25</v>
      </c>
      <c r="B57" s="16">
        <v>38.090000000000003</v>
      </c>
      <c r="C57" s="16">
        <v>33.76</v>
      </c>
      <c r="D57" s="13">
        <v>31.6</v>
      </c>
      <c r="E57" s="1"/>
      <c r="F57" s="8">
        <v>16.510000000000002</v>
      </c>
      <c r="G57" s="16">
        <v>12.7</v>
      </c>
      <c r="H57" s="16">
        <v>5.0999999999999996</v>
      </c>
      <c r="I57" s="13">
        <v>1.29</v>
      </c>
      <c r="J57" s="1"/>
      <c r="K57" s="1">
        <v>44.56</v>
      </c>
      <c r="L57" s="1">
        <v>27.3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6" x14ac:dyDescent="0.3">
      <c r="A58" s="8">
        <v>40.25</v>
      </c>
      <c r="B58" s="16">
        <v>38.090000000000003</v>
      </c>
      <c r="C58" s="16">
        <v>33.76</v>
      </c>
      <c r="D58" s="13">
        <v>31.6</v>
      </c>
      <c r="E58" s="1"/>
      <c r="F58" s="8">
        <v>16.510000000000002</v>
      </c>
      <c r="G58" s="16">
        <v>12.7</v>
      </c>
      <c r="H58" s="16">
        <v>5.0999999999999996</v>
      </c>
      <c r="I58" s="13">
        <v>1.29</v>
      </c>
      <c r="J58" s="1"/>
      <c r="K58" s="1">
        <v>44.56</v>
      </c>
      <c r="L58" s="1">
        <v>27.3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6" x14ac:dyDescent="0.3">
      <c r="A59" s="8">
        <v>40.25</v>
      </c>
      <c r="B59" s="16">
        <v>38.090000000000003</v>
      </c>
      <c r="C59" s="16">
        <v>33.76</v>
      </c>
      <c r="D59" s="13">
        <v>31.6</v>
      </c>
      <c r="E59" s="1"/>
      <c r="F59" s="8">
        <v>16.510000000000002</v>
      </c>
      <c r="G59" s="16">
        <v>12.7</v>
      </c>
      <c r="H59" s="16">
        <v>5.0999999999999996</v>
      </c>
      <c r="I59" s="13">
        <v>1.29</v>
      </c>
      <c r="J59" s="1"/>
      <c r="K59" s="1">
        <v>44.56</v>
      </c>
      <c r="L59" s="1">
        <v>27.3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6" x14ac:dyDescent="0.3">
      <c r="A60" s="8">
        <v>40.25</v>
      </c>
      <c r="B60" s="16">
        <v>38.090000000000003</v>
      </c>
      <c r="C60" s="16">
        <v>33.76</v>
      </c>
      <c r="D60" s="13">
        <v>31.6</v>
      </c>
      <c r="E60" s="1"/>
      <c r="F60" s="8">
        <v>16.510000000000002</v>
      </c>
      <c r="G60" s="16">
        <v>12.7</v>
      </c>
      <c r="H60" s="16">
        <v>5.0999999999999996</v>
      </c>
      <c r="I60" s="13">
        <v>1.29</v>
      </c>
      <c r="J60" s="1"/>
      <c r="K60" s="1">
        <v>44.56</v>
      </c>
      <c r="L60" s="1">
        <v>27.3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6" x14ac:dyDescent="0.3">
      <c r="A61" s="8">
        <v>40.25</v>
      </c>
      <c r="B61" s="16">
        <v>38.090000000000003</v>
      </c>
      <c r="C61" s="16">
        <v>33.76</v>
      </c>
      <c r="D61" s="13">
        <v>31.6</v>
      </c>
      <c r="E61" s="1"/>
      <c r="F61" s="8">
        <v>16.510000000000002</v>
      </c>
      <c r="G61" s="16">
        <v>12.7</v>
      </c>
      <c r="H61" s="16">
        <v>5.0999999999999996</v>
      </c>
      <c r="I61" s="13">
        <v>1.29</v>
      </c>
      <c r="J61" s="1"/>
      <c r="K61" s="1">
        <v>44.56</v>
      </c>
      <c r="L61" s="1">
        <v>27.3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6" x14ac:dyDescent="0.3">
      <c r="A62" s="8">
        <v>40.25</v>
      </c>
      <c r="B62" s="16">
        <v>38.090000000000003</v>
      </c>
      <c r="C62" s="16">
        <v>33.76</v>
      </c>
      <c r="D62" s="13">
        <v>31.6</v>
      </c>
      <c r="E62" s="1"/>
      <c r="F62" s="8">
        <v>16.510000000000002</v>
      </c>
      <c r="G62" s="16">
        <v>12.7</v>
      </c>
      <c r="H62" s="16">
        <v>5.0999999999999996</v>
      </c>
      <c r="I62" s="13">
        <v>1.29</v>
      </c>
      <c r="J62" s="1"/>
      <c r="K62" s="1">
        <v>44.56</v>
      </c>
      <c r="L62" s="1">
        <v>27.3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6" x14ac:dyDescent="0.3">
      <c r="A63" s="8">
        <v>40.25</v>
      </c>
      <c r="B63" s="16">
        <v>38.090000000000003</v>
      </c>
      <c r="C63" s="16">
        <v>33.76</v>
      </c>
      <c r="D63" s="13">
        <v>31.6</v>
      </c>
      <c r="E63" s="1"/>
      <c r="F63" s="8">
        <v>16.510000000000002</v>
      </c>
      <c r="G63" s="16">
        <v>12.7</v>
      </c>
      <c r="H63" s="16">
        <v>5.0999999999999996</v>
      </c>
      <c r="I63" s="13">
        <v>1.29</v>
      </c>
      <c r="J63" s="1"/>
      <c r="K63" s="1">
        <v>44.56</v>
      </c>
      <c r="L63" s="1">
        <v>27.3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6" x14ac:dyDescent="0.3">
      <c r="A64" s="10">
        <v>40.25</v>
      </c>
      <c r="B64" s="26">
        <v>38.090000000000003</v>
      </c>
      <c r="C64" s="26">
        <v>33.76</v>
      </c>
      <c r="D64" s="14">
        <v>31.6</v>
      </c>
      <c r="E64" s="1"/>
      <c r="F64" s="10">
        <v>16.510000000000002</v>
      </c>
      <c r="G64" s="26">
        <v>12.7</v>
      </c>
      <c r="H64" s="26">
        <v>5.0999999999999996</v>
      </c>
      <c r="I64" s="14">
        <v>1.29</v>
      </c>
      <c r="J64" s="1"/>
      <c r="K64" s="1">
        <v>44.56</v>
      </c>
      <c r="L64" s="1">
        <v>27.3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</sheetData>
  <mergeCells count="6">
    <mergeCell ref="N40:O40"/>
    <mergeCell ref="A2:A3"/>
    <mergeCell ref="B2:E2"/>
    <mergeCell ref="A40:D40"/>
    <mergeCell ref="F40:I40"/>
    <mergeCell ref="K40:L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2024-10-31T18:20:26Z</dcterms:modified>
</cp:coreProperties>
</file>