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D20" i="1"/>
  <c r="D19" i="1"/>
  <c r="D18" i="1"/>
  <c r="D17" i="1"/>
  <c r="D16" i="1"/>
  <c r="D15" i="1"/>
  <c r="B22" i="1" l="1"/>
  <c r="D21" i="1"/>
  <c r="D2" i="1"/>
  <c r="D3" i="1"/>
  <c r="D4" i="1"/>
  <c r="D5" i="1"/>
  <c r="D6" i="1"/>
  <c r="D7" i="1"/>
  <c r="D8" i="1"/>
  <c r="C3" i="1" l="1"/>
  <c r="C4" i="1" s="1"/>
  <c r="C5" i="1" s="1"/>
  <c r="C6" i="1" s="1"/>
  <c r="C7" i="1" s="1"/>
  <c r="C8" i="1" s="1"/>
  <c r="C2" i="1"/>
  <c r="B9" i="1"/>
</calcChain>
</file>

<file path=xl/sharedStrings.xml><?xml version="1.0" encoding="utf-8"?>
<sst xmlns="http://schemas.openxmlformats.org/spreadsheetml/2006/main" count="37" uniqueCount="22">
  <si>
    <t>Виды дефектов хлеба</t>
  </si>
  <si>
    <t>Интегральный процент</t>
  </si>
  <si>
    <t>3 Механическое повреждение</t>
  </si>
  <si>
    <t>4 Неправильная форма хлеба</t>
  </si>
  <si>
    <t>5 Притиски</t>
  </si>
  <si>
    <t>6 Недостаточный объем</t>
  </si>
  <si>
    <t>7 Прочие</t>
  </si>
  <si>
    <t>Итого</t>
  </si>
  <si>
    <t>Частота</t>
  </si>
  <si>
    <t>1 Подрывы и трещины</t>
  </si>
  <si>
    <t>2 Подгорелый хлеб</t>
  </si>
  <si>
    <t>80/70/50</t>
  </si>
  <si>
    <t>Частота 2</t>
  </si>
  <si>
    <t>1 Неправильная форма хлеба</t>
  </si>
  <si>
    <t>2 Механическое повреждение</t>
  </si>
  <si>
    <t>3 Подгорелый хлеб</t>
  </si>
  <si>
    <t>4 Притиски</t>
  </si>
  <si>
    <t>5 Подрывы и трещины</t>
  </si>
  <si>
    <t>Интегральный процент 1</t>
  </si>
  <si>
    <t>расписать технически как делала</t>
  </si>
  <si>
    <t>Процент от общего числа</t>
  </si>
  <si>
    <t>Интегральный процент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</si>
</sst>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Border="1"/>
    <xf numFmtId="164" fontId="0" fillId="0" borderId="0" xfId="0" applyNumberFormat="1"/>
    <xf numFmtId="164" fontId="1" fillId="0" borderId="0" xfId="0" applyNumberFormat="1" applyFont="1" applyBorder="1" applyAlignment="1">
      <alignment horizontal="center"/>
    </xf>
    <xf numFmtId="164" fontId="0" fillId="0" borderId="0" xfId="1" applyNumberFormat="1" applyFont="1"/>
    <xf numFmtId="10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164" fontId="1" fillId="0" borderId="1" xfId="0" applyNumberFormat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38100">
              <a:solidFill>
                <a:schemeClr val="tx2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1 Подрывы и трещины</c:v>
                </c:pt>
                <c:pt idx="1">
                  <c:v>2 Подгорелый хлеб</c:v>
                </c:pt>
                <c:pt idx="2">
                  <c:v>3 Механическое повреждение</c:v>
                </c:pt>
                <c:pt idx="3">
                  <c:v>4 Неправильная форма хлеба</c:v>
                </c:pt>
                <c:pt idx="4">
                  <c:v>5 Притиски</c:v>
                </c:pt>
                <c:pt idx="5">
                  <c:v>6 Недостаточный объем</c:v>
                </c:pt>
                <c:pt idx="6">
                  <c:v>7 Прочие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58</c:v>
                </c:pt>
                <c:pt idx="1">
                  <c:v>55</c:v>
                </c:pt>
                <c:pt idx="2">
                  <c:v>42</c:v>
                </c:pt>
                <c:pt idx="3">
                  <c:v>22</c:v>
                </c:pt>
                <c:pt idx="4">
                  <c:v>15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D-4EC0-9505-559F4478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645323984"/>
        <c:axId val="645325952"/>
      </c:bar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Интегральный процент</c:v>
                </c:pt>
              </c:strCache>
            </c:strRef>
          </c:tx>
          <c:spPr>
            <a:ln w="25400" cap="sq">
              <a:solidFill>
                <a:schemeClr val="accent6">
                  <a:alpha val="95000"/>
                </a:schemeClr>
              </a:solidFill>
              <a:miter lim="800000"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 cap="sq">
                <a:solidFill>
                  <a:schemeClr val="accent6"/>
                </a:solidFill>
                <a:miter lim="800000"/>
              </a:ln>
              <a:effectLst/>
            </c:spPr>
          </c:marker>
          <c:cat>
            <c:strRef>
              <c:f>Лист1!$A$2:$A$8</c:f>
              <c:strCache>
                <c:ptCount val="7"/>
                <c:pt idx="0">
                  <c:v>1 Подрывы и трещины</c:v>
                </c:pt>
                <c:pt idx="1">
                  <c:v>2 Подгорелый хлеб</c:v>
                </c:pt>
                <c:pt idx="2">
                  <c:v>3 Механическое повреждение</c:v>
                </c:pt>
                <c:pt idx="3">
                  <c:v>4 Неправильная форма хлеба</c:v>
                </c:pt>
                <c:pt idx="4">
                  <c:v>5 Притиски</c:v>
                </c:pt>
                <c:pt idx="5">
                  <c:v>6 Недостаточный объем</c:v>
                </c:pt>
                <c:pt idx="6">
                  <c:v>7 Прочие</c:v>
                </c:pt>
              </c:strCache>
            </c:strRef>
          </c:cat>
          <c:val>
            <c:numRef>
              <c:f>Лист1!$C$2:$C$8</c:f>
              <c:numCache>
                <c:formatCode>0.0%</c:formatCode>
                <c:ptCount val="7"/>
                <c:pt idx="0">
                  <c:v>0.28999999999999998</c:v>
                </c:pt>
                <c:pt idx="1">
                  <c:v>0.56499999999999995</c:v>
                </c:pt>
                <c:pt idx="2">
                  <c:v>0.77499999999999991</c:v>
                </c:pt>
                <c:pt idx="3">
                  <c:v>0.8849999999999999</c:v>
                </c:pt>
                <c:pt idx="4">
                  <c:v>0.95999999999999985</c:v>
                </c:pt>
                <c:pt idx="5">
                  <c:v>0.98499999999999988</c:v>
                </c:pt>
                <c:pt idx="6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D-4EC0-9505-559F4478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221552"/>
        <c:axId val="546220896"/>
      </c:lineChart>
      <c:catAx>
        <c:axId val="6453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Виды дефектов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325952"/>
        <c:crosses val="autoZero"/>
        <c:auto val="1"/>
        <c:lblAlgn val="ctr"/>
        <c:lblOffset val="100"/>
        <c:noMultiLvlLbl val="0"/>
      </c:catAx>
      <c:valAx>
        <c:axId val="64532595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Частота</a:t>
                </a:r>
              </a:p>
            </c:rich>
          </c:tx>
          <c:layout>
            <c:manualLayout>
              <c:xMode val="edge"/>
              <c:yMode val="edge"/>
              <c:x val="1.8602455482273367E-2"/>
              <c:y val="0.3044949039736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323984"/>
        <c:crosses val="autoZero"/>
        <c:crossBetween val="between"/>
      </c:valAx>
      <c:valAx>
        <c:axId val="5462208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Интегральный процент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221552"/>
        <c:crosses val="max"/>
        <c:crossBetween val="between"/>
      </c:valAx>
      <c:catAx>
        <c:axId val="54622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220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Лист1!$A$15:$A$21</c:f>
              <c:strCache>
                <c:ptCount val="7"/>
                <c:pt idx="0">
                  <c:v>1 Неправильная форма хлеба</c:v>
                </c:pt>
                <c:pt idx="1">
                  <c:v>2 Механическое повреждение</c:v>
                </c:pt>
                <c:pt idx="2">
                  <c:v>3 Подгорелый хлеб</c:v>
                </c:pt>
                <c:pt idx="3">
                  <c:v>4 Притиски</c:v>
                </c:pt>
                <c:pt idx="4">
                  <c:v>5 Подрывы и трещины</c:v>
                </c:pt>
                <c:pt idx="5">
                  <c:v>6 Недостаточный объем</c:v>
                </c:pt>
                <c:pt idx="6">
                  <c:v>7 Прочие</c:v>
                </c:pt>
              </c:strCache>
            </c:strRef>
          </c:cat>
          <c:val>
            <c:numRef>
              <c:f>Лист1!$B$15:$B$21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16.5</c:v>
                </c:pt>
                <c:pt idx="3">
                  <c:v>15</c:v>
                </c:pt>
                <c:pt idx="4">
                  <c:v>11.6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3-409C-8509-3D642A75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652394696"/>
        <c:axId val="652395024"/>
      </c:barChart>
      <c:lineChart>
        <c:grouping val="standard"/>
        <c:varyColors val="0"/>
        <c:ser>
          <c:idx val="1"/>
          <c:order val="1"/>
          <c:tx>
            <c:strRef>
              <c:f>Лист1!$C$14</c:f>
              <c:strCache>
                <c:ptCount val="1"/>
                <c:pt idx="0">
                  <c:v>Интегральный процент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Лист1!$A$15:$A$21</c:f>
              <c:strCache>
                <c:ptCount val="7"/>
                <c:pt idx="0">
                  <c:v>1 Неправильная форма хлеба</c:v>
                </c:pt>
                <c:pt idx="1">
                  <c:v>2 Механическое повреждение</c:v>
                </c:pt>
                <c:pt idx="2">
                  <c:v>3 Подгорелый хлеб</c:v>
                </c:pt>
                <c:pt idx="3">
                  <c:v>4 Притиски</c:v>
                </c:pt>
                <c:pt idx="4">
                  <c:v>5 Подрывы и трещины</c:v>
                </c:pt>
                <c:pt idx="5">
                  <c:v>6 Недостаточный объем</c:v>
                </c:pt>
                <c:pt idx="6">
                  <c:v>7 Прочие</c:v>
                </c:pt>
              </c:strCache>
            </c:strRef>
          </c:cat>
          <c:val>
            <c:numRef>
              <c:f>Лист1!$C$15:$C$21</c:f>
              <c:numCache>
                <c:formatCode>0.0%</c:formatCode>
                <c:ptCount val="7"/>
                <c:pt idx="0">
                  <c:v>0.23400000000000001</c:v>
                </c:pt>
                <c:pt idx="1">
                  <c:v>0.45700000000000002</c:v>
                </c:pt>
                <c:pt idx="2">
                  <c:v>0.63200000000000001</c:v>
                </c:pt>
                <c:pt idx="3">
                  <c:v>0.79200000000000004</c:v>
                </c:pt>
                <c:pt idx="4">
                  <c:v>0.91500000000000004</c:v>
                </c:pt>
                <c:pt idx="5">
                  <c:v>0.96799999999999997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3-409C-8509-3D642A75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02952"/>
        <c:axId val="654103608"/>
      </c:lineChart>
      <c:valAx>
        <c:axId val="6541036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Интегральный процент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102952"/>
        <c:crosses val="max"/>
        <c:crossBetween val="between"/>
      </c:valAx>
      <c:catAx>
        <c:axId val="6541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Виды дефектов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103608"/>
        <c:crosses val="autoZero"/>
        <c:auto val="1"/>
        <c:lblAlgn val="ctr"/>
        <c:lblOffset val="100"/>
        <c:noMultiLvlLbl val="0"/>
      </c:catAx>
      <c:valAx>
        <c:axId val="652395024"/>
        <c:scaling>
          <c:orientation val="minMax"/>
          <c:max val="94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Частота</a:t>
                </a:r>
                <a:r>
                  <a:rPr lang="ru-RU" sz="1200" baseline="0">
                    <a:solidFill>
                      <a:schemeClr val="tx1"/>
                    </a:solidFill>
                  </a:rPr>
                  <a:t> </a:t>
                </a:r>
                <a:endParaRPr lang="ru-RU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394696"/>
        <c:crosses val="autoZero"/>
        <c:crossBetween val="between"/>
      </c:valAx>
      <c:catAx>
        <c:axId val="652394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39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84943325468441E-2"/>
          <c:y val="2.6862853308053665E-2"/>
          <c:w val="0.80358633389432688"/>
          <c:h val="0.81104838197939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Лист1!$N$15</c:f>
              <c:strCache>
                <c:ptCount val="1"/>
                <c:pt idx="0">
                  <c:v>Частота 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Лист1!$M$16:$M$22</c:f>
              <c:strCache>
                <c:ptCount val="7"/>
                <c:pt idx="0">
                  <c:v>1 Неправильная форма хлеба</c:v>
                </c:pt>
                <c:pt idx="1">
                  <c:v>2 Механическое повреждение</c:v>
                </c:pt>
                <c:pt idx="2">
                  <c:v>3 Подгорелый хлеб</c:v>
                </c:pt>
                <c:pt idx="3">
                  <c:v>4 Притиски</c:v>
                </c:pt>
                <c:pt idx="4">
                  <c:v>5 Подрывы и трещины</c:v>
                </c:pt>
                <c:pt idx="5">
                  <c:v>6 Недостаточный объем</c:v>
                </c:pt>
                <c:pt idx="6">
                  <c:v>7 Прочие</c:v>
                </c:pt>
              </c:strCache>
            </c:strRef>
          </c:cat>
          <c:val>
            <c:numRef>
              <c:f>Лист1!$N$16:$N$22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16.5</c:v>
                </c:pt>
                <c:pt idx="3">
                  <c:v>15</c:v>
                </c:pt>
                <c:pt idx="4">
                  <c:v>11.6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E-423C-8752-92172537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23"/>
        <c:axId val="604219576"/>
        <c:axId val="604216296"/>
      </c:barChart>
      <c:lineChart>
        <c:grouping val="standard"/>
        <c:varyColors val="0"/>
        <c:ser>
          <c:idx val="1"/>
          <c:order val="1"/>
          <c:tx>
            <c:strRef>
              <c:f>Лист1!$O$15</c:f>
              <c:strCache>
                <c:ptCount val="1"/>
                <c:pt idx="0">
                  <c:v>Интегральный процент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Лист1!$M$16:$M$22</c:f>
              <c:strCache>
                <c:ptCount val="7"/>
                <c:pt idx="0">
                  <c:v>1 Неправильная форма хлеба</c:v>
                </c:pt>
                <c:pt idx="1">
                  <c:v>2 Механическое повреждение</c:v>
                </c:pt>
                <c:pt idx="2">
                  <c:v>3 Подгорелый хлеб</c:v>
                </c:pt>
                <c:pt idx="3">
                  <c:v>4 Притиски</c:v>
                </c:pt>
                <c:pt idx="4">
                  <c:v>5 Подрывы и трещины</c:v>
                </c:pt>
                <c:pt idx="5">
                  <c:v>6 Недостаточный объем</c:v>
                </c:pt>
                <c:pt idx="6">
                  <c:v>7 Прочие</c:v>
                </c:pt>
              </c:strCache>
            </c:strRef>
          </c:cat>
          <c:val>
            <c:numRef>
              <c:f>Лист1!$O$16:$O$22</c:f>
              <c:numCache>
                <c:formatCode>0.0%</c:formatCode>
                <c:ptCount val="7"/>
                <c:pt idx="0">
                  <c:v>0.23400000000000001</c:v>
                </c:pt>
                <c:pt idx="1">
                  <c:v>0.47499999999999998</c:v>
                </c:pt>
                <c:pt idx="2">
                  <c:v>0.63200000000000001</c:v>
                </c:pt>
                <c:pt idx="3">
                  <c:v>0.79200000000000004</c:v>
                </c:pt>
                <c:pt idx="4">
                  <c:v>0.91500000000000004</c:v>
                </c:pt>
                <c:pt idx="5">
                  <c:v>0.96799999999999997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E-423C-8752-92172537E5BC}"/>
            </c:ext>
          </c:extLst>
        </c:ser>
        <c:ser>
          <c:idx val="2"/>
          <c:order val="2"/>
          <c:tx>
            <c:strRef>
              <c:f>Лист1!$P$15</c:f>
              <c:strCache>
                <c:ptCount val="1"/>
                <c:pt idx="0">
                  <c:v>Интегральный процент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Лист1!$M$16:$M$22</c:f>
              <c:strCache>
                <c:ptCount val="7"/>
                <c:pt idx="0">
                  <c:v>1 Неправильная форма хлеба</c:v>
                </c:pt>
                <c:pt idx="1">
                  <c:v>2 Механическое повреждение</c:v>
                </c:pt>
                <c:pt idx="2">
                  <c:v>3 Подгорелый хлеб</c:v>
                </c:pt>
                <c:pt idx="3">
                  <c:v>4 Притиски</c:v>
                </c:pt>
                <c:pt idx="4">
                  <c:v>5 Подрывы и трещины</c:v>
                </c:pt>
                <c:pt idx="5">
                  <c:v>6 Недостаточный объем</c:v>
                </c:pt>
                <c:pt idx="6">
                  <c:v>7 Прочие</c:v>
                </c:pt>
              </c:strCache>
            </c:strRef>
          </c:cat>
          <c:val>
            <c:numRef>
              <c:f>Лист1!$P$16:$P$22</c:f>
              <c:numCache>
                <c:formatCode>0.0%</c:formatCode>
                <c:ptCount val="7"/>
                <c:pt idx="0">
                  <c:v>0.11</c:v>
                </c:pt>
                <c:pt idx="1">
                  <c:v>0.215</c:v>
                </c:pt>
                <c:pt idx="2">
                  <c:v>0.29799999999999999</c:v>
                </c:pt>
                <c:pt idx="3">
                  <c:v>0.373</c:v>
                </c:pt>
                <c:pt idx="4">
                  <c:v>0.43099999999999999</c:v>
                </c:pt>
                <c:pt idx="5">
                  <c:v>0.45600000000000002</c:v>
                </c:pt>
                <c:pt idx="6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E-423C-8752-92172537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47504"/>
        <c:axId val="684245208"/>
      </c:lineChart>
      <c:valAx>
        <c:axId val="6842452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Интегральный</a:t>
                </a:r>
                <a:r>
                  <a:rPr lang="ru-RU" sz="1200" baseline="0">
                    <a:solidFill>
                      <a:schemeClr val="tx1"/>
                    </a:solidFill>
                  </a:rPr>
                  <a:t> процент</a:t>
                </a:r>
                <a:endParaRPr lang="ru-RU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247504"/>
        <c:crosses val="max"/>
        <c:crossBetween val="between"/>
      </c:valAx>
      <c:catAx>
        <c:axId val="6842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Виды дефектов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245208"/>
        <c:crosses val="autoZero"/>
        <c:auto val="1"/>
        <c:lblAlgn val="ctr"/>
        <c:lblOffset val="100"/>
        <c:noMultiLvlLbl val="0"/>
      </c:catAx>
      <c:valAx>
        <c:axId val="604216296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chemeClr val="tx1"/>
                    </a:solidFill>
                  </a:rPr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219576"/>
        <c:crosses val="autoZero"/>
        <c:crossBetween val="between"/>
      </c:valAx>
      <c:catAx>
        <c:axId val="604219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216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9071</xdr:colOff>
      <xdr:row>1</xdr:row>
      <xdr:rowOff>673</xdr:rowOff>
    </xdr:from>
    <xdr:to>
      <xdr:col>11</xdr:col>
      <xdr:colOff>425430</xdr:colOff>
      <xdr:row>22</xdr:row>
      <xdr:rowOff>159691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185056</xdr:colOff>
      <xdr:row>23</xdr:row>
      <xdr:rowOff>59870</xdr:rowOff>
    </xdr:from>
    <xdr:to>
      <xdr:col>3</xdr:col>
      <xdr:colOff>536863</xdr:colOff>
      <xdr:row>46</xdr:row>
      <xdr:rowOff>25977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249382</xdr:colOff>
      <xdr:row>24</xdr:row>
      <xdr:rowOff>70759</xdr:rowOff>
    </xdr:from>
    <xdr:to>
      <xdr:col>14</xdr:col>
      <xdr:colOff>1176866</xdr:colOff>
      <xdr:row>55</xdr:row>
      <xdr:rowOff>8466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0.40958</cdr:x>
      <cdr:y>0.146</cdr:y>
    </cdr:from>
    <cdr:to>
      <cdr:x>0.41074</cdr:x>
      <cdr:y>0.626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H="1">
          <a:off x="2349815" y="628805"/>
          <a:ext cx="6626" cy="20673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D31" zoomScale="85" zoomScaleNormal="85" workbookViewId="0">
      <selection activeCell="P35" sqref="P35"/>
    </sheetView>
  </sheetViews>
  <sheetFormatPr defaultRowHeight="14.4" x14ac:dyDescent="0.3"/>
  <cols>
    <col min="1" max="1" width="31.33203125" customWidth="1"/>
    <col min="2" max="2" width="22.88671875" customWidth="1"/>
    <col min="3" max="3" width="24.6640625" customWidth="1"/>
    <col min="4" max="4" width="24" customWidth="1"/>
    <col min="6" max="6" width="24.21875" customWidth="1"/>
    <col min="13" max="13" width="31.6640625" customWidth="1"/>
    <col min="14" max="14" width="19.88671875" customWidth="1"/>
    <col min="15" max="15" width="25.77734375" customWidth="1"/>
    <col min="16" max="16" width="24.5546875" customWidth="1"/>
    <col min="17" max="17" width="33" customWidth="1"/>
  </cols>
  <sheetData>
    <row r="1" spans="1:18" ht="15.6" x14ac:dyDescent="0.3">
      <c r="A1" s="1" t="s">
        <v>0</v>
      </c>
      <c r="B1" s="2" t="s">
        <v>8</v>
      </c>
      <c r="C1" s="1" t="s">
        <v>1</v>
      </c>
      <c r="D1" s="3" t="s">
        <v>20</v>
      </c>
      <c r="F1" s="7"/>
    </row>
    <row r="2" spans="1:18" ht="15.6" x14ac:dyDescent="0.3">
      <c r="A2" s="1" t="s">
        <v>9</v>
      </c>
      <c r="B2" s="2">
        <v>58</v>
      </c>
      <c r="C2" s="6">
        <f>D2</f>
        <v>0.28999999999999998</v>
      </c>
      <c r="D2" s="11">
        <f>58/200</f>
        <v>0.28999999999999998</v>
      </c>
      <c r="F2" s="9"/>
      <c r="G2" s="8"/>
    </row>
    <row r="3" spans="1:18" ht="15.6" x14ac:dyDescent="0.3">
      <c r="A3" s="1" t="s">
        <v>10</v>
      </c>
      <c r="B3" s="2">
        <v>55</v>
      </c>
      <c r="C3" s="6">
        <f>D2+D3</f>
        <v>0.56499999999999995</v>
      </c>
      <c r="D3" s="11">
        <f>55/200</f>
        <v>0.27500000000000002</v>
      </c>
      <c r="F3" s="9"/>
      <c r="G3" s="8"/>
    </row>
    <row r="4" spans="1:18" ht="15.6" x14ac:dyDescent="0.3">
      <c r="A4" s="1" t="s">
        <v>2</v>
      </c>
      <c r="B4" s="2">
        <v>42</v>
      </c>
      <c r="C4" s="6">
        <f>C3+D4</f>
        <v>0.77499999999999991</v>
      </c>
      <c r="D4" s="11">
        <f>42/200</f>
        <v>0.21</v>
      </c>
      <c r="F4" s="9"/>
      <c r="G4" s="8"/>
      <c r="M4" s="8"/>
      <c r="N4" s="8"/>
    </row>
    <row r="5" spans="1:18" ht="15.6" x14ac:dyDescent="0.3">
      <c r="A5" s="1" t="s">
        <v>3</v>
      </c>
      <c r="B5" s="2">
        <v>22</v>
      </c>
      <c r="C5" s="6">
        <f>C4+D5</f>
        <v>0.8849999999999999</v>
      </c>
      <c r="D5" s="11">
        <f>22/200</f>
        <v>0.11</v>
      </c>
      <c r="F5" s="9"/>
      <c r="G5" s="8"/>
      <c r="M5" s="8"/>
      <c r="N5" s="8"/>
    </row>
    <row r="6" spans="1:18" ht="15.6" x14ac:dyDescent="0.3">
      <c r="A6" s="1" t="s">
        <v>4</v>
      </c>
      <c r="B6" s="2">
        <v>15</v>
      </c>
      <c r="C6" s="6">
        <f t="shared" ref="C6:C8" si="0">C5+D6</f>
        <v>0.95999999999999985</v>
      </c>
      <c r="D6" s="11">
        <f>15/200</f>
        <v>7.4999999999999997E-2</v>
      </c>
      <c r="F6" s="9"/>
      <c r="G6" s="8"/>
      <c r="M6" s="8"/>
      <c r="N6" s="8"/>
      <c r="P6" s="8"/>
    </row>
    <row r="7" spans="1:18" ht="15.6" x14ac:dyDescent="0.3">
      <c r="A7" s="1" t="s">
        <v>5</v>
      </c>
      <c r="B7" s="2">
        <v>5</v>
      </c>
      <c r="C7" s="6">
        <f t="shared" si="0"/>
        <v>0.98499999999999988</v>
      </c>
      <c r="D7" s="11">
        <f>5/200</f>
        <v>2.5000000000000001E-2</v>
      </c>
      <c r="F7" s="9"/>
      <c r="G7" s="8"/>
      <c r="M7" s="8"/>
      <c r="N7" s="8"/>
      <c r="P7" s="8"/>
    </row>
    <row r="8" spans="1:18" ht="15.6" x14ac:dyDescent="0.3">
      <c r="A8" s="1" t="s">
        <v>6</v>
      </c>
      <c r="B8" s="2">
        <v>3</v>
      </c>
      <c r="C8" s="6">
        <f t="shared" si="0"/>
        <v>0.99999999999999989</v>
      </c>
      <c r="D8" s="11">
        <f>3/200</f>
        <v>1.4999999999999999E-2</v>
      </c>
      <c r="F8" s="9"/>
      <c r="G8" s="8"/>
      <c r="M8" s="8"/>
      <c r="N8" s="8"/>
      <c r="P8" s="8"/>
    </row>
    <row r="9" spans="1:18" ht="15.6" x14ac:dyDescent="0.3">
      <c r="A9" s="1" t="s">
        <v>7</v>
      </c>
      <c r="B9" s="2">
        <f>SUM(B2:B8)</f>
        <v>200</v>
      </c>
      <c r="C9" s="2"/>
      <c r="D9" s="3"/>
      <c r="F9" s="4"/>
      <c r="M9" s="8"/>
      <c r="N9" s="8"/>
      <c r="P9" s="8"/>
    </row>
    <row r="10" spans="1:18" x14ac:dyDescent="0.3">
      <c r="M10" s="8"/>
      <c r="N10" s="8"/>
      <c r="P10" s="8"/>
    </row>
    <row r="11" spans="1:18" ht="15.6" x14ac:dyDescent="0.3">
      <c r="A11" s="5" t="s">
        <v>11</v>
      </c>
      <c r="P11" s="8"/>
    </row>
    <row r="12" spans="1:18" ht="15.6" x14ac:dyDescent="0.3">
      <c r="A12" s="5"/>
      <c r="M12" s="8"/>
      <c r="N12" s="8"/>
      <c r="P12" s="8"/>
    </row>
    <row r="13" spans="1:18" x14ac:dyDescent="0.3">
      <c r="P13" s="8"/>
    </row>
    <row r="14" spans="1:18" ht="15.6" x14ac:dyDescent="0.3">
      <c r="A14" s="1" t="s">
        <v>0</v>
      </c>
      <c r="B14" s="2" t="s">
        <v>8</v>
      </c>
      <c r="C14" s="2" t="s">
        <v>1</v>
      </c>
      <c r="D14" s="3" t="s">
        <v>20</v>
      </c>
    </row>
    <row r="15" spans="1:18" ht="15.6" x14ac:dyDescent="0.3">
      <c r="A15" s="1" t="s">
        <v>13</v>
      </c>
      <c r="B15" s="2">
        <v>22</v>
      </c>
      <c r="C15" s="6">
        <v>0.23400000000000001</v>
      </c>
      <c r="D15" s="6">
        <f>22/94.1</f>
        <v>0.23379383634431458</v>
      </c>
      <c r="M15" s="1" t="s">
        <v>0</v>
      </c>
      <c r="N15" s="2" t="s">
        <v>12</v>
      </c>
      <c r="O15" s="2" t="s">
        <v>21</v>
      </c>
      <c r="P15" s="2" t="s">
        <v>18</v>
      </c>
      <c r="R15" s="10"/>
    </row>
    <row r="16" spans="1:18" ht="15.6" x14ac:dyDescent="0.3">
      <c r="A16" s="1" t="s">
        <v>14</v>
      </c>
      <c r="B16" s="2">
        <v>21</v>
      </c>
      <c r="C16" s="6">
        <v>0.45700000000000002</v>
      </c>
      <c r="D16" s="6">
        <f>21/94.1</f>
        <v>0.22316684378320936</v>
      </c>
      <c r="M16" s="1" t="s">
        <v>13</v>
      </c>
      <c r="N16" s="2">
        <v>22</v>
      </c>
      <c r="O16" s="14">
        <v>0.23400000000000001</v>
      </c>
      <c r="P16" s="14">
        <v>0.11</v>
      </c>
      <c r="Q16">
        <f>3/200*100</f>
        <v>1.5</v>
      </c>
      <c r="R16" s="10"/>
    </row>
    <row r="17" spans="1:18" ht="15.6" x14ac:dyDescent="0.3">
      <c r="A17" s="1" t="s">
        <v>15</v>
      </c>
      <c r="B17" s="2">
        <v>16.5</v>
      </c>
      <c r="C17" s="6">
        <v>0.63200000000000001</v>
      </c>
      <c r="D17" s="6">
        <f>16.5/94.1</f>
        <v>0.17534537725823593</v>
      </c>
      <c r="M17" s="1" t="s">
        <v>14</v>
      </c>
      <c r="N17" s="2">
        <v>21</v>
      </c>
      <c r="O17" s="14">
        <v>0.47499999999999998</v>
      </c>
      <c r="P17" s="14">
        <v>0.215</v>
      </c>
      <c r="R17" s="8"/>
    </row>
    <row r="18" spans="1:18" ht="15.6" x14ac:dyDescent="0.3">
      <c r="A18" s="1" t="s">
        <v>16</v>
      </c>
      <c r="B18" s="2">
        <v>15</v>
      </c>
      <c r="C18" s="6">
        <v>0.79200000000000004</v>
      </c>
      <c r="D18" s="6">
        <f>15/94.1</f>
        <v>0.15940488841657813</v>
      </c>
      <c r="M18" s="1" t="s">
        <v>15</v>
      </c>
      <c r="N18" s="2">
        <v>16.5</v>
      </c>
      <c r="O18" s="14">
        <v>0.63200000000000001</v>
      </c>
      <c r="P18" s="14">
        <v>0.29799999999999999</v>
      </c>
      <c r="R18" s="10"/>
    </row>
    <row r="19" spans="1:18" ht="15.6" x14ac:dyDescent="0.3">
      <c r="A19" s="1" t="s">
        <v>17</v>
      </c>
      <c r="B19" s="2">
        <v>11.6</v>
      </c>
      <c r="C19" s="6">
        <v>0.91500000000000004</v>
      </c>
      <c r="D19" s="6">
        <f>11.6/94.1</f>
        <v>0.12327311370882041</v>
      </c>
      <c r="M19" s="1" t="s">
        <v>16</v>
      </c>
      <c r="N19" s="2">
        <v>15</v>
      </c>
      <c r="O19" s="14">
        <v>0.79200000000000004</v>
      </c>
      <c r="P19" s="14">
        <v>0.373</v>
      </c>
    </row>
    <row r="20" spans="1:18" ht="15.6" x14ac:dyDescent="0.3">
      <c r="A20" s="1" t="s">
        <v>5</v>
      </c>
      <c r="B20" s="2">
        <v>5</v>
      </c>
      <c r="C20" s="6">
        <v>0.96799999999999997</v>
      </c>
      <c r="D20" s="6">
        <f>5/94.1</f>
        <v>5.3134962805526043E-2</v>
      </c>
      <c r="M20" s="1" t="s">
        <v>17</v>
      </c>
      <c r="N20" s="2">
        <v>11.6</v>
      </c>
      <c r="O20" s="14">
        <v>0.91500000000000004</v>
      </c>
      <c r="P20" s="14">
        <v>0.43099999999999999</v>
      </c>
    </row>
    <row r="21" spans="1:18" ht="15.6" x14ac:dyDescent="0.3">
      <c r="A21" s="1" t="s">
        <v>6</v>
      </c>
      <c r="B21" s="2">
        <v>3</v>
      </c>
      <c r="C21" s="6">
        <v>1</v>
      </c>
      <c r="D21" s="6">
        <f>3/94.1</f>
        <v>3.1880977683315624E-2</v>
      </c>
      <c r="M21" s="1" t="s">
        <v>5</v>
      </c>
      <c r="N21" s="2">
        <v>5</v>
      </c>
      <c r="O21" s="14">
        <v>0.96799999999999997</v>
      </c>
      <c r="P21" s="14">
        <v>0.45600000000000002</v>
      </c>
    </row>
    <row r="22" spans="1:18" ht="15.6" x14ac:dyDescent="0.3">
      <c r="A22" s="1" t="s">
        <v>7</v>
      </c>
      <c r="B22" s="2">
        <f>SUM(B15:B21)</f>
        <v>94.1</v>
      </c>
      <c r="C22" s="6"/>
      <c r="D22" s="3"/>
      <c r="M22" s="1" t="s">
        <v>6</v>
      </c>
      <c r="N22" s="2">
        <v>3</v>
      </c>
      <c r="O22" s="14">
        <v>1</v>
      </c>
      <c r="P22" s="14">
        <v>0.47099999999999997</v>
      </c>
    </row>
    <row r="23" spans="1:18" ht="15.6" x14ac:dyDescent="0.3">
      <c r="M23" s="7"/>
      <c r="N23" s="12"/>
      <c r="O23" s="13"/>
      <c r="P23" s="13"/>
    </row>
    <row r="24" spans="1:18" x14ac:dyDescent="0.3">
      <c r="M24" s="4"/>
      <c r="N24" s="4"/>
      <c r="O24" s="4"/>
      <c r="P24" s="4"/>
    </row>
    <row r="32" spans="1:18" x14ac:dyDescent="0.3">
      <c r="Q32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2024-10-12T17:53:54Z</dcterms:modified>
</cp:coreProperties>
</file>