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yana Valim\OneDrive\Documentos\"/>
    </mc:Choice>
  </mc:AlternateContent>
  <xr:revisionPtr revIDLastSave="0" documentId="13_ncr:1_{23B05B6A-8995-49E2-97C5-A945616F5D5F}" xr6:coauthVersionLast="47" xr6:coauthVersionMax="47" xr10:uidLastSave="{00000000-0000-0000-0000-000000000000}"/>
  <bookViews>
    <workbookView xWindow="14295" yWindow="0" windowWidth="14535" windowHeight="16305" xr2:uid="{7768CD5C-5281-4840-8968-7D9A5A5E590F}"/>
  </bookViews>
  <sheets>
    <sheet name="Simulação" sheetId="4" r:id="rId1"/>
    <sheet name="Planilha_Chave" sheetId="6" r:id="rId2"/>
  </sheets>
  <definedNames>
    <definedName name="aporte">Simulação!$D$15</definedName>
    <definedName name="dividendos_mensais">Simulação!$D$19</definedName>
    <definedName name="patrimonio_acm">Simulação!$D$18</definedName>
    <definedName name="perfil_investidor">Simulação!$D$12</definedName>
    <definedName name="qtd_anos">Simulação!$D$16</definedName>
    <definedName name="rendimento_carteira">Simulação!$D$9</definedName>
    <definedName name="salario">Simulação!$D$8</definedName>
    <definedName name="sugestao_investimento">Simulação!$D$10</definedName>
    <definedName name="taxa_rend_mensal">Simulação!$D$17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4" l="1"/>
  <c r="D22" i="4" s="1"/>
  <c r="C32" i="4"/>
  <c r="D32" i="4" s="1"/>
  <c r="C33" i="4"/>
  <c r="D33" i="4" s="1"/>
  <c r="C34" i="4"/>
  <c r="D34" i="4" s="1"/>
  <c r="C35" i="4"/>
  <c r="D35" i="4" s="1"/>
  <c r="C36" i="4"/>
  <c r="D36" i="4" s="1"/>
  <c r="C37" i="4"/>
  <c r="D37" i="4" s="1"/>
  <c r="C31" i="4"/>
  <c r="D31" i="4" s="1"/>
  <c r="G3" i="6"/>
  <c r="C23" i="4"/>
  <c r="D23" i="4" s="1"/>
  <c r="C24" i="4"/>
  <c r="D24" i="4" s="1"/>
  <c r="C25" i="4"/>
  <c r="D25" i="4" s="1"/>
  <c r="C26" i="4"/>
  <c r="D26" i="4" s="1"/>
  <c r="C27" i="4"/>
  <c r="D27" i="4" s="1"/>
  <c r="C28" i="4"/>
  <c r="D28" i="4" s="1"/>
  <c r="D18" i="4"/>
  <c r="D19" i="4" s="1"/>
  <c r="D10" i="4"/>
</calcChain>
</file>

<file path=xl/sharedStrings.xml><?xml version="1.0" encoding="utf-8"?>
<sst xmlns="http://schemas.openxmlformats.org/spreadsheetml/2006/main" count="102" uniqueCount="60">
  <si>
    <t>Dados</t>
  </si>
  <si>
    <t>Rendimento da Carteira</t>
  </si>
  <si>
    <t>Sugestão de Investimento (30%)</t>
  </si>
  <si>
    <t>Investimento Mensal</t>
  </si>
  <si>
    <t>Quanto investir por mês?</t>
  </si>
  <si>
    <t>Por quantos anos?</t>
  </si>
  <si>
    <t>Qual a taxa de rendimento mensal?</t>
  </si>
  <si>
    <t>Dividendos Mensais</t>
  </si>
  <si>
    <t>Patrimônio acumulado?</t>
  </si>
  <si>
    <t>Cenários</t>
  </si>
  <si>
    <t>Quanto em 2 anos?</t>
  </si>
  <si>
    <t>Quanto em 5 anos?</t>
  </si>
  <si>
    <t>Quanto em 10 anos?</t>
  </si>
  <si>
    <t>Quanto em 15 anos?</t>
  </si>
  <si>
    <t>Quanto em 20 anos?</t>
  </si>
  <si>
    <t>Quanto em 25 anos?</t>
  </si>
  <si>
    <t>Quanto em 30 anos?</t>
  </si>
  <si>
    <t>Perfil de Investidor</t>
  </si>
  <si>
    <t>Salário</t>
  </si>
  <si>
    <t>Tipo de FII indicado para investimento de acordo com o perfil</t>
  </si>
  <si>
    <t>Dividendos</t>
  </si>
  <si>
    <t>Percentual Sugerido</t>
  </si>
  <si>
    <t>Valores</t>
  </si>
  <si>
    <t>Perfil Conservador</t>
  </si>
  <si>
    <t>Perfil Moderado</t>
  </si>
  <si>
    <t>FII de Papel (CRI/CRA)</t>
  </si>
  <si>
    <t>Lajes Corporativas</t>
  </si>
  <si>
    <t>Logística / Galpões</t>
  </si>
  <si>
    <t>Shoppings / Varejo</t>
  </si>
  <si>
    <t>Híbridos / Multiativos</t>
  </si>
  <si>
    <t>Fundos de Fundos (FoFs)</t>
  </si>
  <si>
    <t>FIIs de Desenvolvimento</t>
  </si>
  <si>
    <t>CHAVE</t>
  </si>
  <si>
    <t>PERFIL</t>
  </si>
  <si>
    <t>TIPO</t>
  </si>
  <si>
    <t>%</t>
  </si>
  <si>
    <t>Perfil Agressivo</t>
  </si>
  <si>
    <t>Conservador</t>
  </si>
  <si>
    <t>Conservador-Lajes Corporativas</t>
  </si>
  <si>
    <t>Moderado-Lajes Corporativas</t>
  </si>
  <si>
    <t>Moderado-Logística / Galpões</t>
  </si>
  <si>
    <t>Moderado-Shoppings / Varejo</t>
  </si>
  <si>
    <t>Moderado-Híbridos / Multiativos</t>
  </si>
  <si>
    <t>Moderado-Fundos de Fundos (FoFs)</t>
  </si>
  <si>
    <t>Moderado-FIIs de Desenvolvimento</t>
  </si>
  <si>
    <t>Agressivo-Lajes Corporativas</t>
  </si>
  <si>
    <t>Agressivo-Logística / Galpões</t>
  </si>
  <si>
    <t>Agressivo-Shoppings / Varejo</t>
  </si>
  <si>
    <t>Agressivo-Híbridos / Multiativos</t>
  </si>
  <si>
    <t>Agressivo-Fundos de Fundos (FoFs)</t>
  </si>
  <si>
    <t>Agressivo-FIIs de Desenvolvimento</t>
  </si>
  <si>
    <t>Conservador-Logística / Galpões</t>
  </si>
  <si>
    <t>Conservador-Shoppings / Varejo</t>
  </si>
  <si>
    <t>Conservador-Híbridos / Multiativos</t>
  </si>
  <si>
    <t>Conservador-Fundos de Fundos (FoFs)</t>
  </si>
  <si>
    <t>Conservador-FIIs de Desenvolvimento</t>
  </si>
  <si>
    <t>Moderado-FII de Papel (CRI/CRA)</t>
  </si>
  <si>
    <t>Agressivo-FII de Papel (CRI/CRA)</t>
  </si>
  <si>
    <t/>
  </si>
  <si>
    <t>Conservador-FII de Papel (CRI/CRA)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</si>
</sst>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5" formatCode="&quot;R$&quot;\ 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CCCCFF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BEB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quotePrefix="1"/>
    <xf numFmtId="0" fontId="0" fillId="0" borderId="1" xfId="0" applyBorder="1"/>
    <xf numFmtId="0" fontId="2" fillId="2" borderId="2" xfId="0" applyFont="1" applyFill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/>
    </xf>
    <xf numFmtId="0" fontId="0" fillId="2" borderId="5" xfId="0" applyFill="1" applyBorder="1"/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2" borderId="8" xfId="0" applyFill="1" applyBorder="1"/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9" fontId="0" fillId="0" borderId="5" xfId="0" applyNumberFormat="1" applyBorder="1" applyAlignment="1">
      <alignment vertical="center" wrapText="1"/>
    </xf>
    <xf numFmtId="9" fontId="0" fillId="0" borderId="6" xfId="0" applyNumberFormat="1" applyBorder="1" applyAlignment="1">
      <alignment vertical="center" wrapText="1"/>
    </xf>
    <xf numFmtId="9" fontId="0" fillId="0" borderId="7" xfId="0" applyNumberFormat="1" applyBorder="1" applyAlignment="1">
      <alignment vertical="center" wrapText="1"/>
    </xf>
    <xf numFmtId="0" fontId="0" fillId="2" borderId="3" xfId="0" applyFont="1" applyFill="1" applyBorder="1" applyAlignment="1">
      <alignment horizontal="left" vertical="center"/>
    </xf>
    <xf numFmtId="9" fontId="0" fillId="2" borderId="0" xfId="1" applyFont="1" applyFill="1"/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left" vertical="center"/>
    </xf>
    <xf numFmtId="0" fontId="0" fillId="8" borderId="16" xfId="0" applyFill="1" applyBorder="1" applyAlignment="1">
      <alignment horizontal="left" vertical="center"/>
    </xf>
    <xf numFmtId="0" fontId="0" fillId="8" borderId="18" xfId="0" applyFill="1" applyBorder="1" applyAlignment="1">
      <alignment horizontal="left" vertical="center"/>
    </xf>
    <xf numFmtId="0" fontId="0" fillId="8" borderId="19" xfId="0" applyFill="1" applyBorder="1" applyAlignment="1">
      <alignment horizontal="left" vertical="center"/>
    </xf>
    <xf numFmtId="0" fontId="0" fillId="9" borderId="21" xfId="0" applyFill="1" applyBorder="1" applyAlignment="1">
      <alignment horizontal="left" vertical="center"/>
    </xf>
    <xf numFmtId="0" fontId="0" fillId="9" borderId="22" xfId="0" applyFill="1" applyBorder="1" applyAlignment="1">
      <alignment horizontal="left" vertical="center"/>
    </xf>
    <xf numFmtId="0" fontId="0" fillId="9" borderId="23" xfId="0" applyFill="1" applyBorder="1"/>
    <xf numFmtId="0" fontId="0" fillId="9" borderId="18" xfId="0" applyFill="1" applyBorder="1" applyAlignment="1">
      <alignment horizontal="left" vertical="center"/>
    </xf>
    <xf numFmtId="0" fontId="0" fillId="9" borderId="19" xfId="0" applyFill="1" applyBorder="1" applyAlignment="1">
      <alignment horizontal="left" vertical="center"/>
    </xf>
    <xf numFmtId="8" fontId="0" fillId="9" borderId="20" xfId="0" applyNumberFormat="1" applyFill="1" applyBorder="1"/>
    <xf numFmtId="165" fontId="0" fillId="9" borderId="23" xfId="0" applyNumberFormat="1" applyFill="1" applyBorder="1"/>
    <xf numFmtId="0" fontId="0" fillId="9" borderId="15" xfId="0" applyFill="1" applyBorder="1"/>
    <xf numFmtId="8" fontId="0" fillId="9" borderId="16" xfId="0" applyNumberFormat="1" applyFill="1" applyBorder="1"/>
    <xf numFmtId="8" fontId="0" fillId="9" borderId="17" xfId="0" applyNumberFormat="1" applyFill="1" applyBorder="1"/>
    <xf numFmtId="0" fontId="0" fillId="9" borderId="18" xfId="0" applyFill="1" applyBorder="1"/>
    <xf numFmtId="8" fontId="0" fillId="9" borderId="19" xfId="0" applyNumberFormat="1" applyFill="1" applyBorder="1"/>
    <xf numFmtId="0" fontId="0" fillId="9" borderId="21" xfId="0" applyFill="1" applyBorder="1"/>
    <xf numFmtId="8" fontId="0" fillId="9" borderId="22" xfId="0" applyNumberFormat="1" applyFill="1" applyBorder="1"/>
    <xf numFmtId="8" fontId="0" fillId="9" borderId="23" xfId="0" applyNumberFormat="1" applyFill="1" applyBorder="1"/>
    <xf numFmtId="0" fontId="0" fillId="8" borderId="15" xfId="0" applyFont="1" applyFill="1" applyBorder="1" applyAlignment="1">
      <alignment vertical="center"/>
    </xf>
    <xf numFmtId="9" fontId="0" fillId="8" borderId="16" xfId="1" applyFont="1" applyFill="1" applyBorder="1"/>
    <xf numFmtId="165" fontId="0" fillId="8" borderId="17" xfId="0" applyNumberFormat="1" applyFill="1" applyBorder="1"/>
    <xf numFmtId="0" fontId="0" fillId="8" borderId="18" xfId="0" applyFont="1" applyFill="1" applyBorder="1" applyAlignment="1">
      <alignment vertical="center"/>
    </xf>
    <xf numFmtId="9" fontId="0" fillId="8" borderId="19" xfId="1" applyFont="1" applyFill="1" applyBorder="1"/>
    <xf numFmtId="165" fontId="0" fillId="8" borderId="20" xfId="0" applyNumberFormat="1" applyFill="1" applyBorder="1"/>
    <xf numFmtId="0" fontId="0" fillId="8" borderId="21" xfId="0" applyFont="1" applyFill="1" applyBorder="1" applyAlignment="1">
      <alignment vertical="center"/>
    </xf>
    <xf numFmtId="9" fontId="0" fillId="8" borderId="22" xfId="1" applyFont="1" applyFill="1" applyBorder="1"/>
    <xf numFmtId="165" fontId="0" fillId="8" borderId="23" xfId="0" applyNumberFormat="1" applyFill="1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0" fillId="5" borderId="12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14" xfId="0" applyFill="1" applyBorder="1" applyAlignment="1"/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4" fillId="7" borderId="14" xfId="0" applyFont="1" applyFill="1" applyBorder="1" applyAlignment="1">
      <alignment horizontal="center" vertical="center"/>
    </xf>
    <xf numFmtId="165" fontId="0" fillId="10" borderId="17" xfId="0" applyNumberFormat="1" applyFill="1" applyBorder="1"/>
    <xf numFmtId="1" fontId="0" fillId="10" borderId="20" xfId="0" applyNumberFormat="1" applyFill="1" applyBorder="1"/>
    <xf numFmtId="0" fontId="0" fillId="10" borderId="0" xfId="0" applyFill="1"/>
    <xf numFmtId="0" fontId="6" fillId="10" borderId="0" xfId="0" applyFont="1" applyFill="1"/>
    <xf numFmtId="10" fontId="0" fillId="10" borderId="20" xfId="1" applyNumberFormat="1" applyFont="1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EBEBFF"/>
      <color rgb="FFCCCCFF"/>
      <color rgb="FF339966"/>
      <color rgb="FF99FFCC"/>
      <color rgb="FF33CCCC"/>
      <color rgb="FF0099FF"/>
      <color rgb="FF9999FF"/>
      <color rgb="FF3333FF"/>
      <color rgb="FF3366FF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Simulação!$C$30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6A9-4E23-A414-929491B89D91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6A9-4E23-A414-929491B89D91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6A9-4E23-A414-929491B89D91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6A9-4E23-A414-929491B89D91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6A9-4E23-A414-929491B89D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Simulação!$B$31:$B$37</c:f>
              <c:strCache>
                <c:ptCount val="7"/>
                <c:pt idx="0">
                  <c:v>FII de Papel (CRI/CRA)</c:v>
                </c:pt>
                <c:pt idx="1">
                  <c:v>Lajes Corporativas</c:v>
                </c:pt>
                <c:pt idx="2">
                  <c:v>Logística / Galpões</c:v>
                </c:pt>
                <c:pt idx="3">
                  <c:v>Shoppings / Varejo</c:v>
                </c:pt>
                <c:pt idx="4">
                  <c:v>Híbridos / Multiativos</c:v>
                </c:pt>
                <c:pt idx="5">
                  <c:v>Fundos de Fundos (FoFs)</c:v>
                </c:pt>
                <c:pt idx="6">
                  <c:v>FIIs de Desenvolvimento</c:v>
                </c:pt>
              </c:strCache>
            </c:strRef>
          </c:cat>
          <c:val>
            <c:numRef>
              <c:f>Simulação!$C$31:$C$37</c:f>
              <c:numCache>
                <c:formatCode>0%</c:formatCode>
                <c:ptCount val="7"/>
                <c:pt idx="0">
                  <c:v>0.5</c:v>
                </c:pt>
                <c:pt idx="1">
                  <c:v>0.1</c:v>
                </c:pt>
                <c:pt idx="2">
                  <c:v>0.15</c:v>
                </c:pt>
                <c:pt idx="3">
                  <c:v>0.05</c:v>
                </c:pt>
                <c:pt idx="4">
                  <c:v>0.15</c:v>
                </c:pt>
                <c:pt idx="5">
                  <c:v>0.05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9-4E23-A414-929491B89D9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rgbClr val="EBEBFF"/>
        </a:solidFill>
        <a:ln>
          <a:solidFill>
            <a:srgbClr val="EBEBFF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BEBFF"/>
    </a:solidFill>
    <a:ln w="9525" cap="flat" cmpd="sng" algn="ctr">
      <a:solidFill>
        <a:srgbClr val="EBEBFF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1102130</xdr:colOff>
      <xdr:row>5</xdr:row>
      <xdr:rowOff>10500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73D4B11-E502-56E9-08CE-B77447EA5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99159"/>
          <a:ext cx="4972744" cy="78115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25977</xdr:rowOff>
    </xdr:from>
    <xdr:to>
      <xdr:col>5</xdr:col>
      <xdr:colOff>0</xdr:colOff>
      <xdr:row>53</xdr:row>
      <xdr:rowOff>173182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C916A18-C6DF-5514-031E-D9A312F1E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1D0E-965A-4F9D-96F4-904BFD63F807}">
  <dimension ref="A1:E65"/>
  <sheetViews>
    <sheetView showGridLines="0" tabSelected="1" zoomScale="110" zoomScaleNormal="110" workbookViewId="0">
      <selection activeCell="D10" sqref="D10"/>
    </sheetView>
  </sheetViews>
  <sheetFormatPr defaultColWidth="0" defaultRowHeight="15" zeroHeight="1" x14ac:dyDescent="0.25"/>
  <cols>
    <col min="1" max="1" width="2.85546875" customWidth="1"/>
    <col min="2" max="2" width="42.140625" customWidth="1"/>
    <col min="3" max="3" width="15.85546875" customWidth="1"/>
    <col min="4" max="4" width="16.7109375" bestFit="1" customWidth="1"/>
    <col min="5" max="5" width="9.140625" customWidth="1"/>
    <col min="6" max="16384" width="9.140625" hidden="1"/>
  </cols>
  <sheetData>
    <row r="1" spans="1:5" ht="15.75" thickBot="1" x14ac:dyDescent="0.3">
      <c r="A1" s="75"/>
      <c r="B1" s="75"/>
      <c r="C1" s="75"/>
      <c r="D1" s="75"/>
      <c r="E1" s="75"/>
    </row>
    <row r="2" spans="1:5" x14ac:dyDescent="0.25">
      <c r="A2" s="75"/>
      <c r="B2" s="56"/>
      <c r="C2" s="57"/>
      <c r="D2" s="58"/>
      <c r="E2" s="75"/>
    </row>
    <row r="3" spans="1:5" x14ac:dyDescent="0.25">
      <c r="A3" s="75"/>
      <c r="B3" s="59"/>
      <c r="C3" s="2"/>
      <c r="D3" s="60"/>
      <c r="E3" s="75"/>
    </row>
    <row r="4" spans="1:5" x14ac:dyDescent="0.25">
      <c r="A4" s="75"/>
      <c r="B4" s="59"/>
      <c r="C4" s="2"/>
      <c r="D4" s="60"/>
      <c r="E4" s="75"/>
    </row>
    <row r="5" spans="1:5" ht="15.75" thickBot="1" x14ac:dyDescent="0.3">
      <c r="A5" s="75"/>
      <c r="B5" s="61"/>
      <c r="C5" s="4"/>
      <c r="D5" s="62"/>
      <c r="E5" s="75"/>
    </row>
    <row r="6" spans="1:5" ht="15.75" thickBot="1" x14ac:dyDescent="0.3">
      <c r="A6" s="75"/>
      <c r="B6" s="75"/>
      <c r="C6" s="75"/>
      <c r="D6" s="75"/>
      <c r="E6" s="75"/>
    </row>
    <row r="7" spans="1:5" ht="29.25" customHeight="1" thickBot="1" x14ac:dyDescent="0.3">
      <c r="A7" s="75"/>
      <c r="B7" s="23" t="s">
        <v>0</v>
      </c>
      <c r="C7" s="24"/>
      <c r="D7" s="25"/>
      <c r="E7" s="75"/>
    </row>
    <row r="8" spans="1:5" x14ac:dyDescent="0.25">
      <c r="A8" s="75"/>
      <c r="B8" s="28" t="s">
        <v>18</v>
      </c>
      <c r="C8" s="29"/>
      <c r="D8" s="73">
        <v>2500</v>
      </c>
      <c r="E8" s="75"/>
    </row>
    <row r="9" spans="1:5" x14ac:dyDescent="0.25">
      <c r="A9" s="75"/>
      <c r="B9" s="30" t="s">
        <v>1</v>
      </c>
      <c r="C9" s="31"/>
      <c r="D9" s="77">
        <v>8.0000000000000002E-3</v>
      </c>
      <c r="E9" s="75"/>
    </row>
    <row r="10" spans="1:5" ht="15.75" thickBot="1" x14ac:dyDescent="0.3">
      <c r="A10" s="75"/>
      <c r="B10" s="32" t="s">
        <v>2</v>
      </c>
      <c r="C10" s="33"/>
      <c r="D10" s="34">
        <f>D8*30%</f>
        <v>750</v>
      </c>
      <c r="E10" s="75"/>
    </row>
    <row r="11" spans="1:5" ht="15.75" thickBot="1" x14ac:dyDescent="0.3">
      <c r="A11" s="75"/>
      <c r="B11" s="75"/>
      <c r="C11" s="75"/>
      <c r="D11" s="75"/>
      <c r="E11" s="75"/>
    </row>
    <row r="12" spans="1:5" ht="15.75" thickBot="1" x14ac:dyDescent="0.3">
      <c r="A12" s="75"/>
      <c r="B12" s="63" t="s">
        <v>17</v>
      </c>
      <c r="C12" s="64"/>
      <c r="D12" s="65" t="s">
        <v>37</v>
      </c>
      <c r="E12" s="75"/>
    </row>
    <row r="13" spans="1:5" ht="15.75" thickBot="1" x14ac:dyDescent="0.3">
      <c r="A13" s="75"/>
      <c r="B13" s="75"/>
      <c r="C13" s="75"/>
      <c r="D13" s="75"/>
      <c r="E13" s="75"/>
    </row>
    <row r="14" spans="1:5" ht="29.25" customHeight="1" thickBot="1" x14ac:dyDescent="0.3">
      <c r="A14" s="75"/>
      <c r="B14" s="66" t="s">
        <v>3</v>
      </c>
      <c r="C14" s="67"/>
      <c r="D14" s="68"/>
      <c r="E14" s="75"/>
    </row>
    <row r="15" spans="1:5" x14ac:dyDescent="0.25">
      <c r="A15" s="75"/>
      <c r="B15" s="28" t="s">
        <v>4</v>
      </c>
      <c r="C15" s="29"/>
      <c r="D15" s="73">
        <v>750</v>
      </c>
      <c r="E15" s="75"/>
    </row>
    <row r="16" spans="1:5" x14ac:dyDescent="0.25">
      <c r="A16" s="75"/>
      <c r="B16" s="30" t="s">
        <v>5</v>
      </c>
      <c r="C16" s="31"/>
      <c r="D16" s="74">
        <v>3</v>
      </c>
      <c r="E16" s="75"/>
    </row>
    <row r="17" spans="1:5" x14ac:dyDescent="0.25">
      <c r="A17" s="75"/>
      <c r="B17" s="30" t="s">
        <v>6</v>
      </c>
      <c r="C17" s="31"/>
      <c r="D17" s="77">
        <v>1.0800000000000001E-2</v>
      </c>
      <c r="E17" s="75"/>
    </row>
    <row r="18" spans="1:5" x14ac:dyDescent="0.25">
      <c r="A18" s="75"/>
      <c r="B18" s="35" t="s">
        <v>8</v>
      </c>
      <c r="C18" s="36"/>
      <c r="D18" s="37">
        <f>FV(taxa_rend_mensal,qtd_anos*12,aporte*-1)</f>
        <v>32787.331385791156</v>
      </c>
      <c r="E18" s="75"/>
    </row>
    <row r="19" spans="1:5" ht="15.75" thickBot="1" x14ac:dyDescent="0.3">
      <c r="A19" s="75"/>
      <c r="B19" s="32" t="s">
        <v>7</v>
      </c>
      <c r="C19" s="33"/>
      <c r="D19" s="38">
        <f>patrimonio_acm*rendimento_carteira</f>
        <v>262.29865108632924</v>
      </c>
      <c r="E19" s="75"/>
    </row>
    <row r="20" spans="1:5" ht="15.75" thickBot="1" x14ac:dyDescent="0.3">
      <c r="A20" s="75"/>
      <c r="B20" s="75"/>
      <c r="C20" s="75"/>
      <c r="D20" s="75"/>
      <c r="E20" s="75"/>
    </row>
    <row r="21" spans="1:5" ht="30" customHeight="1" thickBot="1" x14ac:dyDescent="0.3">
      <c r="A21" s="75"/>
      <c r="B21" s="26" t="s">
        <v>9</v>
      </c>
      <c r="C21" s="27"/>
      <c r="D21" s="71" t="s">
        <v>20</v>
      </c>
      <c r="E21" s="75"/>
    </row>
    <row r="22" spans="1:5" x14ac:dyDescent="0.25">
      <c r="A22" s="76">
        <v>2</v>
      </c>
      <c r="B22" s="39" t="s">
        <v>10</v>
      </c>
      <c r="C22" s="40">
        <f>FV($D$17,$A22*12,$D$15*-1)</f>
        <v>20423.147745436192</v>
      </c>
      <c r="D22" s="41">
        <f>C22*rendimento_carteira</f>
        <v>163.38518196348954</v>
      </c>
      <c r="E22" s="75"/>
    </row>
    <row r="23" spans="1:5" x14ac:dyDescent="0.25">
      <c r="A23" s="76">
        <v>5</v>
      </c>
      <c r="B23" s="42" t="s">
        <v>11</v>
      </c>
      <c r="C23" s="43">
        <f t="shared" ref="C23:C28" si="0">FV($D$17,$A23*12,$D$15*-1)</f>
        <v>62853.014519443823</v>
      </c>
      <c r="D23" s="37">
        <f>C23*rendimento_carteira</f>
        <v>502.8241161555506</v>
      </c>
      <c r="E23" s="75"/>
    </row>
    <row r="24" spans="1:5" x14ac:dyDescent="0.25">
      <c r="A24" s="76">
        <v>10</v>
      </c>
      <c r="B24" s="42" t="s">
        <v>12</v>
      </c>
      <c r="C24" s="43">
        <f t="shared" si="0"/>
        <v>182593.24969110006</v>
      </c>
      <c r="D24" s="37">
        <f>C24*rendimento_carteira</f>
        <v>1460.7459975288004</v>
      </c>
      <c r="E24" s="75"/>
    </row>
    <row r="25" spans="1:5" x14ac:dyDescent="0.25">
      <c r="A25" s="76">
        <v>15</v>
      </c>
      <c r="B25" s="42" t="s">
        <v>13</v>
      </c>
      <c r="C25" s="43">
        <f t="shared" si="0"/>
        <v>410708.38511595887</v>
      </c>
      <c r="D25" s="37">
        <f>C25*rendimento_carteira</f>
        <v>3285.6670809276711</v>
      </c>
      <c r="E25" s="75"/>
    </row>
    <row r="26" spans="1:5" x14ac:dyDescent="0.25">
      <c r="A26" s="76">
        <v>20</v>
      </c>
      <c r="B26" s="42" t="s">
        <v>14</v>
      </c>
      <c r="C26" s="43">
        <f t="shared" si="0"/>
        <v>845286.74497389246</v>
      </c>
      <c r="D26" s="37">
        <f>C26*rendimento_carteira</f>
        <v>6762.29395979114</v>
      </c>
      <c r="E26" s="75"/>
    </row>
    <row r="27" spans="1:5" x14ac:dyDescent="0.25">
      <c r="A27" s="76">
        <v>25</v>
      </c>
      <c r="B27" s="42" t="s">
        <v>15</v>
      </c>
      <c r="C27" s="43">
        <f t="shared" si="0"/>
        <v>1673194.7682844358</v>
      </c>
      <c r="D27" s="37">
        <f>C27*rendimento_carteira</f>
        <v>13385.558146275487</v>
      </c>
      <c r="E27" s="75"/>
    </row>
    <row r="28" spans="1:5" ht="15.75" thickBot="1" x14ac:dyDescent="0.3">
      <c r="A28" s="76">
        <v>30</v>
      </c>
      <c r="B28" s="44" t="s">
        <v>16</v>
      </c>
      <c r="C28" s="45">
        <f t="shared" si="0"/>
        <v>3250428.6077375636</v>
      </c>
      <c r="D28" s="46">
        <f>C28*rendimento_carteira</f>
        <v>26003.428861900509</v>
      </c>
      <c r="E28" s="75"/>
    </row>
    <row r="29" spans="1:5" ht="15.75" thickBot="1" x14ac:dyDescent="0.3">
      <c r="A29" s="75"/>
      <c r="B29" s="75"/>
      <c r="C29" s="75"/>
      <c r="D29" s="75"/>
      <c r="E29" s="75"/>
    </row>
    <row r="30" spans="1:5" ht="31.5" customHeight="1" thickBot="1" x14ac:dyDescent="0.3">
      <c r="A30" s="75"/>
      <c r="B30" s="69" t="s">
        <v>19</v>
      </c>
      <c r="C30" s="70" t="s">
        <v>21</v>
      </c>
      <c r="D30" s="72" t="s">
        <v>22</v>
      </c>
      <c r="E30" s="75"/>
    </row>
    <row r="31" spans="1:5" x14ac:dyDescent="0.25">
      <c r="A31" s="75"/>
      <c r="B31" s="47" t="s">
        <v>25</v>
      </c>
      <c r="C31" s="48">
        <f>VLOOKUP($D$12&amp;"-"&amp;B31,Planilha_Chave!$A:$D,4,FALSE)</f>
        <v>0.5</v>
      </c>
      <c r="D31" s="49">
        <f>C31*$D$15</f>
        <v>375</v>
      </c>
      <c r="E31" s="75"/>
    </row>
    <row r="32" spans="1:5" x14ac:dyDescent="0.25">
      <c r="A32" s="75"/>
      <c r="B32" s="50" t="s">
        <v>26</v>
      </c>
      <c r="C32" s="51">
        <f>VLOOKUP($D$12&amp;"-"&amp;B32,Planilha_Chave!$A:$D,4,FALSE)</f>
        <v>0.1</v>
      </c>
      <c r="D32" s="52">
        <f t="shared" ref="D32:D37" si="1">C32*$D$15</f>
        <v>75</v>
      </c>
      <c r="E32" s="75"/>
    </row>
    <row r="33" spans="1:5" x14ac:dyDescent="0.25">
      <c r="A33" s="75"/>
      <c r="B33" s="50" t="s">
        <v>27</v>
      </c>
      <c r="C33" s="51">
        <f>VLOOKUP($D$12&amp;"-"&amp;B33,Planilha_Chave!$A:$D,4,FALSE)</f>
        <v>0.15</v>
      </c>
      <c r="D33" s="52">
        <f t="shared" si="1"/>
        <v>112.5</v>
      </c>
      <c r="E33" s="75"/>
    </row>
    <row r="34" spans="1:5" x14ac:dyDescent="0.25">
      <c r="A34" s="75"/>
      <c r="B34" s="50" t="s">
        <v>28</v>
      </c>
      <c r="C34" s="51">
        <f>VLOOKUP($D$12&amp;"-"&amp;B34,Planilha_Chave!$A:$D,4,FALSE)</f>
        <v>0.05</v>
      </c>
      <c r="D34" s="52">
        <f t="shared" si="1"/>
        <v>37.5</v>
      </c>
      <c r="E34" s="75"/>
    </row>
    <row r="35" spans="1:5" x14ac:dyDescent="0.25">
      <c r="A35" s="75"/>
      <c r="B35" s="50" t="s">
        <v>29</v>
      </c>
      <c r="C35" s="51">
        <f>VLOOKUP($D$12&amp;"-"&amp;B35,Planilha_Chave!$A:$D,4,FALSE)</f>
        <v>0.15</v>
      </c>
      <c r="D35" s="52">
        <f t="shared" si="1"/>
        <v>112.5</v>
      </c>
      <c r="E35" s="75"/>
    </row>
    <row r="36" spans="1:5" x14ac:dyDescent="0.25">
      <c r="A36" s="75"/>
      <c r="B36" s="50" t="s">
        <v>30</v>
      </c>
      <c r="C36" s="51">
        <f>VLOOKUP($D$12&amp;"-"&amp;B36,Planilha_Chave!$A:$D,4,FALSE)</f>
        <v>0.05</v>
      </c>
      <c r="D36" s="52">
        <f t="shared" si="1"/>
        <v>37.5</v>
      </c>
      <c r="E36" s="75"/>
    </row>
    <row r="37" spans="1:5" ht="15.75" thickBot="1" x14ac:dyDescent="0.3">
      <c r="A37" s="75"/>
      <c r="B37" s="53" t="s">
        <v>31</v>
      </c>
      <c r="C37" s="54">
        <f>VLOOKUP($D$12&amp;"-"&amp;B37,Planilha_Chave!$A:$D,4,FALSE)</f>
        <v>0</v>
      </c>
      <c r="D37" s="55">
        <f t="shared" si="1"/>
        <v>0</v>
      </c>
      <c r="E37" s="75"/>
    </row>
    <row r="38" spans="1:5" x14ac:dyDescent="0.25">
      <c r="A38" s="75"/>
      <c r="B38" s="75"/>
      <c r="C38" s="75"/>
      <c r="D38" s="75"/>
      <c r="E38" s="75"/>
    </row>
    <row r="39" spans="1:5" x14ac:dyDescent="0.25">
      <c r="A39" s="75"/>
      <c r="B39" s="75"/>
      <c r="C39" s="75"/>
      <c r="D39" s="75"/>
      <c r="E39" s="75"/>
    </row>
    <row r="40" spans="1:5" x14ac:dyDescent="0.25">
      <c r="A40" s="75"/>
      <c r="B40" s="75"/>
      <c r="C40" s="75"/>
      <c r="D40" s="75"/>
      <c r="E40" s="75"/>
    </row>
    <row r="41" spans="1:5" x14ac:dyDescent="0.25">
      <c r="A41" s="75"/>
      <c r="B41" s="75"/>
      <c r="C41" s="75"/>
      <c r="D41" s="75"/>
      <c r="E41" s="75"/>
    </row>
    <row r="42" spans="1:5" x14ac:dyDescent="0.25">
      <c r="A42" s="75"/>
      <c r="B42" s="75"/>
      <c r="C42" s="75"/>
      <c r="D42" s="75"/>
      <c r="E42" s="75"/>
    </row>
    <row r="43" spans="1:5" x14ac:dyDescent="0.25">
      <c r="A43" s="75"/>
      <c r="B43" s="75"/>
      <c r="C43" s="75"/>
      <c r="D43" s="75"/>
      <c r="E43" s="75"/>
    </row>
    <row r="44" spans="1:5" x14ac:dyDescent="0.25">
      <c r="A44" s="75"/>
      <c r="B44" s="75"/>
      <c r="C44" s="75"/>
      <c r="D44" s="75"/>
      <c r="E44" s="75"/>
    </row>
    <row r="45" spans="1:5" x14ac:dyDescent="0.25">
      <c r="A45" s="75"/>
      <c r="B45" s="75"/>
      <c r="C45" s="75"/>
      <c r="D45" s="75"/>
      <c r="E45" s="75"/>
    </row>
    <row r="46" spans="1:5" x14ac:dyDescent="0.25">
      <c r="A46" s="75"/>
      <c r="B46" s="75"/>
      <c r="C46" s="75"/>
      <c r="D46" s="75"/>
      <c r="E46" s="75"/>
    </row>
    <row r="47" spans="1:5" x14ac:dyDescent="0.25">
      <c r="A47" s="75"/>
      <c r="B47" s="75"/>
      <c r="C47" s="75"/>
      <c r="D47" s="75"/>
      <c r="E47" s="75"/>
    </row>
    <row r="48" spans="1:5" x14ac:dyDescent="0.25">
      <c r="A48" s="75"/>
      <c r="B48" s="75"/>
      <c r="C48" s="75"/>
      <c r="D48" s="75"/>
      <c r="E48" s="75"/>
    </row>
    <row r="49" spans="1:5" x14ac:dyDescent="0.25">
      <c r="A49" s="75"/>
      <c r="B49" s="75"/>
      <c r="C49" s="75"/>
      <c r="D49" s="75"/>
      <c r="E49" s="75"/>
    </row>
    <row r="50" spans="1:5" x14ac:dyDescent="0.25">
      <c r="A50" s="75"/>
      <c r="B50" s="75"/>
      <c r="C50" s="75"/>
      <c r="D50" s="75"/>
      <c r="E50" s="75"/>
    </row>
    <row r="51" spans="1:5" x14ac:dyDescent="0.25">
      <c r="A51" s="75"/>
      <c r="B51" s="75"/>
      <c r="C51" s="75"/>
      <c r="D51" s="75"/>
      <c r="E51" s="75"/>
    </row>
    <row r="52" spans="1:5" x14ac:dyDescent="0.25">
      <c r="A52" s="75"/>
      <c r="B52" s="75"/>
      <c r="C52" s="75"/>
      <c r="D52" s="75"/>
      <c r="E52" s="75"/>
    </row>
    <row r="53" spans="1:5" x14ac:dyDescent="0.25">
      <c r="A53" s="75"/>
      <c r="B53" s="75"/>
      <c r="C53" s="75"/>
      <c r="D53" s="75"/>
      <c r="E53" s="75"/>
    </row>
    <row r="54" spans="1:5" x14ac:dyDescent="0.25">
      <c r="A54" s="75"/>
      <c r="B54" s="75"/>
      <c r="C54" s="75"/>
      <c r="D54" s="75"/>
      <c r="E54" s="75"/>
    </row>
    <row r="55" spans="1:5" x14ac:dyDescent="0.25">
      <c r="A55" s="75"/>
      <c r="B55" s="75"/>
      <c r="C55" s="75"/>
      <c r="D55" s="75"/>
      <c r="E55" s="75"/>
    </row>
    <row r="56" spans="1:5" x14ac:dyDescent="0.25">
      <c r="A56" s="75"/>
      <c r="B56" s="75"/>
      <c r="C56" s="75"/>
      <c r="D56" s="75"/>
      <c r="E56" s="75"/>
    </row>
    <row r="65" customFormat="1" hidden="1" x14ac:dyDescent="0.25"/>
  </sheetData>
  <mergeCells count="12">
    <mergeCell ref="B12:C12"/>
    <mergeCell ref="B21:C21"/>
    <mergeCell ref="B14:D14"/>
    <mergeCell ref="B15:C15"/>
    <mergeCell ref="B16:C16"/>
    <mergeCell ref="B17:C17"/>
    <mergeCell ref="B18:C18"/>
    <mergeCell ref="B19:C19"/>
    <mergeCell ref="B7:D7"/>
    <mergeCell ref="B8:C8"/>
    <mergeCell ref="B9:C9"/>
    <mergeCell ref="B10:C10"/>
  </mergeCells>
  <dataValidations count="1">
    <dataValidation type="list" allowBlank="1" showInputMessage="1" showErrorMessage="1" sqref="D12" xr:uid="{4114529B-0F98-4998-9BF9-9F208F3CAE4B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735C-8B8C-4F99-8900-3DE7F333F766}">
  <dimension ref="A1:G23"/>
  <sheetViews>
    <sheetView zoomScaleNormal="100" workbookViewId="0">
      <selection activeCell="B31" sqref="B31"/>
    </sheetView>
  </sheetViews>
  <sheetFormatPr defaultRowHeight="15" x14ac:dyDescent="0.25"/>
  <cols>
    <col min="1" max="1" width="36.42578125" bestFit="1" customWidth="1"/>
    <col min="2" max="2" width="18.140625" bestFit="1" customWidth="1"/>
    <col min="3" max="3" width="23.7109375" bestFit="1" customWidth="1"/>
    <col min="4" max="4" width="14" bestFit="1" customWidth="1"/>
    <col min="6" max="6" width="29.85546875" bestFit="1" customWidth="1"/>
  </cols>
  <sheetData>
    <row r="1" spans="1:7" ht="15.75" thickBot="1" x14ac:dyDescent="0.3">
      <c r="A1" s="2"/>
    </row>
    <row r="2" spans="1:7" ht="15.75" thickBot="1" x14ac:dyDescent="0.3">
      <c r="A2" s="5" t="s">
        <v>32</v>
      </c>
      <c r="B2" s="10" t="s">
        <v>33</v>
      </c>
      <c r="C2" s="14" t="s">
        <v>34</v>
      </c>
      <c r="D2" s="10" t="s">
        <v>35</v>
      </c>
      <c r="F2" s="1" t="s">
        <v>32</v>
      </c>
      <c r="G2" s="1" t="s">
        <v>35</v>
      </c>
    </row>
    <row r="3" spans="1:7" x14ac:dyDescent="0.25">
      <c r="A3" s="6" t="s">
        <v>59</v>
      </c>
      <c r="B3" s="11" t="s">
        <v>23</v>
      </c>
      <c r="C3" s="15" t="s">
        <v>25</v>
      </c>
      <c r="D3" s="18">
        <v>0.5</v>
      </c>
      <c r="F3" s="21" t="s">
        <v>38</v>
      </c>
      <c r="G3" s="22">
        <f>VLOOKUP(F3,$A:$D,4,)</f>
        <v>0.1</v>
      </c>
    </row>
    <row r="4" spans="1:7" x14ac:dyDescent="0.25">
      <c r="A4" s="7" t="s">
        <v>38</v>
      </c>
      <c r="B4" s="12" t="s">
        <v>23</v>
      </c>
      <c r="C4" s="16" t="s">
        <v>26</v>
      </c>
      <c r="D4" s="19">
        <v>0.1</v>
      </c>
    </row>
    <row r="5" spans="1:7" x14ac:dyDescent="0.25">
      <c r="A5" s="7" t="s">
        <v>51</v>
      </c>
      <c r="B5" s="12" t="s">
        <v>23</v>
      </c>
      <c r="C5" s="16" t="s">
        <v>27</v>
      </c>
      <c r="D5" s="19">
        <v>0.15</v>
      </c>
    </row>
    <row r="6" spans="1:7" x14ac:dyDescent="0.25">
      <c r="A6" s="7" t="s">
        <v>52</v>
      </c>
      <c r="B6" s="12" t="s">
        <v>23</v>
      </c>
      <c r="C6" s="16" t="s">
        <v>28</v>
      </c>
      <c r="D6" s="19">
        <v>0.05</v>
      </c>
    </row>
    <row r="7" spans="1:7" x14ac:dyDescent="0.25">
      <c r="A7" s="7" t="s">
        <v>53</v>
      </c>
      <c r="B7" s="12" t="s">
        <v>23</v>
      </c>
      <c r="C7" s="16" t="s">
        <v>29</v>
      </c>
      <c r="D7" s="19">
        <v>0.15</v>
      </c>
    </row>
    <row r="8" spans="1:7" x14ac:dyDescent="0.25">
      <c r="A8" s="7" t="s">
        <v>54</v>
      </c>
      <c r="B8" s="12" t="s">
        <v>23</v>
      </c>
      <c r="C8" s="16" t="s">
        <v>30</v>
      </c>
      <c r="D8" s="19">
        <v>0.05</v>
      </c>
    </row>
    <row r="9" spans="1:7" ht="15.75" thickBot="1" x14ac:dyDescent="0.3">
      <c r="A9" s="8" t="s">
        <v>55</v>
      </c>
      <c r="B9" s="13" t="s">
        <v>23</v>
      </c>
      <c r="C9" s="17" t="s">
        <v>31</v>
      </c>
      <c r="D9" s="20">
        <v>0</v>
      </c>
    </row>
    <row r="10" spans="1:7" x14ac:dyDescent="0.25">
      <c r="A10" s="6" t="s">
        <v>56</v>
      </c>
      <c r="B10" s="11" t="s">
        <v>24</v>
      </c>
      <c r="C10" s="15" t="s">
        <v>25</v>
      </c>
      <c r="D10" s="18">
        <v>0.3</v>
      </c>
    </row>
    <row r="11" spans="1:7" x14ac:dyDescent="0.25">
      <c r="A11" s="7" t="s">
        <v>39</v>
      </c>
      <c r="B11" s="12" t="s">
        <v>24</v>
      </c>
      <c r="C11" s="16" t="s">
        <v>26</v>
      </c>
      <c r="D11" s="19">
        <v>0.2</v>
      </c>
    </row>
    <row r="12" spans="1:7" x14ac:dyDescent="0.25">
      <c r="A12" s="7" t="s">
        <v>40</v>
      </c>
      <c r="B12" s="12" t="s">
        <v>24</v>
      </c>
      <c r="C12" s="16" t="s">
        <v>27</v>
      </c>
      <c r="D12" s="19">
        <v>0.2</v>
      </c>
    </row>
    <row r="13" spans="1:7" x14ac:dyDescent="0.25">
      <c r="A13" s="7" t="s">
        <v>41</v>
      </c>
      <c r="B13" s="12" t="s">
        <v>24</v>
      </c>
      <c r="C13" s="16" t="s">
        <v>28</v>
      </c>
      <c r="D13" s="19">
        <v>0.1</v>
      </c>
    </row>
    <row r="14" spans="1:7" x14ac:dyDescent="0.25">
      <c r="A14" s="7" t="s">
        <v>42</v>
      </c>
      <c r="B14" s="12" t="s">
        <v>24</v>
      </c>
      <c r="C14" s="16" t="s">
        <v>29</v>
      </c>
      <c r="D14" s="19">
        <v>0.1</v>
      </c>
    </row>
    <row r="15" spans="1:7" x14ac:dyDescent="0.25">
      <c r="A15" s="7" t="s">
        <v>43</v>
      </c>
      <c r="B15" s="12" t="s">
        <v>24</v>
      </c>
      <c r="C15" s="16" t="s">
        <v>30</v>
      </c>
      <c r="D15" s="19">
        <v>0.05</v>
      </c>
    </row>
    <row r="16" spans="1:7" ht="15.75" thickBot="1" x14ac:dyDescent="0.3">
      <c r="A16" s="8" t="s">
        <v>44</v>
      </c>
      <c r="B16" s="13" t="s">
        <v>24</v>
      </c>
      <c r="C16" s="17" t="s">
        <v>31</v>
      </c>
      <c r="D16" s="20">
        <v>0.05</v>
      </c>
      <c r="E16" s="3" t="s">
        <v>58</v>
      </c>
    </row>
    <row r="17" spans="1:4" x14ac:dyDescent="0.25">
      <c r="A17" s="9" t="s">
        <v>57</v>
      </c>
      <c r="B17" s="12" t="s">
        <v>36</v>
      </c>
      <c r="C17" s="16" t="s">
        <v>25</v>
      </c>
      <c r="D17" s="19">
        <v>0.1</v>
      </c>
    </row>
    <row r="18" spans="1:4" x14ac:dyDescent="0.25">
      <c r="A18" s="9" t="s">
        <v>45</v>
      </c>
      <c r="B18" s="12" t="s">
        <v>36</v>
      </c>
      <c r="C18" s="16" t="s">
        <v>26</v>
      </c>
      <c r="D18" s="19">
        <v>0.25</v>
      </c>
    </row>
    <row r="19" spans="1:4" x14ac:dyDescent="0.25">
      <c r="A19" s="9" t="s">
        <v>46</v>
      </c>
      <c r="B19" s="12" t="s">
        <v>36</v>
      </c>
      <c r="C19" s="16" t="s">
        <v>27</v>
      </c>
      <c r="D19" s="19">
        <v>0.25</v>
      </c>
    </row>
    <row r="20" spans="1:4" x14ac:dyDescent="0.25">
      <c r="A20" s="9" t="s">
        <v>47</v>
      </c>
      <c r="B20" s="12" t="s">
        <v>36</v>
      </c>
      <c r="C20" s="16" t="s">
        <v>28</v>
      </c>
      <c r="D20" s="19">
        <v>0.2</v>
      </c>
    </row>
    <row r="21" spans="1:4" x14ac:dyDescent="0.25">
      <c r="A21" s="7" t="s">
        <v>48</v>
      </c>
      <c r="B21" s="12" t="s">
        <v>36</v>
      </c>
      <c r="C21" s="16" t="s">
        <v>29</v>
      </c>
      <c r="D21" s="19">
        <v>0.1</v>
      </c>
    </row>
    <row r="22" spans="1:4" x14ac:dyDescent="0.25">
      <c r="A22" s="7" t="s">
        <v>49</v>
      </c>
      <c r="B22" s="12" t="s">
        <v>36</v>
      </c>
      <c r="C22" s="16" t="s">
        <v>30</v>
      </c>
      <c r="D22" s="19">
        <v>0.05</v>
      </c>
    </row>
    <row r="23" spans="1:4" ht="15.75" thickBot="1" x14ac:dyDescent="0.3">
      <c r="A23" s="8" t="s">
        <v>50</v>
      </c>
      <c r="B23" s="13" t="s">
        <v>36</v>
      </c>
      <c r="C23" s="17" t="s">
        <v>31</v>
      </c>
      <c r="D23" s="20">
        <v>0.05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9</vt:i4>
      </vt:variant>
    </vt:vector>
  </HeadingPairs>
  <TitlesOfParts>
    <vt:vector size="11" baseType="lpstr">
      <vt:lpstr>Simulação</vt:lpstr>
      <vt:lpstr>Planilha_Chave</vt:lpstr>
      <vt:lpstr>aporte</vt:lpstr>
      <vt:lpstr>dividendos_mensais</vt:lpstr>
      <vt:lpstr>patrimonio_acm</vt:lpstr>
      <vt:lpstr>perfil_investidor</vt:lpstr>
      <vt:lpstr>qtd_anos</vt:lpstr>
      <vt:lpstr>rendimento_carteira</vt:lpstr>
      <vt:lpstr>salario</vt:lpstr>
      <vt:lpstr>sugestao_investimento</vt:lpstr>
      <vt:lpstr>taxa_rend_mensal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Polyana Vitoria Valim Dias</dc:creator>
  <cp:lastModifiedBy>POLYANA VITORIA VALIM DIAS</cp:lastModifiedBy>
  <dcterms:created xsi:type="dcterms:W3CDTF">2025-06-30T19:24:10Z</dcterms:created>
  <dcterms:modified xsi:type="dcterms:W3CDTF">2025-06-30T21:58:25Z</dcterms:modified>
</cp:coreProperties>
</file>