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olycraftWorld\polycraft\config\"/>
    </mc:Choice>
  </mc:AlternateContent>
  <bookViews>
    <workbookView xWindow="12090" yWindow="0" windowWidth="20670" windowHeight="10035" tabRatio="826" activeTab="2"/>
  </bookViews>
  <sheets>
    <sheet name="Pellets" sheetId="1" r:id="rId1"/>
    <sheet name="Bricks" sheetId="3" r:id="rId2"/>
    <sheet name="Blocks (Poly)" sheetId="4" r:id="rId3"/>
    <sheet name="Slabs (Poly)" sheetId="5" r:id="rId4"/>
    <sheet name="Walls (Poly)" sheetId="6" r:id="rId5"/>
    <sheet name="Stairs (Poly)" sheetId="7" r:id="rId6"/>
    <sheet name="Molds" sheetId="8" r:id="rId7"/>
    <sheet name="Molded Items" sheetId="12" r:id="rId8"/>
    <sheet name="Electronics" sheetId="21" r:id="rId9"/>
    <sheet name="Masks" sheetId="18" r:id="rId10"/>
    <sheet name="Wafers" sheetId="19" r:id="rId11"/>
    <sheet name="Polycraft Armor" sheetId="16" r:id="rId12"/>
    <sheet name="Polycraft Tools" sheetId="15" r:id="rId13"/>
    <sheet name="Gripped Tools" sheetId="13" r:id="rId14"/>
    <sheet name="Pogo Sticks" sheetId="14" r:id="rId15"/>
  </sheets>
  <externalReferences>
    <externalReference r:id="rId16"/>
    <externalReference r:id="rId17"/>
  </externalReferences>
  <definedNames>
    <definedName name="All_Items" localSheetId="8">#REF!</definedName>
    <definedName name="All_Items">#REF!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8" i="1" l="1"/>
  <c r="G98" i="1"/>
  <c r="D34" i="8"/>
  <c r="C34" i="8"/>
  <c r="D156" i="12"/>
  <c r="D2" i="8"/>
  <c r="C2" i="8"/>
  <c r="D3" i="8"/>
  <c r="C3" i="8"/>
  <c r="D4" i="8"/>
  <c r="C4" i="8"/>
  <c r="D1" i="8"/>
  <c r="D5" i="8"/>
  <c r="C5" i="8"/>
  <c r="D6" i="8"/>
  <c r="C6" i="8"/>
  <c r="D7" i="8"/>
  <c r="C7" i="8"/>
  <c r="D8" i="8"/>
  <c r="C8" i="8"/>
  <c r="D9" i="8"/>
  <c r="C9" i="8"/>
  <c r="D10" i="8"/>
  <c r="C10" i="8"/>
  <c r="D11" i="8"/>
  <c r="C11" i="8"/>
  <c r="D12" i="8"/>
  <c r="C12" i="8"/>
  <c r="D13" i="8"/>
  <c r="C13" i="8"/>
  <c r="D14" i="8"/>
  <c r="C14" i="8"/>
  <c r="D15" i="8"/>
  <c r="C15" i="8"/>
  <c r="D16" i="8"/>
  <c r="C16" i="8"/>
  <c r="D17" i="8"/>
  <c r="C17" i="8"/>
  <c r="D18" i="8"/>
  <c r="C18" i="8"/>
  <c r="D19" i="8"/>
  <c r="C19" i="8"/>
  <c r="D20" i="8"/>
  <c r="C20" i="8"/>
  <c r="D21" i="8"/>
  <c r="C21" i="8"/>
  <c r="D22" i="8"/>
  <c r="C22" i="8"/>
  <c r="D23" i="8"/>
  <c r="C23" i="8"/>
  <c r="D24" i="8"/>
  <c r="C24" i="8"/>
  <c r="D25" i="8"/>
  <c r="C25" i="8"/>
  <c r="D26" i="8"/>
  <c r="C26" i="8"/>
  <c r="D27" i="8"/>
  <c r="C27" i="8"/>
  <c r="D28" i="8"/>
  <c r="C28" i="8"/>
  <c r="D29" i="8"/>
  <c r="C29" i="8"/>
  <c r="D30" i="8"/>
  <c r="C30" i="8"/>
  <c r="D31" i="8"/>
  <c r="C31" i="8"/>
  <c r="D32" i="8"/>
  <c r="C32" i="8"/>
  <c r="D33" i="8"/>
  <c r="C33" i="8"/>
  <c r="F87" i="1"/>
  <c r="E156" i="12"/>
  <c r="F1" i="1"/>
  <c r="F2" i="1"/>
  <c r="F3" i="1"/>
  <c r="G1" i="1"/>
  <c r="H1" i="1"/>
  <c r="I1" i="1"/>
  <c r="G2" i="1"/>
  <c r="H2" i="1"/>
  <c r="I2" i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F96" i="1"/>
  <c r="G96" i="1"/>
  <c r="H96" i="1"/>
  <c r="I96" i="1"/>
  <c r="F97" i="1"/>
  <c r="G97" i="1"/>
  <c r="H97" i="1"/>
  <c r="I97" i="1"/>
  <c r="F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F103" i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56" i="12"/>
  <c r="C156" i="12"/>
  <c r="A119" i="1"/>
  <c r="A119" i="4"/>
  <c r="A118" i="1"/>
  <c r="A118" i="4"/>
  <c r="A117" i="1"/>
  <c r="A117" i="4"/>
  <c r="A116" i="1"/>
  <c r="A116" i="4"/>
  <c r="A115" i="1"/>
  <c r="A115" i="4"/>
  <c r="A114" i="1"/>
  <c r="A114" i="4"/>
  <c r="A113" i="1"/>
  <c r="A113" i="4"/>
  <c r="A111" i="1"/>
  <c r="A111" i="4"/>
  <c r="A109" i="1"/>
  <c r="A109" i="4"/>
  <c r="A108" i="1"/>
  <c r="A108" i="4"/>
  <c r="A107" i="1"/>
  <c r="A107" i="4"/>
  <c r="A106" i="1"/>
  <c r="A106" i="4"/>
  <c r="A99" i="1"/>
  <c r="A99" i="4"/>
  <c r="A98" i="1"/>
  <c r="A98" i="4"/>
  <c r="A96" i="1"/>
  <c r="A96" i="4"/>
  <c r="A95" i="1"/>
  <c r="A95" i="4"/>
  <c r="A94" i="1"/>
  <c r="A94" i="4"/>
  <c r="A93" i="1"/>
  <c r="A93" i="4"/>
  <c r="A89" i="1"/>
  <c r="A89" i="4"/>
  <c r="A87" i="1"/>
  <c r="A87" i="4"/>
  <c r="A84" i="1"/>
  <c r="A84" i="4"/>
  <c r="A83" i="1"/>
  <c r="A83" i="4"/>
  <c r="A78" i="1"/>
  <c r="A78" i="4"/>
  <c r="A76" i="1"/>
  <c r="A76" i="4"/>
  <c r="A74" i="1"/>
  <c r="A74" i="4"/>
  <c r="A73" i="1"/>
  <c r="A73" i="4"/>
  <c r="A72" i="1"/>
  <c r="A72" i="4"/>
  <c r="A70" i="1"/>
  <c r="A70" i="4"/>
  <c r="A68" i="1"/>
  <c r="A68" i="4"/>
  <c r="A67" i="1"/>
  <c r="A67" i="4"/>
  <c r="A66" i="1"/>
  <c r="A66" i="4"/>
  <c r="A63" i="1"/>
  <c r="A63" i="4"/>
  <c r="A61" i="1"/>
  <c r="A61" i="4"/>
  <c r="A60" i="1"/>
  <c r="A60" i="4"/>
  <c r="A59" i="1"/>
  <c r="A59" i="4"/>
  <c r="A58" i="1"/>
  <c r="A58" i="4"/>
  <c r="A57" i="1"/>
  <c r="A57" i="4"/>
  <c r="A56" i="1"/>
  <c r="A56" i="4"/>
  <c r="A55" i="1"/>
  <c r="A55" i="4"/>
  <c r="A54" i="1"/>
  <c r="A54" i="4"/>
  <c r="A53" i="1"/>
  <c r="A53" i="4"/>
  <c r="A51" i="1"/>
  <c r="A51" i="4"/>
  <c r="A48" i="1"/>
  <c r="A48" i="4"/>
  <c r="A47" i="1"/>
  <c r="A47" i="4"/>
  <c r="A46" i="1"/>
  <c r="A46" i="4"/>
  <c r="A44" i="1"/>
  <c r="A44" i="4"/>
  <c r="A43" i="1"/>
  <c r="A43" i="4"/>
  <c r="A42" i="1"/>
  <c r="A42" i="4"/>
  <c r="A41" i="1"/>
  <c r="A41" i="4"/>
  <c r="A40" i="1"/>
  <c r="A40" i="4"/>
  <c r="A39" i="1"/>
  <c r="A39" i="4"/>
  <c r="A38" i="1"/>
  <c r="A38" i="4"/>
  <c r="A37" i="1"/>
  <c r="A37" i="4"/>
  <c r="A36" i="1"/>
  <c r="A36" i="4"/>
  <c r="A35" i="1"/>
  <c r="A35" i="4"/>
  <c r="A34" i="1"/>
  <c r="A34" i="4"/>
  <c r="A33" i="1"/>
  <c r="A33" i="4"/>
  <c r="A32" i="1"/>
  <c r="A32" i="4"/>
  <c r="A31" i="1"/>
  <c r="A31" i="4"/>
  <c r="A30" i="1"/>
  <c r="A30" i="4"/>
  <c r="A29" i="1"/>
  <c r="A29" i="4"/>
  <c r="A28" i="1"/>
  <c r="A28" i="4"/>
  <c r="A27" i="1"/>
  <c r="A27" i="4"/>
  <c r="A26" i="1"/>
  <c r="A26" i="4"/>
  <c r="A24" i="1"/>
  <c r="A24" i="4"/>
  <c r="A23" i="1"/>
  <c r="A23" i="4"/>
  <c r="A22" i="1"/>
  <c r="A22" i="4"/>
  <c r="A21" i="1"/>
  <c r="A21" i="4"/>
  <c r="A19" i="1"/>
  <c r="A19" i="4"/>
  <c r="A18" i="1"/>
  <c r="A18" i="4"/>
  <c r="A17" i="1"/>
  <c r="A17" i="4"/>
  <c r="A16" i="1"/>
  <c r="A16" i="4"/>
  <c r="A15" i="1"/>
  <c r="A15" i="4"/>
  <c r="A14" i="1"/>
  <c r="A14" i="4"/>
  <c r="A12" i="1"/>
  <c r="A12" i="4"/>
  <c r="A11" i="1"/>
  <c r="A11" i="4"/>
  <c r="A10" i="1"/>
  <c r="A10" i="4"/>
  <c r="A9" i="1"/>
  <c r="A9" i="4"/>
  <c r="A7" i="1"/>
  <c r="A7" i="4"/>
  <c r="A6" i="1"/>
  <c r="A6" i="4"/>
  <c r="A5" i="1"/>
  <c r="A5" i="4"/>
  <c r="A3" i="1"/>
  <c r="A3" i="4"/>
  <c r="A2" i="1"/>
  <c r="A2" i="4"/>
  <c r="E7" i="4"/>
  <c r="F7" i="4"/>
  <c r="D7" i="4"/>
  <c r="E110" i="4"/>
  <c r="F110" i="4"/>
  <c r="D110" i="4"/>
  <c r="E111" i="4"/>
  <c r="F111" i="4"/>
  <c r="D111" i="4"/>
  <c r="E112" i="4"/>
  <c r="F112" i="4"/>
  <c r="D112" i="4"/>
  <c r="E113" i="4"/>
  <c r="F113" i="4"/>
  <c r="D113" i="4"/>
  <c r="E114" i="4"/>
  <c r="F114" i="4"/>
  <c r="D114" i="4"/>
  <c r="E115" i="4"/>
  <c r="F115" i="4"/>
  <c r="D115" i="4"/>
  <c r="E116" i="4"/>
  <c r="F116" i="4"/>
  <c r="D116" i="4"/>
  <c r="E117" i="4"/>
  <c r="F117" i="4"/>
  <c r="D117" i="4"/>
  <c r="E118" i="4"/>
  <c r="F118" i="4"/>
  <c r="D118" i="4"/>
  <c r="E119" i="4"/>
  <c r="F119" i="4"/>
  <c r="D119" i="4"/>
  <c r="E98" i="4"/>
  <c r="F98" i="4"/>
  <c r="D98" i="4"/>
  <c r="E99" i="4"/>
  <c r="F99" i="4"/>
  <c r="D99" i="4"/>
  <c r="E100" i="4"/>
  <c r="F100" i="4"/>
  <c r="D100" i="4"/>
  <c r="E101" i="4"/>
  <c r="F101" i="4"/>
  <c r="D101" i="4"/>
  <c r="E102" i="4"/>
  <c r="F102" i="4"/>
  <c r="D102" i="4"/>
  <c r="E103" i="4"/>
  <c r="F103" i="4"/>
  <c r="D103" i="4"/>
  <c r="E104" i="4"/>
  <c r="F104" i="4"/>
  <c r="D104" i="4"/>
  <c r="E105" i="4"/>
  <c r="F105" i="4"/>
  <c r="D105" i="4"/>
  <c r="E106" i="4"/>
  <c r="F106" i="4"/>
  <c r="D106" i="4"/>
  <c r="E107" i="4"/>
  <c r="F107" i="4"/>
  <c r="D107" i="4"/>
  <c r="E108" i="4"/>
  <c r="F108" i="4"/>
  <c r="D108" i="4"/>
  <c r="E109" i="4"/>
  <c r="F109" i="4"/>
  <c r="D109" i="4"/>
  <c r="E86" i="4"/>
  <c r="F86" i="4"/>
  <c r="D86" i="4"/>
  <c r="E87" i="4"/>
  <c r="F87" i="4"/>
  <c r="D87" i="4"/>
  <c r="E88" i="4"/>
  <c r="F88" i="4"/>
  <c r="D88" i="4"/>
  <c r="E89" i="4"/>
  <c r="F89" i="4"/>
  <c r="D89" i="4"/>
  <c r="E90" i="4"/>
  <c r="F90" i="4"/>
  <c r="D90" i="4"/>
  <c r="E91" i="4"/>
  <c r="F91" i="4"/>
  <c r="D91" i="4"/>
  <c r="E92" i="4"/>
  <c r="F92" i="4"/>
  <c r="D92" i="4"/>
  <c r="E93" i="4"/>
  <c r="F93" i="4"/>
  <c r="D93" i="4"/>
  <c r="E94" i="4"/>
  <c r="F94" i="4"/>
  <c r="D94" i="4"/>
  <c r="E95" i="4"/>
  <c r="F95" i="4"/>
  <c r="D95" i="4"/>
  <c r="E96" i="4"/>
  <c r="F96" i="4"/>
  <c r="D96" i="4"/>
  <c r="E97" i="4"/>
  <c r="F97" i="4"/>
  <c r="D97" i="4"/>
  <c r="E72" i="4"/>
  <c r="F72" i="4"/>
  <c r="D72" i="4"/>
  <c r="E73" i="4"/>
  <c r="F73" i="4"/>
  <c r="D73" i="4"/>
  <c r="E74" i="4"/>
  <c r="F74" i="4"/>
  <c r="D74" i="4"/>
  <c r="E75" i="4"/>
  <c r="F75" i="4"/>
  <c r="D75" i="4"/>
  <c r="E76" i="4"/>
  <c r="F76" i="4"/>
  <c r="D76" i="4"/>
  <c r="E77" i="4"/>
  <c r="F77" i="4"/>
  <c r="D77" i="4"/>
  <c r="E78" i="4"/>
  <c r="F78" i="4"/>
  <c r="D78" i="4"/>
  <c r="E79" i="4"/>
  <c r="F79" i="4"/>
  <c r="D79" i="4"/>
  <c r="E80" i="4"/>
  <c r="F80" i="4"/>
  <c r="D80" i="4"/>
  <c r="E81" i="4"/>
  <c r="F81" i="4"/>
  <c r="D81" i="4"/>
  <c r="E82" i="4"/>
  <c r="F82" i="4"/>
  <c r="D82" i="4"/>
  <c r="E83" i="4"/>
  <c r="F83" i="4"/>
  <c r="D83" i="4"/>
  <c r="E84" i="4"/>
  <c r="F84" i="4"/>
  <c r="D84" i="4"/>
  <c r="E85" i="4"/>
  <c r="F85" i="4"/>
  <c r="D85" i="4"/>
  <c r="E60" i="4"/>
  <c r="F60" i="4"/>
  <c r="D60" i="4"/>
  <c r="E61" i="4"/>
  <c r="F61" i="4"/>
  <c r="D61" i="4"/>
  <c r="E62" i="4"/>
  <c r="F62" i="4"/>
  <c r="D62" i="4"/>
  <c r="E63" i="4"/>
  <c r="F63" i="4"/>
  <c r="D63" i="4"/>
  <c r="E64" i="4"/>
  <c r="F64" i="4"/>
  <c r="D64" i="4"/>
  <c r="E65" i="4"/>
  <c r="F65" i="4"/>
  <c r="D65" i="4"/>
  <c r="E66" i="4"/>
  <c r="F66" i="4"/>
  <c r="D66" i="4"/>
  <c r="E67" i="4"/>
  <c r="F67" i="4"/>
  <c r="D67" i="4"/>
  <c r="E68" i="4"/>
  <c r="F68" i="4"/>
  <c r="D68" i="4"/>
  <c r="E69" i="4"/>
  <c r="F69" i="4"/>
  <c r="D69" i="4"/>
  <c r="E70" i="4"/>
  <c r="F70" i="4"/>
  <c r="D70" i="4"/>
  <c r="E71" i="4"/>
  <c r="F71" i="4"/>
  <c r="D71" i="4"/>
  <c r="E49" i="4"/>
  <c r="F49" i="4"/>
  <c r="D49" i="4"/>
  <c r="E50" i="4"/>
  <c r="F50" i="4"/>
  <c r="D50" i="4"/>
  <c r="E51" i="4"/>
  <c r="F51" i="4"/>
  <c r="D51" i="4"/>
  <c r="E52" i="4"/>
  <c r="F52" i="4"/>
  <c r="D52" i="4"/>
  <c r="E53" i="4"/>
  <c r="F53" i="4"/>
  <c r="D53" i="4"/>
  <c r="E54" i="4"/>
  <c r="F54" i="4"/>
  <c r="D54" i="4"/>
  <c r="E55" i="4"/>
  <c r="F55" i="4"/>
  <c r="D55" i="4"/>
  <c r="E56" i="4"/>
  <c r="F56" i="4"/>
  <c r="D56" i="4"/>
  <c r="E57" i="4"/>
  <c r="F57" i="4"/>
  <c r="D57" i="4"/>
  <c r="E58" i="4"/>
  <c r="F58" i="4"/>
  <c r="D58" i="4"/>
  <c r="E59" i="4"/>
  <c r="F59" i="4"/>
  <c r="D59" i="4"/>
  <c r="E36" i="4"/>
  <c r="F36" i="4"/>
  <c r="D36" i="4"/>
  <c r="E37" i="4"/>
  <c r="F37" i="4"/>
  <c r="D37" i="4"/>
  <c r="E38" i="4"/>
  <c r="F38" i="4"/>
  <c r="D38" i="4"/>
  <c r="E39" i="4"/>
  <c r="F39" i="4"/>
  <c r="D39" i="4"/>
  <c r="E40" i="4"/>
  <c r="F40" i="4"/>
  <c r="D40" i="4"/>
  <c r="E41" i="4"/>
  <c r="F41" i="4"/>
  <c r="D41" i="4"/>
  <c r="E42" i="4"/>
  <c r="F42" i="4"/>
  <c r="D42" i="4"/>
  <c r="E43" i="4"/>
  <c r="F43" i="4"/>
  <c r="D43" i="4"/>
  <c r="E44" i="4"/>
  <c r="F44" i="4"/>
  <c r="D44" i="4"/>
  <c r="E45" i="4"/>
  <c r="F45" i="4"/>
  <c r="D45" i="4"/>
  <c r="E46" i="4"/>
  <c r="F46" i="4"/>
  <c r="D46" i="4"/>
  <c r="E47" i="4"/>
  <c r="F47" i="4"/>
  <c r="D47" i="4"/>
  <c r="E48" i="4"/>
  <c r="F48" i="4"/>
  <c r="D48" i="4"/>
  <c r="E3" i="4"/>
  <c r="F3" i="4"/>
  <c r="D3" i="4"/>
  <c r="E4" i="4"/>
  <c r="F4" i="4"/>
  <c r="D4" i="4"/>
  <c r="E5" i="4"/>
  <c r="F5" i="4"/>
  <c r="D5" i="4"/>
  <c r="E6" i="4"/>
  <c r="F6" i="4"/>
  <c r="D6" i="4"/>
  <c r="E8" i="4"/>
  <c r="F8" i="4"/>
  <c r="D8" i="4"/>
  <c r="E9" i="4"/>
  <c r="F9" i="4"/>
  <c r="D9" i="4"/>
  <c r="E10" i="4"/>
  <c r="F10" i="4"/>
  <c r="D10" i="4"/>
  <c r="E11" i="4"/>
  <c r="F11" i="4"/>
  <c r="D11" i="4"/>
  <c r="E12" i="4"/>
  <c r="F12" i="4"/>
  <c r="D12" i="4"/>
  <c r="E13" i="4"/>
  <c r="F13" i="4"/>
  <c r="D13" i="4"/>
  <c r="E14" i="4"/>
  <c r="F14" i="4"/>
  <c r="D14" i="4"/>
  <c r="E15" i="4"/>
  <c r="F15" i="4"/>
  <c r="D15" i="4"/>
  <c r="E16" i="4"/>
  <c r="F16" i="4"/>
  <c r="D16" i="4"/>
  <c r="E17" i="4"/>
  <c r="F17" i="4"/>
  <c r="D17" i="4"/>
  <c r="E18" i="4"/>
  <c r="F18" i="4"/>
  <c r="D18" i="4"/>
  <c r="E19" i="4"/>
  <c r="F19" i="4"/>
  <c r="D19" i="4"/>
  <c r="E20" i="4"/>
  <c r="F20" i="4"/>
  <c r="D20" i="4"/>
  <c r="E21" i="4"/>
  <c r="F21" i="4"/>
  <c r="D21" i="4"/>
  <c r="E22" i="4"/>
  <c r="F22" i="4"/>
  <c r="D22" i="4"/>
  <c r="E23" i="4"/>
  <c r="F23" i="4"/>
  <c r="D23" i="4"/>
  <c r="E24" i="4"/>
  <c r="F24" i="4"/>
  <c r="D24" i="4"/>
  <c r="E25" i="4"/>
  <c r="F25" i="4"/>
  <c r="D25" i="4"/>
  <c r="E26" i="4"/>
  <c r="F26" i="4"/>
  <c r="D26" i="4"/>
  <c r="E27" i="4"/>
  <c r="F27" i="4"/>
  <c r="D27" i="4"/>
  <c r="E28" i="4"/>
  <c r="F28" i="4"/>
  <c r="D28" i="4"/>
  <c r="E29" i="4"/>
  <c r="F29" i="4"/>
  <c r="D29" i="4"/>
  <c r="E30" i="4"/>
  <c r="F30" i="4"/>
  <c r="D30" i="4"/>
  <c r="E31" i="4"/>
  <c r="F31" i="4"/>
  <c r="D31" i="4"/>
  <c r="E32" i="4"/>
  <c r="F32" i="4"/>
  <c r="D32" i="4"/>
  <c r="E33" i="4"/>
  <c r="F33" i="4"/>
  <c r="D33" i="4"/>
  <c r="E34" i="4"/>
  <c r="F34" i="4"/>
  <c r="D34" i="4"/>
  <c r="E35" i="4"/>
  <c r="F35" i="4"/>
  <c r="D35" i="4"/>
  <c r="E2" i="4"/>
  <c r="F2" i="4"/>
  <c r="D2" i="4"/>
  <c r="D153" i="12"/>
  <c r="E153" i="12"/>
  <c r="F153" i="12"/>
  <c r="C153" i="12"/>
  <c r="D154" i="12"/>
  <c r="E154" i="12"/>
  <c r="F154" i="12"/>
  <c r="C154" i="12"/>
  <c r="D155" i="12"/>
  <c r="E155" i="12"/>
  <c r="F155" i="12"/>
  <c r="C155" i="12"/>
  <c r="D26" i="12"/>
  <c r="C26" i="12"/>
  <c r="D27" i="12"/>
  <c r="C27" i="12"/>
  <c r="D2" i="18"/>
  <c r="C2" i="18"/>
  <c r="D21" i="18"/>
  <c r="C21" i="18"/>
  <c r="D22" i="18"/>
  <c r="C22" i="18"/>
  <c r="D3" i="18"/>
  <c r="C3" i="18"/>
  <c r="D4" i="18"/>
  <c r="C4" i="18"/>
  <c r="D5" i="18"/>
  <c r="C5" i="18"/>
  <c r="D6" i="18"/>
  <c r="C6" i="18"/>
  <c r="D7" i="18"/>
  <c r="C7" i="18"/>
  <c r="D8" i="18"/>
  <c r="C8" i="18"/>
  <c r="D9" i="18"/>
  <c r="C9" i="18"/>
  <c r="D10" i="18"/>
  <c r="C10" i="18"/>
  <c r="D11" i="18"/>
  <c r="C11" i="18"/>
  <c r="D12" i="18"/>
  <c r="C12" i="18"/>
  <c r="D13" i="18"/>
  <c r="C13" i="18"/>
  <c r="D14" i="18"/>
  <c r="C14" i="18"/>
  <c r="D15" i="18"/>
  <c r="C15" i="18"/>
  <c r="D16" i="18"/>
  <c r="C16" i="18"/>
  <c r="D17" i="18"/>
  <c r="C17" i="18"/>
  <c r="D18" i="18"/>
  <c r="C18" i="18"/>
  <c r="D19" i="18"/>
  <c r="C19" i="18"/>
  <c r="D20" i="18"/>
  <c r="C20" i="18"/>
  <c r="D23" i="18"/>
  <c r="C23" i="18"/>
  <c r="D24" i="18"/>
  <c r="C24" i="18"/>
  <c r="D25" i="18"/>
  <c r="C25" i="18"/>
  <c r="D26" i="18"/>
  <c r="C26" i="18"/>
  <c r="D27" i="18"/>
  <c r="C27" i="18"/>
  <c r="D28" i="18"/>
  <c r="C28" i="18"/>
  <c r="D29" i="18"/>
  <c r="C29" i="18"/>
  <c r="D30" i="18"/>
  <c r="C30" i="18"/>
  <c r="D31" i="18"/>
  <c r="C31" i="18"/>
  <c r="D32" i="18"/>
  <c r="C32" i="18"/>
  <c r="D33" i="18"/>
  <c r="C33" i="18"/>
  <c r="D34" i="18"/>
  <c r="C34" i="18"/>
  <c r="D35" i="18"/>
  <c r="C35" i="18"/>
  <c r="D36" i="18"/>
  <c r="C36" i="18"/>
  <c r="D37" i="18"/>
  <c r="C37" i="18"/>
  <c r="D38" i="18"/>
  <c r="C38" i="18"/>
  <c r="D39" i="18"/>
  <c r="C39" i="18"/>
  <c r="D40" i="18"/>
  <c r="C40" i="18"/>
  <c r="D41" i="18"/>
  <c r="C41" i="18"/>
  <c r="D42" i="18"/>
  <c r="C42" i="18"/>
  <c r="D43" i="18"/>
  <c r="C43" i="18"/>
  <c r="D44" i="18"/>
  <c r="C44" i="18"/>
  <c r="D45" i="18"/>
  <c r="C45" i="18"/>
  <c r="D46" i="18"/>
  <c r="C46" i="18"/>
  <c r="D47" i="18"/>
  <c r="C47" i="18"/>
  <c r="D48" i="18"/>
  <c r="C48" i="18"/>
  <c r="D49" i="18"/>
  <c r="C49" i="18"/>
  <c r="D50" i="18"/>
  <c r="C50" i="18"/>
  <c r="D51" i="18"/>
  <c r="C51" i="18"/>
  <c r="D52" i="18"/>
  <c r="C52" i="18"/>
  <c r="D53" i="18"/>
  <c r="C53" i="18"/>
  <c r="D54" i="18"/>
  <c r="C54" i="18"/>
  <c r="D55" i="18"/>
  <c r="C55" i="18"/>
  <c r="C1" i="18"/>
  <c r="G84" i="5"/>
  <c r="H84" i="5"/>
  <c r="F84" i="5"/>
  <c r="D29" i="12"/>
  <c r="C29" i="12"/>
  <c r="D28" i="12"/>
  <c r="C28" i="12"/>
  <c r="D20" i="12"/>
  <c r="C20" i="12"/>
  <c r="D40" i="12"/>
  <c r="E40" i="12"/>
  <c r="F40" i="12"/>
  <c r="C40" i="12"/>
  <c r="D2" i="14"/>
  <c r="C2" i="14"/>
  <c r="D3" i="14"/>
  <c r="C3" i="14"/>
  <c r="D4" i="14"/>
  <c r="C4" i="14"/>
  <c r="D5" i="14"/>
  <c r="C5" i="14"/>
  <c r="D6" i="14"/>
  <c r="C6" i="14"/>
  <c r="D7" i="14"/>
  <c r="C7" i="14"/>
  <c r="I8" i="14"/>
  <c r="C8" i="14"/>
  <c r="I9" i="14"/>
  <c r="C9" i="14"/>
  <c r="I10" i="14"/>
  <c r="C10" i="14"/>
  <c r="I11" i="14"/>
  <c r="C11" i="14"/>
  <c r="I12" i="14"/>
  <c r="C12" i="14"/>
  <c r="C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I2" i="15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D2" i="12"/>
  <c r="E2" i="12"/>
  <c r="F2" i="12"/>
  <c r="C2" i="12"/>
  <c r="D3" i="12"/>
  <c r="C3" i="12"/>
  <c r="D6" i="12"/>
  <c r="C6" i="12"/>
  <c r="D7" i="12"/>
  <c r="C7" i="12"/>
  <c r="D8" i="12"/>
  <c r="C8" i="12"/>
  <c r="D4" i="12"/>
  <c r="C4" i="12"/>
  <c r="D9" i="12"/>
  <c r="C9" i="12"/>
  <c r="D13" i="12"/>
  <c r="C13" i="12"/>
  <c r="D17" i="12"/>
  <c r="C17" i="12"/>
  <c r="D21" i="12"/>
  <c r="E21" i="12"/>
  <c r="F21" i="12"/>
  <c r="C21" i="12"/>
  <c r="D24" i="12"/>
  <c r="E24" i="12"/>
  <c r="F24" i="12"/>
  <c r="C24" i="12"/>
  <c r="D25" i="12"/>
  <c r="E25" i="12"/>
  <c r="F25" i="12"/>
  <c r="C25" i="12"/>
  <c r="D30" i="12"/>
  <c r="E30" i="12"/>
  <c r="F30" i="12"/>
  <c r="C30" i="12"/>
  <c r="D31" i="12"/>
  <c r="E31" i="12"/>
  <c r="F31" i="12"/>
  <c r="C31" i="12"/>
  <c r="D32" i="12"/>
  <c r="E32" i="12"/>
  <c r="F32" i="12"/>
  <c r="C32" i="12"/>
  <c r="D33" i="12"/>
  <c r="E33" i="12"/>
  <c r="F33" i="12"/>
  <c r="C33" i="12"/>
  <c r="D34" i="12"/>
  <c r="E34" i="12"/>
  <c r="F34" i="12"/>
  <c r="C34" i="12"/>
  <c r="D35" i="12"/>
  <c r="E35" i="12"/>
  <c r="F35" i="12"/>
  <c r="C35" i="12"/>
  <c r="D36" i="12"/>
  <c r="E36" i="12"/>
  <c r="F36" i="12"/>
  <c r="C36" i="12"/>
  <c r="D37" i="12"/>
  <c r="E37" i="12"/>
  <c r="F37" i="12"/>
  <c r="C37" i="12"/>
  <c r="D38" i="12"/>
  <c r="E38" i="12"/>
  <c r="F38" i="12"/>
  <c r="C38" i="12"/>
  <c r="D39" i="12"/>
  <c r="E39" i="12"/>
  <c r="F39" i="12"/>
  <c r="C39" i="12"/>
  <c r="D41" i="12"/>
  <c r="E41" i="12"/>
  <c r="F41" i="12"/>
  <c r="C41" i="12"/>
  <c r="D42" i="12"/>
  <c r="E42" i="12"/>
  <c r="F42" i="12"/>
  <c r="C42" i="12"/>
  <c r="D43" i="12"/>
  <c r="E43" i="12"/>
  <c r="F43" i="12"/>
  <c r="C43" i="12"/>
  <c r="D44" i="12"/>
  <c r="E44" i="12"/>
  <c r="F44" i="12"/>
  <c r="C44" i="12"/>
  <c r="D45" i="12"/>
  <c r="E45" i="12"/>
  <c r="F45" i="12"/>
  <c r="C45" i="12"/>
  <c r="D46" i="12"/>
  <c r="E46" i="12"/>
  <c r="F46" i="12"/>
  <c r="C46" i="12"/>
  <c r="D47" i="12"/>
  <c r="E47" i="12"/>
  <c r="F47" i="12"/>
  <c r="C47" i="12"/>
  <c r="D48" i="12"/>
  <c r="E48" i="12"/>
  <c r="F48" i="12"/>
  <c r="C48" i="12"/>
  <c r="D49" i="12"/>
  <c r="E49" i="12"/>
  <c r="F49" i="12"/>
  <c r="C49" i="12"/>
  <c r="D50" i="12"/>
  <c r="E50" i="12"/>
  <c r="F50" i="12"/>
  <c r="C50" i="12"/>
  <c r="D51" i="12"/>
  <c r="E51" i="12"/>
  <c r="F51" i="12"/>
  <c r="C51" i="12"/>
  <c r="D52" i="12"/>
  <c r="E52" i="12"/>
  <c r="F52" i="12"/>
  <c r="C52" i="12"/>
  <c r="D53" i="12"/>
  <c r="E53" i="12"/>
  <c r="F53" i="12"/>
  <c r="C53" i="12"/>
  <c r="D54" i="12"/>
  <c r="E54" i="12"/>
  <c r="F54" i="12"/>
  <c r="C54" i="12"/>
  <c r="D55" i="12"/>
  <c r="E55" i="12"/>
  <c r="F55" i="12"/>
  <c r="C55" i="12"/>
  <c r="D56" i="12"/>
  <c r="E56" i="12"/>
  <c r="F56" i="12"/>
  <c r="C56" i="12"/>
  <c r="D57" i="12"/>
  <c r="E57" i="12"/>
  <c r="F57" i="12"/>
  <c r="C57" i="12"/>
  <c r="D58" i="12"/>
  <c r="E58" i="12"/>
  <c r="F58" i="12"/>
  <c r="C58" i="12"/>
  <c r="D59" i="12"/>
  <c r="E59" i="12"/>
  <c r="F59" i="12"/>
  <c r="C59" i="12"/>
  <c r="D60" i="12"/>
  <c r="E60" i="12"/>
  <c r="F60" i="12"/>
  <c r="C60" i="12"/>
  <c r="D61" i="12"/>
  <c r="E61" i="12"/>
  <c r="F61" i="12"/>
  <c r="C61" i="12"/>
  <c r="D62" i="12"/>
  <c r="E62" i="12"/>
  <c r="F62" i="12"/>
  <c r="C62" i="12"/>
  <c r="D63" i="12"/>
  <c r="E63" i="12"/>
  <c r="F63" i="12"/>
  <c r="C63" i="12"/>
  <c r="D64" i="12"/>
  <c r="E64" i="12"/>
  <c r="F64" i="12"/>
  <c r="C64" i="12"/>
  <c r="D65" i="12"/>
  <c r="E65" i="12"/>
  <c r="F65" i="12"/>
  <c r="C65" i="12"/>
  <c r="D66" i="12"/>
  <c r="E66" i="12"/>
  <c r="F66" i="12"/>
  <c r="C66" i="12"/>
  <c r="D67" i="12"/>
  <c r="E67" i="12"/>
  <c r="F67" i="12"/>
  <c r="C67" i="12"/>
  <c r="D68" i="12"/>
  <c r="E68" i="12"/>
  <c r="F68" i="12"/>
  <c r="C68" i="12"/>
  <c r="D69" i="12"/>
  <c r="E69" i="12"/>
  <c r="F69" i="12"/>
  <c r="C69" i="12"/>
  <c r="D70" i="12"/>
  <c r="E70" i="12"/>
  <c r="F70" i="12"/>
  <c r="C70" i="12"/>
  <c r="D71" i="12"/>
  <c r="E71" i="12"/>
  <c r="F71" i="12"/>
  <c r="C71" i="12"/>
  <c r="D72" i="12"/>
  <c r="E72" i="12"/>
  <c r="F72" i="12"/>
  <c r="C72" i="12"/>
  <c r="D73" i="12"/>
  <c r="E73" i="12"/>
  <c r="F73" i="12"/>
  <c r="C73" i="12"/>
  <c r="D74" i="12"/>
  <c r="E74" i="12"/>
  <c r="F74" i="12"/>
  <c r="C74" i="12"/>
  <c r="D75" i="12"/>
  <c r="E75" i="12"/>
  <c r="F75" i="12"/>
  <c r="C75" i="12"/>
  <c r="D76" i="12"/>
  <c r="E76" i="12"/>
  <c r="F76" i="12"/>
  <c r="C76" i="12"/>
  <c r="D77" i="12"/>
  <c r="E77" i="12"/>
  <c r="F77" i="12"/>
  <c r="C77" i="12"/>
  <c r="D78" i="12"/>
  <c r="E78" i="12"/>
  <c r="F78" i="12"/>
  <c r="C78" i="12"/>
  <c r="D79" i="12"/>
  <c r="E79" i="12"/>
  <c r="F79" i="12"/>
  <c r="C79" i="12"/>
  <c r="D80" i="12"/>
  <c r="E80" i="12"/>
  <c r="F80" i="12"/>
  <c r="C80" i="12"/>
  <c r="D81" i="12"/>
  <c r="E81" i="12"/>
  <c r="F81" i="12"/>
  <c r="C81" i="12"/>
  <c r="D82" i="12"/>
  <c r="E82" i="12"/>
  <c r="F82" i="12"/>
  <c r="C82" i="12"/>
  <c r="D83" i="12"/>
  <c r="E83" i="12"/>
  <c r="F83" i="12"/>
  <c r="C83" i="12"/>
  <c r="D84" i="12"/>
  <c r="E84" i="12"/>
  <c r="F84" i="12"/>
  <c r="C84" i="12"/>
  <c r="D85" i="12"/>
  <c r="E85" i="12"/>
  <c r="F85" i="12"/>
  <c r="C85" i="12"/>
  <c r="D86" i="12"/>
  <c r="E86" i="12"/>
  <c r="F86" i="12"/>
  <c r="C86" i="12"/>
  <c r="D87" i="12"/>
  <c r="E87" i="12"/>
  <c r="F87" i="12"/>
  <c r="C87" i="12"/>
  <c r="D88" i="12"/>
  <c r="E88" i="12"/>
  <c r="F88" i="12"/>
  <c r="C88" i="12"/>
  <c r="D89" i="12"/>
  <c r="E89" i="12"/>
  <c r="F89" i="12"/>
  <c r="C89" i="12"/>
  <c r="D90" i="12"/>
  <c r="E90" i="12"/>
  <c r="F90" i="12"/>
  <c r="C90" i="12"/>
  <c r="D91" i="12"/>
  <c r="E91" i="12"/>
  <c r="F91" i="12"/>
  <c r="C91" i="12"/>
  <c r="D92" i="12"/>
  <c r="E92" i="12"/>
  <c r="F92" i="12"/>
  <c r="C92" i="12"/>
  <c r="D93" i="12"/>
  <c r="E93" i="12"/>
  <c r="F93" i="12"/>
  <c r="C93" i="12"/>
  <c r="D94" i="12"/>
  <c r="E94" i="12"/>
  <c r="F94" i="12"/>
  <c r="C94" i="12"/>
  <c r="D95" i="12"/>
  <c r="E95" i="12"/>
  <c r="F95" i="12"/>
  <c r="C95" i="12"/>
  <c r="D96" i="12"/>
  <c r="E96" i="12"/>
  <c r="F96" i="12"/>
  <c r="C96" i="12"/>
  <c r="D97" i="12"/>
  <c r="E97" i="12"/>
  <c r="F97" i="12"/>
  <c r="C97" i="12"/>
  <c r="D98" i="12"/>
  <c r="E98" i="12"/>
  <c r="F98" i="12"/>
  <c r="C98" i="12"/>
  <c r="D99" i="12"/>
  <c r="E99" i="12"/>
  <c r="F99" i="12"/>
  <c r="C99" i="12"/>
  <c r="D100" i="12"/>
  <c r="E100" i="12"/>
  <c r="F100" i="12"/>
  <c r="C100" i="12"/>
  <c r="D101" i="12"/>
  <c r="E101" i="12"/>
  <c r="F101" i="12"/>
  <c r="C101" i="12"/>
  <c r="D102" i="12"/>
  <c r="E102" i="12"/>
  <c r="F102" i="12"/>
  <c r="C102" i="12"/>
  <c r="D103" i="12"/>
  <c r="E103" i="12"/>
  <c r="F103" i="12"/>
  <c r="C103" i="12"/>
  <c r="D104" i="12"/>
  <c r="E104" i="12"/>
  <c r="F104" i="12"/>
  <c r="C104" i="12"/>
  <c r="D105" i="12"/>
  <c r="E105" i="12"/>
  <c r="F105" i="12"/>
  <c r="C105" i="12"/>
  <c r="D106" i="12"/>
  <c r="E106" i="12"/>
  <c r="F106" i="12"/>
  <c r="C106" i="12"/>
  <c r="D107" i="12"/>
  <c r="E107" i="12"/>
  <c r="F107" i="12"/>
  <c r="C107" i="12"/>
  <c r="D108" i="12"/>
  <c r="E108" i="12"/>
  <c r="F108" i="12"/>
  <c r="C108" i="12"/>
  <c r="D109" i="12"/>
  <c r="E109" i="12"/>
  <c r="F109" i="12"/>
  <c r="C109" i="12"/>
  <c r="D110" i="12"/>
  <c r="E110" i="12"/>
  <c r="F110" i="12"/>
  <c r="C110" i="12"/>
  <c r="D111" i="12"/>
  <c r="E111" i="12"/>
  <c r="F111" i="12"/>
  <c r="C111" i="12"/>
  <c r="D112" i="12"/>
  <c r="E112" i="12"/>
  <c r="F112" i="12"/>
  <c r="C112" i="12"/>
  <c r="D113" i="12"/>
  <c r="E113" i="12"/>
  <c r="F113" i="12"/>
  <c r="C113" i="12"/>
  <c r="D114" i="12"/>
  <c r="E114" i="12"/>
  <c r="F114" i="12"/>
  <c r="C114" i="12"/>
  <c r="D115" i="12"/>
  <c r="E115" i="12"/>
  <c r="F115" i="12"/>
  <c r="C115" i="12"/>
  <c r="D116" i="12"/>
  <c r="E116" i="12"/>
  <c r="F116" i="12"/>
  <c r="C116" i="12"/>
  <c r="D117" i="12"/>
  <c r="E117" i="12"/>
  <c r="F117" i="12"/>
  <c r="C117" i="12"/>
  <c r="D118" i="12"/>
  <c r="E118" i="12"/>
  <c r="F118" i="12"/>
  <c r="C118" i="12"/>
  <c r="D119" i="12"/>
  <c r="E119" i="12"/>
  <c r="F119" i="12"/>
  <c r="C119" i="12"/>
  <c r="D120" i="12"/>
  <c r="E120" i="12"/>
  <c r="F120" i="12"/>
  <c r="C120" i="12"/>
  <c r="D121" i="12"/>
  <c r="E121" i="12"/>
  <c r="F121" i="12"/>
  <c r="C121" i="12"/>
  <c r="D122" i="12"/>
  <c r="E122" i="12"/>
  <c r="F122" i="12"/>
  <c r="C122" i="12"/>
  <c r="D123" i="12"/>
  <c r="E123" i="12"/>
  <c r="F123" i="12"/>
  <c r="C123" i="12"/>
  <c r="D124" i="12"/>
  <c r="E124" i="12"/>
  <c r="F124" i="12"/>
  <c r="C124" i="12"/>
  <c r="D125" i="12"/>
  <c r="E125" i="12"/>
  <c r="F125" i="12"/>
  <c r="C125" i="12"/>
  <c r="D126" i="12"/>
  <c r="E126" i="12"/>
  <c r="F126" i="12"/>
  <c r="C126" i="12"/>
  <c r="D127" i="12"/>
  <c r="E127" i="12"/>
  <c r="F127" i="12"/>
  <c r="C127" i="12"/>
  <c r="D128" i="12"/>
  <c r="E128" i="12"/>
  <c r="F128" i="12"/>
  <c r="C128" i="12"/>
  <c r="D129" i="12"/>
  <c r="E129" i="12"/>
  <c r="F129" i="12"/>
  <c r="C129" i="12"/>
  <c r="D130" i="12"/>
  <c r="E130" i="12"/>
  <c r="F130" i="12"/>
  <c r="C130" i="12"/>
  <c r="D131" i="12"/>
  <c r="E131" i="12"/>
  <c r="F131" i="12"/>
  <c r="C131" i="12"/>
  <c r="D132" i="12"/>
  <c r="E132" i="12"/>
  <c r="F132" i="12"/>
  <c r="C132" i="12"/>
  <c r="D133" i="12"/>
  <c r="E133" i="12"/>
  <c r="F133" i="12"/>
  <c r="C133" i="12"/>
  <c r="D134" i="12"/>
  <c r="E134" i="12"/>
  <c r="F134" i="12"/>
  <c r="C134" i="12"/>
  <c r="D135" i="12"/>
  <c r="E135" i="12"/>
  <c r="F135" i="12"/>
  <c r="C135" i="12"/>
  <c r="D136" i="12"/>
  <c r="E136" i="12"/>
  <c r="F136" i="12"/>
  <c r="C136" i="12"/>
  <c r="D137" i="12"/>
  <c r="E137" i="12"/>
  <c r="F137" i="12"/>
  <c r="C137" i="12"/>
  <c r="D138" i="12"/>
  <c r="E138" i="12"/>
  <c r="F138" i="12"/>
  <c r="C138" i="12"/>
  <c r="D139" i="12"/>
  <c r="E139" i="12"/>
  <c r="F139" i="12"/>
  <c r="C139" i="12"/>
  <c r="D140" i="12"/>
  <c r="E140" i="12"/>
  <c r="F140" i="12"/>
  <c r="C140" i="12"/>
  <c r="D141" i="12"/>
  <c r="E141" i="12"/>
  <c r="F141" i="12"/>
  <c r="C141" i="12"/>
  <c r="D142" i="12"/>
  <c r="E142" i="12"/>
  <c r="F142" i="12"/>
  <c r="C142" i="12"/>
  <c r="D143" i="12"/>
  <c r="E143" i="12"/>
  <c r="F143" i="12"/>
  <c r="C143" i="12"/>
  <c r="D144" i="12"/>
  <c r="E144" i="12"/>
  <c r="F144" i="12"/>
  <c r="C144" i="12"/>
  <c r="D145" i="12"/>
  <c r="E145" i="12"/>
  <c r="F145" i="12"/>
  <c r="C145" i="12"/>
  <c r="D146" i="12"/>
  <c r="E146" i="12"/>
  <c r="F146" i="12"/>
  <c r="C146" i="12"/>
  <c r="D147" i="12"/>
  <c r="E147" i="12"/>
  <c r="F147" i="12"/>
  <c r="C147" i="12"/>
  <c r="D148" i="12"/>
  <c r="E148" i="12"/>
  <c r="F148" i="12"/>
  <c r="C148" i="12"/>
  <c r="D149" i="12"/>
  <c r="E149" i="12"/>
  <c r="F149" i="12"/>
  <c r="C149" i="12"/>
  <c r="D5" i="12"/>
  <c r="C5" i="12"/>
  <c r="D10" i="12"/>
  <c r="C10" i="12"/>
  <c r="D11" i="12"/>
  <c r="C11" i="12"/>
  <c r="D12" i="12"/>
  <c r="C12" i="12"/>
  <c r="D14" i="12"/>
  <c r="C14" i="12"/>
  <c r="D15" i="12"/>
  <c r="C15" i="12"/>
  <c r="D16" i="12"/>
  <c r="C16" i="12"/>
  <c r="D18" i="12"/>
  <c r="C18" i="12"/>
  <c r="D19" i="12"/>
  <c r="C19" i="12"/>
  <c r="D150" i="12"/>
  <c r="F150" i="12"/>
  <c r="C150" i="12"/>
  <c r="D151" i="12"/>
  <c r="E151" i="12"/>
  <c r="F151" i="12"/>
  <c r="C151" i="12"/>
  <c r="D152" i="12"/>
  <c r="E152" i="12"/>
  <c r="F152" i="12"/>
  <c r="C152" i="12"/>
  <c r="F2" i="3"/>
  <c r="G2" i="3"/>
  <c r="E2" i="3"/>
  <c r="F3" i="3"/>
  <c r="G3" i="3"/>
  <c r="E3" i="3"/>
  <c r="F4" i="3"/>
  <c r="G4" i="3"/>
  <c r="E4" i="3"/>
  <c r="F5" i="3"/>
  <c r="G5" i="3"/>
  <c r="E5" i="3"/>
  <c r="F6" i="3"/>
  <c r="G6" i="3"/>
  <c r="E6" i="3"/>
  <c r="F7" i="3"/>
  <c r="G7" i="3"/>
  <c r="E7" i="3"/>
  <c r="F8" i="3"/>
  <c r="G8" i="3"/>
  <c r="E8" i="3"/>
  <c r="F9" i="3"/>
  <c r="G9" i="3"/>
  <c r="E9" i="3"/>
  <c r="F10" i="3"/>
  <c r="G10" i="3"/>
  <c r="E10" i="3"/>
  <c r="F11" i="3"/>
  <c r="G11" i="3"/>
  <c r="E11" i="3"/>
  <c r="F12" i="3"/>
  <c r="G12" i="3"/>
  <c r="E12" i="3"/>
  <c r="F13" i="3"/>
  <c r="G13" i="3"/>
  <c r="E13" i="3"/>
  <c r="E2" i="7"/>
  <c r="F2" i="7"/>
  <c r="D2" i="7"/>
  <c r="E3" i="7"/>
  <c r="F3" i="7"/>
  <c r="D3" i="7"/>
  <c r="E4" i="7"/>
  <c r="F4" i="7"/>
  <c r="D4" i="7"/>
  <c r="E5" i="7"/>
  <c r="F5" i="7"/>
  <c r="D5" i="7"/>
  <c r="E6" i="7"/>
  <c r="F6" i="7"/>
  <c r="D6" i="7"/>
  <c r="E7" i="7"/>
  <c r="F7" i="7"/>
  <c r="D7" i="7"/>
  <c r="E8" i="7"/>
  <c r="F8" i="7"/>
  <c r="D8" i="7"/>
  <c r="E9" i="7"/>
  <c r="F9" i="7"/>
  <c r="D9" i="7"/>
  <c r="E10" i="7"/>
  <c r="F10" i="7"/>
  <c r="D10" i="7"/>
  <c r="E11" i="7"/>
  <c r="F11" i="7"/>
  <c r="D11" i="7"/>
  <c r="E12" i="7"/>
  <c r="F12" i="7"/>
  <c r="D12" i="7"/>
  <c r="E13" i="7"/>
  <c r="F13" i="7"/>
  <c r="D13" i="7"/>
  <c r="E14" i="7"/>
  <c r="F14" i="7"/>
  <c r="D14" i="7"/>
  <c r="E15" i="7"/>
  <c r="F15" i="7"/>
  <c r="D15" i="7"/>
  <c r="E16" i="7"/>
  <c r="F16" i="7"/>
  <c r="D16" i="7"/>
  <c r="E17" i="7"/>
  <c r="F17" i="7"/>
  <c r="D17" i="7"/>
  <c r="E18" i="7"/>
  <c r="F18" i="7"/>
  <c r="D18" i="7"/>
  <c r="E19" i="7"/>
  <c r="F19" i="7"/>
  <c r="D19" i="7"/>
  <c r="E20" i="7"/>
  <c r="F20" i="7"/>
  <c r="D20" i="7"/>
  <c r="E21" i="7"/>
  <c r="F21" i="7"/>
  <c r="D21" i="7"/>
  <c r="E22" i="7"/>
  <c r="F22" i="7"/>
  <c r="D22" i="7"/>
  <c r="E23" i="7"/>
  <c r="F23" i="7"/>
  <c r="D23" i="7"/>
  <c r="E24" i="7"/>
  <c r="F24" i="7"/>
  <c r="D24" i="7"/>
  <c r="E25" i="7"/>
  <c r="F25" i="7"/>
  <c r="D25" i="7"/>
  <c r="E26" i="7"/>
  <c r="F26" i="7"/>
  <c r="D26" i="7"/>
  <c r="E27" i="7"/>
  <c r="F27" i="7"/>
  <c r="D27" i="7"/>
  <c r="E28" i="7"/>
  <c r="F28" i="7"/>
  <c r="D28" i="7"/>
  <c r="E29" i="7"/>
  <c r="F29" i="7"/>
  <c r="D29" i="7"/>
  <c r="E30" i="7"/>
  <c r="F30" i="7"/>
  <c r="D30" i="7"/>
  <c r="E31" i="7"/>
  <c r="F31" i="7"/>
  <c r="D31" i="7"/>
  <c r="E32" i="7"/>
  <c r="F32" i="7"/>
  <c r="D32" i="7"/>
  <c r="E33" i="7"/>
  <c r="F33" i="7"/>
  <c r="D33" i="7"/>
  <c r="E34" i="7"/>
  <c r="F34" i="7"/>
  <c r="D34" i="7"/>
  <c r="E35" i="7"/>
  <c r="F35" i="7"/>
  <c r="D35" i="7"/>
  <c r="E36" i="7"/>
  <c r="F36" i="7"/>
  <c r="D36" i="7"/>
  <c r="E37" i="7"/>
  <c r="F37" i="7"/>
  <c r="D37" i="7"/>
  <c r="E38" i="7"/>
  <c r="F38" i="7"/>
  <c r="D38" i="7"/>
  <c r="E39" i="7"/>
  <c r="F39" i="7"/>
  <c r="D39" i="7"/>
  <c r="E40" i="7"/>
  <c r="F40" i="7"/>
  <c r="D40" i="7"/>
  <c r="E41" i="7"/>
  <c r="F41" i="7"/>
  <c r="D41" i="7"/>
  <c r="E42" i="7"/>
  <c r="F42" i="7"/>
  <c r="D42" i="7"/>
  <c r="E43" i="7"/>
  <c r="F43" i="7"/>
  <c r="D43" i="7"/>
  <c r="E44" i="7"/>
  <c r="F44" i="7"/>
  <c r="D44" i="7"/>
  <c r="E45" i="7"/>
  <c r="F45" i="7"/>
  <c r="D45" i="7"/>
  <c r="E46" i="7"/>
  <c r="F46" i="7"/>
  <c r="D46" i="7"/>
  <c r="E47" i="7"/>
  <c r="F47" i="7"/>
  <c r="D47" i="7"/>
  <c r="E48" i="7"/>
  <c r="F48" i="7"/>
  <c r="D48" i="7"/>
  <c r="E49" i="7"/>
  <c r="F49" i="7"/>
  <c r="D49" i="7"/>
  <c r="E50" i="7"/>
  <c r="F50" i="7"/>
  <c r="D50" i="7"/>
  <c r="E51" i="7"/>
  <c r="F51" i="7"/>
  <c r="D51" i="7"/>
  <c r="E52" i="7"/>
  <c r="F52" i="7"/>
  <c r="D52" i="7"/>
  <c r="E53" i="7"/>
  <c r="F53" i="7"/>
  <c r="D53" i="7"/>
  <c r="E54" i="7"/>
  <c r="F54" i="7"/>
  <c r="D54" i="7"/>
  <c r="E55" i="7"/>
  <c r="F55" i="7"/>
  <c r="D55" i="7"/>
  <c r="E56" i="7"/>
  <c r="F56" i="7"/>
  <c r="D56" i="7"/>
  <c r="E57" i="7"/>
  <c r="F57" i="7"/>
  <c r="D57" i="7"/>
  <c r="E58" i="7"/>
  <c r="F58" i="7"/>
  <c r="D58" i="7"/>
  <c r="E59" i="7"/>
  <c r="F59" i="7"/>
  <c r="D59" i="7"/>
  <c r="E60" i="7"/>
  <c r="F60" i="7"/>
  <c r="D60" i="7"/>
  <c r="E61" i="7"/>
  <c r="F61" i="7"/>
  <c r="D61" i="7"/>
  <c r="E62" i="7"/>
  <c r="F62" i="7"/>
  <c r="D62" i="7"/>
  <c r="E63" i="7"/>
  <c r="F63" i="7"/>
  <c r="D63" i="7"/>
  <c r="E64" i="7"/>
  <c r="F64" i="7"/>
  <c r="D64" i="7"/>
  <c r="E65" i="7"/>
  <c r="F65" i="7"/>
  <c r="D65" i="7"/>
  <c r="E66" i="7"/>
  <c r="F66" i="7"/>
  <c r="D66" i="7"/>
  <c r="E67" i="7"/>
  <c r="F67" i="7"/>
  <c r="D67" i="7"/>
  <c r="E68" i="7"/>
  <c r="F68" i="7"/>
  <c r="D68" i="7"/>
  <c r="E69" i="7"/>
  <c r="F69" i="7"/>
  <c r="D69" i="7"/>
  <c r="E70" i="7"/>
  <c r="F70" i="7"/>
  <c r="D70" i="7"/>
  <c r="E71" i="7"/>
  <c r="F71" i="7"/>
  <c r="D71" i="7"/>
  <c r="E72" i="7"/>
  <c r="F72" i="7"/>
  <c r="D72" i="7"/>
  <c r="E73" i="7"/>
  <c r="F73" i="7"/>
  <c r="D73" i="7"/>
  <c r="E74" i="7"/>
  <c r="F74" i="7"/>
  <c r="D74" i="7"/>
  <c r="E75" i="7"/>
  <c r="F75" i="7"/>
  <c r="D75" i="7"/>
  <c r="E76" i="7"/>
  <c r="F76" i="7"/>
  <c r="D76" i="7"/>
  <c r="E77" i="7"/>
  <c r="F77" i="7"/>
  <c r="D77" i="7"/>
  <c r="E78" i="7"/>
  <c r="F78" i="7"/>
  <c r="D78" i="7"/>
  <c r="E79" i="7"/>
  <c r="F79" i="7"/>
  <c r="D79" i="7"/>
  <c r="E80" i="7"/>
  <c r="F80" i="7"/>
  <c r="D80" i="7"/>
  <c r="E81" i="7"/>
  <c r="F81" i="7"/>
  <c r="D81" i="7"/>
  <c r="E82" i="7"/>
  <c r="F82" i="7"/>
  <c r="D82" i="7"/>
  <c r="E83" i="7"/>
  <c r="F83" i="7"/>
  <c r="D83" i="7"/>
  <c r="E84" i="7"/>
  <c r="F84" i="7"/>
  <c r="D84" i="7"/>
  <c r="E85" i="7"/>
  <c r="F85" i="7"/>
  <c r="D85" i="7"/>
  <c r="E86" i="7"/>
  <c r="F86" i="7"/>
  <c r="D86" i="7"/>
  <c r="E87" i="7"/>
  <c r="F87" i="7"/>
  <c r="D87" i="7"/>
  <c r="E88" i="7"/>
  <c r="F88" i="7"/>
  <c r="D88" i="7"/>
  <c r="E89" i="7"/>
  <c r="F89" i="7"/>
  <c r="D89" i="7"/>
  <c r="E90" i="7"/>
  <c r="F90" i="7"/>
  <c r="D90" i="7"/>
  <c r="E91" i="7"/>
  <c r="F91" i="7"/>
  <c r="D91" i="7"/>
  <c r="E92" i="7"/>
  <c r="F92" i="7"/>
  <c r="D92" i="7"/>
  <c r="E93" i="7"/>
  <c r="F93" i="7"/>
  <c r="D93" i="7"/>
  <c r="E94" i="7"/>
  <c r="F94" i="7"/>
  <c r="D94" i="7"/>
  <c r="E95" i="7"/>
  <c r="F95" i="7"/>
  <c r="D95" i="7"/>
  <c r="E96" i="7"/>
  <c r="F96" i="7"/>
  <c r="D96" i="7"/>
  <c r="E97" i="7"/>
  <c r="F97" i="7"/>
  <c r="D97" i="7"/>
  <c r="E98" i="7"/>
  <c r="F98" i="7"/>
  <c r="D98" i="7"/>
  <c r="E99" i="7"/>
  <c r="F99" i="7"/>
  <c r="D99" i="7"/>
  <c r="E100" i="7"/>
  <c r="F100" i="7"/>
  <c r="D100" i="7"/>
  <c r="E101" i="7"/>
  <c r="F101" i="7"/>
  <c r="D101" i="7"/>
  <c r="E102" i="7"/>
  <c r="F102" i="7"/>
  <c r="D102" i="7"/>
  <c r="E103" i="7"/>
  <c r="F103" i="7"/>
  <c r="D103" i="7"/>
  <c r="E104" i="7"/>
  <c r="F104" i="7"/>
  <c r="D104" i="7"/>
  <c r="E105" i="7"/>
  <c r="F105" i="7"/>
  <c r="D105" i="7"/>
  <c r="E106" i="7"/>
  <c r="F106" i="7"/>
  <c r="D106" i="7"/>
  <c r="E107" i="7"/>
  <c r="F107" i="7"/>
  <c r="D107" i="7"/>
  <c r="E108" i="7"/>
  <c r="F108" i="7"/>
  <c r="D108" i="7"/>
  <c r="E109" i="7"/>
  <c r="F109" i="7"/>
  <c r="D109" i="7"/>
  <c r="E110" i="7"/>
  <c r="F110" i="7"/>
  <c r="D110" i="7"/>
  <c r="E111" i="7"/>
  <c r="F111" i="7"/>
  <c r="D111" i="7"/>
  <c r="E112" i="7"/>
  <c r="F112" i="7"/>
  <c r="D112" i="7"/>
  <c r="E113" i="7"/>
  <c r="F113" i="7"/>
  <c r="D113" i="7"/>
  <c r="E114" i="7"/>
  <c r="F114" i="7"/>
  <c r="D114" i="7"/>
  <c r="E115" i="7"/>
  <c r="F115" i="7"/>
  <c r="D115" i="7"/>
  <c r="E116" i="7"/>
  <c r="F116" i="7"/>
  <c r="D116" i="7"/>
  <c r="E117" i="7"/>
  <c r="F117" i="7"/>
  <c r="D117" i="7"/>
  <c r="E118" i="7"/>
  <c r="F118" i="7"/>
  <c r="D118" i="7"/>
  <c r="E119" i="7"/>
  <c r="F119" i="7"/>
  <c r="D119" i="7"/>
  <c r="F120" i="7"/>
  <c r="D120" i="7"/>
  <c r="F121" i="7"/>
  <c r="D121" i="7"/>
  <c r="F122" i="7"/>
  <c r="D122" i="7"/>
  <c r="F123" i="7"/>
  <c r="D123" i="7"/>
  <c r="G2" i="5"/>
  <c r="H2" i="5"/>
  <c r="F2" i="5"/>
  <c r="G3" i="5"/>
  <c r="H3" i="5"/>
  <c r="F3" i="5"/>
  <c r="G4" i="5"/>
  <c r="H4" i="5"/>
  <c r="F4" i="5"/>
  <c r="G5" i="5"/>
  <c r="H5" i="5"/>
  <c r="F5" i="5"/>
  <c r="G6" i="5"/>
  <c r="H6" i="5"/>
  <c r="F6" i="5"/>
  <c r="G7" i="5"/>
  <c r="H7" i="5"/>
  <c r="F7" i="5"/>
  <c r="G8" i="5"/>
  <c r="H8" i="5"/>
  <c r="F8" i="5"/>
  <c r="G9" i="5"/>
  <c r="H9" i="5"/>
  <c r="F9" i="5"/>
  <c r="G10" i="5"/>
  <c r="H10" i="5"/>
  <c r="F10" i="5"/>
  <c r="G11" i="5"/>
  <c r="H11" i="5"/>
  <c r="F11" i="5"/>
  <c r="G12" i="5"/>
  <c r="H12" i="5"/>
  <c r="F12" i="5"/>
  <c r="G13" i="5"/>
  <c r="H13" i="5"/>
  <c r="F13" i="5"/>
  <c r="G14" i="5"/>
  <c r="H14" i="5"/>
  <c r="F14" i="5"/>
  <c r="G15" i="5"/>
  <c r="H15" i="5"/>
  <c r="F15" i="5"/>
  <c r="G16" i="5"/>
  <c r="H16" i="5"/>
  <c r="F16" i="5"/>
  <c r="G17" i="5"/>
  <c r="H17" i="5"/>
  <c r="F17" i="5"/>
  <c r="G18" i="5"/>
  <c r="H18" i="5"/>
  <c r="F18" i="5"/>
  <c r="G19" i="5"/>
  <c r="H19" i="5"/>
  <c r="F19" i="5"/>
  <c r="G20" i="5"/>
  <c r="H20" i="5"/>
  <c r="F20" i="5"/>
  <c r="G21" i="5"/>
  <c r="H21" i="5"/>
  <c r="F21" i="5"/>
  <c r="G22" i="5"/>
  <c r="H22" i="5"/>
  <c r="F22" i="5"/>
  <c r="G23" i="5"/>
  <c r="H23" i="5"/>
  <c r="F23" i="5"/>
  <c r="G24" i="5"/>
  <c r="H24" i="5"/>
  <c r="F24" i="5"/>
  <c r="G25" i="5"/>
  <c r="H25" i="5"/>
  <c r="F25" i="5"/>
  <c r="G26" i="5"/>
  <c r="H26" i="5"/>
  <c r="F26" i="5"/>
  <c r="G27" i="5"/>
  <c r="H27" i="5"/>
  <c r="F27" i="5"/>
  <c r="G28" i="5"/>
  <c r="H28" i="5"/>
  <c r="F28" i="5"/>
  <c r="G29" i="5"/>
  <c r="H29" i="5"/>
  <c r="F29" i="5"/>
  <c r="G30" i="5"/>
  <c r="H30" i="5"/>
  <c r="F30" i="5"/>
  <c r="G31" i="5"/>
  <c r="H31" i="5"/>
  <c r="F31" i="5"/>
  <c r="G32" i="5"/>
  <c r="H32" i="5"/>
  <c r="F32" i="5"/>
  <c r="G33" i="5"/>
  <c r="H33" i="5"/>
  <c r="F33" i="5"/>
  <c r="G34" i="5"/>
  <c r="H34" i="5"/>
  <c r="F34" i="5"/>
  <c r="G35" i="5"/>
  <c r="H35" i="5"/>
  <c r="F35" i="5"/>
  <c r="G36" i="5"/>
  <c r="H36" i="5"/>
  <c r="F36" i="5"/>
  <c r="G37" i="5"/>
  <c r="H37" i="5"/>
  <c r="F37" i="5"/>
  <c r="G38" i="5"/>
  <c r="H38" i="5"/>
  <c r="F38" i="5"/>
  <c r="G39" i="5"/>
  <c r="H39" i="5"/>
  <c r="F39" i="5"/>
  <c r="G40" i="5"/>
  <c r="H40" i="5"/>
  <c r="F40" i="5"/>
  <c r="G41" i="5"/>
  <c r="H41" i="5"/>
  <c r="F41" i="5"/>
  <c r="G42" i="5"/>
  <c r="H42" i="5"/>
  <c r="F42" i="5"/>
  <c r="G43" i="5"/>
  <c r="H43" i="5"/>
  <c r="F43" i="5"/>
  <c r="G44" i="5"/>
  <c r="H44" i="5"/>
  <c r="F44" i="5"/>
  <c r="G45" i="5"/>
  <c r="H45" i="5"/>
  <c r="F45" i="5"/>
  <c r="G46" i="5"/>
  <c r="H46" i="5"/>
  <c r="F46" i="5"/>
  <c r="G47" i="5"/>
  <c r="H47" i="5"/>
  <c r="F47" i="5"/>
  <c r="G48" i="5"/>
  <c r="H48" i="5"/>
  <c r="F48" i="5"/>
  <c r="G49" i="5"/>
  <c r="H49" i="5"/>
  <c r="F49" i="5"/>
  <c r="G50" i="5"/>
  <c r="H50" i="5"/>
  <c r="F50" i="5"/>
  <c r="G51" i="5"/>
  <c r="H51" i="5"/>
  <c r="F51" i="5"/>
  <c r="G52" i="5"/>
  <c r="H52" i="5"/>
  <c r="F52" i="5"/>
  <c r="G53" i="5"/>
  <c r="H53" i="5"/>
  <c r="F53" i="5"/>
  <c r="G54" i="5"/>
  <c r="H54" i="5"/>
  <c r="F54" i="5"/>
  <c r="G55" i="5"/>
  <c r="H55" i="5"/>
  <c r="F55" i="5"/>
  <c r="G56" i="5"/>
  <c r="H56" i="5"/>
  <c r="F56" i="5"/>
  <c r="G57" i="5"/>
  <c r="H57" i="5"/>
  <c r="F57" i="5"/>
  <c r="G58" i="5"/>
  <c r="H58" i="5"/>
  <c r="F58" i="5"/>
  <c r="G59" i="5"/>
  <c r="H59" i="5"/>
  <c r="F59" i="5"/>
  <c r="G60" i="5"/>
  <c r="H60" i="5"/>
  <c r="F60" i="5"/>
  <c r="G61" i="5"/>
  <c r="H61" i="5"/>
  <c r="F61" i="5"/>
  <c r="G62" i="5"/>
  <c r="H62" i="5"/>
  <c r="F62" i="5"/>
  <c r="G63" i="5"/>
  <c r="H63" i="5"/>
  <c r="F63" i="5"/>
  <c r="G64" i="5"/>
  <c r="H64" i="5"/>
  <c r="F64" i="5"/>
  <c r="G65" i="5"/>
  <c r="H65" i="5"/>
  <c r="F65" i="5"/>
  <c r="G66" i="5"/>
  <c r="H66" i="5"/>
  <c r="F66" i="5"/>
  <c r="G67" i="5"/>
  <c r="H67" i="5"/>
  <c r="F67" i="5"/>
  <c r="G68" i="5"/>
  <c r="H68" i="5"/>
  <c r="F68" i="5"/>
  <c r="G69" i="5"/>
  <c r="H69" i="5"/>
  <c r="F69" i="5"/>
  <c r="G70" i="5"/>
  <c r="H70" i="5"/>
  <c r="F70" i="5"/>
  <c r="G71" i="5"/>
  <c r="H71" i="5"/>
  <c r="F71" i="5"/>
  <c r="G72" i="5"/>
  <c r="H72" i="5"/>
  <c r="F72" i="5"/>
  <c r="G73" i="5"/>
  <c r="H73" i="5"/>
  <c r="F73" i="5"/>
  <c r="G74" i="5"/>
  <c r="H74" i="5"/>
  <c r="F74" i="5"/>
  <c r="G75" i="5"/>
  <c r="H75" i="5"/>
  <c r="F75" i="5"/>
  <c r="G76" i="5"/>
  <c r="H76" i="5"/>
  <c r="F76" i="5"/>
  <c r="G77" i="5"/>
  <c r="H77" i="5"/>
  <c r="F77" i="5"/>
  <c r="G78" i="5"/>
  <c r="H78" i="5"/>
  <c r="F78" i="5"/>
  <c r="G79" i="5"/>
  <c r="H79" i="5"/>
  <c r="F79" i="5"/>
  <c r="G80" i="5"/>
  <c r="H80" i="5"/>
  <c r="F80" i="5"/>
  <c r="G81" i="5"/>
  <c r="H81" i="5"/>
  <c r="F81" i="5"/>
  <c r="G82" i="5"/>
  <c r="H82" i="5"/>
  <c r="F82" i="5"/>
  <c r="G83" i="5"/>
  <c r="H83" i="5"/>
  <c r="F83" i="5"/>
  <c r="G85" i="5"/>
  <c r="H85" i="5"/>
  <c r="F85" i="5"/>
  <c r="G86" i="5"/>
  <c r="H86" i="5"/>
  <c r="F86" i="5"/>
  <c r="G87" i="5"/>
  <c r="H87" i="5"/>
  <c r="F87" i="5"/>
  <c r="G88" i="5"/>
  <c r="H88" i="5"/>
  <c r="F88" i="5"/>
  <c r="G89" i="5"/>
  <c r="H89" i="5"/>
  <c r="F89" i="5"/>
  <c r="G90" i="5"/>
  <c r="H90" i="5"/>
  <c r="F90" i="5"/>
  <c r="G91" i="5"/>
  <c r="H91" i="5"/>
  <c r="F91" i="5"/>
  <c r="G92" i="5"/>
  <c r="H92" i="5"/>
  <c r="F92" i="5"/>
  <c r="G93" i="5"/>
  <c r="H93" i="5"/>
  <c r="F93" i="5"/>
  <c r="G94" i="5"/>
  <c r="H94" i="5"/>
  <c r="F94" i="5"/>
  <c r="G95" i="5"/>
  <c r="H95" i="5"/>
  <c r="F95" i="5"/>
  <c r="G96" i="5"/>
  <c r="H96" i="5"/>
  <c r="F96" i="5"/>
  <c r="G97" i="5"/>
  <c r="H97" i="5"/>
  <c r="F97" i="5"/>
  <c r="G98" i="5"/>
  <c r="H98" i="5"/>
  <c r="F98" i="5"/>
  <c r="G99" i="5"/>
  <c r="H99" i="5"/>
  <c r="F99" i="5"/>
  <c r="G100" i="5"/>
  <c r="H100" i="5"/>
  <c r="F100" i="5"/>
  <c r="G101" i="5"/>
  <c r="H101" i="5"/>
  <c r="F101" i="5"/>
  <c r="G102" i="5"/>
  <c r="H102" i="5"/>
  <c r="F102" i="5"/>
  <c r="G103" i="5"/>
  <c r="H103" i="5"/>
  <c r="F103" i="5"/>
  <c r="G104" i="5"/>
  <c r="H104" i="5"/>
  <c r="F104" i="5"/>
  <c r="G105" i="5"/>
  <c r="H105" i="5"/>
  <c r="F105" i="5"/>
  <c r="G106" i="5"/>
  <c r="H106" i="5"/>
  <c r="F106" i="5"/>
  <c r="G107" i="5"/>
  <c r="H107" i="5"/>
  <c r="F107" i="5"/>
  <c r="G108" i="5"/>
  <c r="H108" i="5"/>
  <c r="F108" i="5"/>
  <c r="G109" i="5"/>
  <c r="H109" i="5"/>
  <c r="F109" i="5"/>
  <c r="G110" i="5"/>
  <c r="H110" i="5"/>
  <c r="F110" i="5"/>
  <c r="G111" i="5"/>
  <c r="H111" i="5"/>
  <c r="F111" i="5"/>
  <c r="G112" i="5"/>
  <c r="H112" i="5"/>
  <c r="F112" i="5"/>
  <c r="G113" i="5"/>
  <c r="H113" i="5"/>
  <c r="F113" i="5"/>
  <c r="G114" i="5"/>
  <c r="H114" i="5"/>
  <c r="F114" i="5"/>
  <c r="G115" i="5"/>
  <c r="H115" i="5"/>
  <c r="F115" i="5"/>
  <c r="G116" i="5"/>
  <c r="H116" i="5"/>
  <c r="F116" i="5"/>
  <c r="G117" i="5"/>
  <c r="H117" i="5"/>
  <c r="F117" i="5"/>
  <c r="G118" i="5"/>
  <c r="H118" i="5"/>
  <c r="F118" i="5"/>
  <c r="G119" i="5"/>
  <c r="H119" i="5"/>
  <c r="F119" i="5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4" i="19"/>
  <c r="N87" i="1"/>
  <c r="J87" i="1"/>
  <c r="N2" i="1"/>
  <c r="J2" i="1"/>
  <c r="N3" i="1"/>
  <c r="J3" i="1"/>
  <c r="M1" i="1"/>
  <c r="M2" i="1"/>
  <c r="M3" i="1"/>
  <c r="N4" i="1"/>
  <c r="J4" i="1"/>
  <c r="M4" i="1"/>
  <c r="N5" i="1"/>
  <c r="J5" i="1"/>
  <c r="M5" i="1"/>
  <c r="N6" i="1"/>
  <c r="J6" i="1"/>
  <c r="M6" i="1"/>
  <c r="N7" i="1"/>
  <c r="J7" i="1"/>
  <c r="M7" i="1"/>
  <c r="N8" i="1"/>
  <c r="J8" i="1"/>
  <c r="M8" i="1"/>
  <c r="N9" i="1"/>
  <c r="J9" i="1"/>
  <c r="M9" i="1"/>
  <c r="N10" i="1"/>
  <c r="J10" i="1"/>
  <c r="M10" i="1"/>
  <c r="N11" i="1"/>
  <c r="J11" i="1"/>
  <c r="M11" i="1"/>
  <c r="N12" i="1"/>
  <c r="J12" i="1"/>
  <c r="M12" i="1"/>
  <c r="N13" i="1"/>
  <c r="J13" i="1"/>
  <c r="M13" i="1"/>
  <c r="N14" i="1"/>
  <c r="J14" i="1"/>
  <c r="M14" i="1"/>
  <c r="N15" i="1"/>
  <c r="J15" i="1"/>
  <c r="M15" i="1"/>
  <c r="N16" i="1"/>
  <c r="J16" i="1"/>
  <c r="M16" i="1"/>
  <c r="N17" i="1"/>
  <c r="J17" i="1"/>
  <c r="M17" i="1"/>
  <c r="N18" i="1"/>
  <c r="J18" i="1"/>
  <c r="M18" i="1"/>
  <c r="N19" i="1"/>
  <c r="J19" i="1"/>
  <c r="M19" i="1"/>
  <c r="N20" i="1"/>
  <c r="J20" i="1"/>
  <c r="M20" i="1"/>
  <c r="N21" i="1"/>
  <c r="J21" i="1"/>
  <c r="M21" i="1"/>
  <c r="N22" i="1"/>
  <c r="J22" i="1"/>
  <c r="M22" i="1"/>
  <c r="N23" i="1"/>
  <c r="J23" i="1"/>
  <c r="M23" i="1"/>
  <c r="N24" i="1"/>
  <c r="J24" i="1"/>
  <c r="M24" i="1"/>
  <c r="N25" i="1"/>
  <c r="J25" i="1"/>
  <c r="M25" i="1"/>
  <c r="N26" i="1"/>
  <c r="J26" i="1"/>
  <c r="M26" i="1"/>
  <c r="N27" i="1"/>
  <c r="J27" i="1"/>
  <c r="M27" i="1"/>
  <c r="N28" i="1"/>
  <c r="J28" i="1"/>
  <c r="M28" i="1"/>
  <c r="N29" i="1"/>
  <c r="J29" i="1"/>
  <c r="M29" i="1"/>
  <c r="N30" i="1"/>
  <c r="J30" i="1"/>
  <c r="M30" i="1"/>
  <c r="N31" i="1"/>
  <c r="J31" i="1"/>
  <c r="M31" i="1"/>
  <c r="N32" i="1"/>
  <c r="J32" i="1"/>
  <c r="M32" i="1"/>
  <c r="N33" i="1"/>
  <c r="J33" i="1"/>
  <c r="M33" i="1"/>
  <c r="N34" i="1"/>
  <c r="J34" i="1"/>
  <c r="M34" i="1"/>
  <c r="N35" i="1"/>
  <c r="J35" i="1"/>
  <c r="M35" i="1"/>
  <c r="N36" i="1"/>
  <c r="J36" i="1"/>
  <c r="M36" i="1"/>
  <c r="N37" i="1"/>
  <c r="J37" i="1"/>
  <c r="M37" i="1"/>
  <c r="N38" i="1"/>
  <c r="J38" i="1"/>
  <c r="M38" i="1"/>
  <c r="N39" i="1"/>
  <c r="J39" i="1"/>
  <c r="M39" i="1"/>
  <c r="N40" i="1"/>
  <c r="J40" i="1"/>
  <c r="M40" i="1"/>
  <c r="N41" i="1"/>
  <c r="J41" i="1"/>
  <c r="M41" i="1"/>
  <c r="N42" i="1"/>
  <c r="J42" i="1"/>
  <c r="M42" i="1"/>
  <c r="N43" i="1"/>
  <c r="J43" i="1"/>
  <c r="M43" i="1"/>
  <c r="N44" i="1"/>
  <c r="J44" i="1"/>
  <c r="M44" i="1"/>
  <c r="N45" i="1"/>
  <c r="J45" i="1"/>
  <c r="M45" i="1"/>
  <c r="N46" i="1"/>
  <c r="J46" i="1"/>
  <c r="M46" i="1"/>
  <c r="N47" i="1"/>
  <c r="J47" i="1"/>
  <c r="M47" i="1"/>
  <c r="N48" i="1"/>
  <c r="J48" i="1"/>
  <c r="M48" i="1"/>
  <c r="N49" i="1"/>
  <c r="J49" i="1"/>
  <c r="M49" i="1"/>
  <c r="N50" i="1"/>
  <c r="J50" i="1"/>
  <c r="M50" i="1"/>
  <c r="N51" i="1"/>
  <c r="J51" i="1"/>
  <c r="M51" i="1"/>
  <c r="N52" i="1"/>
  <c r="J52" i="1"/>
  <c r="M52" i="1"/>
  <c r="N53" i="1"/>
  <c r="J53" i="1"/>
  <c r="M53" i="1"/>
  <c r="N54" i="1"/>
  <c r="J54" i="1"/>
  <c r="M54" i="1"/>
  <c r="N55" i="1"/>
  <c r="J55" i="1"/>
  <c r="M55" i="1"/>
  <c r="N56" i="1"/>
  <c r="J56" i="1"/>
  <c r="M56" i="1"/>
  <c r="N57" i="1"/>
  <c r="J57" i="1"/>
  <c r="M57" i="1"/>
  <c r="N58" i="1"/>
  <c r="J58" i="1"/>
  <c r="M58" i="1"/>
  <c r="N59" i="1"/>
  <c r="J59" i="1"/>
  <c r="M59" i="1"/>
  <c r="N60" i="1"/>
  <c r="J60" i="1"/>
  <c r="M60" i="1"/>
  <c r="N61" i="1"/>
  <c r="J61" i="1"/>
  <c r="M61" i="1"/>
  <c r="N62" i="1"/>
  <c r="J62" i="1"/>
  <c r="M62" i="1"/>
  <c r="N63" i="1"/>
  <c r="J63" i="1"/>
  <c r="M63" i="1"/>
  <c r="N64" i="1"/>
  <c r="J64" i="1"/>
  <c r="M64" i="1"/>
  <c r="N65" i="1"/>
  <c r="J65" i="1"/>
  <c r="M65" i="1"/>
  <c r="N66" i="1"/>
  <c r="J66" i="1"/>
  <c r="M66" i="1"/>
  <c r="N67" i="1"/>
  <c r="J67" i="1"/>
  <c r="M67" i="1"/>
  <c r="N68" i="1"/>
  <c r="J68" i="1"/>
  <c r="M68" i="1"/>
  <c r="N69" i="1"/>
  <c r="J69" i="1"/>
  <c r="M69" i="1"/>
  <c r="N70" i="1"/>
  <c r="J70" i="1"/>
  <c r="M70" i="1"/>
  <c r="N71" i="1"/>
  <c r="J71" i="1"/>
  <c r="M71" i="1"/>
  <c r="N72" i="1"/>
  <c r="J72" i="1"/>
  <c r="M72" i="1"/>
  <c r="N73" i="1"/>
  <c r="J73" i="1"/>
  <c r="M73" i="1"/>
  <c r="N74" i="1"/>
  <c r="J74" i="1"/>
  <c r="M74" i="1"/>
  <c r="N75" i="1"/>
  <c r="J75" i="1"/>
  <c r="M75" i="1"/>
  <c r="N76" i="1"/>
  <c r="J76" i="1"/>
  <c r="M76" i="1"/>
  <c r="N77" i="1"/>
  <c r="J77" i="1"/>
  <c r="M77" i="1"/>
  <c r="N78" i="1"/>
  <c r="J78" i="1"/>
  <c r="M78" i="1"/>
  <c r="N79" i="1"/>
  <c r="J79" i="1"/>
  <c r="M79" i="1"/>
  <c r="N80" i="1"/>
  <c r="J80" i="1"/>
  <c r="M80" i="1"/>
  <c r="N81" i="1"/>
  <c r="J81" i="1"/>
  <c r="M81" i="1"/>
  <c r="N82" i="1"/>
  <c r="J82" i="1"/>
  <c r="M82" i="1"/>
  <c r="N83" i="1"/>
  <c r="J83" i="1"/>
  <c r="M83" i="1"/>
  <c r="N84" i="1"/>
  <c r="J84" i="1"/>
  <c r="M84" i="1"/>
  <c r="N85" i="1"/>
  <c r="J85" i="1"/>
  <c r="M85" i="1"/>
  <c r="N86" i="1"/>
  <c r="J86" i="1"/>
  <c r="M86" i="1"/>
  <c r="M87" i="1"/>
  <c r="N88" i="1"/>
  <c r="J88" i="1"/>
  <c r="M88" i="1"/>
  <c r="N89" i="1"/>
  <c r="J89" i="1"/>
  <c r="M89" i="1"/>
  <c r="N90" i="1"/>
  <c r="J90" i="1"/>
  <c r="M90" i="1"/>
  <c r="N91" i="1"/>
  <c r="J91" i="1"/>
  <c r="M91" i="1"/>
  <c r="N92" i="1"/>
  <c r="J92" i="1"/>
  <c r="M92" i="1"/>
  <c r="N93" i="1"/>
  <c r="J93" i="1"/>
  <c r="M93" i="1"/>
  <c r="N94" i="1"/>
  <c r="J94" i="1"/>
  <c r="M94" i="1"/>
  <c r="N95" i="1"/>
  <c r="J95" i="1"/>
  <c r="M95" i="1"/>
  <c r="N96" i="1"/>
  <c r="J96" i="1"/>
  <c r="M96" i="1"/>
  <c r="N97" i="1"/>
  <c r="J97" i="1"/>
  <c r="M97" i="1"/>
  <c r="N98" i="1"/>
  <c r="J98" i="1"/>
  <c r="M98" i="1"/>
  <c r="N99" i="1"/>
  <c r="J99" i="1"/>
  <c r="M99" i="1"/>
  <c r="N100" i="1"/>
  <c r="J100" i="1"/>
  <c r="M100" i="1"/>
  <c r="N101" i="1"/>
  <c r="J101" i="1"/>
  <c r="M101" i="1"/>
  <c r="N102" i="1"/>
  <c r="J102" i="1"/>
  <c r="M102" i="1"/>
  <c r="N103" i="1"/>
  <c r="J103" i="1"/>
  <c r="M103" i="1"/>
  <c r="N104" i="1"/>
  <c r="J104" i="1"/>
  <c r="M104" i="1"/>
  <c r="N105" i="1"/>
  <c r="J105" i="1"/>
  <c r="M105" i="1"/>
  <c r="N106" i="1"/>
  <c r="J106" i="1"/>
  <c r="M106" i="1"/>
  <c r="N107" i="1"/>
  <c r="J107" i="1"/>
  <c r="M107" i="1"/>
  <c r="N108" i="1"/>
  <c r="J108" i="1"/>
  <c r="M108" i="1"/>
  <c r="N109" i="1"/>
  <c r="J109" i="1"/>
  <c r="M109" i="1"/>
  <c r="N110" i="1"/>
  <c r="J110" i="1"/>
  <c r="M110" i="1"/>
  <c r="N111" i="1"/>
  <c r="J111" i="1"/>
  <c r="M111" i="1"/>
  <c r="N112" i="1"/>
  <c r="J112" i="1"/>
  <c r="M112" i="1"/>
  <c r="N113" i="1"/>
  <c r="J113" i="1"/>
  <c r="M113" i="1"/>
  <c r="N114" i="1"/>
  <c r="J114" i="1"/>
  <c r="M114" i="1"/>
  <c r="N115" i="1"/>
  <c r="J115" i="1"/>
  <c r="M115" i="1"/>
  <c r="N116" i="1"/>
  <c r="J116" i="1"/>
  <c r="M116" i="1"/>
  <c r="N117" i="1"/>
  <c r="J117" i="1"/>
  <c r="M117" i="1"/>
  <c r="N118" i="1"/>
  <c r="J118" i="1"/>
  <c r="M118" i="1"/>
  <c r="N119" i="1"/>
  <c r="J119" i="1"/>
  <c r="M119" i="1"/>
  <c r="E34" i="8"/>
  <c r="E2" i="8"/>
  <c r="E3" i="8"/>
  <c r="E4" i="8"/>
  <c r="E5" i="8"/>
  <c r="E1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A34" i="8"/>
  <c r="A156" i="12"/>
  <c r="D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H2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A151" i="12"/>
  <c r="A3" i="18"/>
  <c r="A5" i="19"/>
  <c r="A3" i="19"/>
  <c r="A154" i="12"/>
  <c r="A155" i="12"/>
  <c r="A153" i="12"/>
  <c r="A32" i="8"/>
  <c r="A33" i="8"/>
  <c r="A31" i="8"/>
  <c r="E1" i="18"/>
  <c r="F4" i="21"/>
  <c r="F5" i="21"/>
  <c r="F6" i="21"/>
  <c r="F7" i="21"/>
  <c r="F8" i="21"/>
  <c r="F9" i="21"/>
  <c r="F10" i="21"/>
  <c r="F3" i="21"/>
  <c r="F2" i="21"/>
  <c r="I53" i="19"/>
  <c r="I48" i="19"/>
  <c r="I43" i="19"/>
  <c r="I35" i="19"/>
  <c r="I27" i="19"/>
  <c r="I22" i="19"/>
  <c r="I17" i="19"/>
  <c r="I9" i="19"/>
  <c r="I4" i="19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2" i="18"/>
  <c r="E3" i="18"/>
  <c r="E4" i="18"/>
  <c r="E5" i="18"/>
  <c r="E6" i="18"/>
  <c r="J4" i="19"/>
  <c r="I5" i="19"/>
  <c r="J5" i="19"/>
  <c r="I6" i="19"/>
  <c r="J6" i="19"/>
  <c r="I7" i="19"/>
  <c r="J7" i="19"/>
  <c r="I8" i="19"/>
  <c r="J8" i="19"/>
  <c r="J9" i="19"/>
  <c r="I10" i="19"/>
  <c r="J10" i="19"/>
  <c r="I11" i="19"/>
  <c r="J11" i="19"/>
  <c r="I12" i="19"/>
  <c r="J12" i="19"/>
  <c r="I13" i="19"/>
  <c r="J13" i="19"/>
  <c r="I14" i="19"/>
  <c r="J14" i="19"/>
  <c r="I15" i="19"/>
  <c r="J15" i="19"/>
  <c r="I16" i="19"/>
  <c r="J16" i="19"/>
  <c r="J17" i="19"/>
  <c r="I18" i="19"/>
  <c r="J18" i="19"/>
  <c r="I19" i="19"/>
  <c r="J19" i="19"/>
  <c r="I20" i="19"/>
  <c r="J20" i="19"/>
  <c r="I21" i="19"/>
  <c r="J21" i="19"/>
  <c r="J22" i="19"/>
  <c r="I23" i="19"/>
  <c r="J23" i="19"/>
  <c r="I24" i="19"/>
  <c r="J24" i="19"/>
  <c r="I25" i="19"/>
  <c r="J25" i="19"/>
  <c r="I26" i="19"/>
  <c r="J26" i="19"/>
  <c r="J27" i="19"/>
  <c r="I28" i="19"/>
  <c r="J28" i="19"/>
  <c r="I29" i="19"/>
  <c r="J29" i="19"/>
  <c r="I30" i="19"/>
  <c r="J30" i="19"/>
  <c r="I31" i="19"/>
  <c r="J31" i="19"/>
  <c r="I32" i="19"/>
  <c r="J32" i="19"/>
  <c r="I33" i="19"/>
  <c r="J33" i="19"/>
  <c r="I34" i="19"/>
  <c r="J34" i="19"/>
  <c r="J35" i="19"/>
  <c r="I36" i="19"/>
  <c r="J36" i="19"/>
  <c r="I37" i="19"/>
  <c r="J37" i="19"/>
  <c r="I38" i="19"/>
  <c r="J38" i="19"/>
  <c r="I39" i="19"/>
  <c r="J39" i="19"/>
  <c r="I40" i="19"/>
  <c r="J40" i="19"/>
  <c r="I41" i="19"/>
  <c r="J41" i="19"/>
  <c r="I42" i="19"/>
  <c r="J42" i="19"/>
  <c r="J43" i="19"/>
  <c r="I44" i="19"/>
  <c r="J44" i="19"/>
  <c r="I45" i="19"/>
  <c r="J45" i="19"/>
  <c r="I46" i="19"/>
  <c r="J46" i="19"/>
  <c r="I47" i="19"/>
  <c r="J47" i="19"/>
  <c r="J48" i="19"/>
  <c r="I49" i="19"/>
  <c r="J49" i="19"/>
  <c r="I50" i="19"/>
  <c r="J50" i="19"/>
  <c r="I51" i="19"/>
  <c r="J51" i="19"/>
  <c r="I52" i="19"/>
  <c r="J52" i="19"/>
  <c r="J53" i="19"/>
  <c r="I54" i="19"/>
  <c r="J54" i="19"/>
  <c r="I55" i="19"/>
  <c r="J55" i="19"/>
  <c r="I56" i="19"/>
  <c r="J56" i="19"/>
  <c r="I57" i="19"/>
  <c r="J57" i="19"/>
  <c r="A1" i="21"/>
  <c r="D1" i="21"/>
  <c r="A2" i="21"/>
  <c r="D2" i="21"/>
  <c r="C2" i="21"/>
  <c r="A3" i="21"/>
  <c r="D3" i="21"/>
  <c r="C3" i="21"/>
  <c r="A4" i="21"/>
  <c r="D4" i="21"/>
  <c r="C4" i="21"/>
  <c r="A5" i="21"/>
  <c r="D5" i="21"/>
  <c r="C5" i="21"/>
  <c r="A6" i="21"/>
  <c r="D6" i="21"/>
  <c r="C6" i="21"/>
  <c r="A7" i="21"/>
  <c r="D7" i="21"/>
  <c r="C7" i="21"/>
  <c r="A8" i="21"/>
  <c r="D8" i="21"/>
  <c r="C8" i="21"/>
  <c r="A9" i="21"/>
  <c r="D9" i="21"/>
  <c r="C9" i="21"/>
  <c r="A10" i="21"/>
  <c r="D10" i="21"/>
  <c r="C10" i="21"/>
  <c r="A2" i="18"/>
  <c r="A4" i="19"/>
  <c r="A2" i="19"/>
  <c r="A118" i="7"/>
  <c r="F1" i="4"/>
  <c r="G118" i="7"/>
  <c r="A119" i="7"/>
  <c r="G119" i="7"/>
  <c r="E120" i="7"/>
  <c r="G120" i="7"/>
  <c r="E121" i="7"/>
  <c r="G121" i="7"/>
  <c r="E122" i="7"/>
  <c r="G122" i="7"/>
  <c r="E123" i="7"/>
  <c r="G123" i="7"/>
  <c r="E118" i="6"/>
  <c r="F118" i="6"/>
  <c r="D118" i="6"/>
  <c r="E119" i="6"/>
  <c r="F119" i="6"/>
  <c r="D119" i="6"/>
  <c r="E120" i="6"/>
  <c r="F120" i="6"/>
  <c r="D120" i="6"/>
  <c r="E121" i="6"/>
  <c r="F121" i="6"/>
  <c r="D121" i="6"/>
  <c r="A118" i="6"/>
  <c r="A119" i="6"/>
  <c r="A118" i="5"/>
  <c r="A119" i="5"/>
  <c r="C1" i="19"/>
  <c r="D1" i="18"/>
  <c r="D1" i="19"/>
  <c r="E1" i="19"/>
  <c r="F1" i="19"/>
  <c r="C4" i="19"/>
  <c r="D4" i="19"/>
  <c r="E4" i="19"/>
  <c r="C5" i="19"/>
  <c r="D5" i="19"/>
  <c r="E5" i="19"/>
  <c r="F5" i="19"/>
  <c r="C6" i="19"/>
  <c r="D6" i="19"/>
  <c r="E6" i="19"/>
  <c r="F6" i="19"/>
  <c r="C7" i="19"/>
  <c r="D7" i="19"/>
  <c r="E7" i="19"/>
  <c r="F7" i="19"/>
  <c r="C8" i="19"/>
  <c r="D8" i="19"/>
  <c r="E8" i="19"/>
  <c r="F8" i="19"/>
  <c r="C9" i="19"/>
  <c r="D9" i="19"/>
  <c r="E9" i="19"/>
  <c r="F9" i="19"/>
  <c r="C10" i="19"/>
  <c r="D10" i="19"/>
  <c r="E10" i="19"/>
  <c r="F10" i="19"/>
  <c r="C11" i="19"/>
  <c r="D11" i="19"/>
  <c r="E11" i="19"/>
  <c r="F11" i="19"/>
  <c r="C12" i="19"/>
  <c r="D12" i="19"/>
  <c r="E12" i="19"/>
  <c r="F12" i="19"/>
  <c r="C13" i="19"/>
  <c r="D13" i="19"/>
  <c r="E13" i="19"/>
  <c r="F13" i="19"/>
  <c r="C14" i="19"/>
  <c r="D14" i="19"/>
  <c r="E14" i="19"/>
  <c r="F14" i="19"/>
  <c r="C15" i="19"/>
  <c r="D15" i="19"/>
  <c r="E15" i="19"/>
  <c r="F15" i="19"/>
  <c r="C16" i="19"/>
  <c r="D16" i="19"/>
  <c r="E16" i="19"/>
  <c r="F16" i="19"/>
  <c r="C17" i="19"/>
  <c r="D17" i="19"/>
  <c r="E17" i="19"/>
  <c r="F17" i="19"/>
  <c r="C18" i="19"/>
  <c r="D18" i="19"/>
  <c r="E18" i="19"/>
  <c r="F18" i="19"/>
  <c r="C19" i="19"/>
  <c r="D19" i="19"/>
  <c r="E19" i="19"/>
  <c r="F19" i="19"/>
  <c r="C20" i="19"/>
  <c r="D20" i="19"/>
  <c r="E20" i="19"/>
  <c r="F20" i="19"/>
  <c r="C21" i="19"/>
  <c r="D21" i="19"/>
  <c r="E21" i="19"/>
  <c r="F21" i="19"/>
  <c r="C22" i="19"/>
  <c r="D22" i="19"/>
  <c r="E22" i="19"/>
  <c r="F22" i="19"/>
  <c r="C23" i="19"/>
  <c r="D23" i="19"/>
  <c r="E23" i="19"/>
  <c r="F23" i="19"/>
  <c r="C24" i="19"/>
  <c r="D24" i="19"/>
  <c r="E24" i="19"/>
  <c r="F24" i="19"/>
  <c r="C25" i="19"/>
  <c r="D25" i="19"/>
  <c r="E25" i="19"/>
  <c r="F25" i="19"/>
  <c r="C26" i="19"/>
  <c r="D26" i="19"/>
  <c r="E26" i="19"/>
  <c r="F26" i="19"/>
  <c r="C27" i="19"/>
  <c r="D27" i="19"/>
  <c r="E27" i="19"/>
  <c r="F27" i="19"/>
  <c r="C28" i="19"/>
  <c r="D28" i="19"/>
  <c r="E28" i="19"/>
  <c r="F28" i="19"/>
  <c r="C29" i="19"/>
  <c r="D29" i="19"/>
  <c r="E29" i="19"/>
  <c r="F29" i="19"/>
  <c r="C30" i="19"/>
  <c r="D30" i="19"/>
  <c r="E30" i="19"/>
  <c r="F30" i="19"/>
  <c r="C31" i="19"/>
  <c r="D31" i="19"/>
  <c r="E31" i="19"/>
  <c r="F31" i="19"/>
  <c r="C32" i="19"/>
  <c r="D32" i="19"/>
  <c r="E32" i="19"/>
  <c r="F32" i="19"/>
  <c r="C33" i="19"/>
  <c r="D33" i="19"/>
  <c r="E33" i="19"/>
  <c r="F33" i="19"/>
  <c r="C34" i="19"/>
  <c r="D34" i="19"/>
  <c r="E34" i="19"/>
  <c r="F34" i="19"/>
  <c r="C35" i="19"/>
  <c r="D35" i="19"/>
  <c r="E35" i="19"/>
  <c r="F35" i="19"/>
  <c r="C36" i="19"/>
  <c r="D36" i="19"/>
  <c r="E36" i="19"/>
  <c r="F36" i="19"/>
  <c r="C37" i="19"/>
  <c r="D37" i="19"/>
  <c r="E37" i="19"/>
  <c r="F37" i="19"/>
  <c r="C38" i="19"/>
  <c r="D38" i="19"/>
  <c r="E38" i="19"/>
  <c r="F38" i="19"/>
  <c r="C39" i="19"/>
  <c r="D39" i="19"/>
  <c r="E39" i="19"/>
  <c r="F39" i="19"/>
  <c r="C40" i="19"/>
  <c r="D40" i="19"/>
  <c r="E40" i="19"/>
  <c r="F40" i="19"/>
  <c r="C41" i="19"/>
  <c r="D41" i="19"/>
  <c r="E41" i="19"/>
  <c r="F41" i="19"/>
  <c r="C42" i="19"/>
  <c r="D42" i="19"/>
  <c r="E42" i="19"/>
  <c r="F42" i="19"/>
  <c r="C43" i="19"/>
  <c r="D43" i="19"/>
  <c r="E43" i="19"/>
  <c r="F43" i="19"/>
  <c r="C44" i="19"/>
  <c r="D44" i="19"/>
  <c r="E44" i="19"/>
  <c r="F44" i="19"/>
  <c r="C45" i="19"/>
  <c r="D45" i="19"/>
  <c r="E45" i="19"/>
  <c r="F45" i="19"/>
  <c r="C46" i="19"/>
  <c r="D46" i="19"/>
  <c r="E46" i="19"/>
  <c r="F46" i="19"/>
  <c r="C47" i="19"/>
  <c r="D47" i="19"/>
  <c r="E47" i="19"/>
  <c r="F47" i="19"/>
  <c r="C48" i="19"/>
  <c r="D48" i="19"/>
  <c r="E48" i="19"/>
  <c r="F48" i="19"/>
  <c r="C49" i="19"/>
  <c r="D49" i="19"/>
  <c r="E49" i="19"/>
  <c r="F49" i="19"/>
  <c r="C50" i="19"/>
  <c r="D50" i="19"/>
  <c r="E50" i="19"/>
  <c r="F50" i="19"/>
  <c r="C51" i="19"/>
  <c r="D51" i="19"/>
  <c r="E51" i="19"/>
  <c r="F51" i="19"/>
  <c r="C52" i="19"/>
  <c r="D52" i="19"/>
  <c r="E52" i="19"/>
  <c r="F52" i="19"/>
  <c r="C53" i="19"/>
  <c r="D53" i="19"/>
  <c r="E53" i="19"/>
  <c r="F53" i="19"/>
  <c r="C54" i="19"/>
  <c r="D54" i="19"/>
  <c r="E54" i="19"/>
  <c r="F54" i="19"/>
  <c r="C55" i="19"/>
  <c r="D55" i="19"/>
  <c r="E55" i="19"/>
  <c r="F55" i="19"/>
  <c r="C56" i="19"/>
  <c r="D56" i="19"/>
  <c r="E56" i="19"/>
  <c r="F56" i="19"/>
  <c r="C57" i="19"/>
  <c r="D57" i="19"/>
  <c r="E57" i="19"/>
  <c r="F57" i="19"/>
  <c r="A4" i="18"/>
  <c r="A6" i="19"/>
  <c r="A5" i="18"/>
  <c r="A7" i="19"/>
  <c r="A6" i="18"/>
  <c r="A8" i="19"/>
  <c r="A7" i="18"/>
  <c r="A9" i="19"/>
  <c r="A8" i="18"/>
  <c r="A10" i="19"/>
  <c r="A9" i="18"/>
  <c r="A11" i="19"/>
  <c r="A10" i="18"/>
  <c r="A12" i="19"/>
  <c r="A11" i="18"/>
  <c r="A13" i="19"/>
  <c r="A12" i="18"/>
  <c r="A14" i="19"/>
  <c r="A13" i="18"/>
  <c r="A15" i="19"/>
  <c r="A14" i="18"/>
  <c r="A16" i="19"/>
  <c r="A15" i="18"/>
  <c r="A17" i="19"/>
  <c r="A16" i="18"/>
  <c r="A18" i="19"/>
  <c r="A17" i="18"/>
  <c r="A19" i="19"/>
  <c r="A18" i="18"/>
  <c r="A20" i="19"/>
  <c r="A19" i="18"/>
  <c r="A21" i="19"/>
  <c r="A20" i="18"/>
  <c r="A22" i="19"/>
  <c r="A21" i="18"/>
  <c r="A23" i="19"/>
  <c r="A22" i="18"/>
  <c r="A24" i="19"/>
  <c r="A23" i="18"/>
  <c r="A25" i="19"/>
  <c r="A24" i="18"/>
  <c r="A26" i="19"/>
  <c r="A25" i="18"/>
  <c r="A27" i="19"/>
  <c r="A26" i="18"/>
  <c r="A28" i="19"/>
  <c r="A27" i="18"/>
  <c r="A29" i="19"/>
  <c r="A28" i="18"/>
  <c r="A30" i="19"/>
  <c r="A29" i="18"/>
  <c r="A31" i="19"/>
  <c r="A30" i="18"/>
  <c r="A32" i="19"/>
  <c r="A31" i="18"/>
  <c r="A33" i="19"/>
  <c r="A32" i="18"/>
  <c r="A34" i="19"/>
  <c r="A33" i="18"/>
  <c r="A35" i="19"/>
  <c r="A34" i="18"/>
  <c r="A36" i="19"/>
  <c r="A35" i="18"/>
  <c r="A37" i="19"/>
  <c r="A36" i="18"/>
  <c r="A38" i="19"/>
  <c r="A37" i="18"/>
  <c r="A39" i="19"/>
  <c r="A38" i="18"/>
  <c r="A40" i="19"/>
  <c r="A39" i="18"/>
  <c r="A41" i="19"/>
  <c r="A40" i="18"/>
  <c r="A42" i="19"/>
  <c r="A41" i="18"/>
  <c r="A43" i="19"/>
  <c r="A42" i="18"/>
  <c r="A44" i="19"/>
  <c r="A43" i="18"/>
  <c r="A45" i="19"/>
  <c r="A44" i="18"/>
  <c r="A46" i="19"/>
  <c r="A45" i="18"/>
  <c r="A47" i="19"/>
  <c r="A46" i="18"/>
  <c r="A48" i="19"/>
  <c r="A47" i="18"/>
  <c r="A49" i="19"/>
  <c r="A48" i="18"/>
  <c r="A50" i="19"/>
  <c r="A49" i="18"/>
  <c r="A51" i="19"/>
  <c r="A50" i="18"/>
  <c r="A52" i="19"/>
  <c r="A51" i="18"/>
  <c r="A53" i="19"/>
  <c r="A52" i="18"/>
  <c r="A54" i="19"/>
  <c r="A53" i="18"/>
  <c r="A55" i="19"/>
  <c r="A54" i="18"/>
  <c r="A56" i="19"/>
  <c r="A55" i="18"/>
  <c r="A57" i="19"/>
  <c r="A1" i="18"/>
  <c r="A1" i="19"/>
  <c r="I112" i="5"/>
  <c r="G112" i="7"/>
  <c r="I113" i="5"/>
  <c r="G113" i="7"/>
  <c r="I114" i="5"/>
  <c r="G114" i="7"/>
  <c r="I115" i="5"/>
  <c r="G115" i="7"/>
  <c r="I116" i="5"/>
  <c r="G116" i="7"/>
  <c r="I117" i="5"/>
  <c r="G117" i="7"/>
  <c r="A116" i="6"/>
  <c r="A117" i="7"/>
  <c r="A57" i="16"/>
  <c r="A58" i="16"/>
  <c r="A59" i="16"/>
  <c r="A52" i="16"/>
  <c r="A53" i="16"/>
  <c r="A54" i="16"/>
  <c r="A55" i="16"/>
  <c r="A56" i="16"/>
  <c r="A50" i="16"/>
  <c r="A51" i="16"/>
  <c r="A49" i="16"/>
  <c r="A152" i="12"/>
  <c r="A30" i="8"/>
  <c r="A107" i="12"/>
  <c r="F48" i="16"/>
  <c r="A48" i="16"/>
  <c r="A43" i="12"/>
  <c r="A18" i="15"/>
  <c r="A19" i="15"/>
  <c r="H17" i="15"/>
  <c r="H19" i="15"/>
  <c r="H18" i="15"/>
  <c r="H16" i="15"/>
  <c r="A16" i="15"/>
  <c r="A17" i="15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30" i="16"/>
  <c r="A31" i="16"/>
  <c r="A32" i="16"/>
  <c r="A33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6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50" i="12"/>
  <c r="A29" i="8"/>
  <c r="A2" i="15"/>
  <c r="A2" i="16"/>
  <c r="A20" i="12"/>
  <c r="A19" i="12"/>
  <c r="A18" i="12"/>
  <c r="A29" i="12"/>
  <c r="A28" i="12"/>
  <c r="A27" i="12"/>
  <c r="A11" i="12"/>
  <c r="A5" i="12"/>
  <c r="A52" i="12"/>
  <c r="A51" i="12"/>
  <c r="A39" i="12"/>
  <c r="A15" i="12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2" i="5"/>
  <c r="N1" i="1"/>
  <c r="A149" i="12"/>
  <c r="A28" i="8"/>
  <c r="A1" i="16"/>
  <c r="A6" i="12"/>
  <c r="A36" i="12"/>
  <c r="A37" i="12"/>
  <c r="A38" i="12"/>
  <c r="A41" i="12"/>
  <c r="A42" i="12"/>
  <c r="A44" i="12"/>
  <c r="A45" i="12"/>
  <c r="A46" i="12"/>
  <c r="A47" i="12"/>
  <c r="A48" i="12"/>
  <c r="A49" i="12"/>
  <c r="A50" i="12"/>
  <c r="A53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8" i="12"/>
  <c r="A35" i="12"/>
  <c r="A1" i="1"/>
  <c r="D12" i="14"/>
  <c r="A12" i="14"/>
  <c r="D11" i="14"/>
  <c r="A11" i="14"/>
  <c r="D10" i="14"/>
  <c r="A10" i="14"/>
  <c r="D9" i="14"/>
  <c r="A9" i="14"/>
  <c r="D8" i="14"/>
  <c r="A8" i="14"/>
  <c r="A7" i="14"/>
  <c r="A6" i="14"/>
  <c r="A5" i="14"/>
  <c r="A4" i="14"/>
  <c r="A3" i="14"/>
  <c r="A2" i="14"/>
  <c r="D1" i="14"/>
  <c r="B1" i="14"/>
  <c r="A1" i="14"/>
  <c r="F26" i="13"/>
  <c r="A26" i="13"/>
  <c r="F25" i="13"/>
  <c r="A25" i="13"/>
  <c r="F24" i="13"/>
  <c r="A24" i="13"/>
  <c r="F23" i="13"/>
  <c r="A23" i="13"/>
  <c r="F22" i="13"/>
  <c r="A22" i="13"/>
  <c r="F21" i="13"/>
  <c r="A21" i="13"/>
  <c r="F20" i="13"/>
  <c r="A20" i="13"/>
  <c r="F19" i="13"/>
  <c r="A19" i="13"/>
  <c r="F18" i="13"/>
  <c r="A18" i="13"/>
  <c r="F17" i="13"/>
  <c r="A17" i="13"/>
  <c r="F16" i="13"/>
  <c r="A16" i="13"/>
  <c r="F15" i="13"/>
  <c r="A15" i="13"/>
  <c r="F14" i="13"/>
  <c r="A14" i="13"/>
  <c r="F13" i="13"/>
  <c r="A13" i="13"/>
  <c r="F12" i="13"/>
  <c r="A12" i="13"/>
  <c r="F11" i="13"/>
  <c r="A11" i="13"/>
  <c r="F10" i="13"/>
  <c r="A10" i="13"/>
  <c r="F9" i="13"/>
  <c r="A9" i="13"/>
  <c r="F8" i="13"/>
  <c r="A8" i="13"/>
  <c r="F7" i="13"/>
  <c r="A7" i="13"/>
  <c r="F6" i="13"/>
  <c r="A6" i="13"/>
  <c r="F5" i="13"/>
  <c r="A5" i="13"/>
  <c r="F4" i="13"/>
  <c r="A4" i="13"/>
  <c r="F3" i="13"/>
  <c r="A3" i="13"/>
  <c r="F2" i="13"/>
  <c r="A2" i="13"/>
  <c r="F1" i="13"/>
  <c r="B1" i="13"/>
  <c r="A1" i="13"/>
  <c r="A1" i="15"/>
  <c r="A34" i="12"/>
  <c r="A33" i="12"/>
  <c r="A32" i="12"/>
  <c r="A31" i="12"/>
  <c r="A30" i="12"/>
  <c r="A26" i="12"/>
  <c r="A25" i="12"/>
  <c r="A24" i="12"/>
  <c r="A23" i="12"/>
  <c r="A22" i="12"/>
  <c r="A21" i="12"/>
  <c r="A17" i="12"/>
  <c r="A16" i="12"/>
  <c r="A14" i="12"/>
  <c r="A13" i="12"/>
  <c r="A12" i="12"/>
  <c r="A10" i="12"/>
  <c r="A9" i="12"/>
  <c r="A8" i="12"/>
  <c r="A7" i="12"/>
  <c r="A4" i="12"/>
  <c r="A3" i="12"/>
  <c r="A2" i="12"/>
  <c r="F1" i="12"/>
  <c r="B1" i="12"/>
  <c r="A1" i="12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B1" i="8"/>
  <c r="A1" i="8"/>
  <c r="F1" i="7"/>
  <c r="F1" i="6"/>
  <c r="H1" i="5"/>
  <c r="E1" i="5"/>
  <c r="D1" i="5"/>
  <c r="C1" i="5"/>
  <c r="B1" i="5"/>
  <c r="A13" i="3"/>
  <c r="A12" i="3"/>
  <c r="A11" i="3"/>
  <c r="A10" i="3"/>
  <c r="A9" i="3"/>
  <c r="A8" i="3"/>
  <c r="A7" i="3"/>
  <c r="A6" i="3"/>
  <c r="A5" i="3"/>
  <c r="A4" i="3"/>
  <c r="A3" i="3"/>
  <c r="A2" i="3"/>
  <c r="A1" i="3"/>
  <c r="E1" i="1"/>
  <c r="D1" i="1"/>
  <c r="C1" i="1"/>
  <c r="B1" i="1"/>
  <c r="D22" i="12"/>
  <c r="D23" i="12"/>
  <c r="A115" i="6"/>
  <c r="A115" i="5"/>
  <c r="I1" i="14"/>
  <c r="J1" i="14"/>
  <c r="E8" i="14"/>
  <c r="E9" i="14"/>
  <c r="E10" i="14"/>
  <c r="E11" i="14"/>
  <c r="E12" i="14"/>
  <c r="E1" i="13"/>
  <c r="D1" i="12"/>
  <c r="E1" i="12"/>
  <c r="A1" i="7"/>
  <c r="A2" i="7"/>
  <c r="G2" i="7"/>
  <c r="A3" i="7"/>
  <c r="G3" i="7"/>
  <c r="A4" i="7"/>
  <c r="G4" i="7"/>
  <c r="A5" i="7"/>
  <c r="G5" i="7"/>
  <c r="A6" i="7"/>
  <c r="G6" i="7"/>
  <c r="G7" i="7"/>
  <c r="A8" i="7"/>
  <c r="G8" i="7"/>
  <c r="A9" i="7"/>
  <c r="G9" i="7"/>
  <c r="A10" i="7"/>
  <c r="G10" i="7"/>
  <c r="A11" i="7"/>
  <c r="G11" i="7"/>
  <c r="A12" i="7"/>
  <c r="G12" i="7"/>
  <c r="A13" i="7"/>
  <c r="G13" i="7"/>
  <c r="A14" i="7"/>
  <c r="G14" i="7"/>
  <c r="A15" i="7"/>
  <c r="G15" i="7"/>
  <c r="A16" i="7"/>
  <c r="G16" i="7"/>
  <c r="A17" i="7"/>
  <c r="G17" i="7"/>
  <c r="A18" i="7"/>
  <c r="G18" i="7"/>
  <c r="A19" i="7"/>
  <c r="G19" i="7"/>
  <c r="A20" i="7"/>
  <c r="G20" i="7"/>
  <c r="G21" i="7"/>
  <c r="A22" i="7"/>
  <c r="G22" i="7"/>
  <c r="A23" i="7"/>
  <c r="G23" i="7"/>
  <c r="A24" i="7"/>
  <c r="G24" i="7"/>
  <c r="A25" i="7"/>
  <c r="G25" i="7"/>
  <c r="A26" i="7"/>
  <c r="G26" i="7"/>
  <c r="A27" i="7"/>
  <c r="G27" i="7"/>
  <c r="A28" i="7"/>
  <c r="G28" i="7"/>
  <c r="A29" i="7"/>
  <c r="G29" i="7"/>
  <c r="A30" i="7"/>
  <c r="G30" i="7"/>
  <c r="A31" i="7"/>
  <c r="G31" i="7"/>
  <c r="A32" i="7"/>
  <c r="G32" i="7"/>
  <c r="A33" i="7"/>
  <c r="G33" i="7"/>
  <c r="A34" i="7"/>
  <c r="G34" i="7"/>
  <c r="A35" i="7"/>
  <c r="G35" i="7"/>
  <c r="A36" i="7"/>
  <c r="G36" i="7"/>
  <c r="G37" i="7"/>
  <c r="A38" i="7"/>
  <c r="G38" i="7"/>
  <c r="A39" i="7"/>
  <c r="G39" i="7"/>
  <c r="A40" i="7"/>
  <c r="G40" i="7"/>
  <c r="A41" i="7"/>
  <c r="G41" i="7"/>
  <c r="A42" i="7"/>
  <c r="G42" i="7"/>
  <c r="A43" i="7"/>
  <c r="G43" i="7"/>
  <c r="A44" i="7"/>
  <c r="G44" i="7"/>
  <c r="A45" i="7"/>
  <c r="G45" i="7"/>
  <c r="A46" i="7"/>
  <c r="G46" i="7"/>
  <c r="A47" i="7"/>
  <c r="G47" i="7"/>
  <c r="A48" i="7"/>
  <c r="G48" i="7"/>
  <c r="A49" i="7"/>
  <c r="G49" i="7"/>
  <c r="A50" i="7"/>
  <c r="G50" i="7"/>
  <c r="A51" i="7"/>
  <c r="G51" i="7"/>
  <c r="A52" i="7"/>
  <c r="G52" i="7"/>
  <c r="A53" i="7"/>
  <c r="G53" i="7"/>
  <c r="A54" i="7"/>
  <c r="G54" i="7"/>
  <c r="A55" i="7"/>
  <c r="G55" i="7"/>
  <c r="A56" i="7"/>
  <c r="G56" i="7"/>
  <c r="A57" i="7"/>
  <c r="G57" i="7"/>
  <c r="A58" i="7"/>
  <c r="G58" i="7"/>
  <c r="A59" i="7"/>
  <c r="G59" i="7"/>
  <c r="A60" i="7"/>
  <c r="G60" i="7"/>
  <c r="A61" i="7"/>
  <c r="G61" i="7"/>
  <c r="A62" i="7"/>
  <c r="G62" i="7"/>
  <c r="A63" i="7"/>
  <c r="G63" i="7"/>
  <c r="A64" i="7"/>
  <c r="G64" i="7"/>
  <c r="A65" i="7"/>
  <c r="G65" i="7"/>
  <c r="A66" i="7"/>
  <c r="G66" i="7"/>
  <c r="A67" i="7"/>
  <c r="G67" i="7"/>
  <c r="A68" i="7"/>
  <c r="G68" i="7"/>
  <c r="A69" i="7"/>
  <c r="G69" i="7"/>
  <c r="A70" i="7"/>
  <c r="G70" i="7"/>
  <c r="A71" i="7"/>
  <c r="G71" i="7"/>
  <c r="A72" i="7"/>
  <c r="G72" i="7"/>
  <c r="A73" i="7"/>
  <c r="G73" i="7"/>
  <c r="A74" i="7"/>
  <c r="G74" i="7"/>
  <c r="A75" i="7"/>
  <c r="G75" i="7"/>
  <c r="A76" i="7"/>
  <c r="G76" i="7"/>
  <c r="A77" i="7"/>
  <c r="G77" i="7"/>
  <c r="A78" i="7"/>
  <c r="G78" i="7"/>
  <c r="A79" i="7"/>
  <c r="G79" i="7"/>
  <c r="A80" i="7"/>
  <c r="G80" i="7"/>
  <c r="A81" i="7"/>
  <c r="G81" i="7"/>
  <c r="A82" i="7"/>
  <c r="G82" i="7"/>
  <c r="A83" i="7"/>
  <c r="G83" i="7"/>
  <c r="A84" i="7"/>
  <c r="G84" i="7"/>
  <c r="A85" i="7"/>
  <c r="G85" i="7"/>
  <c r="A86" i="7"/>
  <c r="G86" i="7"/>
  <c r="A87" i="7"/>
  <c r="G87" i="7"/>
  <c r="A88" i="7"/>
  <c r="G88" i="7"/>
  <c r="A89" i="7"/>
  <c r="G89" i="7"/>
  <c r="A90" i="7"/>
  <c r="G90" i="7"/>
  <c r="A91" i="7"/>
  <c r="G91" i="7"/>
  <c r="A92" i="7"/>
  <c r="G92" i="7"/>
  <c r="A93" i="7"/>
  <c r="G93" i="7"/>
  <c r="A94" i="7"/>
  <c r="G94" i="7"/>
  <c r="A95" i="7"/>
  <c r="G95" i="7"/>
  <c r="G96" i="7"/>
  <c r="A97" i="7"/>
  <c r="G97" i="7"/>
  <c r="A98" i="7"/>
  <c r="G98" i="7"/>
  <c r="A99" i="7"/>
  <c r="G99" i="7"/>
  <c r="A100" i="7"/>
  <c r="G100" i="7"/>
  <c r="A101" i="7"/>
  <c r="G101" i="7"/>
  <c r="A102" i="7"/>
  <c r="G102" i="7"/>
  <c r="A103" i="7"/>
  <c r="G103" i="7"/>
  <c r="A104" i="7"/>
  <c r="G104" i="7"/>
  <c r="A105" i="7"/>
  <c r="G105" i="7"/>
  <c r="A106" i="7"/>
  <c r="G106" i="7"/>
  <c r="A107" i="7"/>
  <c r="G107" i="7"/>
  <c r="A108" i="7"/>
  <c r="G108" i="7"/>
  <c r="A109" i="7"/>
  <c r="G109" i="7"/>
  <c r="A110" i="7"/>
  <c r="G110" i="7"/>
  <c r="A111" i="7"/>
  <c r="G111" i="7"/>
  <c r="A112" i="7"/>
  <c r="A113" i="7"/>
  <c r="A1" i="6"/>
  <c r="A2" i="6"/>
  <c r="G2" i="6"/>
  <c r="A3" i="6"/>
  <c r="G3" i="6"/>
  <c r="A4" i="6"/>
  <c r="G4" i="6"/>
  <c r="A5" i="6"/>
  <c r="G5" i="6"/>
  <c r="A6" i="6"/>
  <c r="G6" i="6"/>
  <c r="G7" i="6"/>
  <c r="A8" i="6"/>
  <c r="G8" i="6"/>
  <c r="A9" i="6"/>
  <c r="G9" i="6"/>
  <c r="A10" i="6"/>
  <c r="G10" i="6"/>
  <c r="A11" i="6"/>
  <c r="G11" i="6"/>
  <c r="A12" i="6"/>
  <c r="G12" i="6"/>
  <c r="A13" i="6"/>
  <c r="G13" i="6"/>
  <c r="A14" i="6"/>
  <c r="G14" i="6"/>
  <c r="A15" i="6"/>
  <c r="G15" i="6"/>
  <c r="A16" i="6"/>
  <c r="G16" i="6"/>
  <c r="A17" i="6"/>
  <c r="G17" i="6"/>
  <c r="A18" i="6"/>
  <c r="G18" i="6"/>
  <c r="A19" i="6"/>
  <c r="G19" i="6"/>
  <c r="A20" i="6"/>
  <c r="G20" i="6"/>
  <c r="G21" i="6"/>
  <c r="A22" i="6"/>
  <c r="G22" i="6"/>
  <c r="A23" i="6"/>
  <c r="G23" i="6"/>
  <c r="A24" i="6"/>
  <c r="G24" i="6"/>
  <c r="A25" i="6"/>
  <c r="G25" i="6"/>
  <c r="A26" i="6"/>
  <c r="G26" i="6"/>
  <c r="A27" i="6"/>
  <c r="G27" i="6"/>
  <c r="A28" i="6"/>
  <c r="G28" i="6"/>
  <c r="A29" i="6"/>
  <c r="G29" i="6"/>
  <c r="A30" i="6"/>
  <c r="G30" i="6"/>
  <c r="A31" i="6"/>
  <c r="G31" i="6"/>
  <c r="A32" i="6"/>
  <c r="G32" i="6"/>
  <c r="A33" i="6"/>
  <c r="G33" i="6"/>
  <c r="A34" i="6"/>
  <c r="G34" i="6"/>
  <c r="A35" i="6"/>
  <c r="G35" i="6"/>
  <c r="A36" i="6"/>
  <c r="G36" i="6"/>
  <c r="G37" i="6"/>
  <c r="A38" i="6"/>
  <c r="G38" i="6"/>
  <c r="A39" i="6"/>
  <c r="G39" i="6"/>
  <c r="A40" i="6"/>
  <c r="G40" i="6"/>
  <c r="A41" i="6"/>
  <c r="G41" i="6"/>
  <c r="A42" i="6"/>
  <c r="G42" i="6"/>
  <c r="A43" i="6"/>
  <c r="G43" i="6"/>
  <c r="A44" i="6"/>
  <c r="G44" i="6"/>
  <c r="A45" i="6"/>
  <c r="G45" i="6"/>
  <c r="A46" i="6"/>
  <c r="G46" i="6"/>
  <c r="A47" i="6"/>
  <c r="G47" i="6"/>
  <c r="A48" i="6"/>
  <c r="G48" i="6"/>
  <c r="A49" i="6"/>
  <c r="G49" i="6"/>
  <c r="A50" i="6"/>
  <c r="G50" i="6"/>
  <c r="A51" i="6"/>
  <c r="G51" i="6"/>
  <c r="A52" i="6"/>
  <c r="G52" i="6"/>
  <c r="A53" i="6"/>
  <c r="G53" i="6"/>
  <c r="A54" i="6"/>
  <c r="G54" i="6"/>
  <c r="A55" i="6"/>
  <c r="G55" i="6"/>
  <c r="A56" i="6"/>
  <c r="G56" i="6"/>
  <c r="A57" i="6"/>
  <c r="G57" i="6"/>
  <c r="A58" i="6"/>
  <c r="G58" i="6"/>
  <c r="A59" i="6"/>
  <c r="G59" i="6"/>
  <c r="A60" i="6"/>
  <c r="G60" i="6"/>
  <c r="A61" i="6"/>
  <c r="G61" i="6"/>
  <c r="A62" i="6"/>
  <c r="G62" i="6"/>
  <c r="A63" i="6"/>
  <c r="G63" i="6"/>
  <c r="A64" i="6"/>
  <c r="G64" i="6"/>
  <c r="A65" i="6"/>
  <c r="G65" i="6"/>
  <c r="A66" i="6"/>
  <c r="G66" i="6"/>
  <c r="A67" i="6"/>
  <c r="G67" i="6"/>
  <c r="A68" i="6"/>
  <c r="G68" i="6"/>
  <c r="A69" i="6"/>
  <c r="G69" i="6"/>
  <c r="A70" i="6"/>
  <c r="G70" i="6"/>
  <c r="A71" i="6"/>
  <c r="G71" i="6"/>
  <c r="A72" i="6"/>
  <c r="G72" i="6"/>
  <c r="A73" i="6"/>
  <c r="G73" i="6"/>
  <c r="A74" i="6"/>
  <c r="G74" i="6"/>
  <c r="A75" i="6"/>
  <c r="G75" i="6"/>
  <c r="A76" i="6"/>
  <c r="G76" i="6"/>
  <c r="A77" i="6"/>
  <c r="G77" i="6"/>
  <c r="A78" i="6"/>
  <c r="G78" i="6"/>
  <c r="A79" i="6"/>
  <c r="G79" i="6"/>
  <c r="A80" i="6"/>
  <c r="G80" i="6"/>
  <c r="A81" i="6"/>
  <c r="G81" i="6"/>
  <c r="A82" i="6"/>
  <c r="G82" i="6"/>
  <c r="A83" i="6"/>
  <c r="G83" i="6"/>
  <c r="A84" i="6"/>
  <c r="G84" i="6"/>
  <c r="A85" i="6"/>
  <c r="G85" i="6"/>
  <c r="A86" i="6"/>
  <c r="G86" i="6"/>
  <c r="A87" i="6"/>
  <c r="G87" i="6"/>
  <c r="A88" i="6"/>
  <c r="G88" i="6"/>
  <c r="A89" i="6"/>
  <c r="G89" i="6"/>
  <c r="A90" i="6"/>
  <c r="G90" i="6"/>
  <c r="A91" i="6"/>
  <c r="G91" i="6"/>
  <c r="A92" i="6"/>
  <c r="G92" i="6"/>
  <c r="A93" i="6"/>
  <c r="G93" i="6"/>
  <c r="A94" i="6"/>
  <c r="G94" i="6"/>
  <c r="A95" i="6"/>
  <c r="G95" i="6"/>
  <c r="A96" i="6"/>
  <c r="G96" i="6"/>
  <c r="A97" i="6"/>
  <c r="G97" i="6"/>
  <c r="A98" i="6"/>
  <c r="G98" i="6"/>
  <c r="A99" i="6"/>
  <c r="G99" i="6"/>
  <c r="A100" i="6"/>
  <c r="G100" i="6"/>
  <c r="A101" i="6"/>
  <c r="G101" i="6"/>
  <c r="A102" i="6"/>
  <c r="G102" i="6"/>
  <c r="A103" i="6"/>
  <c r="G103" i="6"/>
  <c r="A104" i="6"/>
  <c r="G104" i="6"/>
  <c r="A105" i="6"/>
  <c r="G105" i="6"/>
  <c r="A106" i="6"/>
  <c r="G106" i="6"/>
  <c r="A107" i="6"/>
  <c r="G107" i="6"/>
  <c r="A108" i="6"/>
  <c r="G108" i="6"/>
  <c r="A109" i="6"/>
  <c r="G109" i="6"/>
  <c r="A110" i="6"/>
  <c r="G110" i="6"/>
  <c r="A111" i="6"/>
  <c r="G111" i="6"/>
  <c r="A112" i="6"/>
  <c r="G112" i="6"/>
  <c r="A113" i="6"/>
  <c r="G113" i="6"/>
  <c r="A114" i="6"/>
  <c r="G114" i="6"/>
  <c r="A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" i="4"/>
  <c r="A4" i="4"/>
  <c r="A8" i="4"/>
  <c r="A13" i="4"/>
  <c r="A20" i="4"/>
  <c r="A25" i="4"/>
  <c r="A45" i="4"/>
  <c r="A49" i="4"/>
  <c r="A50" i="4"/>
  <c r="A52" i="4"/>
  <c r="A62" i="4"/>
  <c r="A64" i="4"/>
  <c r="A65" i="4"/>
  <c r="A69" i="4"/>
  <c r="A71" i="4"/>
  <c r="A75" i="4"/>
  <c r="A77" i="4"/>
  <c r="A79" i="4"/>
  <c r="A80" i="4"/>
  <c r="A81" i="4"/>
  <c r="A82" i="4"/>
  <c r="A85" i="4"/>
  <c r="A86" i="4"/>
  <c r="A88" i="4"/>
  <c r="A90" i="4"/>
  <c r="A91" i="4"/>
  <c r="A92" i="4"/>
  <c r="A97" i="4"/>
  <c r="A100" i="4"/>
  <c r="A101" i="4"/>
  <c r="A102" i="4"/>
  <c r="A103" i="4"/>
  <c r="A104" i="4"/>
  <c r="A105" i="4"/>
  <c r="A110" i="4"/>
  <c r="A112" i="4"/>
  <c r="K3" i="3"/>
  <c r="K11" i="3"/>
  <c r="A70" i="12"/>
  <c r="A37" i="7"/>
  <c r="A37" i="6"/>
  <c r="A129" i="12"/>
  <c r="A96" i="7"/>
  <c r="A7" i="6"/>
  <c r="A7" i="7"/>
  <c r="A40" i="12"/>
  <c r="A147" i="12"/>
  <c r="A114" i="7"/>
  <c r="A54" i="12"/>
  <c r="A21" i="7"/>
  <c r="A21" i="6"/>
  <c r="A117" i="6"/>
  <c r="A117" i="5"/>
  <c r="A115" i="7"/>
  <c r="A116" i="7"/>
  <c r="L151" i="12"/>
  <c r="A116" i="5"/>
  <c r="K10" i="3"/>
  <c r="K2" i="3"/>
  <c r="K9" i="3"/>
  <c r="K8" i="3"/>
  <c r="K7" i="3"/>
  <c r="K6" i="3"/>
  <c r="K13" i="3"/>
  <c r="K5" i="3"/>
  <c r="K12" i="3"/>
  <c r="K4" i="3"/>
  <c r="E85" i="6"/>
  <c r="E53" i="6"/>
  <c r="E4" i="6"/>
  <c r="E17" i="12"/>
  <c r="F2" i="16"/>
  <c r="E26" i="12"/>
  <c r="E13" i="12"/>
  <c r="E9" i="12"/>
  <c r="E3" i="12"/>
  <c r="E56" i="6"/>
  <c r="F42" i="16"/>
  <c r="F33" i="16"/>
  <c r="F5" i="16"/>
  <c r="F41" i="16"/>
  <c r="F43" i="16"/>
  <c r="F50" i="16"/>
  <c r="E4" i="12"/>
  <c r="E27" i="12"/>
  <c r="E18" i="12"/>
  <c r="E14" i="12"/>
  <c r="E10" i="12"/>
  <c r="O4" i="12"/>
  <c r="F51" i="16"/>
  <c r="M27" i="12"/>
  <c r="M18" i="12"/>
  <c r="N14" i="12"/>
  <c r="P10" i="12"/>
  <c r="M14" i="12"/>
  <c r="L27" i="12"/>
  <c r="O10" i="12"/>
  <c r="N4" i="12"/>
  <c r="L18" i="12"/>
  <c r="E69" i="6"/>
  <c r="F55" i="16"/>
  <c r="P5" i="12"/>
  <c r="N19" i="12"/>
  <c r="O15" i="12"/>
  <c r="N28" i="12"/>
  <c r="Q11" i="12"/>
  <c r="L28" i="12"/>
  <c r="O11" i="12"/>
  <c r="N5" i="12"/>
  <c r="L19" i="12"/>
  <c r="F53" i="16"/>
  <c r="M15" i="12"/>
  <c r="F52" i="16"/>
  <c r="E28" i="12"/>
  <c r="E11" i="12"/>
  <c r="E5" i="12"/>
  <c r="E19" i="12"/>
  <c r="E22" i="12"/>
  <c r="F22" i="12"/>
  <c r="C22" i="12"/>
  <c r="E15" i="12"/>
  <c r="O19" i="12"/>
  <c r="P15" i="12"/>
  <c r="F56" i="16"/>
  <c r="O28" i="12"/>
  <c r="R11" i="12"/>
  <c r="Q5" i="12"/>
  <c r="N16" i="12"/>
  <c r="M29" i="12"/>
  <c r="P12" i="12"/>
  <c r="E7" i="12"/>
  <c r="F59" i="16"/>
  <c r="M20" i="12"/>
  <c r="F58" i="16"/>
  <c r="L20" i="12"/>
  <c r="M16" i="12"/>
  <c r="L29" i="12"/>
  <c r="O12" i="12"/>
  <c r="E6" i="12"/>
  <c r="E23" i="12"/>
  <c r="F23" i="12"/>
  <c r="C23" i="12"/>
  <c r="E102" i="6"/>
  <c r="E37" i="6"/>
  <c r="E116" i="6"/>
  <c r="E21" i="6"/>
  <c r="E8" i="6"/>
  <c r="E2" i="6"/>
  <c r="F2" i="6"/>
  <c r="D2" i="6"/>
  <c r="F57" i="16"/>
  <c r="E16" i="12"/>
  <c r="E12" i="12"/>
  <c r="E8" i="12"/>
  <c r="E29" i="12"/>
  <c r="E20" i="12"/>
  <c r="E150" i="12"/>
  <c r="F54" i="16"/>
  <c r="P11" i="12"/>
  <c r="O5" i="12"/>
  <c r="M19" i="12"/>
  <c r="N15" i="12"/>
  <c r="M28" i="12"/>
  <c r="F49" i="16"/>
  <c r="E82" i="6"/>
  <c r="F82" i="6"/>
  <c r="D82" i="6"/>
  <c r="E30" i="6"/>
  <c r="F30" i="6"/>
  <c r="D30" i="6"/>
  <c r="E105" i="6"/>
  <c r="F105" i="6"/>
  <c r="D105" i="6"/>
  <c r="E64" i="6"/>
  <c r="F64" i="6"/>
  <c r="D64" i="6"/>
  <c r="E45" i="6"/>
  <c r="F45" i="6"/>
  <c r="D45" i="6"/>
  <c r="E110" i="6"/>
  <c r="F110" i="6"/>
  <c r="D110" i="6"/>
  <c r="E115" i="6"/>
  <c r="F115" i="6"/>
  <c r="D115" i="6"/>
  <c r="E42" i="6"/>
  <c r="F42" i="6"/>
  <c r="D42" i="6"/>
  <c r="E31" i="6"/>
  <c r="F31" i="6"/>
  <c r="D31" i="6"/>
  <c r="E113" i="6"/>
  <c r="F113" i="6"/>
  <c r="D113" i="6"/>
  <c r="E86" i="6"/>
  <c r="F86" i="6"/>
  <c r="D86" i="6"/>
  <c r="E71" i="6"/>
  <c r="F71" i="6"/>
  <c r="D71" i="6"/>
  <c r="E14" i="6"/>
  <c r="F14" i="6"/>
  <c r="D14" i="6"/>
  <c r="E11" i="6"/>
  <c r="F11" i="6"/>
  <c r="D11" i="6"/>
  <c r="E66" i="6"/>
  <c r="F66" i="6"/>
  <c r="D66" i="6"/>
  <c r="E55" i="6"/>
  <c r="F55" i="6"/>
  <c r="D55" i="6"/>
  <c r="E108" i="6"/>
  <c r="F108" i="6"/>
  <c r="D108" i="6"/>
  <c r="E89" i="6"/>
  <c r="F89" i="6"/>
  <c r="D89" i="6"/>
  <c r="E48" i="6"/>
  <c r="F48" i="6"/>
  <c r="D48" i="6"/>
  <c r="E29" i="6"/>
  <c r="F29" i="6"/>
  <c r="D29" i="6"/>
  <c r="E94" i="6"/>
  <c r="F94" i="6"/>
  <c r="D94" i="6"/>
  <c r="E99" i="6"/>
  <c r="F99" i="6"/>
  <c r="D99" i="6"/>
  <c r="F31" i="16"/>
  <c r="E26" i="6"/>
  <c r="F26" i="6"/>
  <c r="D26" i="6"/>
  <c r="E15" i="6"/>
  <c r="F15" i="6"/>
  <c r="D15" i="6"/>
  <c r="E100" i="6"/>
  <c r="F100" i="6"/>
  <c r="D100" i="6"/>
  <c r="E97" i="6"/>
  <c r="F97" i="6"/>
  <c r="D97" i="6"/>
  <c r="E70" i="6"/>
  <c r="F70" i="6"/>
  <c r="D70" i="6"/>
  <c r="E27" i="6"/>
  <c r="F27" i="6"/>
  <c r="D27" i="6"/>
  <c r="F21" i="6"/>
  <c r="D21" i="6"/>
  <c r="E62" i="6"/>
  <c r="F62" i="6"/>
  <c r="D62" i="6"/>
  <c r="E50" i="6"/>
  <c r="F50" i="6"/>
  <c r="D50" i="6"/>
  <c r="E39" i="6"/>
  <c r="F39" i="6"/>
  <c r="D39" i="6"/>
  <c r="F102" i="6"/>
  <c r="D102" i="6"/>
  <c r="E92" i="6"/>
  <c r="F92" i="6"/>
  <c r="D92" i="6"/>
  <c r="E73" i="6"/>
  <c r="F73" i="6"/>
  <c r="D73" i="6"/>
  <c r="E72" i="6"/>
  <c r="F72" i="6"/>
  <c r="D72" i="6"/>
  <c r="E32" i="6"/>
  <c r="F32" i="6"/>
  <c r="D32" i="6"/>
  <c r="E13" i="6"/>
  <c r="F13" i="6"/>
  <c r="D13" i="6"/>
  <c r="E104" i="6"/>
  <c r="F104" i="6"/>
  <c r="D104" i="6"/>
  <c r="E83" i="6"/>
  <c r="F83" i="6"/>
  <c r="D83" i="6"/>
  <c r="F3" i="16"/>
  <c r="F44" i="16"/>
  <c r="F40" i="16"/>
  <c r="F36" i="16"/>
  <c r="E10" i="6"/>
  <c r="F10" i="6"/>
  <c r="D10" i="6"/>
  <c r="E84" i="6"/>
  <c r="F84" i="6"/>
  <c r="D84" i="6"/>
  <c r="E81" i="6"/>
  <c r="F81" i="6"/>
  <c r="D81" i="6"/>
  <c r="E34" i="6"/>
  <c r="F34" i="6"/>
  <c r="D34" i="6"/>
  <c r="E101" i="6"/>
  <c r="F101" i="6"/>
  <c r="D101" i="6"/>
  <c r="F69" i="6"/>
  <c r="D69" i="6"/>
  <c r="E67" i="6"/>
  <c r="F67" i="6"/>
  <c r="D67" i="6"/>
  <c r="F39" i="16"/>
  <c r="F32" i="16"/>
  <c r="F35" i="16"/>
  <c r="E111" i="6"/>
  <c r="F111" i="6"/>
  <c r="D111" i="6"/>
  <c r="E54" i="6"/>
  <c r="F54" i="6"/>
  <c r="D54" i="6"/>
  <c r="E68" i="6"/>
  <c r="F68" i="6"/>
  <c r="D68" i="6"/>
  <c r="E65" i="6"/>
  <c r="F65" i="6"/>
  <c r="D65" i="6"/>
  <c r="E40" i="6"/>
  <c r="F40" i="6"/>
  <c r="D40" i="6"/>
  <c r="F116" i="6"/>
  <c r="D116" i="6"/>
  <c r="E76" i="6"/>
  <c r="F76" i="6"/>
  <c r="D76" i="6"/>
  <c r="E91" i="6"/>
  <c r="F91" i="6"/>
  <c r="D91" i="6"/>
  <c r="E18" i="6"/>
  <c r="F18" i="6"/>
  <c r="D18" i="6"/>
  <c r="E7" i="6"/>
  <c r="F7" i="6"/>
  <c r="D7" i="6"/>
  <c r="E60" i="6"/>
  <c r="F60" i="6"/>
  <c r="D60" i="6"/>
  <c r="E41" i="6"/>
  <c r="F41" i="6"/>
  <c r="D41" i="6"/>
  <c r="E109" i="6"/>
  <c r="F109" i="6"/>
  <c r="D109" i="6"/>
  <c r="E51" i="6"/>
  <c r="F51" i="6"/>
  <c r="D51" i="6"/>
  <c r="F45" i="16"/>
  <c r="F4" i="16"/>
  <c r="F56" i="6"/>
  <c r="D56" i="6"/>
  <c r="E106" i="6"/>
  <c r="F106" i="6"/>
  <c r="D106" i="6"/>
  <c r="E95" i="6"/>
  <c r="F95" i="6"/>
  <c r="D95" i="6"/>
  <c r="E38" i="6"/>
  <c r="F38" i="6"/>
  <c r="D38" i="6"/>
  <c r="E52" i="6"/>
  <c r="F52" i="6"/>
  <c r="D52" i="6"/>
  <c r="E49" i="6"/>
  <c r="F49" i="6"/>
  <c r="D49" i="6"/>
  <c r="F85" i="6"/>
  <c r="D85" i="6"/>
  <c r="E107" i="6"/>
  <c r="F107" i="6"/>
  <c r="D107" i="6"/>
  <c r="E5" i="6"/>
  <c r="F5" i="6"/>
  <c r="D5" i="6"/>
  <c r="E75" i="6"/>
  <c r="F75" i="6"/>
  <c r="D75" i="6"/>
  <c r="F8" i="6"/>
  <c r="D8" i="6"/>
  <c r="E117" i="6"/>
  <c r="F117" i="6"/>
  <c r="D117" i="6"/>
  <c r="E7" i="13"/>
  <c r="E15" i="13"/>
  <c r="E23" i="13"/>
  <c r="J8" i="14"/>
  <c r="J12" i="14"/>
  <c r="E8" i="13"/>
  <c r="E16" i="13"/>
  <c r="E24" i="13"/>
  <c r="E9" i="13"/>
  <c r="E17" i="13"/>
  <c r="E25" i="13"/>
  <c r="J9" i="14"/>
  <c r="E2" i="13"/>
  <c r="E10" i="13"/>
  <c r="E18" i="13"/>
  <c r="E26" i="13"/>
  <c r="E3" i="13"/>
  <c r="E11" i="13"/>
  <c r="E19" i="13"/>
  <c r="J10" i="14"/>
  <c r="E4" i="13"/>
  <c r="E12" i="13"/>
  <c r="E20" i="13"/>
  <c r="E5" i="13"/>
  <c r="E13" i="13"/>
  <c r="E21" i="13"/>
  <c r="E6" i="13"/>
  <c r="E14" i="13"/>
  <c r="E22" i="13"/>
  <c r="J11" i="14"/>
  <c r="E44" i="6"/>
  <c r="F44" i="6"/>
  <c r="D44" i="6"/>
  <c r="E25" i="6"/>
  <c r="F25" i="6"/>
  <c r="D25" i="6"/>
  <c r="E112" i="6"/>
  <c r="F112" i="6"/>
  <c r="D112" i="6"/>
  <c r="E93" i="6"/>
  <c r="F93" i="6"/>
  <c r="D93" i="6"/>
  <c r="J5" i="3"/>
  <c r="J9" i="3"/>
  <c r="J13" i="3"/>
  <c r="J6" i="3"/>
  <c r="J2" i="3"/>
  <c r="J10" i="3"/>
  <c r="J8" i="3"/>
  <c r="J3" i="3"/>
  <c r="J7" i="3"/>
  <c r="J11" i="3"/>
  <c r="J4" i="3"/>
  <c r="J12" i="3"/>
  <c r="E35" i="6"/>
  <c r="F35" i="6"/>
  <c r="D35" i="6"/>
  <c r="F46" i="16"/>
  <c r="F34" i="16"/>
  <c r="F38" i="16"/>
  <c r="E90" i="6"/>
  <c r="F90" i="6"/>
  <c r="D90" i="6"/>
  <c r="E79" i="6"/>
  <c r="F79" i="6"/>
  <c r="D79" i="6"/>
  <c r="E22" i="6"/>
  <c r="F22" i="6"/>
  <c r="D22" i="6"/>
  <c r="E36" i="6"/>
  <c r="F36" i="6"/>
  <c r="D36" i="6"/>
  <c r="E33" i="6"/>
  <c r="F33" i="6"/>
  <c r="D33" i="6"/>
  <c r="E57" i="6"/>
  <c r="F57" i="6"/>
  <c r="D57" i="6"/>
  <c r="E59" i="6"/>
  <c r="F59" i="6"/>
  <c r="D59" i="6"/>
  <c r="E114" i="6"/>
  <c r="F114" i="6"/>
  <c r="D114" i="6"/>
  <c r="E103" i="6"/>
  <c r="F103" i="6"/>
  <c r="D103" i="6"/>
  <c r="E88" i="6"/>
  <c r="F88" i="6"/>
  <c r="D88" i="6"/>
  <c r="E28" i="6"/>
  <c r="F28" i="6"/>
  <c r="D28" i="6"/>
  <c r="E9" i="6"/>
  <c r="F9" i="6"/>
  <c r="D9" i="6"/>
  <c r="E96" i="6"/>
  <c r="F96" i="6"/>
  <c r="D96" i="6"/>
  <c r="E77" i="6"/>
  <c r="F77" i="6"/>
  <c r="D77" i="6"/>
  <c r="E3" i="6"/>
  <c r="F3" i="6"/>
  <c r="D3" i="6"/>
  <c r="E19" i="6"/>
  <c r="F19" i="6"/>
  <c r="D19" i="6"/>
  <c r="F47" i="16"/>
  <c r="F30" i="16"/>
  <c r="E74" i="6"/>
  <c r="F74" i="6"/>
  <c r="D74" i="6"/>
  <c r="E63" i="6"/>
  <c r="F63" i="6"/>
  <c r="D63" i="6"/>
  <c r="F4" i="6"/>
  <c r="D4" i="6"/>
  <c r="E24" i="6"/>
  <c r="F24" i="6"/>
  <c r="D24" i="6"/>
  <c r="E20" i="6"/>
  <c r="F20" i="6"/>
  <c r="D20" i="6"/>
  <c r="E17" i="6"/>
  <c r="F17" i="6"/>
  <c r="D17" i="6"/>
  <c r="E23" i="6"/>
  <c r="F23" i="6"/>
  <c r="D23" i="6"/>
  <c r="E16" i="6"/>
  <c r="F16" i="6"/>
  <c r="D16" i="6"/>
  <c r="E43" i="6"/>
  <c r="F43" i="6"/>
  <c r="D43" i="6"/>
  <c r="E98" i="6"/>
  <c r="F98" i="6"/>
  <c r="D98" i="6"/>
  <c r="E87" i="6"/>
  <c r="F87" i="6"/>
  <c r="D87" i="6"/>
  <c r="E46" i="6"/>
  <c r="F46" i="6"/>
  <c r="D46" i="6"/>
  <c r="F37" i="6"/>
  <c r="D37" i="6"/>
  <c r="E12" i="6"/>
  <c r="F12" i="6"/>
  <c r="D12" i="6"/>
  <c r="E78" i="6"/>
  <c r="F78" i="6"/>
  <c r="D78" i="6"/>
  <c r="E80" i="6"/>
  <c r="F80" i="6"/>
  <c r="D80" i="6"/>
  <c r="E61" i="6"/>
  <c r="F61" i="6"/>
  <c r="D61" i="6"/>
  <c r="E6" i="6"/>
  <c r="F6" i="6"/>
  <c r="D6" i="6"/>
  <c r="F37" i="16"/>
  <c r="E58" i="6"/>
  <c r="F58" i="6"/>
  <c r="D58" i="6"/>
  <c r="E47" i="6"/>
  <c r="F47" i="6"/>
  <c r="D47" i="6"/>
  <c r="F53" i="6"/>
  <c r="D53" i="6"/>
  <c r="G4" i="15"/>
  <c r="G5" i="15"/>
  <c r="G6" i="15"/>
  <c r="G18" i="15"/>
  <c r="G16" i="15"/>
  <c r="G7" i="15"/>
  <c r="G8" i="15"/>
  <c r="G2" i="15"/>
  <c r="G3" i="15"/>
  <c r="G10" i="15"/>
  <c r="G11" i="15"/>
  <c r="G17" i="15"/>
  <c r="G12" i="15"/>
  <c r="G13" i="15"/>
  <c r="G19" i="15"/>
  <c r="G14" i="15"/>
  <c r="G15" i="15"/>
  <c r="G9" i="15"/>
</calcChain>
</file>

<file path=xl/sharedStrings.xml><?xml version="1.0" encoding="utf-8"?>
<sst xmlns="http://schemas.openxmlformats.org/spreadsheetml/2006/main" count="2944" uniqueCount="2710">
  <si>
    <t>GC</t>
  </si>
  <si>
    <t>EM</t>
  </si>
  <si>
    <t>CW</t>
  </si>
  <si>
    <t>B6</t>
  </si>
  <si>
    <t>GB</t>
  </si>
  <si>
    <t>EL</t>
  </si>
  <si>
    <t>CV</t>
  </si>
  <si>
    <t>B5</t>
  </si>
  <si>
    <t>GA</t>
  </si>
  <si>
    <t>EK</t>
  </si>
  <si>
    <t>CU</t>
  </si>
  <si>
    <t>B4</t>
  </si>
  <si>
    <t>Gz</t>
  </si>
  <si>
    <t>EJ</t>
  </si>
  <si>
    <t>CT</t>
  </si>
  <si>
    <t>B3</t>
  </si>
  <si>
    <t>Gy</t>
  </si>
  <si>
    <t>EI</t>
  </si>
  <si>
    <t>CS</t>
  </si>
  <si>
    <t>B2</t>
  </si>
  <si>
    <t>Gx</t>
  </si>
  <si>
    <t>EH</t>
  </si>
  <si>
    <t>CR</t>
  </si>
  <si>
    <t>B1</t>
  </si>
  <si>
    <t>Gw</t>
  </si>
  <si>
    <t>EG</t>
  </si>
  <si>
    <t>CQ</t>
  </si>
  <si>
    <t>B0</t>
  </si>
  <si>
    <t>Gv</t>
  </si>
  <si>
    <t>EF</t>
  </si>
  <si>
    <t>CP</t>
  </si>
  <si>
    <t>AZ</t>
  </si>
  <si>
    <t>Gu</t>
  </si>
  <si>
    <t>EE</t>
  </si>
  <si>
    <t>CO</t>
  </si>
  <si>
    <t>AY</t>
  </si>
  <si>
    <t>Gt</t>
  </si>
  <si>
    <t>ED</t>
  </si>
  <si>
    <t>CN</t>
  </si>
  <si>
    <t>AX</t>
  </si>
  <si>
    <t>Gs</t>
  </si>
  <si>
    <t>EC</t>
  </si>
  <si>
    <t>CM</t>
  </si>
  <si>
    <t>AW</t>
  </si>
  <si>
    <t>Gr</t>
  </si>
  <si>
    <t>EB</t>
  </si>
  <si>
    <t>CL</t>
  </si>
  <si>
    <t>AV</t>
  </si>
  <si>
    <t>Gq</t>
  </si>
  <si>
    <t>EA</t>
  </si>
  <si>
    <t>CK</t>
  </si>
  <si>
    <t>AU</t>
  </si>
  <si>
    <t>Gp</t>
  </si>
  <si>
    <t>Ez</t>
  </si>
  <si>
    <t>CJ</t>
  </si>
  <si>
    <t>AT</t>
  </si>
  <si>
    <t>Go</t>
  </si>
  <si>
    <t>Ey</t>
  </si>
  <si>
    <t>CI</t>
  </si>
  <si>
    <t>AS</t>
  </si>
  <si>
    <t>Gn</t>
  </si>
  <si>
    <t>Ex</t>
  </si>
  <si>
    <t>CH</t>
  </si>
  <si>
    <t>AR</t>
  </si>
  <si>
    <t>Gm</t>
  </si>
  <si>
    <t>Ew</t>
  </si>
  <si>
    <t>CG</t>
  </si>
  <si>
    <t>AQ</t>
  </si>
  <si>
    <t>Gl</t>
  </si>
  <si>
    <t>Ev</t>
  </si>
  <si>
    <t>CF</t>
  </si>
  <si>
    <t>AP</t>
  </si>
  <si>
    <t>Gk</t>
  </si>
  <si>
    <t>Eu</t>
  </si>
  <si>
    <t>CE</t>
  </si>
  <si>
    <t>AO</t>
  </si>
  <si>
    <t>Gj</t>
  </si>
  <si>
    <t>Et</t>
  </si>
  <si>
    <t>CD</t>
  </si>
  <si>
    <t>AN</t>
  </si>
  <si>
    <t>Gi</t>
  </si>
  <si>
    <t>Es</t>
  </si>
  <si>
    <t>CC</t>
  </si>
  <si>
    <t>AM</t>
  </si>
  <si>
    <t>Gh</t>
  </si>
  <si>
    <t>Er</t>
  </si>
  <si>
    <t>CB</t>
  </si>
  <si>
    <t>AL</t>
  </si>
  <si>
    <t>Gg</t>
  </si>
  <si>
    <t>Eq</t>
  </si>
  <si>
    <t>CA</t>
  </si>
  <si>
    <t>AK</t>
  </si>
  <si>
    <t>Gf</t>
  </si>
  <si>
    <t>Ep</t>
  </si>
  <si>
    <t>Cz</t>
  </si>
  <si>
    <t>AJ</t>
  </si>
  <si>
    <t>Ge</t>
  </si>
  <si>
    <t>Eo</t>
  </si>
  <si>
    <t>Cy</t>
  </si>
  <si>
    <t>AI</t>
  </si>
  <si>
    <t>Gd</t>
  </si>
  <si>
    <t>En</t>
  </si>
  <si>
    <t>Cx</t>
  </si>
  <si>
    <t>AH</t>
  </si>
  <si>
    <t>Gc</t>
  </si>
  <si>
    <t>Em</t>
  </si>
  <si>
    <t>Cw</t>
  </si>
  <si>
    <t>AG</t>
  </si>
  <si>
    <t>Gb</t>
  </si>
  <si>
    <t>El</t>
  </si>
  <si>
    <t>Cv</t>
  </si>
  <si>
    <t>AF</t>
  </si>
  <si>
    <t>Ga</t>
  </si>
  <si>
    <t>Ek</t>
  </si>
  <si>
    <t>Cu</t>
  </si>
  <si>
    <t>AE</t>
  </si>
  <si>
    <t>G9</t>
  </si>
  <si>
    <t>Ej</t>
  </si>
  <si>
    <t>Ct</t>
  </si>
  <si>
    <t>AD</t>
  </si>
  <si>
    <t>G8</t>
  </si>
  <si>
    <t>Ei</t>
  </si>
  <si>
    <t>Cs</t>
  </si>
  <si>
    <t>AC</t>
  </si>
  <si>
    <t>G7</t>
  </si>
  <si>
    <t>Eh</t>
  </si>
  <si>
    <t>Cr</t>
  </si>
  <si>
    <t>AB</t>
  </si>
  <si>
    <t>G6</t>
  </si>
  <si>
    <t>Eg</t>
  </si>
  <si>
    <t>Cq</t>
  </si>
  <si>
    <t>AA</t>
  </si>
  <si>
    <t>G5</t>
  </si>
  <si>
    <t>Ef</t>
  </si>
  <si>
    <t>Cp</t>
  </si>
  <si>
    <t>Az</t>
  </si>
  <si>
    <t>G4</t>
  </si>
  <si>
    <t>Ee</t>
  </si>
  <si>
    <t>Co</t>
  </si>
  <si>
    <t>Ay</t>
  </si>
  <si>
    <t>G3</t>
  </si>
  <si>
    <t>Ed</t>
  </si>
  <si>
    <t>Cn</t>
  </si>
  <si>
    <t>Ax</t>
  </si>
  <si>
    <t>G2</t>
  </si>
  <si>
    <t>Ec</t>
  </si>
  <si>
    <t>Cm</t>
  </si>
  <si>
    <t>Aw</t>
  </si>
  <si>
    <t>G1</t>
  </si>
  <si>
    <t>Eb</t>
  </si>
  <si>
    <t>Cl</t>
  </si>
  <si>
    <t>Av</t>
  </si>
  <si>
    <t>G0</t>
  </si>
  <si>
    <t>Ea</t>
  </si>
  <si>
    <t>Ck</t>
  </si>
  <si>
    <t>Au</t>
  </si>
  <si>
    <t>FZ</t>
  </si>
  <si>
    <t>E9</t>
  </si>
  <si>
    <t>Cj</t>
  </si>
  <si>
    <t>At</t>
  </si>
  <si>
    <t>FY</t>
  </si>
  <si>
    <t>E8</t>
  </si>
  <si>
    <t>Ci</t>
  </si>
  <si>
    <t>As</t>
  </si>
  <si>
    <t>FX</t>
  </si>
  <si>
    <t>E7</t>
  </si>
  <si>
    <t>Ch</t>
  </si>
  <si>
    <t>Ar</t>
  </si>
  <si>
    <t>FW</t>
  </si>
  <si>
    <t>E6</t>
  </si>
  <si>
    <t>Cg</t>
  </si>
  <si>
    <t>Aq</t>
  </si>
  <si>
    <t>FV</t>
  </si>
  <si>
    <t>E5</t>
  </si>
  <si>
    <t>Cf</t>
  </si>
  <si>
    <t>Ap</t>
  </si>
  <si>
    <t>FU</t>
  </si>
  <si>
    <t>E4</t>
  </si>
  <si>
    <t>Ce</t>
  </si>
  <si>
    <t>Ao</t>
  </si>
  <si>
    <t>FT</t>
  </si>
  <si>
    <t>E3</t>
  </si>
  <si>
    <t>Cd</t>
  </si>
  <si>
    <t>An</t>
  </si>
  <si>
    <t>FS</t>
  </si>
  <si>
    <t>E2</t>
  </si>
  <si>
    <t>Cc</t>
  </si>
  <si>
    <t>Am</t>
  </si>
  <si>
    <t>FR</t>
  </si>
  <si>
    <t>E1</t>
  </si>
  <si>
    <t>Cb</t>
  </si>
  <si>
    <t>Al</t>
  </si>
  <si>
    <t>FQ</t>
  </si>
  <si>
    <t>E0</t>
  </si>
  <si>
    <t>Ca</t>
  </si>
  <si>
    <t>Ak</t>
  </si>
  <si>
    <t>FP</t>
  </si>
  <si>
    <t>DZ</t>
  </si>
  <si>
    <t>C9</t>
  </si>
  <si>
    <t>Aj</t>
  </si>
  <si>
    <t>FO</t>
  </si>
  <si>
    <t>DY</t>
  </si>
  <si>
    <t>C8</t>
  </si>
  <si>
    <t>Ai</t>
  </si>
  <si>
    <t>FN</t>
  </si>
  <si>
    <t>DX</t>
  </si>
  <si>
    <t>C7</t>
  </si>
  <si>
    <t>Ah</t>
  </si>
  <si>
    <t>FM</t>
  </si>
  <si>
    <t>DW</t>
  </si>
  <si>
    <t>C6</t>
  </si>
  <si>
    <t>Ag</t>
  </si>
  <si>
    <t>FL</t>
  </si>
  <si>
    <t>DV</t>
  </si>
  <si>
    <t>C5</t>
  </si>
  <si>
    <t>Af</t>
  </si>
  <si>
    <t>FK</t>
  </si>
  <si>
    <t>DU</t>
  </si>
  <si>
    <t>C4</t>
  </si>
  <si>
    <t>Ae</t>
  </si>
  <si>
    <t>FJ</t>
  </si>
  <si>
    <t>DT</t>
  </si>
  <si>
    <t>C3</t>
  </si>
  <si>
    <t>Ad</t>
  </si>
  <si>
    <t>FI</t>
  </si>
  <si>
    <t>DS</t>
  </si>
  <si>
    <t>C2</t>
  </si>
  <si>
    <t>Ac</t>
  </si>
  <si>
    <t>FH</t>
  </si>
  <si>
    <t>DR</t>
  </si>
  <si>
    <t>C1</t>
  </si>
  <si>
    <t>Ab</t>
  </si>
  <si>
    <t>FG</t>
  </si>
  <si>
    <t>DQ</t>
  </si>
  <si>
    <t>C0</t>
  </si>
  <si>
    <t>Aa</t>
  </si>
  <si>
    <t>FF</t>
  </si>
  <si>
    <t>DP</t>
  </si>
  <si>
    <t>BZ</t>
  </si>
  <si>
    <t>A9</t>
  </si>
  <si>
    <t>FE</t>
  </si>
  <si>
    <t>DO</t>
  </si>
  <si>
    <t>BY</t>
  </si>
  <si>
    <t>A8</t>
  </si>
  <si>
    <t>FD</t>
  </si>
  <si>
    <t>DN</t>
  </si>
  <si>
    <t>BX</t>
  </si>
  <si>
    <t>A7</t>
  </si>
  <si>
    <t>FC</t>
  </si>
  <si>
    <t>DM</t>
  </si>
  <si>
    <t>BW</t>
  </si>
  <si>
    <t>A6</t>
  </si>
  <si>
    <t>FB</t>
  </si>
  <si>
    <t>DL</t>
  </si>
  <si>
    <t>BV</t>
  </si>
  <si>
    <t>A5</t>
  </si>
  <si>
    <t>FA</t>
  </si>
  <si>
    <t>DK</t>
  </si>
  <si>
    <t>BU</t>
  </si>
  <si>
    <t>A4</t>
  </si>
  <si>
    <t>Fz</t>
  </si>
  <si>
    <t>DJ</t>
  </si>
  <si>
    <t>BT</t>
  </si>
  <si>
    <t>A3</t>
  </si>
  <si>
    <t>Fy</t>
  </si>
  <si>
    <t>DI</t>
  </si>
  <si>
    <t>BS</t>
  </si>
  <si>
    <t>A2</t>
  </si>
  <si>
    <t>Fx</t>
  </si>
  <si>
    <t>DH</t>
  </si>
  <si>
    <t>BR</t>
  </si>
  <si>
    <t>A1</t>
  </si>
  <si>
    <t>Fw</t>
  </si>
  <si>
    <t>DG</t>
  </si>
  <si>
    <t>BQ</t>
  </si>
  <si>
    <t>A0</t>
  </si>
  <si>
    <t>Fv</t>
  </si>
  <si>
    <t>DF</t>
  </si>
  <si>
    <t>BP</t>
  </si>
  <si>
    <t>zZ</t>
  </si>
  <si>
    <t>Fu</t>
  </si>
  <si>
    <t>DE</t>
  </si>
  <si>
    <t>BO</t>
  </si>
  <si>
    <t>zY</t>
  </si>
  <si>
    <t>Ft</t>
  </si>
  <si>
    <t>DD</t>
  </si>
  <si>
    <t>BN</t>
  </si>
  <si>
    <t>zX</t>
  </si>
  <si>
    <t>Fs</t>
  </si>
  <si>
    <t>DC</t>
  </si>
  <si>
    <t>BM</t>
  </si>
  <si>
    <t>zW</t>
  </si>
  <si>
    <t>Fr</t>
  </si>
  <si>
    <t>DB</t>
  </si>
  <si>
    <t>BL</t>
  </si>
  <si>
    <t>zV</t>
  </si>
  <si>
    <t>Fp</t>
  </si>
  <si>
    <t>Dz</t>
  </si>
  <si>
    <t>BJ</t>
  </si>
  <si>
    <t>zT</t>
  </si>
  <si>
    <t>Fo</t>
  </si>
  <si>
    <t>Dy</t>
  </si>
  <si>
    <t>BI</t>
  </si>
  <si>
    <t>zS</t>
  </si>
  <si>
    <t>Fn</t>
  </si>
  <si>
    <t>Dx</t>
  </si>
  <si>
    <t>BH</t>
  </si>
  <si>
    <t>zR</t>
  </si>
  <si>
    <t>Fm</t>
  </si>
  <si>
    <t>Dw</t>
  </si>
  <si>
    <t>BG</t>
  </si>
  <si>
    <t>zQ</t>
  </si>
  <si>
    <t>Fl</t>
  </si>
  <si>
    <t>Dv</t>
  </si>
  <si>
    <t>BF</t>
  </si>
  <si>
    <t>zP</t>
  </si>
  <si>
    <t>Fk</t>
  </si>
  <si>
    <t>Du</t>
  </si>
  <si>
    <t>BE</t>
  </si>
  <si>
    <t>zO</t>
  </si>
  <si>
    <t>Fj</t>
  </si>
  <si>
    <t>Dt</t>
  </si>
  <si>
    <t>BD</t>
  </si>
  <si>
    <t>zN</t>
  </si>
  <si>
    <t>Fi</t>
  </si>
  <si>
    <t>Ds</t>
  </si>
  <si>
    <t>BC</t>
  </si>
  <si>
    <t>zM</t>
  </si>
  <si>
    <t>Fh</t>
  </si>
  <si>
    <t>Dr</t>
  </si>
  <si>
    <t>BB</t>
  </si>
  <si>
    <t>zL</t>
  </si>
  <si>
    <t>Fg</t>
  </si>
  <si>
    <t>Dq</t>
  </si>
  <si>
    <t>BA</t>
  </si>
  <si>
    <t>zK</t>
  </si>
  <si>
    <t>Ff</t>
  </si>
  <si>
    <t>Dp</t>
  </si>
  <si>
    <t>Bz</t>
  </si>
  <si>
    <t>zJ</t>
  </si>
  <si>
    <t>Fe</t>
  </si>
  <si>
    <t>Do</t>
  </si>
  <si>
    <t>By</t>
  </si>
  <si>
    <t>zI</t>
  </si>
  <si>
    <t>Fd</t>
  </si>
  <si>
    <t>Dn</t>
  </si>
  <si>
    <t>Bx</t>
  </si>
  <si>
    <t>zH</t>
  </si>
  <si>
    <t>Fc</t>
  </si>
  <si>
    <t>Dm</t>
  </si>
  <si>
    <t>Bw</t>
  </si>
  <si>
    <t>zG</t>
  </si>
  <si>
    <t>Fb</t>
  </si>
  <si>
    <t>Dl</t>
  </si>
  <si>
    <t>Bv</t>
  </si>
  <si>
    <t>zF</t>
  </si>
  <si>
    <t>Fa</t>
  </si>
  <si>
    <t>Dk</t>
  </si>
  <si>
    <t>Bu</t>
  </si>
  <si>
    <t>zE</t>
  </si>
  <si>
    <t>F9</t>
  </si>
  <si>
    <t>Dj</t>
  </si>
  <si>
    <t>Bt</t>
  </si>
  <si>
    <t>zD</t>
  </si>
  <si>
    <t>F8</t>
  </si>
  <si>
    <t>Di</t>
  </si>
  <si>
    <t>Bs</t>
  </si>
  <si>
    <t>zC</t>
  </si>
  <si>
    <t>F7</t>
  </si>
  <si>
    <t>Dh</t>
  </si>
  <si>
    <t>Br</t>
  </si>
  <si>
    <t>zB</t>
  </si>
  <si>
    <t>F6</t>
  </si>
  <si>
    <t>Dg</t>
  </si>
  <si>
    <t>Bq</t>
  </si>
  <si>
    <t>zA</t>
  </si>
  <si>
    <t>F5</t>
  </si>
  <si>
    <t>Df</t>
  </si>
  <si>
    <t>Bp</t>
  </si>
  <si>
    <t>zz</t>
  </si>
  <si>
    <t>F4</t>
  </si>
  <si>
    <t>De</t>
  </si>
  <si>
    <t>Bo</t>
  </si>
  <si>
    <t>zy</t>
  </si>
  <si>
    <t>F3</t>
  </si>
  <si>
    <t>Dd</t>
  </si>
  <si>
    <t>Bn</t>
  </si>
  <si>
    <t>zx</t>
  </si>
  <si>
    <t>F2</t>
  </si>
  <si>
    <t>Dc</t>
  </si>
  <si>
    <t>Bm</t>
  </si>
  <si>
    <t>zw</t>
  </si>
  <si>
    <t>F1</t>
  </si>
  <si>
    <t>Db</t>
  </si>
  <si>
    <t>Bl</t>
  </si>
  <si>
    <t>zv</t>
  </si>
  <si>
    <t>F0</t>
  </si>
  <si>
    <t>Da</t>
  </si>
  <si>
    <t>Bk</t>
  </si>
  <si>
    <t>zu</t>
  </si>
  <si>
    <t>EZ</t>
  </si>
  <si>
    <t>D9</t>
  </si>
  <si>
    <t>Bj</t>
  </si>
  <si>
    <t>zt</t>
  </si>
  <si>
    <t>EY</t>
  </si>
  <si>
    <t>D8</t>
  </si>
  <si>
    <t>Bi</t>
  </si>
  <si>
    <t>zs</t>
  </si>
  <si>
    <t>EX</t>
  </si>
  <si>
    <t>D7</t>
  </si>
  <si>
    <t>Bh</t>
  </si>
  <si>
    <t>zr</t>
  </si>
  <si>
    <t>EW</t>
  </si>
  <si>
    <t>D6</t>
  </si>
  <si>
    <t>Bg</t>
  </si>
  <si>
    <t>zq</t>
  </si>
  <si>
    <t>EV</t>
  </si>
  <si>
    <t>D5</t>
  </si>
  <si>
    <t>Bf</t>
  </si>
  <si>
    <t>zp</t>
  </si>
  <si>
    <t>EU</t>
  </si>
  <si>
    <t>D4</t>
  </si>
  <si>
    <t>Be</t>
  </si>
  <si>
    <t>zo</t>
  </si>
  <si>
    <t>ET</t>
  </si>
  <si>
    <t>D3</t>
  </si>
  <si>
    <t>Bd</t>
  </si>
  <si>
    <t>zn</t>
  </si>
  <si>
    <t>ES</t>
  </si>
  <si>
    <t>D2</t>
  </si>
  <si>
    <t>Bc</t>
  </si>
  <si>
    <t>zm</t>
  </si>
  <si>
    <t>ER</t>
  </si>
  <si>
    <t>D1</t>
  </si>
  <si>
    <t>Bb</t>
  </si>
  <si>
    <t>zl</t>
  </si>
  <si>
    <t>EQ</t>
  </si>
  <si>
    <t>D0</t>
  </si>
  <si>
    <t>Ba</t>
  </si>
  <si>
    <t>zk</t>
  </si>
  <si>
    <t>EP</t>
  </si>
  <si>
    <t>CZ</t>
  </si>
  <si>
    <t>B9</t>
  </si>
  <si>
    <t>zj</t>
  </si>
  <si>
    <t>EO</t>
  </si>
  <si>
    <t>CY</t>
  </si>
  <si>
    <t>B8</t>
  </si>
  <si>
    <t>zi</t>
  </si>
  <si>
    <t>EN</t>
  </si>
  <si>
    <t>CX</t>
  </si>
  <si>
    <t>B7</t>
  </si>
  <si>
    <t>zh</t>
  </si>
  <si>
    <t>Pellets</t>
  </si>
  <si>
    <t>Is</t>
  </si>
  <si>
    <t>Ir</t>
  </si>
  <si>
    <t>Iq</t>
  </si>
  <si>
    <t>Ip</t>
  </si>
  <si>
    <t>Io</t>
  </si>
  <si>
    <t>In</t>
  </si>
  <si>
    <t>Im</t>
  </si>
  <si>
    <t>Il</t>
  </si>
  <si>
    <t>Ik</t>
  </si>
  <si>
    <t>Ij</t>
  </si>
  <si>
    <t>Ii</t>
  </si>
  <si>
    <t>Ih</t>
  </si>
  <si>
    <t>Ig</t>
  </si>
  <si>
    <t>If</t>
  </si>
  <si>
    <t>Ie</t>
  </si>
  <si>
    <t>Id</t>
  </si>
  <si>
    <t>Ic</t>
  </si>
  <si>
    <t>Ib</t>
  </si>
  <si>
    <t>Ia</t>
  </si>
  <si>
    <t>I9</t>
  </si>
  <si>
    <t>I8</t>
  </si>
  <si>
    <t>I7</t>
  </si>
  <si>
    <t>I6</t>
  </si>
  <si>
    <t>I5</t>
  </si>
  <si>
    <t>I4</t>
  </si>
  <si>
    <t>I3</t>
  </si>
  <si>
    <t>I2</t>
  </si>
  <si>
    <t>I1</t>
  </si>
  <si>
    <t>I0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</si>
  <si>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</si>
  <si>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</si>
  <si>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</si>
  <si>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</si>
  <si>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</si>
  <si>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</si>
  <si>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</si>
  <si>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</si>
  <si>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</si>
  <si>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</si>
  <si>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</si>
  <si>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</si>
  <si>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</si>
  <si>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</si>
  <si>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</si>
  <si>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</si>
  <si>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</si>
  <si>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</si>
  <si>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</si>
  <si>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HG</t>
  </si>
  <si>
    <t>HF</t>
  </si>
  <si>
    <t>HE</t>
  </si>
  <si>
    <t>HD</t>
  </si>
  <si>
    <t>HC</t>
  </si>
  <si>
    <t>HB</t>
  </si>
  <si>
    <t>HA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</si>
  <si>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</si>
  <si>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</si>
  <si>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</si>
  <si>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</si>
  <si>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</si>
  <si>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</si>
  <si>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</si>
  <si>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</si>
  <si>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</si>
  <si>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</si>
  <si>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</si>
  <si>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</si>
  <si>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</si>
  <si>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</si>
  <si>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</si>
  <si>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</si>
  <si>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</si>
  <si>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</si>
  <si>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</si>
  <si>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Hf</t>
  </si>
  <si>
    <t>He</t>
  </si>
  <si>
    <t>Hd</t>
  </si>
  <si>
    <t>Hc</t>
  </si>
  <si>
    <t>Hb</t>
  </si>
  <si>
    <t>Ha</t>
  </si>
  <si>
    <t>H9</t>
  </si>
  <si>
    <t>H8</t>
  </si>
  <si>
    <t>H7</t>
  </si>
  <si>
    <t>H6</t>
  </si>
  <si>
    <t>H5</t>
  </si>
  <si>
    <t>H4</t>
  </si>
  <si>
    <t>H3</t>
  </si>
  <si>
    <t>H2</t>
  </si>
  <si>
    <t>H1</t>
  </si>
  <si>
    <t>H0</t>
  </si>
  <si>
    <t>GZ</t>
  </si>
  <si>
    <t>GY</t>
  </si>
  <si>
    <t>GX</t>
  </si>
  <si>
    <t>GW</t>
  </si>
  <si>
    <t>GV</t>
  </si>
  <si>
    <t>GU</t>
  </si>
  <si>
    <t>GT</t>
  </si>
  <si>
    <t>GS</t>
  </si>
  <si>
    <t>GR</t>
  </si>
  <si>
    <t>GQ</t>
  </si>
  <si>
    <t>GP</t>
  </si>
  <si>
    <t>GO</t>
  </si>
  <si>
    <t>GN</t>
  </si>
  <si>
    <t>GM</t>
  </si>
  <si>
    <t>GL</t>
  </si>
  <si>
    <t>GK</t>
  </si>
  <si>
    <t>GJ</t>
  </si>
  <si>
    <t>GI</t>
  </si>
  <si>
    <t>GH</t>
  </si>
  <si>
    <t>GG</t>
  </si>
  <si>
    <t>GF</t>
  </si>
  <si>
    <t>GE</t>
  </si>
  <si>
    <t>GD</t>
  </si>
  <si>
    <t>Source</t>
  </si>
  <si>
    <t>5l</t>
  </si>
  <si>
    <t>5k</t>
  </si>
  <si>
    <t>5i</t>
  </si>
  <si>
    <t>5h</t>
  </si>
  <si>
    <t>5g</t>
  </si>
  <si>
    <t>5c</t>
  </si>
  <si>
    <t>5A</t>
  </si>
  <si>
    <t>5v</t>
  </si>
  <si>
    <t>5z</t>
  </si>
  <si>
    <t>5u</t>
  </si>
  <si>
    <t>5y</t>
  </si>
  <si>
    <t>5t</t>
  </si>
  <si>
    <t>5D</t>
  </si>
  <si>
    <t>5C</t>
  </si>
  <si>
    <t>5B</t>
  </si>
  <si>
    <t>5H</t>
  </si>
  <si>
    <t>5p</t>
  </si>
  <si>
    <t>5G</t>
  </si>
  <si>
    <t>5o</t>
  </si>
  <si>
    <t>5F</t>
  </si>
  <si>
    <t>5n</t>
  </si>
  <si>
    <t>Crafting Duration (sec)</t>
  </si>
  <si>
    <t>Crafting Pellets</t>
  </si>
  <si>
    <t>Mold</t>
  </si>
  <si>
    <t>SubBlock</t>
  </si>
  <si>
    <t>Length</t>
  </si>
  <si>
    <t>Width</t>
  </si>
  <si>
    <t>Polymer</t>
  </si>
  <si>
    <t>Item Game ID</t>
  </si>
  <si>
    <t>Block Game ID</t>
  </si>
  <si>
    <t>M8</t>
  </si>
  <si>
    <t>Ki</t>
  </si>
  <si>
    <t>M7</t>
  </si>
  <si>
    <t>Kh</t>
  </si>
  <si>
    <t>M6</t>
  </si>
  <si>
    <t>Kg</t>
  </si>
  <si>
    <t>M5</t>
  </si>
  <si>
    <t>Kf</t>
  </si>
  <si>
    <t>M4</t>
  </si>
  <si>
    <t>Ke</t>
  </si>
  <si>
    <t>M3</t>
  </si>
  <si>
    <t>Kd</t>
  </si>
  <si>
    <t>M2</t>
  </si>
  <si>
    <t>Kc</t>
  </si>
  <si>
    <t>M1</t>
  </si>
  <si>
    <t>Kb</t>
  </si>
  <si>
    <t>M0</t>
  </si>
  <si>
    <t>Ka</t>
  </si>
  <si>
    <t>LZ</t>
  </si>
  <si>
    <t>K9</t>
  </si>
  <si>
    <t>LY</t>
  </si>
  <si>
    <t>K8</t>
  </si>
  <si>
    <t>LX</t>
  </si>
  <si>
    <t>K7</t>
  </si>
  <si>
    <t>LW</t>
  </si>
  <si>
    <t>K6</t>
  </si>
  <si>
    <t>LV</t>
  </si>
  <si>
    <t>K5</t>
  </si>
  <si>
    <t>LU</t>
  </si>
  <si>
    <t>K4</t>
  </si>
  <si>
    <t>LT</t>
  </si>
  <si>
    <t>K3</t>
  </si>
  <si>
    <t>LS</t>
  </si>
  <si>
    <t>K2</t>
  </si>
  <si>
    <t>LR</t>
  </si>
  <si>
    <t>K1</t>
  </si>
  <si>
    <t>LQ</t>
  </si>
  <si>
    <t>K0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</si>
  <si>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</si>
  <si>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</si>
  <si>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</si>
  <si>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</si>
  <si>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</si>
  <si>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</si>
  <si>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</si>
  <si>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</si>
  <si>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</si>
  <si>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</si>
  <si>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</si>
  <si>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</si>
  <si>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</si>
  <si>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</si>
  <si>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</si>
  <si>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</si>
  <si>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</si>
  <si>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</si>
  <si>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</si>
  <si>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</si>
  <si>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</si>
  <si>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</si>
  <si>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</si>
  <si>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</si>
  <si>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</si>
  <si>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</si>
  <si>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</si>
  <si>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</si>
  <si>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</si>
  <si>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</si>
  <si>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</si>
  <si>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</si>
  <si>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Lz</t>
  </si>
  <si>
    <t>JJ</t>
  </si>
  <si>
    <t>Ly</t>
  </si>
  <si>
    <t>JI</t>
  </si>
  <si>
    <t>Lx</t>
  </si>
  <si>
    <t>JH</t>
  </si>
  <si>
    <t>Lw</t>
  </si>
  <si>
    <t>JG</t>
  </si>
  <si>
    <t>Lv</t>
  </si>
  <si>
    <t>JF</t>
  </si>
  <si>
    <t>Lu</t>
  </si>
  <si>
    <t>JE</t>
  </si>
  <si>
    <t>Lt</t>
  </si>
  <si>
    <t>JD</t>
  </si>
  <si>
    <t>Ls</t>
  </si>
  <si>
    <t>JC</t>
  </si>
  <si>
    <t>Lr</t>
  </si>
  <si>
    <t>JB</t>
  </si>
  <si>
    <t>Lq</t>
  </si>
  <si>
    <t>JA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</si>
  <si>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</si>
  <si>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</si>
  <si>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</si>
  <si>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</si>
  <si>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</si>
  <si>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</si>
  <si>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</si>
  <si>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</si>
  <si>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</si>
  <si>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</si>
  <si>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</si>
  <si>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</si>
  <si>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</si>
  <si>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</si>
  <si>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</si>
  <si>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</si>
  <si>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</si>
  <si>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</si>
  <si>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</si>
  <si>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</si>
  <si>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</si>
  <si>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</si>
  <si>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</si>
  <si>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</si>
  <si>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</si>
  <si>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</si>
  <si>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</si>
  <si>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</si>
  <si>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</si>
  <si>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</si>
  <si>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</si>
  <si>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</si>
  <si>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L9</t>
  </si>
  <si>
    <t>Jj</t>
  </si>
  <si>
    <t>L8</t>
  </si>
  <si>
    <t>Ji</t>
  </si>
  <si>
    <t>L7</t>
  </si>
  <si>
    <t>Jh</t>
  </si>
  <si>
    <t>L6</t>
  </si>
  <si>
    <t>Jg</t>
  </si>
  <si>
    <t>L5</t>
  </si>
  <si>
    <t>Jf</t>
  </si>
  <si>
    <t>L4</t>
  </si>
  <si>
    <t>Je</t>
  </si>
  <si>
    <t>L3</t>
  </si>
  <si>
    <t>Jd</t>
  </si>
  <si>
    <t>L2</t>
  </si>
  <si>
    <t>Jc</t>
  </si>
  <si>
    <t>L1</t>
  </si>
  <si>
    <t>Jb</t>
  </si>
  <si>
    <t>L0</t>
  </si>
  <si>
    <t>Ja</t>
  </si>
  <si>
    <t>KZ</t>
  </si>
  <si>
    <t>J9</t>
  </si>
  <si>
    <t>KY</t>
  </si>
  <si>
    <t>J8</t>
  </si>
  <si>
    <t>KX</t>
  </si>
  <si>
    <t>J7</t>
  </si>
  <si>
    <t>KV</t>
  </si>
  <si>
    <t>J5</t>
  </si>
  <si>
    <t>KU</t>
  </si>
  <si>
    <t>J4</t>
  </si>
  <si>
    <t>KT</t>
  </si>
  <si>
    <t>J3</t>
  </si>
  <si>
    <t>KS</t>
  </si>
  <si>
    <t>J2</t>
  </si>
  <si>
    <t>KR</t>
  </si>
  <si>
    <t>J1</t>
  </si>
  <si>
    <t>KQ</t>
  </si>
  <si>
    <t>J0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</si>
  <si>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</si>
  <si>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</si>
  <si>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</si>
  <si>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</si>
  <si>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</si>
  <si>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</si>
  <si>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</si>
  <si>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</si>
  <si>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</si>
  <si>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</si>
  <si>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</si>
  <si>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</si>
  <si>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</si>
  <si>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</si>
  <si>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KI</t>
  </si>
  <si>
    <t>IS</t>
  </si>
  <si>
    <t>KH</t>
  </si>
  <si>
    <t>IR</t>
  </si>
  <si>
    <t>KG</t>
  </si>
  <si>
    <t>IQ</t>
  </si>
  <si>
    <t>KF</t>
  </si>
  <si>
    <t>IP</t>
  </si>
  <si>
    <t>KE</t>
  </si>
  <si>
    <t>IO</t>
  </si>
  <si>
    <t>KD</t>
  </si>
  <si>
    <t>IN</t>
  </si>
  <si>
    <t>KC</t>
  </si>
  <si>
    <t>IM</t>
  </si>
  <si>
    <t>KB</t>
  </si>
  <si>
    <t>IL</t>
  </si>
  <si>
    <t>KA</t>
  </si>
  <si>
    <t>IK</t>
  </si>
  <si>
    <t>Kz</t>
  </si>
  <si>
    <t>IJ</t>
  </si>
  <si>
    <t>Ky</t>
  </si>
  <si>
    <t>II</t>
  </si>
  <si>
    <t>Kx</t>
  </si>
  <si>
    <t>IH</t>
  </si>
  <si>
    <t>Kw</t>
  </si>
  <si>
    <t>IG</t>
  </si>
  <si>
    <t>Kv</t>
  </si>
  <si>
    <t>IF</t>
  </si>
  <si>
    <t>Ku</t>
  </si>
  <si>
    <t>IE</t>
  </si>
  <si>
    <t>Kt</t>
  </si>
  <si>
    <t>ID</t>
  </si>
  <si>
    <t>Ks</t>
  </si>
  <si>
    <t>IC</t>
  </si>
  <si>
    <t>Kr</t>
  </si>
  <si>
    <t>IB</t>
  </si>
  <si>
    <t>Kq</t>
  </si>
  <si>
    <t>IA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</si>
  <si>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</si>
  <si>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</si>
  <si>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</si>
  <si>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</si>
  <si>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</si>
  <si>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</si>
  <si>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</si>
  <si>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</si>
  <si>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</si>
  <si>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</si>
  <si>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</si>
  <si>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</si>
  <si>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</si>
  <si>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</si>
  <si>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Bounce Height</t>
  </si>
  <si>
    <t>Block</t>
  </si>
  <si>
    <t>Tu</t>
  </si>
  <si>
    <t>RE</t>
  </si>
  <si>
    <t>PO</t>
  </si>
  <si>
    <t>NY</t>
  </si>
  <si>
    <t>Tt</t>
  </si>
  <si>
    <t>RD</t>
  </si>
  <si>
    <t>PN</t>
  </si>
  <si>
    <t>NX</t>
  </si>
  <si>
    <t>Ts</t>
  </si>
  <si>
    <t>RC</t>
  </si>
  <si>
    <t>PM</t>
  </si>
  <si>
    <t>NW</t>
  </si>
  <si>
    <t>Tr</t>
  </si>
  <si>
    <t>RB</t>
  </si>
  <si>
    <t>PL</t>
  </si>
  <si>
    <t>NV</t>
  </si>
  <si>
    <t>Tq</t>
  </si>
  <si>
    <t>RA</t>
  </si>
  <si>
    <t>PK</t>
  </si>
  <si>
    <t>NU</t>
  </si>
  <si>
    <t>Tp</t>
  </si>
  <si>
    <t>Rz</t>
  </si>
  <si>
    <t>PJ</t>
  </si>
  <si>
    <t>NT</t>
  </si>
  <si>
    <t>To</t>
  </si>
  <si>
    <t>Ry</t>
  </si>
  <si>
    <t>PI</t>
  </si>
  <si>
    <t>NS</t>
  </si>
  <si>
    <t>Tn</t>
  </si>
  <si>
    <t>Rx</t>
  </si>
  <si>
    <t>PH</t>
  </si>
  <si>
    <t>NR</t>
  </si>
  <si>
    <t>Tm</t>
  </si>
  <si>
    <t>Rw</t>
  </si>
  <si>
    <t>PG</t>
  </si>
  <si>
    <t>NQ</t>
  </si>
  <si>
    <t>Tl</t>
  </si>
  <si>
    <t>Rv</t>
  </si>
  <si>
    <t>PF</t>
  </si>
  <si>
    <t>NP</t>
  </si>
  <si>
    <t>Tk</t>
  </si>
  <si>
    <t>Ru</t>
  </si>
  <si>
    <t>PE</t>
  </si>
  <si>
    <t>NO</t>
  </si>
  <si>
    <t>Tj</t>
  </si>
  <si>
    <t>Rt</t>
  </si>
  <si>
    <t>PD</t>
  </si>
  <si>
    <t>NN</t>
  </si>
  <si>
    <t>Ti</t>
  </si>
  <si>
    <t>Rs</t>
  </si>
  <si>
    <t>PC</t>
  </si>
  <si>
    <t>NM</t>
  </si>
  <si>
    <t>Th</t>
  </si>
  <si>
    <t>Rr</t>
  </si>
  <si>
    <t>PB</t>
  </si>
  <si>
    <t>NL</t>
  </si>
  <si>
    <t>Tg</t>
  </si>
  <si>
    <t>Rq</t>
  </si>
  <si>
    <t>PA</t>
  </si>
  <si>
    <t>NK</t>
  </si>
  <si>
    <t>Tf</t>
  </si>
  <si>
    <t>Rp</t>
  </si>
  <si>
    <t>Pz</t>
  </si>
  <si>
    <t>NJ</t>
  </si>
  <si>
    <t>Te</t>
  </si>
  <si>
    <t>Ro</t>
  </si>
  <si>
    <t>Py</t>
  </si>
  <si>
    <t>NI</t>
  </si>
  <si>
    <t>Td</t>
  </si>
  <si>
    <t>Rn</t>
  </si>
  <si>
    <t>Px</t>
  </si>
  <si>
    <t>NH</t>
  </si>
  <si>
    <t>Tc</t>
  </si>
  <si>
    <t>Rm</t>
  </si>
  <si>
    <t>Pw</t>
  </si>
  <si>
    <t>NG</t>
  </si>
  <si>
    <t>Tb</t>
  </si>
  <si>
    <t>Rl</t>
  </si>
  <si>
    <t>Pv</t>
  </si>
  <si>
    <t>NF</t>
  </si>
  <si>
    <t>Ta</t>
  </si>
  <si>
    <t>Rk</t>
  </si>
  <si>
    <t>Pu</t>
  </si>
  <si>
    <t>NE</t>
  </si>
  <si>
    <t>T9</t>
  </si>
  <si>
    <t>Rj</t>
  </si>
  <si>
    <t>Pt</t>
  </si>
  <si>
    <t>ND</t>
  </si>
  <si>
    <t>T8</t>
  </si>
  <si>
    <t>Ri</t>
  </si>
  <si>
    <t>Ps</t>
  </si>
  <si>
    <t>NC</t>
  </si>
  <si>
    <t>T7</t>
  </si>
  <si>
    <t>Rh</t>
  </si>
  <si>
    <t>Pr</t>
  </si>
  <si>
    <t>NB</t>
  </si>
  <si>
    <t>T6</t>
  </si>
  <si>
    <t>Rg</t>
  </si>
  <si>
    <t>Pq</t>
  </si>
  <si>
    <t>NA</t>
  </si>
  <si>
    <t>T5</t>
  </si>
  <si>
    <t>Rf</t>
  </si>
  <si>
    <t>Pp</t>
  </si>
  <si>
    <t>Nz</t>
  </si>
  <si>
    <t>T4</t>
  </si>
  <si>
    <t>Re</t>
  </si>
  <si>
    <t>Po</t>
  </si>
  <si>
    <t>Ny</t>
  </si>
  <si>
    <t>T3</t>
  </si>
  <si>
    <t>Rd</t>
  </si>
  <si>
    <t>Pn</t>
  </si>
  <si>
    <t>Nx</t>
  </si>
  <si>
    <t>T2</t>
  </si>
  <si>
    <t>Rc</t>
  </si>
  <si>
    <t>Pm</t>
  </si>
  <si>
    <t>Nw</t>
  </si>
  <si>
    <t>T1</t>
  </si>
  <si>
    <t>Rb</t>
  </si>
  <si>
    <t>Pl</t>
  </si>
  <si>
    <t>Nv</t>
  </si>
  <si>
    <t>T0</t>
  </si>
  <si>
    <t>Ra</t>
  </si>
  <si>
    <t>Pk</t>
  </si>
  <si>
    <t>Nu</t>
  </si>
  <si>
    <t>SZ</t>
  </si>
  <si>
    <t>R9</t>
  </si>
  <si>
    <t>Pj</t>
  </si>
  <si>
    <t>Nt</t>
  </si>
  <si>
    <t>SY</t>
  </si>
  <si>
    <t>R8</t>
  </si>
  <si>
    <t>Pi</t>
  </si>
  <si>
    <t>Ns</t>
  </si>
  <si>
    <t>SX</t>
  </si>
  <si>
    <t>R7</t>
  </si>
  <si>
    <t>Ph</t>
  </si>
  <si>
    <t>Nr</t>
  </si>
  <si>
    <t>SW</t>
  </si>
  <si>
    <t>R6</t>
  </si>
  <si>
    <t>Pg</t>
  </si>
  <si>
    <t>Nq</t>
  </si>
  <si>
    <t>SV</t>
  </si>
  <si>
    <t>R5</t>
  </si>
  <si>
    <t>Pf</t>
  </si>
  <si>
    <t>Np</t>
  </si>
  <si>
    <t>SU</t>
  </si>
  <si>
    <t>R4</t>
  </si>
  <si>
    <t>Pe</t>
  </si>
  <si>
    <t>No</t>
  </si>
  <si>
    <t>ST</t>
  </si>
  <si>
    <t>R3</t>
  </si>
  <si>
    <t>Pd</t>
  </si>
  <si>
    <t>Nn</t>
  </si>
  <si>
    <t>SS</t>
  </si>
  <si>
    <t>R2</t>
  </si>
  <si>
    <t>Pc</t>
  </si>
  <si>
    <t>Nm</t>
  </si>
  <si>
    <t>SR</t>
  </si>
  <si>
    <t>R1</t>
  </si>
  <si>
    <t>Pb</t>
  </si>
  <si>
    <t>Nl</t>
  </si>
  <si>
    <t>SQ</t>
  </si>
  <si>
    <t>R0</t>
  </si>
  <si>
    <t>Pa</t>
  </si>
  <si>
    <t>Nk</t>
  </si>
  <si>
    <t>SP</t>
  </si>
  <si>
    <t>QZ</t>
  </si>
  <si>
    <t>P9</t>
  </si>
  <si>
    <t>Nj</t>
  </si>
  <si>
    <t>SO</t>
  </si>
  <si>
    <t>QY</t>
  </si>
  <si>
    <t>P8</t>
  </si>
  <si>
    <t>Ni</t>
  </si>
  <si>
    <t>SN</t>
  </si>
  <si>
    <t>QX</t>
  </si>
  <si>
    <t>P7</t>
  </si>
  <si>
    <t>Nh</t>
  </si>
  <si>
    <t>SM</t>
  </si>
  <si>
    <t>QW</t>
  </si>
  <si>
    <t>P6</t>
  </si>
  <si>
    <t>Ng</t>
  </si>
  <si>
    <t>SL</t>
  </si>
  <si>
    <t>QV</t>
  </si>
  <si>
    <t>P5</t>
  </si>
  <si>
    <t>Nf</t>
  </si>
  <si>
    <t>SK</t>
  </si>
  <si>
    <t>QU</t>
  </si>
  <si>
    <t>P4</t>
  </si>
  <si>
    <t>Ne</t>
  </si>
  <si>
    <t>SJ</t>
  </si>
  <si>
    <t>QT</t>
  </si>
  <si>
    <t>P3</t>
  </si>
  <si>
    <t>Nd</t>
  </si>
  <si>
    <t>SI</t>
  </si>
  <si>
    <t>QS</t>
  </si>
  <si>
    <t>P2</t>
  </si>
  <si>
    <t>Nc</t>
  </si>
  <si>
    <t>SH</t>
  </si>
  <si>
    <t>QR</t>
  </si>
  <si>
    <t>P1</t>
  </si>
  <si>
    <t>Nb</t>
  </si>
  <si>
    <t>SG</t>
  </si>
  <si>
    <t>QQ</t>
  </si>
  <si>
    <t>P0</t>
  </si>
  <si>
    <t>Na</t>
  </si>
  <si>
    <t>SF</t>
  </si>
  <si>
    <t>QP</t>
  </si>
  <si>
    <t>OZ</t>
  </si>
  <si>
    <t>N9</t>
  </si>
  <si>
    <t>SE</t>
  </si>
  <si>
    <t>QO</t>
  </si>
  <si>
    <t>OY</t>
  </si>
  <si>
    <t>N8</t>
  </si>
  <si>
    <t>SD</t>
  </si>
  <si>
    <t>QN</t>
  </si>
  <si>
    <t>OX</t>
  </si>
  <si>
    <t>N7</t>
  </si>
  <si>
    <t>SC</t>
  </si>
  <si>
    <t>QM</t>
  </si>
  <si>
    <t>OW</t>
  </si>
  <si>
    <t>N6</t>
  </si>
  <si>
    <t>SB</t>
  </si>
  <si>
    <t>QL</t>
  </si>
  <si>
    <t>OV</t>
  </si>
  <si>
    <t>N5</t>
  </si>
  <si>
    <t>SA</t>
  </si>
  <si>
    <t>QK</t>
  </si>
  <si>
    <t>OU</t>
  </si>
  <si>
    <t>N4</t>
  </si>
  <si>
    <t>Sz</t>
  </si>
  <si>
    <t>QJ</t>
  </si>
  <si>
    <t>OT</t>
  </si>
  <si>
    <t>N3</t>
  </si>
  <si>
    <t>Sy</t>
  </si>
  <si>
    <t>QI</t>
  </si>
  <si>
    <t>OS</t>
  </si>
  <si>
    <t>N2</t>
  </si>
  <si>
    <t>Sx</t>
  </si>
  <si>
    <t>QH</t>
  </si>
  <si>
    <t>OR</t>
  </si>
  <si>
    <t>N1</t>
  </si>
  <si>
    <t>Sw</t>
  </si>
  <si>
    <t>QG</t>
  </si>
  <si>
    <t>OQ</t>
  </si>
  <si>
    <t>N0</t>
  </si>
  <si>
    <t>Sv</t>
  </si>
  <si>
    <t>QF</t>
  </si>
  <si>
    <t>OP</t>
  </si>
  <si>
    <t>MZ</t>
  </si>
  <si>
    <t>Su</t>
  </si>
  <si>
    <t>QE</t>
  </si>
  <si>
    <t>OO</t>
  </si>
  <si>
    <t>MY</t>
  </si>
  <si>
    <t>St</t>
  </si>
  <si>
    <t>QD</t>
  </si>
  <si>
    <t>ON</t>
  </si>
  <si>
    <t>MX</t>
  </si>
  <si>
    <t>Ss</t>
  </si>
  <si>
    <t>QC</t>
  </si>
  <si>
    <t>OM</t>
  </si>
  <si>
    <t>MW</t>
  </si>
  <si>
    <t>Sr</t>
  </si>
  <si>
    <t>QB</t>
  </si>
  <si>
    <t>OL</t>
  </si>
  <si>
    <t>MV</t>
  </si>
  <si>
    <t>Sq</t>
  </si>
  <si>
    <t>QA</t>
  </si>
  <si>
    <t>OK</t>
  </si>
  <si>
    <t>MU</t>
  </si>
  <si>
    <t>Sp</t>
  </si>
  <si>
    <t>Qz</t>
  </si>
  <si>
    <t>OJ</t>
  </si>
  <si>
    <t>MT</t>
  </si>
  <si>
    <t>So</t>
  </si>
  <si>
    <t>Qy</t>
  </si>
  <si>
    <t>OI</t>
  </si>
  <si>
    <t>MS</t>
  </si>
  <si>
    <t>Sn</t>
  </si>
  <si>
    <t>Qx</t>
  </si>
  <si>
    <t>OH</t>
  </si>
  <si>
    <t>MR</t>
  </si>
  <si>
    <t>Sm</t>
  </si>
  <si>
    <t>Qw</t>
  </si>
  <si>
    <t>OG</t>
  </si>
  <si>
    <t>MQ</t>
  </si>
  <si>
    <t>Sl</t>
  </si>
  <si>
    <t>Qv</t>
  </si>
  <si>
    <t>OF</t>
  </si>
  <si>
    <t>MP</t>
  </si>
  <si>
    <t>Sk</t>
  </si>
  <si>
    <t>Qu</t>
  </si>
  <si>
    <t>OE</t>
  </si>
  <si>
    <t>MO</t>
  </si>
  <si>
    <t>Sj</t>
  </si>
  <si>
    <t>Qt</t>
  </si>
  <si>
    <t>OD</t>
  </si>
  <si>
    <t>MN</t>
  </si>
  <si>
    <t>Sh</t>
  </si>
  <si>
    <t>Qr</t>
  </si>
  <si>
    <t>OB</t>
  </si>
  <si>
    <t>ML</t>
  </si>
  <si>
    <t>Sg</t>
  </si>
  <si>
    <t>Qq</t>
  </si>
  <si>
    <t>OA</t>
  </si>
  <si>
    <t>MK</t>
  </si>
  <si>
    <t>Sf</t>
  </si>
  <si>
    <t>Qp</t>
  </si>
  <si>
    <t>Oz</t>
  </si>
  <si>
    <t>MJ</t>
  </si>
  <si>
    <t>Se</t>
  </si>
  <si>
    <t>Qo</t>
  </si>
  <si>
    <t>Oy</t>
  </si>
  <si>
    <t>MI</t>
  </si>
  <si>
    <t>Sd</t>
  </si>
  <si>
    <t>Qn</t>
  </si>
  <si>
    <t>Ox</t>
  </si>
  <si>
    <t>MH</t>
  </si>
  <si>
    <t>Sc</t>
  </si>
  <si>
    <t>Qm</t>
  </si>
  <si>
    <t>Ow</t>
  </si>
  <si>
    <t>MG</t>
  </si>
  <si>
    <t>Sb</t>
  </si>
  <si>
    <t>Ql</t>
  </si>
  <si>
    <t>Ov</t>
  </si>
  <si>
    <t>MF</t>
  </si>
  <si>
    <t>Sa</t>
  </si>
  <si>
    <t>Qk</t>
  </si>
  <si>
    <t>Ou</t>
  </si>
  <si>
    <t>ME</t>
  </si>
  <si>
    <t>S9</t>
  </si>
  <si>
    <t>Qj</t>
  </si>
  <si>
    <t>Ot</t>
  </si>
  <si>
    <t>MD</t>
  </si>
  <si>
    <t>S8</t>
  </si>
  <si>
    <t>Qi</t>
  </si>
  <si>
    <t>Os</t>
  </si>
  <si>
    <t>MC</t>
  </si>
  <si>
    <t>S7</t>
  </si>
  <si>
    <t>Qh</t>
  </si>
  <si>
    <t>Or</t>
  </si>
  <si>
    <t>MB</t>
  </si>
  <si>
    <t>S6</t>
  </si>
  <si>
    <t>Qg</t>
  </si>
  <si>
    <t>Oq</t>
  </si>
  <si>
    <t>MA</t>
  </si>
  <si>
    <t>S5</t>
  </si>
  <si>
    <t>Qf</t>
  </si>
  <si>
    <t>Op</t>
  </si>
  <si>
    <t>Mz</t>
  </si>
  <si>
    <t>S4</t>
  </si>
  <si>
    <t>Qe</t>
  </si>
  <si>
    <t>Oo</t>
  </si>
  <si>
    <t>My</t>
  </si>
  <si>
    <t>S3</t>
  </si>
  <si>
    <t>Qd</t>
  </si>
  <si>
    <t>On</t>
  </si>
  <si>
    <t>Mx</t>
  </si>
  <si>
    <t>S2</t>
  </si>
  <si>
    <t>Qc</t>
  </si>
  <si>
    <t>Om</t>
  </si>
  <si>
    <t>Mw</t>
  </si>
  <si>
    <t>S1</t>
  </si>
  <si>
    <t>Qb</t>
  </si>
  <si>
    <t>Ol</t>
  </si>
  <si>
    <t>Mv</t>
  </si>
  <si>
    <t>S0</t>
  </si>
  <si>
    <t>Qa</t>
  </si>
  <si>
    <t>Ok</t>
  </si>
  <si>
    <t>Mu</t>
  </si>
  <si>
    <t>RZ</t>
  </si>
  <si>
    <t>Q9</t>
  </si>
  <si>
    <t>Oj</t>
  </si>
  <si>
    <t>Mt</t>
  </si>
  <si>
    <t>RY</t>
  </si>
  <si>
    <t>Q8</t>
  </si>
  <si>
    <t>Oi</t>
  </si>
  <si>
    <t>Ms</t>
  </si>
  <si>
    <t>RX</t>
  </si>
  <si>
    <t>Q7</t>
  </si>
  <si>
    <t>Oh</t>
  </si>
  <si>
    <t>Mr</t>
  </si>
  <si>
    <t>RW</t>
  </si>
  <si>
    <t>Q6</t>
  </si>
  <si>
    <t>Og</t>
  </si>
  <si>
    <t>Mq</t>
  </si>
  <si>
    <t>RV</t>
  </si>
  <si>
    <t>Q5</t>
  </si>
  <si>
    <t>Of</t>
  </si>
  <si>
    <t>Mp</t>
  </si>
  <si>
    <t>RU</t>
  </si>
  <si>
    <t>Q4</t>
  </si>
  <si>
    <t>Oe</t>
  </si>
  <si>
    <t>Mo</t>
  </si>
  <si>
    <t>RT</t>
  </si>
  <si>
    <t>Q3</t>
  </si>
  <si>
    <t>Od</t>
  </si>
  <si>
    <t>Mn</t>
  </si>
  <si>
    <t>RS</t>
  </si>
  <si>
    <t>Q2</t>
  </si>
  <si>
    <t>Oc</t>
  </si>
  <si>
    <t>Mm</t>
  </si>
  <si>
    <t>RR</t>
  </si>
  <si>
    <t>Q1</t>
  </si>
  <si>
    <t>Ob</t>
  </si>
  <si>
    <t>Ml</t>
  </si>
  <si>
    <t>RQ</t>
  </si>
  <si>
    <t>Q0</t>
  </si>
  <si>
    <t>Oa</t>
  </si>
  <si>
    <t>Mk</t>
  </si>
  <si>
    <t>RP</t>
  </si>
  <si>
    <t>PZ</t>
  </si>
  <si>
    <t>O9</t>
  </si>
  <si>
    <t>Mj</t>
  </si>
  <si>
    <t>RO</t>
  </si>
  <si>
    <t>PY</t>
  </si>
  <si>
    <t>O8</t>
  </si>
  <si>
    <t>Mi</t>
  </si>
  <si>
    <t>RN</t>
  </si>
  <si>
    <t>PX</t>
  </si>
  <si>
    <t>O7</t>
  </si>
  <si>
    <t>Mh</t>
  </si>
  <si>
    <t>RM</t>
  </si>
  <si>
    <t>PW</t>
  </si>
  <si>
    <t>O6</t>
  </si>
  <si>
    <t>Mg</t>
  </si>
  <si>
    <t>RL</t>
  </si>
  <si>
    <t>PV</t>
  </si>
  <si>
    <t>O5</t>
  </si>
  <si>
    <t>Mf</t>
  </si>
  <si>
    <t>RK</t>
  </si>
  <si>
    <t>PU</t>
  </si>
  <si>
    <t>O4</t>
  </si>
  <si>
    <t>Me</t>
  </si>
  <si>
    <t>RJ</t>
  </si>
  <si>
    <t>PT</t>
  </si>
  <si>
    <t>O3</t>
  </si>
  <si>
    <t>Md</t>
  </si>
  <si>
    <t>RI</t>
  </si>
  <si>
    <t>PS</t>
  </si>
  <si>
    <t>O2</t>
  </si>
  <si>
    <t>Mc</t>
  </si>
  <si>
    <t>RH</t>
  </si>
  <si>
    <t>PR</t>
  </si>
  <si>
    <t>O1</t>
  </si>
  <si>
    <t>Mb</t>
  </si>
  <si>
    <t>RG</t>
  </si>
  <si>
    <t>PQ</t>
  </si>
  <si>
    <t>O0</t>
  </si>
  <si>
    <t>Ma</t>
  </si>
  <si>
    <t>RF</t>
  </si>
  <si>
    <t>PP</t>
  </si>
  <si>
    <t>NZ</t>
  </si>
  <si>
    <t>M9</t>
  </si>
  <si>
    <t>Slab</t>
  </si>
  <si>
    <t>Xa</t>
  </si>
  <si>
    <t>Vk</t>
  </si>
  <si>
    <t>X9</t>
  </si>
  <si>
    <t>Vj</t>
  </si>
  <si>
    <t>X8</t>
  </si>
  <si>
    <t>Vi</t>
  </si>
  <si>
    <t>X7</t>
  </si>
  <si>
    <t>Vh</t>
  </si>
  <si>
    <t>X6</t>
  </si>
  <si>
    <t>Vg</t>
  </si>
  <si>
    <t>X5</t>
  </si>
  <si>
    <t>Vf</t>
  </si>
  <si>
    <t>X4</t>
  </si>
  <si>
    <t>Ve</t>
  </si>
  <si>
    <t>X3</t>
  </si>
  <si>
    <t>Vd</t>
  </si>
  <si>
    <t>X2</t>
  </si>
  <si>
    <t>Vc</t>
  </si>
  <si>
    <t>X1</t>
  </si>
  <si>
    <t>Vb</t>
  </si>
  <si>
    <t>X0</t>
  </si>
  <si>
    <t>Va</t>
  </si>
  <si>
    <t>WZ</t>
  </si>
  <si>
    <t>V9</t>
  </si>
  <si>
    <t>WY</t>
  </si>
  <si>
    <t>V8</t>
  </si>
  <si>
    <t>WX</t>
  </si>
  <si>
    <t>V7</t>
  </si>
  <si>
    <t>WW</t>
  </si>
  <si>
    <t>V6</t>
  </si>
  <si>
    <t>WV</t>
  </si>
  <si>
    <t>V5</t>
  </si>
  <si>
    <t>WU</t>
  </si>
  <si>
    <t>V4</t>
  </si>
  <si>
    <t>WT</t>
  </si>
  <si>
    <t>V3</t>
  </si>
  <si>
    <t>WS</t>
  </si>
  <si>
    <t>V2</t>
  </si>
  <si>
    <t>WR</t>
  </si>
  <si>
    <t>V1</t>
  </si>
  <si>
    <t>WQ</t>
  </si>
  <si>
    <t>V0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</si>
  <si>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</si>
  <si>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</si>
  <si>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</si>
  <si>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</si>
  <si>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</si>
  <si>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</si>
  <si>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</si>
  <si>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</si>
  <si>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</si>
  <si>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</si>
  <si>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</si>
  <si>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</si>
  <si>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</si>
  <si>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</si>
  <si>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</si>
  <si>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</si>
  <si>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</si>
  <si>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</si>
  <si>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</si>
  <si>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</si>
  <si>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</si>
  <si>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</si>
  <si>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</si>
  <si>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</si>
  <si>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</si>
  <si>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</si>
  <si>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</si>
  <si>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</si>
  <si>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</si>
  <si>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</si>
  <si>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</si>
  <si>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</si>
  <si>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Wz</t>
  </si>
  <si>
    <t>UJ</t>
  </si>
  <si>
    <t>Wy</t>
  </si>
  <si>
    <t>UI</t>
  </si>
  <si>
    <t>Wx</t>
  </si>
  <si>
    <t>UH</t>
  </si>
  <si>
    <t>Ww</t>
  </si>
  <si>
    <t>UG</t>
  </si>
  <si>
    <t>Wv</t>
  </si>
  <si>
    <t>UF</t>
  </si>
  <si>
    <t>Wu</t>
  </si>
  <si>
    <t>UE</t>
  </si>
  <si>
    <t>Wt</t>
  </si>
  <si>
    <t>UD</t>
  </si>
  <si>
    <t>Ws</t>
  </si>
  <si>
    <t>UC</t>
  </si>
  <si>
    <t>Wr</t>
  </si>
  <si>
    <t>UB</t>
  </si>
  <si>
    <t>Wq</t>
  </si>
  <si>
    <t>UA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</si>
  <si>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</si>
  <si>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</si>
  <si>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</si>
  <si>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</si>
  <si>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</si>
  <si>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</si>
  <si>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</si>
  <si>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</si>
  <si>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</si>
  <si>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</si>
  <si>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</si>
  <si>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</si>
  <si>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</si>
  <si>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</si>
  <si>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</si>
  <si>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</si>
  <si>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</si>
  <si>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</si>
  <si>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</si>
  <si>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</si>
  <si>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</si>
  <si>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</si>
  <si>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</si>
  <si>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</si>
  <si>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</si>
  <si>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</si>
  <si>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</si>
  <si>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</si>
  <si>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</si>
  <si>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</si>
  <si>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</si>
  <si>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</si>
  <si>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W9</t>
  </si>
  <si>
    <t>Uj</t>
  </si>
  <si>
    <t>W8</t>
  </si>
  <si>
    <t>Ui</t>
  </si>
  <si>
    <t>W7</t>
  </si>
  <si>
    <t>Uh</t>
  </si>
  <si>
    <t>W6</t>
  </si>
  <si>
    <t>Ug</t>
  </si>
  <si>
    <t>W5</t>
  </si>
  <si>
    <t>Uf</t>
  </si>
  <si>
    <t>W4</t>
  </si>
  <si>
    <t>Ue</t>
  </si>
  <si>
    <t>W3</t>
  </si>
  <si>
    <t>Ud</t>
  </si>
  <si>
    <t>W2</t>
  </si>
  <si>
    <t>Uc</t>
  </si>
  <si>
    <t>W1</t>
  </si>
  <si>
    <t>Ub</t>
  </si>
  <si>
    <t>W0</t>
  </si>
  <si>
    <t>Ua</t>
  </si>
  <si>
    <t>VZ</t>
  </si>
  <si>
    <t>U9</t>
  </si>
  <si>
    <t>VX</t>
  </si>
  <si>
    <t>U7</t>
  </si>
  <si>
    <t>VW</t>
  </si>
  <si>
    <t>U6</t>
  </si>
  <si>
    <t>VV</t>
  </si>
  <si>
    <t>U5</t>
  </si>
  <si>
    <t>VU</t>
  </si>
  <si>
    <t>U4</t>
  </si>
  <si>
    <t>VT</t>
  </si>
  <si>
    <t>U3</t>
  </si>
  <si>
    <t>VS</t>
  </si>
  <si>
    <t>U2</t>
  </si>
  <si>
    <t>VR</t>
  </si>
  <si>
    <t>U1</t>
  </si>
  <si>
    <t>VQ</t>
  </si>
  <si>
    <t>U0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</si>
  <si>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</si>
  <si>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</si>
  <si>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</si>
  <si>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</si>
  <si>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</si>
  <si>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</si>
  <si>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</si>
  <si>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</si>
  <si>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</si>
  <si>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</si>
  <si>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VK</t>
  </si>
  <si>
    <t>TU</t>
  </si>
  <si>
    <t>VJ</t>
  </si>
  <si>
    <t>TT</t>
  </si>
  <si>
    <t>VI</t>
  </si>
  <si>
    <t>TS</t>
  </si>
  <si>
    <t>VH</t>
  </si>
  <si>
    <t>TR</t>
  </si>
  <si>
    <t>VG</t>
  </si>
  <si>
    <t>TQ</t>
  </si>
  <si>
    <t>VF</t>
  </si>
  <si>
    <t>TP</t>
  </si>
  <si>
    <t>VE</t>
  </si>
  <si>
    <t>TO</t>
  </si>
  <si>
    <t>VD</t>
  </si>
  <si>
    <t>TN</t>
  </si>
  <si>
    <t>VC</t>
  </si>
  <si>
    <t>TM</t>
  </si>
  <si>
    <t>VB</t>
  </si>
  <si>
    <t>TL</t>
  </si>
  <si>
    <t>VA</t>
  </si>
  <si>
    <t>TK</t>
  </si>
  <si>
    <t>Vz</t>
  </si>
  <si>
    <t>TJ</t>
  </si>
  <si>
    <t>Vy</t>
  </si>
  <si>
    <t>TI</t>
  </si>
  <si>
    <t>Vx</t>
  </si>
  <si>
    <t>TH</t>
  </si>
  <si>
    <t>Vw</t>
  </si>
  <si>
    <t>TG</t>
  </si>
  <si>
    <t>Vv</t>
  </si>
  <si>
    <t>TF</t>
  </si>
  <si>
    <t>Vu</t>
  </si>
  <si>
    <t>TE</t>
  </si>
  <si>
    <t>Vt</t>
  </si>
  <si>
    <t>TD</t>
  </si>
  <si>
    <t>Vs</t>
  </si>
  <si>
    <t>TC</t>
  </si>
  <si>
    <t>Vr</t>
  </si>
  <si>
    <t>TB</t>
  </si>
  <si>
    <t>Vq</t>
  </si>
  <si>
    <t>TA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</si>
  <si>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</si>
  <si>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</si>
  <si>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</si>
  <si>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</si>
  <si>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</si>
  <si>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</si>
  <si>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</si>
  <si>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</si>
  <si>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</si>
  <si>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</si>
  <si>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Wall</t>
  </si>
  <si>
    <t>10Q</t>
  </si>
  <si>
    <t>Z0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</si>
  <si>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</si>
  <si>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</si>
  <si>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</si>
  <si>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</si>
  <si>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</si>
  <si>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</si>
  <si>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</si>
  <si>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</si>
  <si>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</si>
  <si>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</si>
  <si>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</si>
  <si>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</si>
  <si>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</si>
  <si>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</si>
  <si>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</si>
  <si>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</si>
  <si>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</si>
  <si>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</si>
  <si>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</si>
  <si>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</si>
  <si>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</si>
  <si>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</si>
  <si>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</si>
  <si>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</si>
  <si>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</si>
  <si>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</si>
  <si>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</si>
  <si>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</si>
  <si>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</si>
  <si>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</si>
  <si>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</si>
  <si>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</si>
  <si>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10z</t>
  </si>
  <si>
    <t>YJ</t>
  </si>
  <si>
    <t>10y</t>
  </si>
  <si>
    <t>YI</t>
  </si>
  <si>
    <t>10x</t>
  </si>
  <si>
    <t>YH</t>
  </si>
  <si>
    <t>10w</t>
  </si>
  <si>
    <t>YG</t>
  </si>
  <si>
    <t>10v</t>
  </si>
  <si>
    <t>YF</t>
  </si>
  <si>
    <t>10u</t>
  </si>
  <si>
    <t>YE</t>
  </si>
  <si>
    <t>10t</t>
  </si>
  <si>
    <t>YD</t>
  </si>
  <si>
    <t>10s</t>
  </si>
  <si>
    <t>YC</t>
  </si>
  <si>
    <t>10r</t>
  </si>
  <si>
    <t>YB</t>
  </si>
  <si>
    <t>10q</t>
  </si>
  <si>
    <t>YA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</si>
  <si>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</si>
  <si>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</si>
  <si>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</si>
  <si>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</si>
  <si>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</si>
  <si>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</si>
  <si>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</si>
  <si>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</si>
  <si>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</si>
  <si>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</si>
  <si>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</si>
  <si>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</si>
  <si>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</si>
  <si>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</si>
  <si>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</si>
  <si>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</si>
  <si>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</si>
  <si>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</si>
  <si>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</si>
  <si>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</si>
  <si>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</si>
  <si>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</si>
  <si>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</si>
  <si>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</si>
  <si>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</si>
  <si>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</si>
  <si>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</si>
  <si>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</si>
  <si>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</si>
  <si>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</si>
  <si>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</si>
  <si>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</si>
  <si>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109</t>
  </si>
  <si>
    <t>Yj</t>
  </si>
  <si>
    <t>108</t>
  </si>
  <si>
    <t>Yi</t>
  </si>
  <si>
    <t>107</t>
  </si>
  <si>
    <t>Yh</t>
  </si>
  <si>
    <t>106</t>
  </si>
  <si>
    <t>Yg</t>
  </si>
  <si>
    <t>105</t>
  </si>
  <si>
    <t>Yf</t>
  </si>
  <si>
    <t>104</t>
  </si>
  <si>
    <t>Ye</t>
  </si>
  <si>
    <t>103</t>
  </si>
  <si>
    <t>Yd</t>
  </si>
  <si>
    <t>102</t>
  </si>
  <si>
    <t>Yc</t>
  </si>
  <si>
    <t>101</t>
  </si>
  <si>
    <t>Yb</t>
  </si>
  <si>
    <t>100</t>
  </si>
  <si>
    <t>Ya</t>
  </si>
  <si>
    <t>ZZ</t>
  </si>
  <si>
    <t>Y9</t>
  </si>
  <si>
    <t>ZY</t>
  </si>
  <si>
    <t>Y8</t>
  </si>
  <si>
    <t>ZX</t>
  </si>
  <si>
    <t>Y7</t>
  </si>
  <si>
    <t>ZW</t>
  </si>
  <si>
    <t>Y6</t>
  </si>
  <si>
    <t>ZV</t>
  </si>
  <si>
    <t>Y5</t>
  </si>
  <si>
    <t>ZU</t>
  </si>
  <si>
    <t>Y4</t>
  </si>
  <si>
    <t>ZT</t>
  </si>
  <si>
    <t>Y3</t>
  </si>
  <si>
    <t>ZS</t>
  </si>
  <si>
    <t>Y2</t>
  </si>
  <si>
    <t>ZR</t>
  </si>
  <si>
    <t>Y1</t>
  </si>
  <si>
    <t>ZQ</t>
  </si>
  <si>
    <t>Y0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</si>
  <si>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</si>
  <si>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</si>
  <si>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</si>
  <si>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</si>
  <si>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</si>
  <si>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</si>
  <si>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</si>
  <si>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</si>
  <si>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</si>
  <si>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</si>
  <si>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</si>
  <si>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</si>
  <si>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</si>
  <si>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</si>
  <si>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</si>
  <si>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</si>
  <si>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</si>
  <si>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</si>
  <si>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</si>
  <si>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</si>
  <si>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</si>
  <si>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</si>
  <si>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ZD</t>
  </si>
  <si>
    <t>XN</t>
  </si>
  <si>
    <t>ZC</t>
  </si>
  <si>
    <t>XM</t>
  </si>
  <si>
    <t>ZB</t>
  </si>
  <si>
    <t>XL</t>
  </si>
  <si>
    <t>ZA</t>
  </si>
  <si>
    <t>XK</t>
  </si>
  <si>
    <t>Zz</t>
  </si>
  <si>
    <t>XJ</t>
  </si>
  <si>
    <t>Zy</t>
  </si>
  <si>
    <t>XI</t>
  </si>
  <si>
    <t>Zx</t>
  </si>
  <si>
    <t>XH</t>
  </si>
  <si>
    <t>Zw</t>
  </si>
  <si>
    <t>XG</t>
  </si>
  <si>
    <t>Zv</t>
  </si>
  <si>
    <t>XF</t>
  </si>
  <si>
    <t>Zu</t>
  </si>
  <si>
    <t>XE</t>
  </si>
  <si>
    <t>Zt</t>
  </si>
  <si>
    <t>XD</t>
  </si>
  <si>
    <t>Zs</t>
  </si>
  <si>
    <t>XC</t>
  </si>
  <si>
    <t>Zr</t>
  </si>
  <si>
    <t>XB</t>
  </si>
  <si>
    <t>Zq</t>
  </si>
  <si>
    <t>XA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</si>
  <si>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</si>
  <si>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</si>
  <si>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</si>
  <si>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</si>
  <si>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</si>
  <si>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</si>
  <si>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</si>
  <si>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</si>
  <si>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</si>
  <si>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</si>
  <si>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</si>
  <si>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</si>
  <si>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</si>
  <si>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</si>
  <si>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</si>
  <si>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</si>
  <si>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</si>
  <si>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</si>
  <si>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</si>
  <si>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</si>
  <si>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</si>
  <si>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</si>
  <si>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Ze</t>
  </si>
  <si>
    <t>Xo</t>
  </si>
  <si>
    <t>Zd</t>
  </si>
  <si>
    <t>Xn</t>
  </si>
  <si>
    <t>Zc</t>
  </si>
  <si>
    <t>Xm</t>
  </si>
  <si>
    <t>Zb</t>
  </si>
  <si>
    <t>Xl</t>
  </si>
  <si>
    <t>Za</t>
  </si>
  <si>
    <t>Xk</t>
  </si>
  <si>
    <t>Z9</t>
  </si>
  <si>
    <t>Xj</t>
  </si>
  <si>
    <t>Z8</t>
  </si>
  <si>
    <t>Xi</t>
  </si>
  <si>
    <t>Z7</t>
  </si>
  <si>
    <t>Xh</t>
  </si>
  <si>
    <t>Z6</t>
  </si>
  <si>
    <t>Xg</t>
  </si>
  <si>
    <t>Z5</t>
  </si>
  <si>
    <t>Xf</t>
  </si>
  <si>
    <t>Z4</t>
  </si>
  <si>
    <t>Xe</t>
  </si>
  <si>
    <t>Z3</t>
  </si>
  <si>
    <t>Xd</t>
  </si>
  <si>
    <t>Z2</t>
  </si>
  <si>
    <t>Xc</t>
  </si>
  <si>
    <t>Z1</t>
  </si>
  <si>
    <t>Xb</t>
  </si>
  <si>
    <t>Stairs</t>
  </si>
  <si>
    <t>11e</t>
  </si>
  <si>
    <t>113</t>
  </si>
  <si>
    <t>112</t>
  </si>
  <si>
    <t>111</t>
  </si>
  <si>
    <t>110</t>
  </si>
  <si>
    <t>10Z</t>
  </si>
  <si>
    <t>10Y</t>
  </si>
  <si>
    <t>10X</t>
  </si>
  <si>
    <t>10W</t>
  </si>
  <si>
    <t>10V</t>
  </si>
  <si>
    <t>10U</t>
  </si>
  <si>
    <t>10T</t>
  </si>
  <si>
    <t>10S</t>
  </si>
  <si>
    <t>5I</t>
  </si>
  <si>
    <t>3g</t>
  </si>
  <si>
    <t>N</t>
  </si>
  <si>
    <t>M</t>
  </si>
  <si>
    <t>L</t>
  </si>
  <si>
    <t>K</t>
  </si>
  <si>
    <t>J</t>
  </si>
  <si>
    <t>I</t>
  </si>
  <si>
    <t>H</t>
  </si>
  <si>
    <t>G</t>
  </si>
  <si>
    <t>E</t>
  </si>
  <si>
    <t>D</t>
  </si>
  <si>
    <t>Crafting Max Damage</t>
  </si>
  <si>
    <t>11d</t>
  </si>
  <si>
    <t>11c</t>
  </si>
  <si>
    <t>11b</t>
  </si>
  <si>
    <t>5J</t>
  </si>
  <si>
    <t>42</t>
  </si>
  <si>
    <t>F</t>
  </si>
  <si>
    <t>Used as a super lead for horses, wont break as easily, can hold boats in place</t>
  </si>
  <si>
    <t>3U</t>
  </si>
  <si>
    <t>3N</t>
  </si>
  <si>
    <t>3z</t>
  </si>
  <si>
    <t>3y</t>
  </si>
  <si>
    <t>FogDensity</t>
  </si>
  <si>
    <t>3w</t>
  </si>
  <si>
    <t>VelocityInWater, VelocityOnGround, Durability(MCMins)</t>
  </si>
  <si>
    <t>3v</t>
  </si>
  <si>
    <t>11p</t>
  </si>
  <si>
    <t>11o</t>
  </si>
  <si>
    <t>Jogger</t>
  </si>
  <si>
    <t>11n</t>
  </si>
  <si>
    <t>Walker</t>
  </si>
  <si>
    <t>3u</t>
  </si>
  <si>
    <t>VelocityOnGround, MovementDurationWear(MCMins)</t>
  </si>
  <si>
    <t>3t</t>
  </si>
  <si>
    <t>3s</t>
  </si>
  <si>
    <t>Notes</t>
  </si>
  <si>
    <t>First Release</t>
  </si>
  <si>
    <t>Level</t>
  </si>
  <si>
    <t xml:space="preserve">Parameter names </t>
  </si>
  <si>
    <t>Max Stack Size</t>
  </si>
  <si>
    <t>Molded Item</t>
  </si>
  <si>
    <t>58</t>
  </si>
  <si>
    <t>57</t>
  </si>
  <si>
    <t>56</t>
  </si>
  <si>
    <t>55</t>
  </si>
  <si>
    <t>54</t>
  </si>
  <si>
    <t>53</t>
  </si>
  <si>
    <t>52</t>
  </si>
  <si>
    <t>51</t>
  </si>
  <si>
    <t>50</t>
  </si>
  <si>
    <t>4Z</t>
  </si>
  <si>
    <t>4Y</t>
  </si>
  <si>
    <t>4X</t>
  </si>
  <si>
    <t>4W</t>
  </si>
  <si>
    <t>4V</t>
  </si>
  <si>
    <t>4U</t>
  </si>
  <si>
    <t>4T</t>
  </si>
  <si>
    <t>4S</t>
  </si>
  <si>
    <t>4u</t>
  </si>
  <si>
    <t>4t</t>
  </si>
  <si>
    <t>4s</t>
  </si>
  <si>
    <t>4r</t>
  </si>
  <si>
    <t>4q</t>
  </si>
  <si>
    <t>4p</t>
  </si>
  <si>
    <t>4o</t>
  </si>
  <si>
    <t>4n</t>
  </si>
  <si>
    <t>Speed Buff</t>
  </si>
  <si>
    <t>Durability Buff</t>
  </si>
  <si>
    <t>Minecraft Item</t>
  </si>
  <si>
    <t>Gripped Tool</t>
  </si>
  <si>
    <t>3f</t>
  </si>
  <si>
    <t>3e</t>
  </si>
  <si>
    <t>3d</t>
  </si>
  <si>
    <t>3c</t>
  </si>
  <si>
    <t>3b</t>
  </si>
  <si>
    <t>3O</t>
  </si>
  <si>
    <t>3a</t>
  </si>
  <si>
    <t>39</t>
  </si>
  <si>
    <t>38</t>
  </si>
  <si>
    <t>36</t>
  </si>
  <si>
    <t>37</t>
  </si>
  <si>
    <t>Restrict Jump to Ground</t>
  </si>
  <si>
    <t>Jump Movement Buff</t>
  </si>
  <si>
    <t>Stable Bounce Height</t>
  </si>
  <si>
    <t>Max Bounces</t>
  </si>
  <si>
    <t>Pogo Stick</t>
  </si>
  <si>
    <t>Crafting Min Index</t>
  </si>
  <si>
    <t>Crafting Max Index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</si>
  <si>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</si>
  <si>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</si>
  <si>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</si>
  <si>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</si>
  <si>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</si>
  <si>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</si>
  <si>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</si>
  <si>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</si>
  <si>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</si>
  <si>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</si>
  <si>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</si>
  <si>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</si>
  <si>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22</t>
  </si>
  <si>
    <t>23</t>
  </si>
  <si>
    <t>insole</t>
  </si>
  <si>
    <t>midsole</t>
  </si>
  <si>
    <t>outsole</t>
  </si>
  <si>
    <t>2w</t>
  </si>
  <si>
    <t>2A</t>
  </si>
  <si>
    <t>2z</t>
  </si>
  <si>
    <t>2y</t>
  </si>
  <si>
    <t>2x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</si>
  <si>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</si>
  <si>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</si>
  <si>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</si>
  <si>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</si>
  <si>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</si>
  <si>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</si>
  <si>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</si>
  <si>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</si>
  <si>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</si>
  <si>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</si>
  <si>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</si>
  <si>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Brick</t>
  </si>
  <si>
    <t>Intermediate</t>
  </si>
  <si>
    <t>Pro</t>
  </si>
  <si>
    <t>Beginner</t>
  </si>
  <si>
    <t>Durability(MCMins)</t>
  </si>
  <si>
    <t>2O</t>
  </si>
  <si>
    <t>2P</t>
  </si>
  <si>
    <t>2V</t>
  </si>
  <si>
    <t>2W</t>
  </si>
  <si>
    <t>2X</t>
  </si>
  <si>
    <t>2Y</t>
  </si>
  <si>
    <t>2Z</t>
  </si>
  <si>
    <t>30</t>
  </si>
  <si>
    <t>31</t>
  </si>
  <si>
    <t>32</t>
  </si>
  <si>
    <t>Rubber</t>
  </si>
  <si>
    <t>Pants</t>
  </si>
  <si>
    <t>Shoes</t>
  </si>
  <si>
    <t>Vest</t>
  </si>
  <si>
    <t>Pleather</t>
  </si>
  <si>
    <t>Kevlar</t>
  </si>
  <si>
    <t>12L</t>
  </si>
  <si>
    <t>12M</t>
  </si>
  <si>
    <t>12T</t>
  </si>
  <si>
    <t>Advanced</t>
  </si>
  <si>
    <t>12U</t>
  </si>
  <si>
    <t>Runner</t>
  </si>
  <si>
    <t>VelocityOnGround, MovementDurationWear(MCMins), Source 1, Source 2, Source 3, Source 4</t>
  </si>
  <si>
    <t>12V</t>
  </si>
  <si>
    <t>VelocityInWater, VelocityOnGround, Durability(MCMins), Source 1, Source 2, Source 3, Source 4</t>
  </si>
  <si>
    <t xml:space="preserve">VelocityInWater, VelocityOnGround, Durability(MCMins), Source 1, Source 2 </t>
  </si>
  <si>
    <t xml:space="preserve">FogDensity, Source 1, Source 2 </t>
  </si>
  <si>
    <t>12Y</t>
  </si>
  <si>
    <t>12X</t>
  </si>
  <si>
    <t>12W</t>
  </si>
  <si>
    <t>Source 1, Source 2, Source 3, Source 4</t>
  </si>
  <si>
    <t xml:space="preserve">Source 1, Source 2 </t>
  </si>
  <si>
    <t>131</t>
  </si>
  <si>
    <t>132</t>
  </si>
  <si>
    <t>133</t>
  </si>
  <si>
    <t xml:space="preserve">FogDensity, Source 1, Source 2, Source 3, Source 4 </t>
  </si>
  <si>
    <t>Low Pressure</t>
  </si>
  <si>
    <t>Medium Pressure</t>
  </si>
  <si>
    <t>High Pressure</t>
  </si>
  <si>
    <t>Extreme Pressure</t>
  </si>
  <si>
    <t xml:space="preserve">VelocityOnGround, MovementDurationWear(MCMins), Source 1, Source 2 </t>
  </si>
  <si>
    <t>Durability (Int)</t>
  </si>
  <si>
    <t>Leggings ID</t>
  </si>
  <si>
    <t>Feet ID</t>
  </si>
  <si>
    <t>Chest ID</t>
  </si>
  <si>
    <t>Headgear ID</t>
  </si>
  <si>
    <t>13i</t>
  </si>
  <si>
    <t>13j</t>
  </si>
  <si>
    <t>13k</t>
  </si>
  <si>
    <t>13l</t>
  </si>
  <si>
    <t>14q</t>
  </si>
  <si>
    <t>14p</t>
  </si>
  <si>
    <t>14o</t>
  </si>
  <si>
    <t>14n</t>
  </si>
  <si>
    <t>15v</t>
  </si>
  <si>
    <t>15u</t>
  </si>
  <si>
    <t>15t</t>
  </si>
  <si>
    <t>15s</t>
  </si>
  <si>
    <t>Leggings</t>
  </si>
  <si>
    <t>Feet</t>
  </si>
  <si>
    <t>Chest</t>
  </si>
  <si>
    <t>Headgear</t>
  </si>
  <si>
    <t>Armor Material Name</t>
  </si>
  <si>
    <t>Helmet</t>
  </si>
  <si>
    <t>Enchantability (Int)</t>
  </si>
  <si>
    <t>Reduction Leggings (Int)</t>
  </si>
  <si>
    <t>Reduction Feet (Int)</t>
  </si>
  <si>
    <t>Reduction Chest (Int)</t>
  </si>
  <si>
    <t>Reduction Headgear (Int)</t>
  </si>
  <si>
    <t>Hoe ID</t>
  </si>
  <si>
    <t>Sword ID</t>
  </si>
  <si>
    <t>Spade ID</t>
  </si>
  <si>
    <t>Pickaxe ID</t>
  </si>
  <si>
    <t>Axe ID</t>
  </si>
  <si>
    <t>Tool Material Name</t>
  </si>
  <si>
    <t>Crafting Item</t>
  </si>
  <si>
    <t>Crafting Item Head</t>
  </si>
  <si>
    <t>Crafting Item Shaft</t>
  </si>
  <si>
    <t>Efficiency (Int)</t>
  </si>
  <si>
    <t>16K</t>
  </si>
  <si>
    <t>16J</t>
  </si>
  <si>
    <t>16I</t>
  </si>
  <si>
    <t>16H</t>
  </si>
  <si>
    <t>16G</t>
  </si>
  <si>
    <t>16F</t>
  </si>
  <si>
    <t>16E</t>
  </si>
  <si>
    <t>16D</t>
  </si>
  <si>
    <t>16C</t>
  </si>
  <si>
    <t>16B</t>
  </si>
  <si>
    <t>16A</t>
  </si>
  <si>
    <t>16z</t>
  </si>
  <si>
    <t>16y</t>
  </si>
  <si>
    <t>16x</t>
  </si>
  <si>
    <t>17o</t>
  </si>
  <si>
    <t>17n</t>
  </si>
  <si>
    <t>17m</t>
  </si>
  <si>
    <t>17l</t>
  </si>
  <si>
    <t>17k</t>
  </si>
  <si>
    <t>17j</t>
  </si>
  <si>
    <t>17i</t>
  </si>
  <si>
    <t>17h</t>
  </si>
  <si>
    <t>17g</t>
  </si>
  <si>
    <t>17f</t>
  </si>
  <si>
    <t>17e</t>
  </si>
  <si>
    <t>17d</t>
  </si>
  <si>
    <t>17c</t>
  </si>
  <si>
    <t>17b</t>
  </si>
  <si>
    <t>182</t>
  </si>
  <si>
    <t>181</t>
  </si>
  <si>
    <t>180</t>
  </si>
  <si>
    <t>17Z</t>
  </si>
  <si>
    <t>17Y</t>
  </si>
  <si>
    <t>17X</t>
  </si>
  <si>
    <t>17W</t>
  </si>
  <si>
    <t>17V</t>
  </si>
  <si>
    <t>17U</t>
  </si>
  <si>
    <t>17T</t>
  </si>
  <si>
    <t>17S</t>
  </si>
  <si>
    <t>17R</t>
  </si>
  <si>
    <t>17Q</t>
  </si>
  <si>
    <t>17P</t>
  </si>
  <si>
    <t>18G</t>
  </si>
  <si>
    <t>18F</t>
  </si>
  <si>
    <t>18E</t>
  </si>
  <si>
    <t>18D</t>
  </si>
  <si>
    <t>18C</t>
  </si>
  <si>
    <t>18B</t>
  </si>
  <si>
    <t>18A</t>
  </si>
  <si>
    <t>18z</t>
  </si>
  <si>
    <t>18y</t>
  </si>
  <si>
    <t>18x</t>
  </si>
  <si>
    <t>18w</t>
  </si>
  <si>
    <t>18v</t>
  </si>
  <si>
    <t>18u</t>
  </si>
  <si>
    <t>18t</t>
  </si>
  <si>
    <t>19L</t>
  </si>
  <si>
    <t>19M</t>
  </si>
  <si>
    <t>19N</t>
  </si>
  <si>
    <t>Hat</t>
  </si>
  <si>
    <t>Harvest Level</t>
  </si>
  <si>
    <t>MaxUses</t>
  </si>
  <si>
    <t>DmgVsEntity</t>
  </si>
  <si>
    <t>33</t>
  </si>
  <si>
    <t>13m</t>
  </si>
  <si>
    <t>14r</t>
  </si>
  <si>
    <t>15w</t>
  </si>
  <si>
    <t>34</t>
  </si>
  <si>
    <t>13n</t>
  </si>
  <si>
    <t>14s</t>
  </si>
  <si>
    <t>15x</t>
  </si>
  <si>
    <t>35</t>
  </si>
  <si>
    <t>13o</t>
  </si>
  <si>
    <t>14t</t>
  </si>
  <si>
    <t>15y</t>
  </si>
  <si>
    <t>4x</t>
  </si>
  <si>
    <t>13p</t>
  </si>
  <si>
    <t>14u</t>
  </si>
  <si>
    <t>15z</t>
  </si>
  <si>
    <t>4y</t>
  </si>
  <si>
    <t>13q</t>
  </si>
  <si>
    <t>14v</t>
  </si>
  <si>
    <t>15A</t>
  </si>
  <si>
    <t>4z</t>
  </si>
  <si>
    <t>13r</t>
  </si>
  <si>
    <t>14w</t>
  </si>
  <si>
    <t>15B</t>
  </si>
  <si>
    <t>4A</t>
  </si>
  <si>
    <t>13s</t>
  </si>
  <si>
    <t>14x</t>
  </si>
  <si>
    <t>15C</t>
  </si>
  <si>
    <t>4B</t>
  </si>
  <si>
    <t>13t</t>
  </si>
  <si>
    <t>14y</t>
  </si>
  <si>
    <t>15D</t>
  </si>
  <si>
    <t>4C</t>
  </si>
  <si>
    <t>13u</t>
  </si>
  <si>
    <t>14z</t>
  </si>
  <si>
    <t>15E</t>
  </si>
  <si>
    <t>4D</t>
  </si>
  <si>
    <t>13v</t>
  </si>
  <si>
    <t>14A</t>
  </si>
  <si>
    <t>15F</t>
  </si>
  <si>
    <t>4E</t>
  </si>
  <si>
    <t>13w</t>
  </si>
  <si>
    <t>14B</t>
  </si>
  <si>
    <t>15G</t>
  </si>
  <si>
    <t>4F</t>
  </si>
  <si>
    <t>13x</t>
  </si>
  <si>
    <t>14C</t>
  </si>
  <si>
    <t>15H</t>
  </si>
  <si>
    <t>4G</t>
  </si>
  <si>
    <t>13y</t>
  </si>
  <si>
    <t>14D</t>
  </si>
  <si>
    <t>15I</t>
  </si>
  <si>
    <t>4H</t>
  </si>
  <si>
    <t>13z</t>
  </si>
  <si>
    <t>14E</t>
  </si>
  <si>
    <t>15J</t>
  </si>
  <si>
    <t>4I</t>
  </si>
  <si>
    <t>13A</t>
  </si>
  <si>
    <t>14F</t>
  </si>
  <si>
    <t>15K</t>
  </si>
  <si>
    <t>4J</t>
  </si>
  <si>
    <t>13B</t>
  </si>
  <si>
    <t>14G</t>
  </si>
  <si>
    <t>15L</t>
  </si>
  <si>
    <t>4K</t>
  </si>
  <si>
    <t>13C</t>
  </si>
  <si>
    <t>14H</t>
  </si>
  <si>
    <t>15M</t>
  </si>
  <si>
    <t>4L</t>
  </si>
  <si>
    <t>13D</t>
  </si>
  <si>
    <t>14I</t>
  </si>
  <si>
    <t>15N</t>
  </si>
  <si>
    <t>4M</t>
  </si>
  <si>
    <t>13E</t>
  </si>
  <si>
    <t>14J</t>
  </si>
  <si>
    <t>15O</t>
  </si>
  <si>
    <t>4N</t>
  </si>
  <si>
    <t>13F</t>
  </si>
  <si>
    <t>14K</t>
  </si>
  <si>
    <t>15P</t>
  </si>
  <si>
    <t>4O</t>
  </si>
  <si>
    <t>13G</t>
  </si>
  <si>
    <t>14L</t>
  </si>
  <si>
    <t>15Q</t>
  </si>
  <si>
    <t>4P</t>
  </si>
  <si>
    <t>13H</t>
  </si>
  <si>
    <t>14M</t>
  </si>
  <si>
    <t>15R</t>
  </si>
  <si>
    <t>4Q</t>
  </si>
  <si>
    <t>13I</t>
  </si>
  <si>
    <t>14N</t>
  </si>
  <si>
    <t>15S</t>
  </si>
  <si>
    <t>4R</t>
  </si>
  <si>
    <t>13J</t>
  </si>
  <si>
    <t>14O</t>
  </si>
  <si>
    <t>15T</t>
  </si>
  <si>
    <t>Titan</t>
  </si>
  <si>
    <t>Mangy</t>
  </si>
  <si>
    <t>Blue Steel</t>
  </si>
  <si>
    <t>Jeffersonian</t>
  </si>
  <si>
    <t>Copper</t>
  </si>
  <si>
    <t>Zinc-Plated</t>
  </si>
  <si>
    <t>Palladin</t>
  </si>
  <si>
    <t>Silver</t>
  </si>
  <si>
    <t>Wolfram</t>
  </si>
  <si>
    <t>Noble</t>
  </si>
  <si>
    <t>Tin Foil</t>
  </si>
  <si>
    <t>Tin</t>
  </si>
  <si>
    <t>Chrome</t>
  </si>
  <si>
    <t>Nichrome</t>
  </si>
  <si>
    <t>Brazen</t>
  </si>
  <si>
    <t>Brass</t>
  </si>
  <si>
    <t>Stainless Steel</t>
  </si>
  <si>
    <t>Steel</t>
  </si>
  <si>
    <t>SuperB</t>
  </si>
  <si>
    <t>SuperB Alloy</t>
  </si>
  <si>
    <t>Pepto Bismal</t>
  </si>
  <si>
    <t>Shower Cap</t>
  </si>
  <si>
    <t>Trousers</t>
  </si>
  <si>
    <t>Wading Pants</t>
  </si>
  <si>
    <t>Jacket</t>
  </si>
  <si>
    <t>Beanie</t>
  </si>
  <si>
    <t>Windbreaker</t>
  </si>
  <si>
    <t>Track Pants</t>
  </si>
  <si>
    <t>Track Suit</t>
  </si>
  <si>
    <t>Boots</t>
  </si>
  <si>
    <t>Cleats</t>
  </si>
  <si>
    <t>Sparkling</t>
  </si>
  <si>
    <t>Chestplate</t>
  </si>
  <si>
    <t>Head</t>
  </si>
  <si>
    <t>Body</t>
  </si>
  <si>
    <t>Legs</t>
  </si>
  <si>
    <t>Coat</t>
  </si>
  <si>
    <t>Toupee</t>
  </si>
  <si>
    <t>Stockings</t>
  </si>
  <si>
    <t>Wig</t>
  </si>
  <si>
    <t>Knickers</t>
  </si>
  <si>
    <t>Cap</t>
  </si>
  <si>
    <t>Helm</t>
  </si>
  <si>
    <t>Sallet</t>
  </si>
  <si>
    <t>Bassinet</t>
  </si>
  <si>
    <t>Barbute</t>
  </si>
  <si>
    <t>Great Helm</t>
  </si>
  <si>
    <t>Armet</t>
  </si>
  <si>
    <t>Burgonet</t>
  </si>
  <si>
    <t>Wiry Knot Boots</t>
  </si>
  <si>
    <t>Wiry Knot Leggings</t>
  </si>
  <si>
    <t>Funnel</t>
  </si>
  <si>
    <t>Cervelliere</t>
  </si>
  <si>
    <t>Plumed</t>
  </si>
  <si>
    <t>Close Helm</t>
  </si>
  <si>
    <t>Brigandine</t>
  </si>
  <si>
    <t>Wire Hauberk</t>
  </si>
  <si>
    <t>Wire Coif</t>
  </si>
  <si>
    <t>Bevor</t>
  </si>
  <si>
    <t>Cuirass</t>
  </si>
  <si>
    <t>Plackart</t>
  </si>
  <si>
    <t>Faulds</t>
  </si>
  <si>
    <t>Culet</t>
  </si>
  <si>
    <t>Gorget</t>
  </si>
  <si>
    <t>Chausses</t>
  </si>
  <si>
    <t>Cuisse</t>
  </si>
  <si>
    <t>Poleyn</t>
  </si>
  <si>
    <t>Shins</t>
  </si>
  <si>
    <t>Bellbottoms</t>
  </si>
  <si>
    <t>Solleret</t>
  </si>
  <si>
    <t>Sabaton a la Poulaine</t>
  </si>
  <si>
    <t>Treadsoles</t>
  </si>
  <si>
    <t>Batts</t>
  </si>
  <si>
    <t>Pantoble</t>
  </si>
  <si>
    <t>Pantofle</t>
  </si>
  <si>
    <t>Overshoes</t>
  </si>
  <si>
    <t>Carbatines</t>
  </si>
  <si>
    <t>Schynbalds</t>
  </si>
  <si>
    <t>Lames</t>
  </si>
  <si>
    <t>Poleyns</t>
  </si>
  <si>
    <t>Greaves</t>
  </si>
  <si>
    <t>Shynbalds</t>
  </si>
  <si>
    <t>Tassets</t>
  </si>
  <si>
    <t>Sabatons</t>
  </si>
  <si>
    <t>Pink Cap</t>
  </si>
  <si>
    <t>Pink Bodygear</t>
  </si>
  <si>
    <t>Pink Splatterdashes</t>
  </si>
  <si>
    <t>Pink Swiftlere</t>
  </si>
  <si>
    <t>43</t>
  </si>
  <si>
    <t>13K</t>
  </si>
  <si>
    <t>14P</t>
  </si>
  <si>
    <t>15U</t>
  </si>
  <si>
    <t>44</t>
  </si>
  <si>
    <t>13L</t>
  </si>
  <si>
    <t>14Q</t>
  </si>
  <si>
    <t>15V</t>
  </si>
  <si>
    <t>45</t>
  </si>
  <si>
    <t>13M</t>
  </si>
  <si>
    <t>14R</t>
  </si>
  <si>
    <t>15W</t>
  </si>
  <si>
    <t>46</t>
  </si>
  <si>
    <t>13N</t>
  </si>
  <si>
    <t>14S</t>
  </si>
  <si>
    <t>15X</t>
  </si>
  <si>
    <t>47</t>
  </si>
  <si>
    <t>13O</t>
  </si>
  <si>
    <t>14T</t>
  </si>
  <si>
    <t>15Y</t>
  </si>
  <si>
    <t>48</t>
  </si>
  <si>
    <t>13P</t>
  </si>
  <si>
    <t>14U</t>
  </si>
  <si>
    <t>15Z</t>
  </si>
  <si>
    <t>49</t>
  </si>
  <si>
    <t>13Q</t>
  </si>
  <si>
    <t>14V</t>
  </si>
  <si>
    <t>160</t>
  </si>
  <si>
    <t>4a</t>
  </si>
  <si>
    <t>13R</t>
  </si>
  <si>
    <t>14W</t>
  </si>
  <si>
    <t>161</t>
  </si>
  <si>
    <t>4b</t>
  </si>
  <si>
    <t>13S</t>
  </si>
  <si>
    <t>14X</t>
  </si>
  <si>
    <t>162</t>
  </si>
  <si>
    <t>4c</t>
  </si>
  <si>
    <t>13T</t>
  </si>
  <si>
    <t>14Y</t>
  </si>
  <si>
    <t>163</t>
  </si>
  <si>
    <t>4d</t>
  </si>
  <si>
    <t>13U</t>
  </si>
  <si>
    <t>14Z</t>
  </si>
  <si>
    <t>164</t>
  </si>
  <si>
    <t>4e</t>
  </si>
  <si>
    <t>13V</t>
  </si>
  <si>
    <t>150</t>
  </si>
  <si>
    <t>165</t>
  </si>
  <si>
    <t>4f</t>
  </si>
  <si>
    <t>13W</t>
  </si>
  <si>
    <t>151</t>
  </si>
  <si>
    <t>166</t>
  </si>
  <si>
    <t>4g</t>
  </si>
  <si>
    <t>13X</t>
  </si>
  <si>
    <t>152</t>
  </si>
  <si>
    <t>167</t>
  </si>
  <si>
    <t>4h</t>
  </si>
  <si>
    <t>13Y</t>
  </si>
  <si>
    <t>153</t>
  </si>
  <si>
    <t>168</t>
  </si>
  <si>
    <t>5f</t>
  </si>
  <si>
    <t>13Z</t>
  </si>
  <si>
    <t>154</t>
  </si>
  <si>
    <t>169</t>
  </si>
  <si>
    <t>5w</t>
  </si>
  <si>
    <t>140</t>
  </si>
  <si>
    <t>155</t>
  </si>
  <si>
    <t>16a</t>
  </si>
  <si>
    <t>5x</t>
  </si>
  <si>
    <t>141</t>
  </si>
  <si>
    <t>156</t>
  </si>
  <si>
    <t>16b</t>
  </si>
  <si>
    <t>Carbon Fiber</t>
  </si>
  <si>
    <t>Chitin</t>
  </si>
  <si>
    <t>Acrylic</t>
  </si>
  <si>
    <t>Baseball Cap</t>
  </si>
  <si>
    <t>Footie</t>
  </si>
  <si>
    <t>Skull Cap</t>
  </si>
  <si>
    <t>Skeleton Vest</t>
  </si>
  <si>
    <t>Skelton Pants</t>
  </si>
  <si>
    <t>Skeleton Feet</t>
  </si>
  <si>
    <t>Fine Polyester</t>
  </si>
  <si>
    <t>Spectra</t>
  </si>
  <si>
    <t>Reliable Polyester</t>
  </si>
  <si>
    <t>Thermal</t>
  </si>
  <si>
    <t>Long Johns</t>
  </si>
  <si>
    <t>Styrofoam</t>
  </si>
  <si>
    <t>Spandex</t>
  </si>
  <si>
    <t>Zippered</t>
  </si>
  <si>
    <t>The Emperor's New</t>
  </si>
  <si>
    <t>Sweater</t>
  </si>
  <si>
    <t>Khakis</t>
  </si>
  <si>
    <t>Tamoshanter</t>
  </si>
  <si>
    <t>Bathrobe</t>
  </si>
  <si>
    <t>Slippers</t>
  </si>
  <si>
    <t>Bathrobe pants</t>
  </si>
  <si>
    <t>Top Hat</t>
  </si>
  <si>
    <t>Dress Jacket</t>
  </si>
  <si>
    <t>Dress Pants</t>
  </si>
  <si>
    <t>Dress Shoes</t>
  </si>
  <si>
    <t>Cardigan</t>
  </si>
  <si>
    <t>Ski</t>
  </si>
  <si>
    <t>Corduroy</t>
  </si>
  <si>
    <t>Yoga</t>
  </si>
  <si>
    <t>Top</t>
  </si>
  <si>
    <t>Ripstop Nylon</t>
  </si>
  <si>
    <t>Sporty Nylon</t>
  </si>
  <si>
    <t>18I</t>
  </si>
  <si>
    <t>184</t>
  </si>
  <si>
    <t>17q</t>
  </si>
  <si>
    <t>16M</t>
  </si>
  <si>
    <t>25</t>
  </si>
  <si>
    <t>18H</t>
  </si>
  <si>
    <t>183</t>
  </si>
  <si>
    <t>17p</t>
  </si>
  <si>
    <t>16L</t>
  </si>
  <si>
    <t>24</t>
  </si>
  <si>
    <t>18K</t>
  </si>
  <si>
    <t>186</t>
  </si>
  <si>
    <t>17s</t>
  </si>
  <si>
    <t>16O</t>
  </si>
  <si>
    <t>27</t>
  </si>
  <si>
    <t>18J</t>
  </si>
  <si>
    <t>185</t>
  </si>
  <si>
    <t>17r</t>
  </si>
  <si>
    <t>16N</t>
  </si>
  <si>
    <t>26</t>
  </si>
  <si>
    <t>Henley</t>
  </si>
  <si>
    <t>Tool Belt</t>
  </si>
  <si>
    <t>AquaAffinity Level</t>
  </si>
  <si>
    <t>Suit</t>
  </si>
  <si>
    <t>Cheap Leisure</t>
  </si>
  <si>
    <t>Comfortable</t>
  </si>
  <si>
    <t>Booties</t>
  </si>
  <si>
    <t>Custom Texture</t>
  </si>
  <si>
    <t>188</t>
  </si>
  <si>
    <t>17u</t>
  </si>
  <si>
    <t>16Q</t>
  </si>
  <si>
    <t>29</t>
  </si>
  <si>
    <t>The Emperor's New Kevlar</t>
  </si>
  <si>
    <t>5b</t>
  </si>
  <si>
    <t>19l</t>
  </si>
  <si>
    <t>Water Resistant</t>
  </si>
  <si>
    <t>Wetsuit</t>
  </si>
  <si>
    <t>Shirt</t>
  </si>
  <si>
    <t>5K</t>
  </si>
  <si>
    <t>157</t>
  </si>
  <si>
    <t>16c</t>
  </si>
  <si>
    <t>5L</t>
  </si>
  <si>
    <t>143</t>
  </si>
  <si>
    <t>158</t>
  </si>
  <si>
    <t>16d</t>
  </si>
  <si>
    <t>5M</t>
  </si>
  <si>
    <t>144</t>
  </si>
  <si>
    <t>159</t>
  </si>
  <si>
    <t>16e</t>
  </si>
  <si>
    <t>5P</t>
  </si>
  <si>
    <t>145</t>
  </si>
  <si>
    <t>15a</t>
  </si>
  <si>
    <t>16f</t>
  </si>
  <si>
    <t>5Q</t>
  </si>
  <si>
    <t>146</t>
  </si>
  <si>
    <t>15b</t>
  </si>
  <si>
    <t>16g</t>
  </si>
  <si>
    <t>5R</t>
  </si>
  <si>
    <t>147</t>
  </si>
  <si>
    <t>15c</t>
  </si>
  <si>
    <t>16h</t>
  </si>
  <si>
    <t>5S</t>
  </si>
  <si>
    <t>148</t>
  </si>
  <si>
    <t>15d</t>
  </si>
  <si>
    <t>16i</t>
  </si>
  <si>
    <t>5T</t>
  </si>
  <si>
    <t>149</t>
  </si>
  <si>
    <t>15e</t>
  </si>
  <si>
    <t>16j</t>
  </si>
  <si>
    <t>5U</t>
  </si>
  <si>
    <t>14a</t>
  </si>
  <si>
    <t>15f</t>
  </si>
  <si>
    <t>16k</t>
  </si>
  <si>
    <t>5V</t>
  </si>
  <si>
    <t>14b</t>
  </si>
  <si>
    <t>15g</t>
  </si>
  <si>
    <t>16l</t>
  </si>
  <si>
    <t>5W</t>
  </si>
  <si>
    <t>14c</t>
  </si>
  <si>
    <t>15h</t>
  </si>
  <si>
    <t>16m</t>
  </si>
  <si>
    <t>Synthetic Rubber</t>
  </si>
  <si>
    <t>Butyl Rubber</t>
  </si>
  <si>
    <t>Swim Cap</t>
  </si>
  <si>
    <t>Synthetic Rubber (II)</t>
  </si>
  <si>
    <t>SBR</t>
  </si>
  <si>
    <t>NBR</t>
  </si>
  <si>
    <t>HNBR</t>
  </si>
  <si>
    <t>CIIR</t>
  </si>
  <si>
    <t>BIIR</t>
  </si>
  <si>
    <t>EPDM</t>
  </si>
  <si>
    <t>EVA</t>
  </si>
  <si>
    <t>PUR</t>
  </si>
  <si>
    <t>3A</t>
  </si>
  <si>
    <t>Source 1, Source 2</t>
  </si>
  <si>
    <t>19U</t>
  </si>
  <si>
    <t>1ah</t>
  </si>
  <si>
    <t>1aD</t>
  </si>
  <si>
    <t>1b0</t>
  </si>
  <si>
    <t>19V</t>
  </si>
  <si>
    <t>1ai</t>
  </si>
  <si>
    <t>1aE</t>
  </si>
  <si>
    <t>1b1</t>
  </si>
  <si>
    <t>19W</t>
  </si>
  <si>
    <t>1aj</t>
  </si>
  <si>
    <t>1aF</t>
  </si>
  <si>
    <t>1b2</t>
  </si>
  <si>
    <t>19X</t>
  </si>
  <si>
    <t>1ak</t>
  </si>
  <si>
    <t>1aG</t>
  </si>
  <si>
    <t>1b3</t>
  </si>
  <si>
    <t>19Y</t>
  </si>
  <si>
    <t>1al</t>
  </si>
  <si>
    <t>1aH</t>
  </si>
  <si>
    <t>1b4</t>
  </si>
  <si>
    <t>19Z</t>
  </si>
  <si>
    <t>1am</t>
  </si>
  <si>
    <t>1aI</t>
  </si>
  <si>
    <t>1b5</t>
  </si>
  <si>
    <t>1a0</t>
  </si>
  <si>
    <t>1an</t>
  </si>
  <si>
    <t>1aJ</t>
  </si>
  <si>
    <t>1b6</t>
  </si>
  <si>
    <t>1a1</t>
  </si>
  <si>
    <t>1ao</t>
  </si>
  <si>
    <t>1aK</t>
  </si>
  <si>
    <t>1b7</t>
  </si>
  <si>
    <t>1a2</t>
  </si>
  <si>
    <t>1ap</t>
  </si>
  <si>
    <t>1aL</t>
  </si>
  <si>
    <t>1b8</t>
  </si>
  <si>
    <t>1a3</t>
  </si>
  <si>
    <t>1aq</t>
  </si>
  <si>
    <t>1aM</t>
  </si>
  <si>
    <t>1b9</t>
  </si>
  <si>
    <t>1a4</t>
  </si>
  <si>
    <t>1ar</t>
  </si>
  <si>
    <t>1aN</t>
  </si>
  <si>
    <t>1ba</t>
  </si>
  <si>
    <t>1a5</t>
  </si>
  <si>
    <t>1as</t>
  </si>
  <si>
    <t>1aO</t>
  </si>
  <si>
    <t>1bb</t>
  </si>
  <si>
    <t>1a6</t>
  </si>
  <si>
    <t>1at</t>
  </si>
  <si>
    <t>1aP</t>
  </si>
  <si>
    <t>1bc</t>
  </si>
  <si>
    <t>1a7</t>
  </si>
  <si>
    <t>1au</t>
  </si>
  <si>
    <t>1aQ</t>
  </si>
  <si>
    <t>1bd</t>
  </si>
  <si>
    <t>1a8</t>
  </si>
  <si>
    <t>1av</t>
  </si>
  <si>
    <t>1aR</t>
  </si>
  <si>
    <t>1be</t>
  </si>
  <si>
    <t>1a9</t>
  </si>
  <si>
    <t>1aw</t>
  </si>
  <si>
    <t>1aS</t>
  </si>
  <si>
    <t>1bf</t>
  </si>
  <si>
    <t>1aa</t>
  </si>
  <si>
    <t>1ax</t>
  </si>
  <si>
    <t>1aT</t>
  </si>
  <si>
    <t>1bg</t>
  </si>
  <si>
    <t>1ab</t>
  </si>
  <si>
    <t>1ay</t>
  </si>
  <si>
    <t>1aU</t>
  </si>
  <si>
    <t>1bh</t>
  </si>
  <si>
    <t>1ac</t>
  </si>
  <si>
    <t>1az</t>
  </si>
  <si>
    <t>1aV</t>
  </si>
  <si>
    <t>1bi</t>
  </si>
  <si>
    <t>1ad</t>
  </si>
  <si>
    <t>1aA</t>
  </si>
  <si>
    <t>1aW</t>
  </si>
  <si>
    <t>1bj</t>
  </si>
  <si>
    <t>1ae</t>
  </si>
  <si>
    <t>1aB</t>
  </si>
  <si>
    <t>1aX</t>
  </si>
  <si>
    <t>1bk</t>
  </si>
  <si>
    <t>1af</t>
  </si>
  <si>
    <t>1aC</t>
  </si>
  <si>
    <t>1aY</t>
  </si>
  <si>
    <t>1bl</t>
  </si>
  <si>
    <t>1ag</t>
  </si>
  <si>
    <t>1aZ</t>
  </si>
  <si>
    <t>1bm</t>
  </si>
  <si>
    <t>1bo</t>
  </si>
  <si>
    <t>1bn</t>
  </si>
  <si>
    <t>1bq</t>
  </si>
  <si>
    <t>1bp</t>
  </si>
  <si>
    <t>1bu</t>
  </si>
  <si>
    <t>1bt</t>
  </si>
  <si>
    <t>1bs</t>
  </si>
  <si>
    <t>1br</t>
  </si>
  <si>
    <t>1by</t>
  </si>
  <si>
    <t>1bx</t>
  </si>
  <si>
    <t>1bw</t>
  </si>
  <si>
    <t>1bv</t>
  </si>
  <si>
    <t>Source 1</t>
  </si>
  <si>
    <t>TileEntity ID</t>
  </si>
  <si>
    <t>1bC</t>
  </si>
  <si>
    <t>1bD</t>
  </si>
  <si>
    <t>1bE</t>
  </si>
  <si>
    <t>1bF</t>
  </si>
  <si>
    <t>1bG</t>
  </si>
  <si>
    <t>1bH</t>
  </si>
  <si>
    <t>1bI</t>
  </si>
  <si>
    <t>1bJ</t>
  </si>
  <si>
    <t>1bK</t>
  </si>
  <si>
    <t>1bL</t>
  </si>
  <si>
    <t>1bM</t>
  </si>
  <si>
    <t>1bN</t>
  </si>
  <si>
    <t>Wafer</t>
  </si>
  <si>
    <t>Layer</t>
  </si>
  <si>
    <t>Layer Number</t>
  </si>
  <si>
    <t>1c1</t>
  </si>
  <si>
    <t>1c2</t>
  </si>
  <si>
    <t>1c3</t>
  </si>
  <si>
    <t>1c4</t>
  </si>
  <si>
    <t>1c5</t>
  </si>
  <si>
    <t>1c6</t>
  </si>
  <si>
    <t>1c7</t>
  </si>
  <si>
    <t>1c8</t>
  </si>
  <si>
    <t>1c9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</si>
  <si>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</si>
  <si>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</si>
  <si>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</si>
  <si>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</si>
  <si>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</si>
  <si>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</si>
  <si>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</si>
  <si>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</si>
  <si>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</si>
  <si>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</si>
  <si>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</si>
  <si>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</si>
  <si>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</si>
  <si>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</si>
  <si>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</si>
  <si>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</si>
  <si>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</si>
  <si>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</si>
  <si>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</si>
  <si>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</si>
  <si>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</si>
  <si>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</si>
  <si>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</si>
  <si>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</si>
  <si>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</si>
  <si>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</si>
  <si>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</si>
  <si>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</si>
  <si>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</si>
  <si>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</si>
  <si>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</si>
  <si>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</si>
  <si>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</si>
  <si>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</si>
  <si>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</si>
  <si>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</si>
  <si>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</si>
  <si>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</si>
  <si>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</si>
  <si>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</si>
  <si>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</si>
  <si>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</si>
  <si>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</si>
  <si>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</si>
  <si>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</si>
  <si>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</si>
  <si>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</si>
  <si>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</si>
  <si>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</si>
  <si>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</si>
  <si>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</si>
  <si>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</si>
  <si>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1d0</t>
  </si>
  <si>
    <t>1d1</t>
  </si>
  <si>
    <t>1d2</t>
  </si>
  <si>
    <t>1e7</t>
  </si>
  <si>
    <t>1e4</t>
  </si>
  <si>
    <t>1e3</t>
  </si>
  <si>
    <t>1e2</t>
  </si>
  <si>
    <t>1e1</t>
  </si>
  <si>
    <t>1e0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</si>
  <si>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</si>
  <si>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</si>
  <si>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</si>
  <si>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</si>
  <si>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</si>
  <si>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</si>
  <si>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</si>
  <si>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</si>
  <si>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</si>
  <si>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</si>
  <si>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</si>
  <si>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</si>
  <si>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</si>
  <si>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</si>
  <si>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</si>
  <si>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</si>
  <si>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</si>
  <si>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</si>
  <si>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</si>
  <si>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</si>
  <si>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</si>
  <si>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</si>
  <si>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</si>
  <si>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</si>
  <si>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</si>
  <si>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</si>
  <si>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</si>
  <si>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</si>
  <si>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</si>
  <si>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</si>
  <si>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</si>
  <si>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</si>
  <si>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</si>
  <si>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</si>
  <si>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</si>
  <si>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</si>
  <si>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</si>
  <si>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</si>
  <si>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</si>
  <si>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</si>
  <si>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</si>
  <si>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</si>
  <si>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</si>
  <si>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</si>
  <si>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</si>
  <si>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</si>
  <si>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</si>
  <si>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</si>
  <si>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</si>
  <si>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</si>
  <si>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</si>
  <si>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</si>
  <si>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1d9</t>
  </si>
  <si>
    <t>1d8</t>
  </si>
  <si>
    <t>1d7</t>
  </si>
  <si>
    <t>1d6</t>
  </si>
  <si>
    <t>1d5</t>
  </si>
  <si>
    <t>1d4</t>
  </si>
  <si>
    <t>1d3</t>
  </si>
  <si>
    <t>Game ID</t>
  </si>
  <si>
    <t>Game ID Mask</t>
  </si>
  <si>
    <t>Game ID Wafer</t>
  </si>
  <si>
    <t>1e8</t>
  </si>
  <si>
    <t>1ea</t>
  </si>
  <si>
    <t>1e9</t>
  </si>
  <si>
    <t>1eo</t>
  </si>
  <si>
    <t>1en</t>
  </si>
  <si>
    <t>1em</t>
  </si>
  <si>
    <t>1ek</t>
  </si>
  <si>
    <t>1ej</t>
  </si>
  <si>
    <t>1eg</t>
  </si>
  <si>
    <t>1ef</t>
  </si>
  <si>
    <t>1ec</t>
  </si>
  <si>
    <t>1eb</t>
  </si>
  <si>
    <t>1er</t>
  </si>
  <si>
    <t>Silicon Wafer</t>
  </si>
  <si>
    <t>OLED Array</t>
  </si>
  <si>
    <t>Amplifier</t>
  </si>
  <si>
    <t>Digital Analog Convertor</t>
  </si>
  <si>
    <t>DSP</t>
  </si>
  <si>
    <t>Low Power Radio</t>
  </si>
  <si>
    <t>Pressure Sensor</t>
  </si>
  <si>
    <t>Temperature Sensor</t>
  </si>
  <si>
    <t>Processor</t>
  </si>
  <si>
    <t>Solar Cell</t>
  </si>
  <si>
    <t>Layers</t>
  </si>
  <si>
    <t>Chips per Wafer</t>
  </si>
  <si>
    <t>1ew</t>
  </si>
  <si>
    <t>1ex</t>
  </si>
  <si>
    <t>1ey</t>
  </si>
  <si>
    <t>1ez</t>
  </si>
  <si>
    <t>1eA</t>
  </si>
  <si>
    <t>1eB</t>
  </si>
  <si>
    <t>1eC</t>
  </si>
  <si>
    <t>1eD</t>
  </si>
  <si>
    <t>1eE</t>
  </si>
  <si>
    <t>1eK</t>
  </si>
  <si>
    <t>1eL</t>
  </si>
  <si>
    <t>1eM</t>
  </si>
  <si>
    <t>PR Backplane</t>
  </si>
  <si>
    <t>PR Semiconductor</t>
  </si>
  <si>
    <t>PR Dielectric</t>
  </si>
  <si>
    <t>PR Traces</t>
  </si>
  <si>
    <t>PR Encapsulation</t>
  </si>
  <si>
    <t>PR n-Type Semiconductor</t>
  </si>
  <si>
    <t>PR p-Type Semiconductor</t>
  </si>
  <si>
    <t>PR Inner Traces</t>
  </si>
  <si>
    <t>PR Through Vias</t>
  </si>
  <si>
    <t>PR Outer Traces</t>
  </si>
  <si>
    <t>Silicon</t>
  </si>
  <si>
    <t>Electronics</t>
  </si>
  <si>
    <t>1eX</t>
  </si>
  <si>
    <t>1eW</t>
  </si>
  <si>
    <t>1eV</t>
  </si>
  <si>
    <t>Resist</t>
  </si>
  <si>
    <t>Clean Environment</t>
  </si>
  <si>
    <t>Silicon Wafer (Ruined)</t>
  </si>
  <si>
    <t>1bZ</t>
  </si>
  <si>
    <t>1fu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</si>
</sst>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54">
    <xf numFmtId="0" fontId="0" fillId="0" borderId="0" xfId="0"/>
    <xf numFmtId="0" fontId="0" fillId="2" borderId="1" xfId="0" applyFill="1" applyBorder="1"/>
    <xf numFmtId="0" fontId="3" fillId="0" borderId="0" xfId="0" applyFont="1"/>
    <xf numFmtId="49" fontId="3" fillId="0" borderId="0" xfId="1" applyNumberFormat="1"/>
    <xf numFmtId="0" fontId="4" fillId="0" borderId="0" xfId="0" applyFont="1" applyAlignment="1">
      <alignment wrapText="1"/>
    </xf>
    <xf numFmtId="0" fontId="4" fillId="2" borderId="1" xfId="0" applyFont="1" applyFill="1" applyBorder="1"/>
    <xf numFmtId="0" fontId="4" fillId="0" borderId="0" xfId="0" applyNumberFormat="1" applyFont="1"/>
    <xf numFmtId="0" fontId="4" fillId="0" borderId="0" xfId="0" applyFont="1"/>
    <xf numFmtId="0" fontId="5" fillId="2" borderId="1" xfId="0" applyFont="1" applyFill="1" applyBorder="1" applyAlignment="1"/>
    <xf numFmtId="49" fontId="4" fillId="0" borderId="0" xfId="0" applyNumberFormat="1" applyFont="1"/>
    <xf numFmtId="0" fontId="3" fillId="0" borderId="0" xfId="0" applyFont="1" applyFill="1" applyBorder="1"/>
    <xf numFmtId="0" fontId="6" fillId="0" borderId="0" xfId="0" applyFont="1" applyFill="1" applyBorder="1" applyAlignment="1"/>
    <xf numFmtId="0" fontId="7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4" fillId="0" borderId="0" xfId="0" applyNumberFormat="1" applyFont="1" applyAlignment="1">
      <alignment wrapText="1"/>
    </xf>
    <xf numFmtId="0" fontId="8" fillId="0" borderId="0" xfId="0" applyFont="1" applyFill="1" applyBorder="1"/>
    <xf numFmtId="49" fontId="0" fillId="0" borderId="0" xfId="0" applyNumberFormat="1"/>
    <xf numFmtId="0" fontId="8" fillId="0" borderId="0" xfId="0" applyFont="1" applyFill="1" applyBorder="1" applyAlignment="1"/>
    <xf numFmtId="0" fontId="5" fillId="0" borderId="0" xfId="0" applyFont="1" applyFill="1" applyBorder="1" applyAlignment="1">
      <alignment wrapText="1"/>
    </xf>
    <xf numFmtId="0" fontId="7" fillId="0" borderId="0" xfId="0" applyFont="1" applyFill="1" applyBorder="1"/>
    <xf numFmtId="0" fontId="7" fillId="0" borderId="0" xfId="1" applyFont="1" applyFill="1" applyBorder="1"/>
    <xf numFmtId="0" fontId="2" fillId="0" borderId="0" xfId="2"/>
    <xf numFmtId="0" fontId="2" fillId="0" borderId="0" xfId="2" applyFill="1" applyBorder="1"/>
    <xf numFmtId="0" fontId="3" fillId="0" borderId="0" xfId="2" applyFont="1"/>
    <xf numFmtId="0" fontId="6" fillId="0" borderId="0" xfId="2" applyFont="1" applyFill="1" applyBorder="1" applyAlignment="1"/>
    <xf numFmtId="49" fontId="2" fillId="0" borderId="0" xfId="2" applyNumberFormat="1"/>
    <xf numFmtId="0" fontId="2" fillId="0" borderId="0" xfId="2" applyFill="1" applyBorder="1" applyAlignment="1">
      <alignment horizontal="center" vertical="center"/>
    </xf>
    <xf numFmtId="0" fontId="8" fillId="0" borderId="0" xfId="2" applyFont="1" applyFill="1" applyBorder="1" applyAlignment="1"/>
    <xf numFmtId="0" fontId="4" fillId="0" borderId="0" xfId="2" applyFont="1"/>
    <xf numFmtId="0" fontId="4" fillId="0" borderId="0" xfId="2" applyFont="1" applyAlignment="1">
      <alignment horizontal="left" vertical="top"/>
    </xf>
    <xf numFmtId="0" fontId="7" fillId="0" borderId="0" xfId="2" applyFont="1" applyFill="1" applyBorder="1" applyAlignment="1">
      <alignment wrapText="1"/>
    </xf>
    <xf numFmtId="0" fontId="7" fillId="0" borderId="0" xfId="2" applyFont="1" applyFill="1" applyBorder="1"/>
    <xf numFmtId="49" fontId="4" fillId="0" borderId="0" xfId="2" applyNumberFormat="1" applyFont="1"/>
    <xf numFmtId="0" fontId="2" fillId="0" borderId="0" xfId="2" applyAlignment="1">
      <alignment horizontal="center" vertical="center"/>
    </xf>
    <xf numFmtId="0" fontId="3" fillId="0" borderId="0" xfId="2" applyFont="1" applyAlignment="1">
      <alignment horizontal="left" vertical="top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top" wrapText="1"/>
    </xf>
    <xf numFmtId="0" fontId="2" fillId="0" borderId="0" xfId="2" applyAlignment="1">
      <alignment horizontal="left" vertical="top"/>
    </xf>
    <xf numFmtId="49" fontId="2" fillId="0" borderId="0" xfId="2" applyNumberFormat="1" applyAlignment="1">
      <alignment horizontal="left" vertical="top"/>
    </xf>
    <xf numFmtId="0" fontId="7" fillId="0" borderId="0" xfId="2" applyFont="1" applyFill="1" applyBorder="1" applyAlignment="1">
      <alignment horizontal="left" vertical="top"/>
    </xf>
    <xf numFmtId="49" fontId="3" fillId="0" borderId="0" xfId="1" applyNumberFormat="1" applyFill="1"/>
    <xf numFmtId="49" fontId="1" fillId="0" borderId="0" xfId="3" applyNumberFormat="1"/>
    <xf numFmtId="0" fontId="0" fillId="0" borderId="0" xfId="2" applyFont="1"/>
    <xf numFmtId="0" fontId="3" fillId="0" borderId="0" xfId="0" applyNumberFormat="1" applyFont="1"/>
    <xf numFmtId="0" fontId="0" fillId="0" borderId="0" xfId="0" applyNumberFormat="1"/>
    <xf numFmtId="0" fontId="3" fillId="0" borderId="0" xfId="1" applyNumberFormat="1" applyFill="1"/>
    <xf numFmtId="0" fontId="0" fillId="0" borderId="0" xfId="0" applyNumberFormat="1" applyFont="1"/>
    <xf numFmtId="0" fontId="3" fillId="0" borderId="0" xfId="1"/>
    <xf numFmtId="49" fontId="3" fillId="0" borderId="0" xfId="0" applyNumberFormat="1" applyFont="1"/>
    <xf numFmtId="0" fontId="8" fillId="0" borderId="0" xfId="1" applyFont="1" applyFill="1" applyBorder="1"/>
    <xf numFmtId="0" fontId="3" fillId="0" borderId="0" xfId="1" applyFont="1" applyFill="1" applyBorder="1"/>
    <xf numFmtId="0" fontId="3" fillId="0" borderId="0" xfId="1" applyFont="1"/>
    <xf numFmtId="0" fontId="5" fillId="0" borderId="0" xfId="1" applyFont="1" applyFill="1" applyBorder="1" applyAlignment="1">
      <alignment wrapText="1"/>
    </xf>
    <xf numFmtId="0" fontId="4" fillId="0" borderId="0" xfId="1" applyFont="1"/>
  </cellXfs>
  <cellStyles count="4">
    <cellStyle name="Normal" xfId="0" builtinId="0"/>
    <cellStyle name="Normal 2" xfId="1"/>
    <cellStyle name="Normal 3" xfId="2"/>
    <cellStyle name="Normal 4" xfId="3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1">
          <cell r="A1" t="str">
            <v>Version</v>
          </cell>
        </row>
        <row r="2">
          <cell r="A2" t="str">
            <v>1.0.0</v>
          </cell>
        </row>
        <row r="5">
          <cell r="A5" t="str">
            <v>1.0.3</v>
          </cell>
        </row>
        <row r="12">
          <cell r="A12" t="str">
            <v>1.1.0</v>
          </cell>
        </row>
        <row r="13">
          <cell r="A13" t="str">
            <v>1.1.1</v>
          </cell>
        </row>
        <row r="14">
          <cell r="A14" t="str">
            <v>1.1.2</v>
          </cell>
        </row>
        <row r="21">
          <cell r="A21" t="str">
            <v>1.3.2</v>
          </cell>
        </row>
        <row r="24">
          <cell r="A24" t="str">
            <v>1.3.5</v>
          </cell>
        </row>
        <row r="34">
          <cell r="A34" t="str">
            <v>Bag</v>
          </cell>
        </row>
        <row r="35">
          <cell r="A35" t="str">
            <v>Vial</v>
          </cell>
        </row>
        <row r="37">
          <cell r="A37" t="str">
            <v>Sack</v>
          </cell>
        </row>
        <row r="38">
          <cell r="A38" t="str">
            <v>Beaker</v>
          </cell>
        </row>
        <row r="40">
          <cell r="A40" t="str">
            <v>Powder Keg</v>
          </cell>
        </row>
        <row r="41">
          <cell r="A41" t="str">
            <v>Drum</v>
          </cell>
        </row>
        <row r="43">
          <cell r="A43" t="str">
            <v>Chemical Silo</v>
          </cell>
        </row>
        <row r="44">
          <cell r="A44" t="str">
            <v>Chemical Vat</v>
          </cell>
        </row>
        <row r="83">
          <cell r="B83" t="str">
            <v>Mold Type</v>
          </cell>
        </row>
        <row r="87">
          <cell r="B87" t="str">
            <v>Mold</v>
          </cell>
        </row>
        <row r="88">
          <cell r="B88" t="str">
            <v>Metal Die</v>
          </cell>
        </row>
        <row r="95">
          <cell r="B95" t="str">
            <v>Wafer</v>
          </cell>
        </row>
        <row r="96">
          <cell r="B96" t="str">
            <v>Mask</v>
          </cell>
        </row>
        <row r="111">
          <cell r="A111" t="str">
            <v>Gripped</v>
          </cell>
        </row>
        <row r="114">
          <cell r="A114" t="str">
            <v>Base Material</v>
          </cell>
        </row>
        <row r="115">
          <cell r="A115" t="str">
            <v>Wooden</v>
          </cell>
        </row>
        <row r="116">
          <cell r="A116" t="str">
            <v>Stone</v>
          </cell>
        </row>
        <row r="117">
          <cell r="A117" t="str">
            <v>Iron</v>
          </cell>
        </row>
        <row r="118">
          <cell r="A118" t="str">
            <v>Golden</v>
          </cell>
        </row>
        <row r="119">
          <cell r="A119" t="str">
            <v>Diamond</v>
          </cell>
        </row>
        <row r="120">
          <cell r="A120" t="str">
            <v>Magic</v>
          </cell>
        </row>
        <row r="149">
          <cell r="A149" t="str">
            <v>Composite</v>
          </cell>
        </row>
        <row r="150">
          <cell r="A150" t="str">
            <v>Engineered</v>
          </cell>
        </row>
      </sheetData>
      <sheetData sheetId="1">
        <row r="1">
          <cell r="A1" t="str">
            <v>Game ID</v>
          </cell>
        </row>
      </sheetData>
      <sheetData sheetId="2">
        <row r="2">
          <cell r="B2" t="str">
            <v>Iron Shovel</v>
          </cell>
        </row>
        <row r="3">
          <cell r="B3" t="str">
            <v>Iron Pickaxe</v>
          </cell>
        </row>
        <row r="4">
          <cell r="B4" t="str">
            <v>Iron Axe</v>
          </cell>
        </row>
        <row r="10">
          <cell r="B10" t="str">
            <v>Diamond</v>
          </cell>
        </row>
        <row r="11">
          <cell r="B11" t="str">
            <v>Iron Ingot</v>
          </cell>
        </row>
        <row r="13">
          <cell r="B13" t="str">
            <v>Iron Sword</v>
          </cell>
        </row>
        <row r="14">
          <cell r="B14" t="str">
            <v>Wooden Sword</v>
          </cell>
        </row>
        <row r="15">
          <cell r="B15" t="str">
            <v>Wooden Shovel</v>
          </cell>
        </row>
        <row r="16">
          <cell r="B16" t="str">
            <v>Wooden Pickaxe</v>
          </cell>
        </row>
        <row r="17">
          <cell r="B17" t="str">
            <v>Wooden Axe</v>
          </cell>
        </row>
        <row r="18">
          <cell r="B18" t="str">
            <v>Stone Sword</v>
          </cell>
        </row>
        <row r="19">
          <cell r="B19" t="str">
            <v>Stone Shovel</v>
          </cell>
        </row>
        <row r="20">
          <cell r="B20" t="str">
            <v>Stone Pickaxe</v>
          </cell>
        </row>
        <row r="21">
          <cell r="B21" t="str">
            <v>Stone Axe</v>
          </cell>
        </row>
        <row r="22">
          <cell r="B22" t="str">
            <v>Diamond Sword</v>
          </cell>
        </row>
        <row r="23">
          <cell r="B23" t="str">
            <v>Diamond Shovel</v>
          </cell>
        </row>
        <row r="24">
          <cell r="B24" t="str">
            <v>Diamond Pickaxe</v>
          </cell>
        </row>
        <row r="25">
          <cell r="B25" t="str">
            <v>Diamond Axe</v>
          </cell>
        </row>
        <row r="29">
          <cell r="B29" t="str">
            <v>Golden Sword</v>
          </cell>
        </row>
        <row r="30">
          <cell r="B30" t="str">
            <v>Golden Shovel</v>
          </cell>
        </row>
        <row r="31">
          <cell r="B31" t="str">
            <v>Golden Pickaxe</v>
          </cell>
        </row>
        <row r="32">
          <cell r="B32" t="str">
            <v>Golden Axe</v>
          </cell>
        </row>
        <row r="36">
          <cell r="B36" t="str">
            <v>Wooden Hoe</v>
          </cell>
        </row>
        <row r="37">
          <cell r="B37" t="str">
            <v>Stone Hoe</v>
          </cell>
        </row>
        <row r="38">
          <cell r="B38" t="str">
            <v>Iron Hoe</v>
          </cell>
        </row>
        <row r="39">
          <cell r="B39" t="str">
            <v>Diamond Hoe</v>
          </cell>
        </row>
        <row r="40">
          <cell r="B40" t="str">
            <v>Golden Hoe</v>
          </cell>
        </row>
      </sheetData>
      <sheetData sheetId="3"/>
      <sheetData sheetId="4"/>
      <sheetData sheetId="5"/>
      <sheetData sheetId="6"/>
      <sheetData sheetId="7"/>
      <sheetData sheetId="8">
        <row r="1">
          <cell r="A1" t="str">
            <v>Version</v>
          </cell>
          <cell r="C1" t="str">
            <v>Short Name</v>
          </cell>
          <cell r="D1" t="str">
            <v>Thermoplastic</v>
          </cell>
        </row>
        <row r="2">
          <cell r="B2" t="str">
            <v>Acrylic-Formaldehyde Resin</v>
          </cell>
          <cell r="C2" t="str">
            <v>AF Resin</v>
          </cell>
          <cell r="D2" t="b">
            <v>0</v>
          </cell>
        </row>
        <row r="3">
          <cell r="B3" t="str">
            <v>Acrylonitrile-Butadiene-Styrene</v>
          </cell>
          <cell r="C3" t="str">
            <v>ABS</v>
          </cell>
          <cell r="D3" t="b">
            <v>1</v>
          </cell>
        </row>
        <row r="4">
          <cell r="B4" t="str">
            <v>Alkyd Resin</v>
          </cell>
          <cell r="C4" t="str">
            <v>Alkyd Resin</v>
          </cell>
          <cell r="D4" t="b">
            <v>0</v>
          </cell>
        </row>
        <row r="5">
          <cell r="B5" t="str">
            <v>Amorphous PolyEthylene Terephthalate</v>
          </cell>
          <cell r="C5" t="str">
            <v>A-PET</v>
          </cell>
          <cell r="D5" t="b">
            <v>1</v>
          </cell>
        </row>
        <row r="6">
          <cell r="B6" t="str">
            <v>Bromine Isobutylene-Isoprene Rubber</v>
          </cell>
          <cell r="C6" t="str">
            <v>BIIR</v>
          </cell>
          <cell r="D6" t="b">
            <v>1</v>
          </cell>
        </row>
        <row r="7">
          <cell r="B7" t="str">
            <v>Carbon Fiber</v>
          </cell>
          <cell r="C7" t="str">
            <v>Carbon Fiber</v>
          </cell>
          <cell r="D7" t="b">
            <v>0</v>
          </cell>
        </row>
        <row r="8">
          <cell r="B8" t="str">
            <v>Cellulose Triacetate</v>
          </cell>
          <cell r="C8" t="str">
            <v>CTAP</v>
          </cell>
          <cell r="D8" t="b">
            <v>1</v>
          </cell>
        </row>
        <row r="9">
          <cell r="B9" t="str">
            <v>Cellulosic</v>
          </cell>
          <cell r="C9" t="str">
            <v>Cellulose</v>
          </cell>
          <cell r="D9" t="b">
            <v>1</v>
          </cell>
        </row>
        <row r="10">
          <cell r="B10" t="str">
            <v>Chitin</v>
          </cell>
          <cell r="C10" t="str">
            <v>Chitin</v>
          </cell>
          <cell r="D10" t="b">
            <v>1</v>
          </cell>
        </row>
        <row r="11">
          <cell r="B11" t="str">
            <v>Chlorine Isobutylene-Isoprene Rubber</v>
          </cell>
          <cell r="C11" t="str">
            <v>CIIR</v>
          </cell>
          <cell r="D11" t="b">
            <v>1</v>
          </cell>
        </row>
        <row r="12">
          <cell r="B12" t="str">
            <v>Epoxy Resin</v>
          </cell>
          <cell r="C12" t="str">
            <v>Epoxy Resin</v>
          </cell>
          <cell r="D12" t="b">
            <v>0</v>
          </cell>
        </row>
        <row r="13">
          <cell r="B13" t="str">
            <v>Ethoxylates</v>
          </cell>
          <cell r="C13" t="str">
            <v>NRE</v>
          </cell>
          <cell r="D13" t="b">
            <v>1</v>
          </cell>
        </row>
        <row r="14">
          <cell r="B14" t="str">
            <v>Ethylene-Propylene Monomer</v>
          </cell>
          <cell r="C14" t="str">
            <v>EPM</v>
          </cell>
          <cell r="D14" t="b">
            <v>1</v>
          </cell>
        </row>
        <row r="15">
          <cell r="B15" t="str">
            <v>Ethylene-Propylene-Diene Monomer</v>
          </cell>
          <cell r="C15" t="str">
            <v>EPDM</v>
          </cell>
          <cell r="D15" t="b">
            <v>1</v>
          </cell>
        </row>
        <row r="16">
          <cell r="B16" t="str">
            <v>Ethylene-Vinyl Acetate</v>
          </cell>
          <cell r="C16" t="str">
            <v>EVA</v>
          </cell>
          <cell r="D16" t="b">
            <v>1</v>
          </cell>
        </row>
        <row r="17">
          <cell r="B17" t="str">
            <v>High Density PolyEthylene</v>
          </cell>
          <cell r="C17" t="str">
            <v>HDPE</v>
          </cell>
          <cell r="D17" t="b">
            <v>1</v>
          </cell>
        </row>
        <row r="18">
          <cell r="B18" t="str">
            <v>Hydrogenated Nitrile-Butadiene Rubber</v>
          </cell>
          <cell r="C18" t="str">
            <v>HNBR</v>
          </cell>
          <cell r="D18" t="b">
            <v>1</v>
          </cell>
        </row>
        <row r="19">
          <cell r="B19" t="str">
            <v>Isobutylene-Isoprene Rubber</v>
          </cell>
          <cell r="C19" t="str">
            <v>Butyl Rubber</v>
          </cell>
          <cell r="D19" t="b">
            <v>1</v>
          </cell>
        </row>
        <row r="20">
          <cell r="B20" t="str">
            <v>Lignin</v>
          </cell>
          <cell r="C20" t="str">
            <v>Lignin</v>
          </cell>
          <cell r="D20" t="b">
            <v>0</v>
          </cell>
        </row>
        <row r="21">
          <cell r="B21" t="str">
            <v>Linear Low-Density PolyEthylene</v>
          </cell>
          <cell r="C21" t="str">
            <v>LLDPE</v>
          </cell>
          <cell r="D21" t="b">
            <v>1</v>
          </cell>
        </row>
        <row r="22">
          <cell r="B22" t="str">
            <v>Liquid Crystal Polymer</v>
          </cell>
          <cell r="C22" t="str">
            <v>LCP</v>
          </cell>
          <cell r="D22" t="b">
            <v>1</v>
          </cell>
        </row>
        <row r="23">
          <cell r="B23" t="str">
            <v>Low Density PolyEthylene</v>
          </cell>
          <cell r="C23" t="str">
            <v>LDPE</v>
          </cell>
          <cell r="D23" t="b">
            <v>1</v>
          </cell>
        </row>
        <row r="24">
          <cell r="B24" t="str">
            <v>Medium Density PolyEthylene</v>
          </cell>
          <cell r="C24" t="str">
            <v>MDPE</v>
          </cell>
          <cell r="D24" t="b">
            <v>1</v>
          </cell>
        </row>
        <row r="25">
          <cell r="B25" t="str">
            <v>Melamine-Formaldehyde Polymers</v>
          </cell>
          <cell r="C25" t="str">
            <v>MFP</v>
          </cell>
          <cell r="D25" t="b">
            <v>0</v>
          </cell>
        </row>
        <row r="26">
          <cell r="B26" t="str">
            <v>Metaldehyde</v>
          </cell>
          <cell r="C26" t="str">
            <v>MALD</v>
          </cell>
          <cell r="D26" t="b">
            <v>1</v>
          </cell>
        </row>
        <row r="27">
          <cell r="B27" t="str">
            <v>Nitrile-Butadiene Rubber</v>
          </cell>
          <cell r="C27" t="str">
            <v>NBR</v>
          </cell>
          <cell r="D27" t="b">
            <v>1</v>
          </cell>
        </row>
        <row r="28">
          <cell r="B28" t="str">
            <v>Paraformaldehyde</v>
          </cell>
          <cell r="C28" t="str">
            <v>PFA</v>
          </cell>
          <cell r="D28" t="b">
            <v>1</v>
          </cell>
        </row>
        <row r="29">
          <cell r="B29" t="str">
            <v>Paraldehyde</v>
          </cell>
          <cell r="C29" t="str">
            <v>PALD</v>
          </cell>
          <cell r="D29" t="b">
            <v>1</v>
          </cell>
        </row>
        <row r="30">
          <cell r="B30" t="str">
            <v>Phenolic Resin</v>
          </cell>
          <cell r="C30" t="str">
            <v>Phenol Formaldehydes</v>
          </cell>
          <cell r="D30" t="b">
            <v>0</v>
          </cell>
        </row>
        <row r="31">
          <cell r="B31" t="str">
            <v>Poly(3-Hydroxybutyrate-Co-3-Hydroxyvalerate)</v>
          </cell>
          <cell r="C31" t="str">
            <v>PHBV</v>
          </cell>
          <cell r="D31" t="b">
            <v>1</v>
          </cell>
        </row>
        <row r="32">
          <cell r="B32" t="str">
            <v>Poly1-Butene</v>
          </cell>
          <cell r="C32" t="str">
            <v>P1B</v>
          </cell>
          <cell r="D32" t="b">
            <v>1</v>
          </cell>
        </row>
        <row r="33">
          <cell r="B33" t="str">
            <v>Poly2-6-Dimethyl-1-4-Phenylene Ether</v>
          </cell>
          <cell r="C33" t="str">
            <v>PDPE</v>
          </cell>
          <cell r="D33" t="b">
            <v>1</v>
          </cell>
        </row>
        <row r="34">
          <cell r="B34" t="str">
            <v>Poly-2-Hydroxy Butyrate</v>
          </cell>
          <cell r="C34" t="str">
            <v>PHB</v>
          </cell>
          <cell r="D34" t="b">
            <v>1</v>
          </cell>
        </row>
        <row r="35">
          <cell r="B35" t="str">
            <v>Poly2-Hydroxyethyl Methacrylate</v>
          </cell>
          <cell r="C35" t="str">
            <v>PHEMA</v>
          </cell>
          <cell r="D35" t="b">
            <v>1</v>
          </cell>
        </row>
        <row r="36">
          <cell r="B36" t="str">
            <v>PolyAcrylic Acid</v>
          </cell>
          <cell r="C36" t="str">
            <v>PAA</v>
          </cell>
          <cell r="D36" t="b">
            <v>1</v>
          </cell>
        </row>
        <row r="37">
          <cell r="B37" t="str">
            <v>PolyAcrylonitrile</v>
          </cell>
          <cell r="C37" t="str">
            <v>PAN</v>
          </cell>
          <cell r="D37" t="b">
            <v>1</v>
          </cell>
        </row>
        <row r="38">
          <cell r="B38" t="str">
            <v>PolyButadiene (low-cis)</v>
          </cell>
          <cell r="C38" t="str">
            <v>PBR (low grade)</v>
          </cell>
          <cell r="D38" t="b">
            <v>1</v>
          </cell>
        </row>
        <row r="39">
          <cell r="B39" t="str">
            <v>PolyButadiene (high-cis)</v>
          </cell>
          <cell r="C39" t="str">
            <v>PBR (high grade)</v>
          </cell>
          <cell r="D39" t="b">
            <v>1</v>
          </cell>
        </row>
        <row r="40">
          <cell r="B40" t="str">
            <v>PolyButylene Succinate</v>
          </cell>
          <cell r="C40" t="str">
            <v>PBS</v>
          </cell>
          <cell r="D40" t="b">
            <v>1</v>
          </cell>
        </row>
        <row r="41">
          <cell r="B41" t="str">
            <v>PolyButylene Terephthalate</v>
          </cell>
          <cell r="C41" t="str">
            <v>PBT</v>
          </cell>
          <cell r="D41" t="b">
            <v>1</v>
          </cell>
        </row>
        <row r="42">
          <cell r="B42" t="str">
            <v>PolyCaprolactone</v>
          </cell>
          <cell r="C42" t="str">
            <v>PCL</v>
          </cell>
          <cell r="D42" t="b">
            <v>1</v>
          </cell>
        </row>
        <row r="43">
          <cell r="B43" t="str">
            <v>PolyCarbonate</v>
          </cell>
          <cell r="C43" t="str">
            <v>PC</v>
          </cell>
          <cell r="D43" t="b">
            <v>1</v>
          </cell>
        </row>
        <row r="44">
          <cell r="B44" t="str">
            <v>PolyChloroPrene</v>
          </cell>
          <cell r="C44" t="str">
            <v>PCHL</v>
          </cell>
          <cell r="D44" t="b">
            <v>1</v>
          </cell>
        </row>
        <row r="45">
          <cell r="B45" t="str">
            <v>PolyChlorotrifluoroethylene</v>
          </cell>
          <cell r="C45" t="str">
            <v>PCTFE</v>
          </cell>
          <cell r="D45" t="b">
            <v>1</v>
          </cell>
        </row>
        <row r="46">
          <cell r="B46" t="str">
            <v>PolyDiMethylSiloxane</v>
          </cell>
          <cell r="C46" t="str">
            <v>PDMS</v>
          </cell>
          <cell r="D46" t="b">
            <v>1</v>
          </cell>
        </row>
        <row r="47">
          <cell r="B47" t="str">
            <v>PolyEther Ether Ketone</v>
          </cell>
          <cell r="C47" t="str">
            <v>PEEK</v>
          </cell>
          <cell r="D47" t="b">
            <v>1</v>
          </cell>
        </row>
        <row r="48">
          <cell r="B48" t="str">
            <v>PolyEtherImide</v>
          </cell>
          <cell r="C48" t="str">
            <v>PEI</v>
          </cell>
          <cell r="D48" t="b">
            <v>1</v>
          </cell>
        </row>
        <row r="49">
          <cell r="B49" t="str">
            <v>PolyEthyl Acrylate</v>
          </cell>
          <cell r="C49" t="str">
            <v>PEA</v>
          </cell>
          <cell r="D49" t="b">
            <v>1</v>
          </cell>
        </row>
        <row r="50">
          <cell r="B50" t="str">
            <v>PolyEthylene Adipate</v>
          </cell>
          <cell r="C50" t="str">
            <v>PEAd</v>
          </cell>
          <cell r="D50" t="b">
            <v>1</v>
          </cell>
        </row>
        <row r="51">
          <cell r="B51" t="str">
            <v>PolyEthylene Glycol</v>
          </cell>
          <cell r="C51" t="str">
            <v>PEG</v>
          </cell>
          <cell r="D51" t="b">
            <v>1</v>
          </cell>
        </row>
        <row r="52">
          <cell r="B52" t="str">
            <v>PolyEthylene Hexamethylene Dicarbamate</v>
          </cell>
          <cell r="C52" t="str">
            <v>PEHD</v>
          </cell>
          <cell r="D52" t="b">
            <v>1</v>
          </cell>
        </row>
        <row r="53">
          <cell r="B53" t="str">
            <v>PolyEthylene Naphthalate</v>
          </cell>
          <cell r="C53" t="str">
            <v>PEN</v>
          </cell>
          <cell r="D53" t="b">
            <v>1</v>
          </cell>
        </row>
        <row r="54">
          <cell r="B54" t="str">
            <v>PolyEthylene Oxide</v>
          </cell>
          <cell r="C54" t="str">
            <v>PEO</v>
          </cell>
          <cell r="D54" t="b">
            <v>1</v>
          </cell>
        </row>
        <row r="55">
          <cell r="B55" t="str">
            <v>PolyEthylene Sulphide</v>
          </cell>
          <cell r="C55" t="str">
            <v>PES</v>
          </cell>
          <cell r="D55" t="b">
            <v>1</v>
          </cell>
        </row>
        <row r="56">
          <cell r="B56" t="str">
            <v>PolyEthylene Terephthalate</v>
          </cell>
          <cell r="C56" t="str">
            <v>PET</v>
          </cell>
          <cell r="D56" t="b">
            <v>1</v>
          </cell>
        </row>
        <row r="57">
          <cell r="B57" t="str">
            <v>PolyEthylene Terephthalate Glycol-Modified</v>
          </cell>
          <cell r="C57" t="str">
            <v>PETG</v>
          </cell>
          <cell r="D57" t="b">
            <v>1</v>
          </cell>
        </row>
        <row r="58">
          <cell r="B58" t="str">
            <v>PolyGlycolic Acid</v>
          </cell>
          <cell r="C58" t="str">
            <v>PGA</v>
          </cell>
          <cell r="D58" t="b">
            <v>1</v>
          </cell>
        </row>
        <row r="59">
          <cell r="B59" t="str">
            <v>PolyHexamethylene Adipamide</v>
          </cell>
          <cell r="C59" t="str">
            <v>Nylon 6,7</v>
          </cell>
          <cell r="D59" t="b">
            <v>1</v>
          </cell>
        </row>
        <row r="60">
          <cell r="B60" t="str">
            <v>PolyHexamethylene Sebacamide</v>
          </cell>
          <cell r="C60" t="str">
            <v>Nylon 6,10</v>
          </cell>
          <cell r="D60" t="b">
            <v>1</v>
          </cell>
        </row>
        <row r="61">
          <cell r="B61" t="str">
            <v>PolyHydroxyalkanoate</v>
          </cell>
          <cell r="C61" t="str">
            <v>PHA</v>
          </cell>
          <cell r="D61" t="b">
            <v>1</v>
          </cell>
        </row>
        <row r="62">
          <cell r="B62" t="str">
            <v>PolyHydroxybutyrate-Co-Hydroxyvalerate</v>
          </cell>
          <cell r="C62" t="str">
            <v>PHBV</v>
          </cell>
          <cell r="D62" t="b">
            <v>1</v>
          </cell>
        </row>
        <row r="63">
          <cell r="B63" t="str">
            <v>PolyImide</v>
          </cell>
          <cell r="C63" t="str">
            <v>PI</v>
          </cell>
          <cell r="D63" t="b">
            <v>1</v>
          </cell>
        </row>
        <row r="64">
          <cell r="B64" t="str">
            <v>PolyIsoBorynl Acrylate</v>
          </cell>
          <cell r="C64" t="str">
            <v>PIBOA</v>
          </cell>
          <cell r="D64" t="b">
            <v>1</v>
          </cell>
        </row>
        <row r="65">
          <cell r="B65" t="str">
            <v>PolyIsoButyl Acrylate</v>
          </cell>
          <cell r="C65" t="str">
            <v>PIBA</v>
          </cell>
          <cell r="D65" t="b">
            <v>1</v>
          </cell>
        </row>
        <row r="66">
          <cell r="B66" t="str">
            <v>PolyIsoButylene</v>
          </cell>
          <cell r="C66" t="str">
            <v>PIB</v>
          </cell>
          <cell r="D66" t="b">
            <v>1</v>
          </cell>
        </row>
        <row r="67">
          <cell r="B67" t="str">
            <v>PolyIsoPrene</v>
          </cell>
          <cell r="C67" t="str">
            <v>Natural Rubber</v>
          </cell>
          <cell r="D67" t="b">
            <v>1</v>
          </cell>
        </row>
        <row r="68">
          <cell r="B68" t="str">
            <v>PolyLactic Acid</v>
          </cell>
          <cell r="C68" t="str">
            <v>PLA</v>
          </cell>
          <cell r="D68" t="b">
            <v>1</v>
          </cell>
        </row>
        <row r="69">
          <cell r="B69" t="str">
            <v>PolyLactic-Co-Glycolic Acid</v>
          </cell>
          <cell r="C69" t="str">
            <v>PLGA</v>
          </cell>
          <cell r="D69" t="b">
            <v>1</v>
          </cell>
        </row>
        <row r="70">
          <cell r="B70" t="str">
            <v>PolyMethyl Acrylate</v>
          </cell>
          <cell r="C70" t="str">
            <v>PMA</v>
          </cell>
          <cell r="D70" t="b">
            <v>1</v>
          </cell>
        </row>
        <row r="71">
          <cell r="B71" t="str">
            <v>PolyMethyl Cyanoacrylate</v>
          </cell>
          <cell r="C71" t="str">
            <v>PMCA</v>
          </cell>
          <cell r="D71" t="b">
            <v>1</v>
          </cell>
        </row>
        <row r="72">
          <cell r="B72" t="str">
            <v>PolyMethyl Methacrylate</v>
          </cell>
          <cell r="C72" t="str">
            <v>PMMA</v>
          </cell>
          <cell r="D72" t="b">
            <v>1</v>
          </cell>
        </row>
        <row r="73">
          <cell r="B73" t="str">
            <v>PolyM-Methyl Styrene</v>
          </cell>
          <cell r="C73" t="str">
            <v>PMMS</v>
          </cell>
          <cell r="D73" t="b">
            <v>1</v>
          </cell>
        </row>
        <row r="74">
          <cell r="B74" t="str">
            <v>PolyM-Phenylene Isophthalamide</v>
          </cell>
          <cell r="C74" t="str">
            <v>nomex</v>
          </cell>
          <cell r="D74" t="b">
            <v>1</v>
          </cell>
        </row>
        <row r="75">
          <cell r="B75" t="str">
            <v>PolyN-Butyl Acrylate</v>
          </cell>
          <cell r="C75" t="str">
            <v>PNBA</v>
          </cell>
          <cell r="D75" t="b">
            <v>1</v>
          </cell>
        </row>
        <row r="76">
          <cell r="B76" t="str">
            <v>PolyOxymethylene</v>
          </cell>
          <cell r="C76" t="str">
            <v>POM</v>
          </cell>
          <cell r="D76" t="b">
            <v>1</v>
          </cell>
        </row>
        <row r="77">
          <cell r="B77" t="str">
            <v>PolyPentamethylene Hexamethylene Dicarbamate</v>
          </cell>
          <cell r="C77" t="str">
            <v>PPHD</v>
          </cell>
          <cell r="D77" t="b">
            <v>1</v>
          </cell>
        </row>
        <row r="78">
          <cell r="B78" t="str">
            <v>PolyPhenol</v>
          </cell>
          <cell r="C78" t="str">
            <v>Polyphenol</v>
          </cell>
          <cell r="D78" t="b">
            <v>1</v>
          </cell>
        </row>
        <row r="79">
          <cell r="B79" t="str">
            <v>PolyPhenylene Oxide</v>
          </cell>
          <cell r="C79" t="str">
            <v>PPO</v>
          </cell>
          <cell r="D79" t="b">
            <v>1</v>
          </cell>
        </row>
        <row r="80">
          <cell r="B80" t="str">
            <v>PolyPhosphazene</v>
          </cell>
          <cell r="C80" t="str">
            <v>PPPHAZ</v>
          </cell>
          <cell r="D80" t="b">
            <v>1</v>
          </cell>
        </row>
        <row r="81">
          <cell r="B81" t="str">
            <v>PolyP-Methyl Styrene</v>
          </cell>
          <cell r="C81" t="str">
            <v>PPMS</v>
          </cell>
          <cell r="D81" t="b">
            <v>1</v>
          </cell>
        </row>
        <row r="82">
          <cell r="B82" t="str">
            <v>PolyP-Phenylene Sulphide</v>
          </cell>
          <cell r="C82" t="str">
            <v>PPS</v>
          </cell>
          <cell r="D82" t="b">
            <v>1</v>
          </cell>
        </row>
        <row r="83">
          <cell r="B83" t="str">
            <v>PolyP-Phenylene Terephthalamide</v>
          </cell>
          <cell r="C83" t="str">
            <v>kevlar</v>
          </cell>
          <cell r="D83" t="b">
            <v>1</v>
          </cell>
        </row>
        <row r="84">
          <cell r="B84" t="str">
            <v>PolyPropylene</v>
          </cell>
          <cell r="C84" t="str">
            <v>PP</v>
          </cell>
          <cell r="D84" t="b">
            <v>1</v>
          </cell>
        </row>
        <row r="85">
          <cell r="B85" t="str">
            <v>PolyPropylene Glycol</v>
          </cell>
          <cell r="C85" t="str">
            <v>PPG</v>
          </cell>
          <cell r="D85" t="b">
            <v>1</v>
          </cell>
        </row>
        <row r="86">
          <cell r="B86" t="str">
            <v>PolyPropylene Oxide</v>
          </cell>
          <cell r="C86" t="str">
            <v>PPOX</v>
          </cell>
          <cell r="D86" t="b">
            <v>1</v>
          </cell>
        </row>
        <row r="87">
          <cell r="B87" t="str">
            <v>PolyStyrene</v>
          </cell>
          <cell r="C87" t="str">
            <v>PS</v>
          </cell>
          <cell r="D87" t="b">
            <v>1</v>
          </cell>
        </row>
        <row r="88">
          <cell r="B88" t="str">
            <v>PolyTert-Butyl Acrylate</v>
          </cell>
          <cell r="C88" t="str">
            <v>PTBA</v>
          </cell>
          <cell r="D88" t="b">
            <v>1</v>
          </cell>
        </row>
        <row r="89">
          <cell r="B89" t="str">
            <v>PolyTetraFluoroEthylene</v>
          </cell>
          <cell r="C89" t="str">
            <v>PTFE</v>
          </cell>
          <cell r="D89" t="b">
            <v>1</v>
          </cell>
        </row>
        <row r="90">
          <cell r="B90" t="str">
            <v>PolyTetramethylene Ether Glycol</v>
          </cell>
          <cell r="C90" t="str">
            <v>PTMEG</v>
          </cell>
          <cell r="D90" t="b">
            <v>1</v>
          </cell>
        </row>
        <row r="91">
          <cell r="B91" t="str">
            <v>PolyTetramethylene Glycol</v>
          </cell>
          <cell r="C91" t="str">
            <v>PTMG</v>
          </cell>
          <cell r="D91" t="b">
            <v>1</v>
          </cell>
        </row>
        <row r="92">
          <cell r="B92" t="str">
            <v>PolyThiazyl</v>
          </cell>
          <cell r="C92" t="str">
            <v>PTA</v>
          </cell>
          <cell r="D92" t="b">
            <v>1</v>
          </cell>
        </row>
        <row r="93">
          <cell r="B93" t="str">
            <v>PolyTrimethylene Terephthalate</v>
          </cell>
          <cell r="C93" t="str">
            <v>PTT</v>
          </cell>
          <cell r="D93" t="b">
            <v>1</v>
          </cell>
        </row>
        <row r="94">
          <cell r="B94" t="str">
            <v>PolyUrethane</v>
          </cell>
          <cell r="C94" t="str">
            <v>PU</v>
          </cell>
          <cell r="D94" t="b">
            <v>1</v>
          </cell>
        </row>
        <row r="95">
          <cell r="B95" t="str">
            <v>PolyVinyl Acetate</v>
          </cell>
          <cell r="C95" t="str">
            <v>PVAC</v>
          </cell>
          <cell r="D95" t="b">
            <v>1</v>
          </cell>
        </row>
        <row r="96">
          <cell r="B96" t="str">
            <v>PolyVinyl Alcohol</v>
          </cell>
          <cell r="C96" t="str">
            <v>PVA</v>
          </cell>
          <cell r="D96" t="b">
            <v>1</v>
          </cell>
        </row>
        <row r="97">
          <cell r="B97" t="str">
            <v>PolyVinyl Butyral</v>
          </cell>
          <cell r="C97" t="str">
            <v>PVB</v>
          </cell>
          <cell r="D97" t="b">
            <v>1</v>
          </cell>
        </row>
        <row r="98">
          <cell r="B98" t="str">
            <v>PolyVinyl Chloride</v>
          </cell>
          <cell r="C98" t="str">
            <v>PVC</v>
          </cell>
          <cell r="D98" t="b">
            <v>1</v>
          </cell>
        </row>
        <row r="99">
          <cell r="B99" t="str">
            <v>PolyVinyl Chloride Acetate</v>
          </cell>
          <cell r="C99" t="str">
            <v>PVCA</v>
          </cell>
          <cell r="D99" t="b">
            <v>1</v>
          </cell>
        </row>
        <row r="100">
          <cell r="B100" t="str">
            <v>PolyVinyl Fluoride</v>
          </cell>
          <cell r="C100" t="str">
            <v>PVF</v>
          </cell>
          <cell r="D100" t="b">
            <v>1</v>
          </cell>
        </row>
        <row r="101">
          <cell r="B101" t="str">
            <v>PolyVinyl Formal</v>
          </cell>
          <cell r="C101" t="str">
            <v>PVFO</v>
          </cell>
          <cell r="D101" t="b">
            <v>1</v>
          </cell>
        </row>
        <row r="102">
          <cell r="B102" t="str">
            <v>PolyVinyl Methyl Ether</v>
          </cell>
          <cell r="C102" t="str">
            <v>PVME</v>
          </cell>
          <cell r="D102" t="b">
            <v>1</v>
          </cell>
        </row>
        <row r="103">
          <cell r="B103" t="str">
            <v>PolyVinylidene Dichloride</v>
          </cell>
          <cell r="C103" t="str">
            <v>PVDC</v>
          </cell>
          <cell r="D103" t="b">
            <v>1</v>
          </cell>
        </row>
        <row r="104">
          <cell r="B104" t="str">
            <v>PolyVinylidene Fluoride</v>
          </cell>
          <cell r="C104" t="str">
            <v>PVDF</v>
          </cell>
          <cell r="D104" t="b">
            <v>1</v>
          </cell>
        </row>
        <row r="105">
          <cell r="B105" t="str">
            <v>PolyVinylidene Fluoride-Trifluoroethylene</v>
          </cell>
          <cell r="C105" t="str">
            <v>PVDF-TRFE</v>
          </cell>
          <cell r="D105" t="b">
            <v>1</v>
          </cell>
        </row>
        <row r="106">
          <cell r="B106" t="str">
            <v>Styrene-Acrylonitrile</v>
          </cell>
          <cell r="C106" t="str">
            <v>SAN</v>
          </cell>
          <cell r="D106" t="b">
            <v>1</v>
          </cell>
        </row>
        <row r="107">
          <cell r="B107" t="str">
            <v>Styrene-Butadiene Rubber</v>
          </cell>
          <cell r="C107" t="str">
            <v>SBR</v>
          </cell>
          <cell r="D107" t="b">
            <v>1</v>
          </cell>
        </row>
        <row r="108">
          <cell r="B108" t="str">
            <v>Styrene-Butadiene-Styrene</v>
          </cell>
          <cell r="C108" t="str">
            <v>SBS</v>
          </cell>
          <cell r="D108" t="b">
            <v>1</v>
          </cell>
        </row>
        <row r="109">
          <cell r="B109" t="str">
            <v>Styrene-Isoprene-Styrene</v>
          </cell>
          <cell r="C109" t="str">
            <v>SIS</v>
          </cell>
          <cell r="D109" t="b">
            <v>1</v>
          </cell>
        </row>
        <row r="110">
          <cell r="B110" t="str">
            <v>Styrene-Maleic Anhydride Copolymer</v>
          </cell>
          <cell r="C110" t="str">
            <v>SMAC</v>
          </cell>
          <cell r="D110" t="b">
            <v>1</v>
          </cell>
        </row>
        <row r="111">
          <cell r="B111" t="str">
            <v>Ultra-High-Molecular-Weight PolyEthylene</v>
          </cell>
          <cell r="C111" t="str">
            <v>UHMWPE</v>
          </cell>
          <cell r="D111" t="b">
            <v>1</v>
          </cell>
        </row>
        <row r="112">
          <cell r="B112" t="str">
            <v>Urea-Formaldehyde Polymers</v>
          </cell>
          <cell r="C112" t="str">
            <v>UFP</v>
          </cell>
          <cell r="D112" t="b">
            <v>1</v>
          </cell>
        </row>
        <row r="113">
          <cell r="B113" t="str">
            <v>Very-Low-Density PolyEthylene</v>
          </cell>
          <cell r="C113" t="str">
            <v>VLDPE</v>
          </cell>
          <cell r="D113" t="b">
            <v>1</v>
          </cell>
        </row>
        <row r="114">
          <cell r="B114" t="str">
            <v>Vinyl Acetate-Acrylic Acid</v>
          </cell>
          <cell r="C114" t="str">
            <v>VA/AA</v>
          </cell>
          <cell r="D114" t="b">
            <v>1</v>
          </cell>
        </row>
        <row r="115">
          <cell r="B115" t="str">
            <v>Polycaprolactam</v>
          </cell>
          <cell r="C115" t="str">
            <v>Nylon 6</v>
          </cell>
          <cell r="D115" t="b">
            <v>1</v>
          </cell>
        </row>
        <row r="116">
          <cell r="B116" t="str">
            <v>Epoxy-Carbon Fiber Resin</v>
          </cell>
          <cell r="C116" t="str">
            <v>Carbon Fiber Resin (E)</v>
          </cell>
          <cell r="D116" t="b">
            <v>0</v>
          </cell>
        </row>
        <row r="117">
          <cell r="B117" t="str">
            <v>Phenolic-Carbon Fiber Resin</v>
          </cell>
          <cell r="C117" t="str">
            <v>Carbon Fiber Resin (P)</v>
          </cell>
          <cell r="D117" t="b">
            <v>0</v>
          </cell>
        </row>
        <row r="118">
          <cell r="B118" t="str">
            <v>Negative Photoresist</v>
          </cell>
          <cell r="C118" t="str">
            <v>n-PR</v>
          </cell>
          <cell r="D118" t="b">
            <v>0</v>
          </cell>
        </row>
        <row r="119">
          <cell r="B119" t="str">
            <v>Positive Photoresist</v>
          </cell>
          <cell r="C119" t="str">
            <v>p-PR</v>
          </cell>
          <cell r="D119" t="b">
            <v>0</v>
          </cell>
        </row>
      </sheetData>
      <sheetData sheetId="9">
        <row r="1">
          <cell r="B1" t="str">
            <v>Polymer Object</v>
          </cell>
        </row>
        <row r="2">
          <cell r="B2" t="str">
            <v>Grip</v>
          </cell>
        </row>
        <row r="3">
          <cell r="B3" t="str">
            <v>Running Shoes</v>
          </cell>
        </row>
        <row r="4">
          <cell r="B4" t="str">
            <v>Scuba Fins</v>
          </cell>
        </row>
        <row r="5">
          <cell r="B5" t="str">
            <v>Scuba Mask</v>
          </cell>
        </row>
        <row r="6">
          <cell r="B6" t="str">
            <v>Gasket</v>
          </cell>
        </row>
        <row r="7">
          <cell r="B7" t="str">
            <v>Life Preserver</v>
          </cell>
        </row>
        <row r="8">
          <cell r="B8" t="str">
            <v>Fibers</v>
          </cell>
        </row>
        <row r="9">
          <cell r="B9" t="str">
            <v>Tether</v>
          </cell>
        </row>
        <row r="10">
          <cell r="B10" t="str">
            <v>Cord</v>
          </cell>
        </row>
        <row r="11">
          <cell r="B11" t="str">
            <v>Hose</v>
          </cell>
        </row>
        <row r="12">
          <cell r="B12" t="str">
            <v>Pipe Segment</v>
          </cell>
        </row>
        <row r="13">
          <cell r="B13" t="str">
            <v>Flashlight Shaft</v>
          </cell>
        </row>
        <row r="14">
          <cell r="B14" t="str">
            <v>Heated Knife Handle</v>
          </cell>
        </row>
        <row r="15">
          <cell r="B15" t="str">
            <v>Rubber Sole</v>
          </cell>
        </row>
        <row r="16">
          <cell r="B16" t="str">
            <v>Battery Case</v>
          </cell>
        </row>
        <row r="17">
          <cell r="B17" t="str">
            <v>Plastic Brick (1 x 1)</v>
          </cell>
        </row>
        <row r="18">
          <cell r="B18" t="str">
            <v>Plastic Brick (1 x 2)</v>
          </cell>
        </row>
        <row r="19">
          <cell r="B19" t="str">
            <v>Plastic Brick (1 x 3)</v>
          </cell>
        </row>
        <row r="20">
          <cell r="B20" t="str">
            <v>Plastic Brick (1 x 4)</v>
          </cell>
        </row>
        <row r="21">
          <cell r="B21" t="str">
            <v>Plastic Brick (2 x 2)</v>
          </cell>
        </row>
        <row r="22">
          <cell r="B22" t="str">
            <v>Plastic Brick (2 x 3)</v>
          </cell>
        </row>
        <row r="23">
          <cell r="B23" t="str">
            <v>Plastic Brick (2 x 4)</v>
          </cell>
        </row>
        <row r="24">
          <cell r="B24" t="str">
            <v>Plastic Brick (3 x 3)</v>
          </cell>
        </row>
        <row r="25">
          <cell r="B25" t="str">
            <v>Plastic Brick (3 x 4)</v>
          </cell>
        </row>
        <row r="26">
          <cell r="B26" t="str">
            <v>Plastic Brick (4 x 4)</v>
          </cell>
        </row>
        <row r="27">
          <cell r="B27" t="str">
            <v>Plastic Brick (1 x 8)</v>
          </cell>
        </row>
        <row r="28">
          <cell r="B28" t="str">
            <v>Plastic Brick (2 x 8)</v>
          </cell>
        </row>
        <row r="29">
          <cell r="B29" t="str">
            <v>Tool Shaft</v>
          </cell>
        </row>
        <row r="30">
          <cell r="B30" t="str">
            <v>Lighter Body</v>
          </cell>
        </row>
        <row r="31">
          <cell r="B31" t="str">
            <v>Cell Phone Case</v>
          </cell>
        </row>
        <row r="32">
          <cell r="B32" t="str">
            <v>Walky Talky Case</v>
          </cell>
        </row>
        <row r="33">
          <cell r="B33" t="str">
            <v>HAM Radio Case</v>
          </cell>
        </row>
        <row r="34">
          <cell r="B34" t="str">
            <v>Air Quality Detector Case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 Objects"/>
      <sheetName val="Internal Objects"/>
      <sheetName val="Ores"/>
      <sheetName val="Ingots"/>
      <sheetName val="Nuggets"/>
      <sheetName val="Compressed Blocks"/>
      <sheetName val="Catalysts"/>
      <sheetName val="Element Vessels"/>
      <sheetName val="Compound Vessels"/>
      <sheetName val="CV Links"/>
    </sheetNames>
    <sheetDataSet>
      <sheetData sheetId="0"/>
      <sheetData sheetId="1"/>
      <sheetData sheetId="2"/>
      <sheetData sheetId="3">
        <row r="2">
          <cell r="C2" t="str">
            <v>Magnesium Ingot</v>
          </cell>
          <cell r="D2" t="str">
            <v>Element</v>
          </cell>
          <cell r="E2" t="str">
            <v>Magnesium</v>
          </cell>
        </row>
        <row r="3">
          <cell r="C3" t="str">
            <v>Titanium Ingot</v>
          </cell>
          <cell r="D3" t="str">
            <v>Element</v>
          </cell>
          <cell r="E3" t="str">
            <v>Titanium</v>
          </cell>
        </row>
        <row r="4">
          <cell r="C4" t="str">
            <v>Manganese Ingot</v>
          </cell>
          <cell r="D4" t="str">
            <v>Element</v>
          </cell>
          <cell r="E4" t="str">
            <v>Manganese</v>
          </cell>
        </row>
        <row r="5">
          <cell r="C5" t="str">
            <v>Cobalt Ingot</v>
          </cell>
          <cell r="D5" t="str">
            <v>Element</v>
          </cell>
          <cell r="E5" t="str">
            <v>Cobalt</v>
          </cell>
        </row>
        <row r="6">
          <cell r="C6" t="str">
            <v>Nickel Ingot</v>
          </cell>
          <cell r="D6" t="str">
            <v>Element</v>
          </cell>
          <cell r="E6" t="str">
            <v>Nickel</v>
          </cell>
        </row>
        <row r="7">
          <cell r="C7" t="str">
            <v>Copper Ingot</v>
          </cell>
          <cell r="D7" t="str">
            <v>Element</v>
          </cell>
          <cell r="E7" t="str">
            <v>Copper</v>
          </cell>
        </row>
        <row r="8">
          <cell r="C8" t="str">
            <v>Zinc Ingot</v>
          </cell>
          <cell r="D8" t="str">
            <v>Element</v>
          </cell>
          <cell r="E8" t="str">
            <v>Zinc</v>
          </cell>
        </row>
        <row r="9">
          <cell r="C9" t="str">
            <v>Palladium Ingot</v>
          </cell>
          <cell r="D9" t="str">
            <v>Element</v>
          </cell>
          <cell r="E9" t="str">
            <v>Palladium</v>
          </cell>
        </row>
        <row r="10">
          <cell r="C10" t="str">
            <v>Silver Ingot</v>
          </cell>
          <cell r="D10" t="str">
            <v>Element</v>
          </cell>
          <cell r="E10" t="str">
            <v>Silver</v>
          </cell>
        </row>
        <row r="11">
          <cell r="C11" t="str">
            <v>Antimony Ingot</v>
          </cell>
          <cell r="D11" t="str">
            <v>Element</v>
          </cell>
          <cell r="E11" t="str">
            <v>Antimony</v>
          </cell>
        </row>
        <row r="12">
          <cell r="C12" t="str">
            <v>Tungsten Ingot</v>
          </cell>
          <cell r="D12" t="str">
            <v>Element</v>
          </cell>
          <cell r="E12" t="str">
            <v>Tungsten</v>
          </cell>
        </row>
        <row r="13">
          <cell r="C13" t="str">
            <v>Platinum Ingot</v>
          </cell>
          <cell r="D13" t="str">
            <v>Element</v>
          </cell>
          <cell r="E13" t="str">
            <v>Platinum</v>
          </cell>
        </row>
        <row r="14">
          <cell r="C14" t="str">
            <v>Plumbum (Lead) Ingot</v>
          </cell>
          <cell r="D14" t="str">
            <v>Element</v>
          </cell>
          <cell r="E14" t="str">
            <v>Plumbum (Lead)</v>
          </cell>
        </row>
        <row r="15">
          <cell r="C15" t="str">
            <v>Bismuth Ingot</v>
          </cell>
          <cell r="D15" t="str">
            <v>Element</v>
          </cell>
          <cell r="E15" t="str">
            <v>Bismuth</v>
          </cell>
        </row>
        <row r="16">
          <cell r="C16" t="str">
            <v>Aluminum Ingot</v>
          </cell>
          <cell r="D16" t="str">
            <v>Element</v>
          </cell>
          <cell r="E16" t="str">
            <v>Aluminum</v>
          </cell>
        </row>
        <row r="17">
          <cell r="C17" t="str">
            <v>Steel Ingot</v>
          </cell>
          <cell r="D17" t="str">
            <v>Alloy</v>
          </cell>
          <cell r="E17" t="str">
            <v>Steel</v>
          </cell>
        </row>
        <row r="18">
          <cell r="C18" t="str">
            <v>Stainless Steel Ingot</v>
          </cell>
          <cell r="D18" t="str">
            <v>Alloy</v>
          </cell>
          <cell r="E18" t="str">
            <v>Stainless Steel</v>
          </cell>
        </row>
        <row r="19">
          <cell r="C19" t="str">
            <v>Brass Ingot</v>
          </cell>
          <cell r="D19" t="str">
            <v>Alloy</v>
          </cell>
          <cell r="E19" t="str">
            <v>Brass</v>
          </cell>
        </row>
        <row r="20">
          <cell r="C20" t="str">
            <v>Bronze Ingot</v>
          </cell>
          <cell r="D20" t="str">
            <v>Alloy</v>
          </cell>
          <cell r="E20" t="str">
            <v>Bronze</v>
          </cell>
        </row>
        <row r="21">
          <cell r="C21" t="str">
            <v>Tin Ingot</v>
          </cell>
          <cell r="D21" t="str">
            <v>Element</v>
          </cell>
          <cell r="E21" t="str">
            <v>Tin</v>
          </cell>
        </row>
        <row r="22">
          <cell r="C22" t="str">
            <v>Chrome Ingot</v>
          </cell>
          <cell r="D22" t="str">
            <v>Mineral</v>
          </cell>
          <cell r="E22" t="str">
            <v>Chromite</v>
          </cell>
        </row>
        <row r="23">
          <cell r="C23" t="str">
            <v>Tungsten Carbide Ingot</v>
          </cell>
          <cell r="D23" t="str">
            <v>Alloy</v>
          </cell>
          <cell r="E23" t="str">
            <v>Tungsten Carbide</v>
          </cell>
        </row>
        <row r="24">
          <cell r="C24" t="str">
            <v>Nichrome Ingot</v>
          </cell>
          <cell r="D24" t="str">
            <v>Alloy</v>
          </cell>
          <cell r="E24" t="str">
            <v>Nichrome</v>
          </cell>
        </row>
        <row r="25">
          <cell r="C25" t="str">
            <v>Antimony-Lead Ingot</v>
          </cell>
          <cell r="D25" t="str">
            <v>Alloy</v>
          </cell>
          <cell r="E25" t="str">
            <v>Antimony-Lead</v>
          </cell>
        </row>
        <row r="26">
          <cell r="C26" t="str">
            <v>Silicon Ingot</v>
          </cell>
          <cell r="D26" t="str">
            <v>Element</v>
          </cell>
          <cell r="E26" t="str">
            <v>Silicon</v>
          </cell>
        </row>
        <row r="27">
          <cell r="C27" t="str">
            <v>Mercury Sulfide Ingot</v>
          </cell>
          <cell r="D27" t="str">
            <v>Mineral</v>
          </cell>
          <cell r="E27" t="str">
            <v>Cinnabar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333"/>
  <sheetViews>
    <sheetView topLeftCell="A109" workbookViewId="0">
      <selection activeCell="A130" sqref="A130"/>
    </sheetView>
  </sheetViews>
  <sheetFormatPr defaultColWidth="8.85546875" defaultRowHeight="12.75" x14ac:dyDescent="0.2"/>
  <cols>
    <col min="2" max="2" width="3.7109375" customWidth="1"/>
    <col min="3" max="3" width="4.28515625" customWidth="1"/>
    <col min="4" max="4" width="4.7109375" customWidth="1"/>
    <col min="5" max="5" width="4.42578125" customWidth="1"/>
    <col min="6" max="6" width="33.42578125" style="1" customWidth="1"/>
    <col min="7" max="7" width="6" style="1" customWidth="1"/>
    <col min="8" max="8" width="11.85546875" style="1" customWidth="1"/>
    <col min="9" max="9" width="12.42578125" style="1" customWidth="1"/>
    <col min="10" max="10" width="43.7109375" style="1" bestFit="1" customWidth="1"/>
    <col min="11" max="11" width="13.42578125" customWidth="1"/>
    <col min="12" max="12" width="14.7109375" customWidth="1"/>
    <col min="13" max="13" width="16.28515625" customWidth="1"/>
    <col min="14" max="14" width="13.28515625" customWidth="1"/>
  </cols>
  <sheetData>
    <row r="1" spans="1:14" ht="25.5" x14ac:dyDescent="0.2">
      <c r="A1" s="7" t="str">
        <f>[1]Enums!$A$1</f>
        <v>Version</v>
      </c>
      <c r="B1" s="6" t="str">
        <f xml:space="preserve"> '[1]Game IDs'!A1&amp;" S"</f>
        <v>Game ID S</v>
      </c>
      <c r="C1" s="6" t="str">
        <f xml:space="preserve"> '[1]Game IDs'!A1&amp;" M"</f>
        <v>Game ID M</v>
      </c>
      <c r="D1" s="6" t="str">
        <f xml:space="preserve"> '[1]Game IDs'!A1&amp;" L"</f>
        <v>Game ID L</v>
      </c>
      <c r="E1" s="6" t="str">
        <f xml:space="preserve"> '[1]Game IDs'!A1&amp;" XL"</f>
        <v>Game ID XL</v>
      </c>
      <c r="F1" s="5" t="str">
        <f xml:space="preserve"> [1]Enums!$A$34&amp;" ("&amp;J1&amp;")"</f>
        <v>Bag (Pellets)</v>
      </c>
      <c r="G1" s="5" t="str">
        <f xml:space="preserve"> [1]Enums!$A$37&amp;" ("&amp;J1&amp;")"</f>
        <v>Sack (Pellets)</v>
      </c>
      <c r="H1" s="5" t="str">
        <f xml:space="preserve"> [1]Enums!$A$40&amp;" ("&amp;J1&amp;")"</f>
        <v>Powder Keg (Pellets)</v>
      </c>
      <c r="I1" s="5" t="str">
        <f xml:space="preserve"> [1]Enums!$A$43&amp;" ("&amp;J1&amp;")"</f>
        <v>Chemical Silo (Pellets)</v>
      </c>
      <c r="J1" s="5" t="s">
        <v>452</v>
      </c>
      <c r="K1" s="4" t="s">
        <v>1833</v>
      </c>
      <c r="L1" s="4" t="s">
        <v>1834</v>
      </c>
      <c r="M1" s="7" t="str">
        <f>[1]Polymers!$C1</f>
        <v>Short Name</v>
      </c>
      <c r="N1" s="7" t="str">
        <f>[1]Polymers!$D1</f>
        <v>Thermoplastic</v>
      </c>
    </row>
    <row r="2" spans="1:14" x14ac:dyDescent="0.2">
      <c r="A2" s="2" t="str">
        <f>[1]Enums!$A$21</f>
        <v>1.3.2</v>
      </c>
      <c r="B2" s="3" t="s">
        <v>451</v>
      </c>
      <c r="C2" s="3" t="s">
        <v>450</v>
      </c>
      <c r="D2" s="3" t="s">
        <v>449</v>
      </c>
      <c r="E2" s="3" t="s">
        <v>448</v>
      </c>
      <c r="F2" s="1" t="str">
        <f>IF($N2, [1]Enums!$A$34, [1]Enums!$A$35)&amp;" ("&amp;$J2&amp;IF($N2, " "&amp;$J$1, "")&amp;")"</f>
        <v>Vial (Acrylic-Formaldehyde Resin)</v>
      </c>
      <c r="G2" s="1" t="str">
        <f>IF($N2, [1]Enums!$A$37, [1]Enums!$A$38)&amp;" ("&amp;$J2&amp;IF($N2, " "&amp;$J$1, "")&amp;")"</f>
        <v>Beaker (Acrylic-Formaldehyde Resin)</v>
      </c>
      <c r="H2" s="1" t="str">
        <f>IF($N2, [1]Enums!$A$40, [1]Enums!$A$41)&amp;" ("&amp;$J2&amp;IF($N2, " "&amp;$J$1, "")&amp;")"</f>
        <v>Drum (Acrylic-Formaldehyde Resin)</v>
      </c>
      <c r="I2" s="1" t="str">
        <f>IF($N2, [1]Enums!$A$43, [1]Enums!$A$44)&amp;" ("&amp;$J2&amp;IF($N2, " "&amp;$J$1, "")&amp;")"</f>
        <v>Chemical Vat (Acrylic-Formaldehyde Resin)</v>
      </c>
      <c r="J2" s="1" t="str">
        <f>[1]Polymers!$B2</f>
        <v>Acrylic-Formaldehyde Resin</v>
      </c>
      <c r="K2">
        <v>1</v>
      </c>
      <c r="L2">
        <v>10</v>
      </c>
      <c r="M2" s="2" t="str">
        <f>[1]Polymers!$C2</f>
        <v>AF Resin</v>
      </c>
      <c r="N2" s="2" t="b">
        <f>[1]Polymers!$D2</f>
        <v>0</v>
      </c>
    </row>
    <row r="3" spans="1:14" x14ac:dyDescent="0.2">
      <c r="A3" s="2" t="str">
        <f>[1]Enums!$A$2</f>
        <v>1.0.0</v>
      </c>
      <c r="B3" s="3" t="s">
        <v>447</v>
      </c>
      <c r="C3" s="3" t="s">
        <v>446</v>
      </c>
      <c r="D3" s="3" t="s">
        <v>445</v>
      </c>
      <c r="E3" s="3" t="s">
        <v>444</v>
      </c>
      <c r="F3" s="1" t="str">
        <f>IF($N3, [1]Enums!$A$34, [1]Enums!$A$35)&amp;" ("&amp;$J3&amp;IF($N3, " "&amp;$J$1, "")&amp;")"</f>
        <v>Bag (Acrylonitrile-Butadiene-Styrene Pellets)</v>
      </c>
      <c r="G3" s="1" t="str">
        <f>IF($N3, [1]Enums!$A$37, [1]Enums!$A$38)&amp;" ("&amp;$J3&amp;IF($N3, " "&amp;$J$1, "")&amp;")"</f>
        <v>Sack (Acrylonitrile-Butadiene-Styrene Pellets)</v>
      </c>
      <c r="H3" s="1" t="str">
        <f>IF($N3, [1]Enums!$A$40, [1]Enums!$A$41)&amp;" ("&amp;$J3&amp;IF($N3, " "&amp;$J$1, "")&amp;")"</f>
        <v>Powder Keg (Acrylonitrile-Butadiene-Styrene Pellets)</v>
      </c>
      <c r="I3" s="1" t="str">
        <f>IF($N3, [1]Enums!$A$43, [1]Enums!$A$44)&amp;" ("&amp;$J3&amp;IF($N3, " "&amp;$J$1, "")&amp;")"</f>
        <v>Chemical Silo (Acrylonitrile-Butadiene-Styrene Pellets)</v>
      </c>
      <c r="J3" s="1" t="str">
        <f>[1]Polymers!$B3</f>
        <v>Acrylonitrile-Butadiene-Styrene</v>
      </c>
      <c r="K3">
        <v>1</v>
      </c>
      <c r="L3">
        <v>10</v>
      </c>
      <c r="M3" s="2" t="str">
        <f>[1]Polymers!$C3</f>
        <v>ABS</v>
      </c>
      <c r="N3" s="2" t="b">
        <f>[1]Polymers!$D3</f>
        <v>1</v>
      </c>
    </row>
    <row r="4" spans="1:14" x14ac:dyDescent="0.2">
      <c r="A4" s="2"/>
      <c r="B4" s="3" t="s">
        <v>443</v>
      </c>
      <c r="C4" s="3" t="s">
        <v>442</v>
      </c>
      <c r="D4" s="3" t="s">
        <v>441</v>
      </c>
      <c r="E4" s="3" t="s">
        <v>440</v>
      </c>
      <c r="F4" s="1" t="str">
        <f>IF($N4, [1]Enums!$A$34, [1]Enums!$A$35)&amp;" ("&amp;$J4&amp;IF($N4, " "&amp;$J$1, "")&amp;")"</f>
        <v>Vial (Alkyd Resin)</v>
      </c>
      <c r="G4" s="1" t="str">
        <f>IF($N4, [1]Enums!$A$37, [1]Enums!$A$38)&amp;" ("&amp;$J4&amp;IF($N4, " "&amp;$J$1, "")&amp;")"</f>
        <v>Beaker (Alkyd Resin)</v>
      </c>
      <c r="H4" s="1" t="str">
        <f>IF($N4, [1]Enums!$A$40, [1]Enums!$A$41)&amp;" ("&amp;$J4&amp;IF($N4, " "&amp;$J$1, "")&amp;")"</f>
        <v>Drum (Alkyd Resin)</v>
      </c>
      <c r="I4" s="1" t="str">
        <f>IF($N4, [1]Enums!$A$43, [1]Enums!$A$44)&amp;" ("&amp;$J4&amp;IF($N4, " "&amp;$J$1, "")&amp;")"</f>
        <v>Chemical Vat (Alkyd Resin)</v>
      </c>
      <c r="J4" s="1" t="str">
        <f>[1]Polymers!$B4</f>
        <v>Alkyd Resin</v>
      </c>
      <c r="K4">
        <v>1</v>
      </c>
      <c r="L4">
        <v>10</v>
      </c>
      <c r="M4" s="2" t="str">
        <f>[1]Polymers!$C4</f>
        <v>Alkyd Resin</v>
      </c>
      <c r="N4" s="2" t="b">
        <f>[1]Polymers!$D4</f>
        <v>0</v>
      </c>
    </row>
    <row r="5" spans="1:14" x14ac:dyDescent="0.2">
      <c r="A5" s="2" t="str">
        <f>[1]Enums!$A$2</f>
        <v>1.0.0</v>
      </c>
      <c r="B5" s="3" t="s">
        <v>439</v>
      </c>
      <c r="C5" s="3" t="s">
        <v>438</v>
      </c>
      <c r="D5" s="3" t="s">
        <v>437</v>
      </c>
      <c r="E5" s="3" t="s">
        <v>436</v>
      </c>
      <c r="F5" s="1" t="str">
        <f>IF($N5, [1]Enums!$A$34, [1]Enums!$A$35)&amp;" ("&amp;$J5&amp;IF($N5, " "&amp;$J$1, "")&amp;")"</f>
        <v>Bag (Amorphous PolyEthylene Terephthalate Pellets)</v>
      </c>
      <c r="G5" s="1" t="str">
        <f>IF($N5, [1]Enums!$A$37, [1]Enums!$A$38)&amp;" ("&amp;$J5&amp;IF($N5, " "&amp;$J$1, "")&amp;")"</f>
        <v>Sack (Amorphous PolyEthylene Terephthalate Pellets)</v>
      </c>
      <c r="H5" s="1" t="str">
        <f>IF($N5, [1]Enums!$A$40, [1]Enums!$A$41)&amp;" ("&amp;$J5&amp;IF($N5, " "&amp;$J$1, "")&amp;")"</f>
        <v>Powder Keg (Amorphous PolyEthylene Terephthalate Pellets)</v>
      </c>
      <c r="I5" s="1" t="str">
        <f>IF($N5, [1]Enums!$A$43, [1]Enums!$A$44)&amp;" ("&amp;$J5&amp;IF($N5, " "&amp;$J$1, "")&amp;")"</f>
        <v>Chemical Silo (Amorphous PolyEthylene Terephthalate Pellets)</v>
      </c>
      <c r="J5" s="1" t="str">
        <f>[1]Polymers!$B5</f>
        <v>Amorphous PolyEthylene Terephthalate</v>
      </c>
      <c r="K5">
        <v>1</v>
      </c>
      <c r="L5">
        <v>10</v>
      </c>
      <c r="M5" s="2" t="str">
        <f>[1]Polymers!$C5</f>
        <v>A-PET</v>
      </c>
      <c r="N5" s="2" t="b">
        <f>[1]Polymers!$D5</f>
        <v>1</v>
      </c>
    </row>
    <row r="6" spans="1:14" x14ac:dyDescent="0.2">
      <c r="A6" s="2" t="str">
        <f>[1]Enums!$A$12</f>
        <v>1.1.0</v>
      </c>
      <c r="B6" s="3" t="s">
        <v>435</v>
      </c>
      <c r="C6" s="3" t="s">
        <v>434</v>
      </c>
      <c r="D6" s="3" t="s">
        <v>433</v>
      </c>
      <c r="E6" s="3" t="s">
        <v>432</v>
      </c>
      <c r="F6" s="1" t="str">
        <f>IF($N6, [1]Enums!$A$34, [1]Enums!$A$35)&amp;" ("&amp;$J6&amp;IF($N6, " "&amp;$J$1, "")&amp;")"</f>
        <v>Bag (Bromine Isobutylene-Isoprene Rubber Pellets)</v>
      </c>
      <c r="G6" s="1" t="str">
        <f>IF($N6, [1]Enums!$A$37, [1]Enums!$A$38)&amp;" ("&amp;$J6&amp;IF($N6, " "&amp;$J$1, "")&amp;")"</f>
        <v>Sack (Bromine Isobutylene-Isoprene Rubber Pellets)</v>
      </c>
      <c r="H6" s="1" t="str">
        <f>IF($N6, [1]Enums!$A$40, [1]Enums!$A$41)&amp;" ("&amp;$J6&amp;IF($N6, " "&amp;$J$1, "")&amp;")"</f>
        <v>Powder Keg (Bromine Isobutylene-Isoprene Rubber Pellets)</v>
      </c>
      <c r="I6" s="1" t="str">
        <f>IF($N6, [1]Enums!$A$43, [1]Enums!$A$44)&amp;" ("&amp;$J6&amp;IF($N6, " "&amp;$J$1, "")&amp;")"</f>
        <v>Chemical Silo (Bromine Isobutylene-Isoprene Rubber Pellets)</v>
      </c>
      <c r="J6" s="1" t="str">
        <f>[1]Polymers!$B6</f>
        <v>Bromine Isobutylene-Isoprene Rubber</v>
      </c>
      <c r="K6">
        <v>1</v>
      </c>
      <c r="L6">
        <v>10</v>
      </c>
      <c r="M6" s="2" t="str">
        <f>[1]Polymers!$C6</f>
        <v>BIIR</v>
      </c>
      <c r="N6" s="2" t="b">
        <f>[1]Polymers!$D6</f>
        <v>1</v>
      </c>
    </row>
    <row r="7" spans="1:14" x14ac:dyDescent="0.2">
      <c r="A7" s="2" t="str">
        <f>[1]Enums!$A$12</f>
        <v>1.1.0</v>
      </c>
      <c r="B7" s="3" t="s">
        <v>431</v>
      </c>
      <c r="C7" s="3" t="s">
        <v>430</v>
      </c>
      <c r="D7" s="3" t="s">
        <v>429</v>
      </c>
      <c r="E7" s="3" t="s">
        <v>428</v>
      </c>
      <c r="F7" s="1" t="str">
        <f>IF($N7, [1]Enums!$A$34, [1]Enums!$A$34)&amp;" ("&amp;$J7&amp;IF($N7, " "&amp;$J$1, "")&amp;")"</f>
        <v>Bag (Carbon Fiber)</v>
      </c>
      <c r="G7" s="1" t="str">
        <f>IF($N7, [1]Enums!$A$37, [1]Enums!$A$37)&amp;" ("&amp;$J7&amp;IF($N7, " "&amp;$J$1, "")&amp;")"</f>
        <v>Sack (Carbon Fiber)</v>
      </c>
      <c r="H7" s="1" t="str">
        <f>IF($N7, [1]Enums!$A$40, [1]Enums!$A$40)&amp;" ("&amp;$J7&amp;IF($N7, " "&amp;$J$1, "")&amp;")"</f>
        <v>Powder Keg (Carbon Fiber)</v>
      </c>
      <c r="I7" s="1" t="str">
        <f>IF($N7, [1]Enums!$A$43, [1]Enums!$A$43)&amp;" ("&amp;$J7&amp;IF($N7, " "&amp;$J$1, "")&amp;")"</f>
        <v>Chemical Silo (Carbon Fiber)</v>
      </c>
      <c r="J7" s="1" t="str">
        <f>[1]Polymers!$B7</f>
        <v>Carbon Fiber</v>
      </c>
      <c r="K7">
        <v>1</v>
      </c>
      <c r="L7">
        <v>10</v>
      </c>
      <c r="M7" s="2" t="str">
        <f>[1]Polymers!$C7</f>
        <v>Carbon Fiber</v>
      </c>
      <c r="N7" s="2" t="b">
        <f>[1]Polymers!$D7</f>
        <v>0</v>
      </c>
    </row>
    <row r="8" spans="1:14" x14ac:dyDescent="0.2">
      <c r="A8" s="2"/>
      <c r="B8" s="3" t="s">
        <v>427</v>
      </c>
      <c r="C8" s="3" t="s">
        <v>426</v>
      </c>
      <c r="D8" s="3" t="s">
        <v>425</v>
      </c>
      <c r="E8" s="3" t="s">
        <v>424</v>
      </c>
      <c r="F8" s="1" t="str">
        <f>IF($N8, [1]Enums!$A$34, [1]Enums!$A$35)&amp;" ("&amp;$J8&amp;IF($N8, " "&amp;$J$1, "")&amp;")"</f>
        <v>Bag (Cellulose Triacetate Pellets)</v>
      </c>
      <c r="G8" s="1" t="str">
        <f>IF($N8, [1]Enums!$A$37, [1]Enums!$A$38)&amp;" ("&amp;$J8&amp;IF($N8, " "&amp;$J$1, "")&amp;")"</f>
        <v>Sack (Cellulose Triacetate Pellets)</v>
      </c>
      <c r="H8" s="1" t="str">
        <f>IF($N8, [1]Enums!$A$40, [1]Enums!$A$41)&amp;" ("&amp;$J8&amp;IF($N8, " "&amp;$J$1, "")&amp;")"</f>
        <v>Powder Keg (Cellulose Triacetate Pellets)</v>
      </c>
      <c r="I8" s="1" t="str">
        <f>IF($N8, [1]Enums!$A$43, [1]Enums!$A$44)&amp;" ("&amp;$J8&amp;IF($N8, " "&amp;$J$1, "")&amp;")"</f>
        <v>Chemical Silo (Cellulose Triacetate Pellets)</v>
      </c>
      <c r="J8" s="1" t="str">
        <f>[1]Polymers!$B8</f>
        <v>Cellulose Triacetate</v>
      </c>
      <c r="K8">
        <v>1</v>
      </c>
      <c r="L8">
        <v>10</v>
      </c>
      <c r="M8" s="2" t="str">
        <f>[1]Polymers!$C8</f>
        <v>CTAP</v>
      </c>
      <c r="N8" s="2" t="b">
        <f>[1]Polymers!$D8</f>
        <v>1</v>
      </c>
    </row>
    <row r="9" spans="1:14" x14ac:dyDescent="0.2">
      <c r="A9" s="2" t="str">
        <f>[1]Enums!$A$2</f>
        <v>1.0.0</v>
      </c>
      <c r="B9" s="3" t="s">
        <v>423</v>
      </c>
      <c r="C9" s="3" t="s">
        <v>422</v>
      </c>
      <c r="D9" s="3" t="s">
        <v>421</v>
      </c>
      <c r="E9" s="3" t="s">
        <v>420</v>
      </c>
      <c r="F9" s="1" t="str">
        <f>IF($N9, [1]Enums!$A$34, [1]Enums!$A$35)&amp;" ("&amp;$J9&amp;IF($N9, " "&amp;$J$1, "")&amp;")"</f>
        <v>Bag (Cellulosic Pellets)</v>
      </c>
      <c r="G9" s="1" t="str">
        <f>IF($N9, [1]Enums!$A$37, [1]Enums!$A$38)&amp;" ("&amp;$J9&amp;IF($N9, " "&amp;$J$1, "")&amp;")"</f>
        <v>Sack (Cellulosic Pellets)</v>
      </c>
      <c r="H9" s="1" t="str">
        <f>IF($N9, [1]Enums!$A$40, [1]Enums!$A$41)&amp;" ("&amp;$J9&amp;IF($N9, " "&amp;$J$1, "")&amp;")"</f>
        <v>Powder Keg (Cellulosic Pellets)</v>
      </c>
      <c r="I9" s="1" t="str">
        <f>IF($N9, [1]Enums!$A$43, [1]Enums!$A$44)&amp;" ("&amp;$J9&amp;IF($N9, " "&amp;$J$1, "")&amp;")"</f>
        <v>Chemical Silo (Cellulosic Pellets)</v>
      </c>
      <c r="J9" s="1" t="str">
        <f>[1]Polymers!$B9</f>
        <v>Cellulosic</v>
      </c>
      <c r="K9">
        <v>1</v>
      </c>
      <c r="L9">
        <v>10</v>
      </c>
      <c r="M9" s="2" t="str">
        <f>[1]Polymers!$C9</f>
        <v>Cellulose</v>
      </c>
      <c r="N9" s="2" t="b">
        <f>[1]Polymers!$D9</f>
        <v>1</v>
      </c>
    </row>
    <row r="10" spans="1:14" x14ac:dyDescent="0.2">
      <c r="A10" s="2" t="str">
        <f>[1]Enums!$A$12</f>
        <v>1.1.0</v>
      </c>
      <c r="B10" s="3" t="s">
        <v>419</v>
      </c>
      <c r="C10" s="3" t="s">
        <v>418</v>
      </c>
      <c r="D10" s="3" t="s">
        <v>417</v>
      </c>
      <c r="E10" s="3" t="s">
        <v>416</v>
      </c>
      <c r="F10" s="1" t="str">
        <f>IF($N10, [1]Enums!$A$34, [1]Enums!$A$35)&amp;" ("&amp;$J10&amp;IF($N10, " "&amp;$J$1, "")&amp;")"</f>
        <v>Bag (Chitin Pellets)</v>
      </c>
      <c r="G10" s="1" t="str">
        <f>IF($N10, [1]Enums!$A$37, [1]Enums!$A$38)&amp;" ("&amp;$J10&amp;IF($N10, " "&amp;$J$1, "")&amp;")"</f>
        <v>Sack (Chitin Pellets)</v>
      </c>
      <c r="H10" s="1" t="str">
        <f>IF($N10, [1]Enums!$A$40, [1]Enums!$A$41)&amp;" ("&amp;$J10&amp;IF($N10, " "&amp;$J$1, "")&amp;")"</f>
        <v>Powder Keg (Chitin Pellets)</v>
      </c>
      <c r="I10" s="1" t="str">
        <f>IF($N10, [1]Enums!$A$43, [1]Enums!$A$44)&amp;" ("&amp;$J10&amp;IF($N10, " "&amp;$J$1, "")&amp;")"</f>
        <v>Chemical Silo (Chitin Pellets)</v>
      </c>
      <c r="J10" s="1" t="str">
        <f>[1]Polymers!$B10</f>
        <v>Chitin</v>
      </c>
      <c r="K10">
        <v>1</v>
      </c>
      <c r="L10">
        <v>10</v>
      </c>
      <c r="M10" s="2" t="str">
        <f>[1]Polymers!$C10</f>
        <v>Chitin</v>
      </c>
      <c r="N10" s="2" t="b">
        <f>[1]Polymers!$D10</f>
        <v>1</v>
      </c>
    </row>
    <row r="11" spans="1:14" x14ac:dyDescent="0.2">
      <c r="A11" s="2" t="str">
        <f>[1]Enums!$A$12</f>
        <v>1.1.0</v>
      </c>
      <c r="B11" s="3" t="s">
        <v>415</v>
      </c>
      <c r="C11" s="3" t="s">
        <v>414</v>
      </c>
      <c r="D11" s="3" t="s">
        <v>413</v>
      </c>
      <c r="E11" s="3" t="s">
        <v>412</v>
      </c>
      <c r="F11" s="1" t="str">
        <f>IF($N11, [1]Enums!$A$34, [1]Enums!$A$35)&amp;" ("&amp;$J11&amp;IF($N11, " "&amp;$J$1, "")&amp;")"</f>
        <v>Bag (Chlorine Isobutylene-Isoprene Rubber Pellets)</v>
      </c>
      <c r="G11" s="1" t="str">
        <f>IF($N11, [1]Enums!$A$37, [1]Enums!$A$38)&amp;" ("&amp;$J11&amp;IF($N11, " "&amp;$J$1, "")&amp;")"</f>
        <v>Sack (Chlorine Isobutylene-Isoprene Rubber Pellets)</v>
      </c>
      <c r="H11" s="1" t="str">
        <f>IF($N11, [1]Enums!$A$40, [1]Enums!$A$41)&amp;" ("&amp;$J11&amp;IF($N11, " "&amp;$J$1, "")&amp;")"</f>
        <v>Powder Keg (Chlorine Isobutylene-Isoprene Rubber Pellets)</v>
      </c>
      <c r="I11" s="1" t="str">
        <f>IF($N11, [1]Enums!$A$43, [1]Enums!$A$44)&amp;" ("&amp;$J11&amp;IF($N11, " "&amp;$J$1, "")&amp;")"</f>
        <v>Chemical Silo (Chlorine Isobutylene-Isoprene Rubber Pellets)</v>
      </c>
      <c r="J11" s="1" t="str">
        <f>[1]Polymers!$B11</f>
        <v>Chlorine Isobutylene-Isoprene Rubber</v>
      </c>
      <c r="K11">
        <v>1</v>
      </c>
      <c r="L11">
        <v>10</v>
      </c>
      <c r="M11" s="2" t="str">
        <f>[1]Polymers!$C11</f>
        <v>CIIR</v>
      </c>
      <c r="N11" s="2" t="b">
        <f>[1]Polymers!$D11</f>
        <v>1</v>
      </c>
    </row>
    <row r="12" spans="1:14" x14ac:dyDescent="0.2">
      <c r="A12" s="2" t="str">
        <f>[1]Enums!$A$14</f>
        <v>1.1.2</v>
      </c>
      <c r="B12" s="3" t="s">
        <v>411</v>
      </c>
      <c r="C12" s="3" t="s">
        <v>410</v>
      </c>
      <c r="D12" s="3" t="s">
        <v>409</v>
      </c>
      <c r="E12" s="3" t="s">
        <v>408</v>
      </c>
      <c r="F12" s="1" t="str">
        <f>IF($N12, [1]Enums!$A$34, [1]Enums!$A$35)&amp;" ("&amp;$J12&amp;IF($N12, " "&amp;$J$1, "")&amp;")"</f>
        <v>Vial (Epoxy Resin)</v>
      </c>
      <c r="G12" s="1" t="str">
        <f>IF($N12, [1]Enums!$A$37, [1]Enums!$A$38)&amp;" ("&amp;$J12&amp;IF($N12, " "&amp;$J$1, "")&amp;")"</f>
        <v>Beaker (Epoxy Resin)</v>
      </c>
      <c r="H12" s="1" t="str">
        <f>IF($N12, [1]Enums!$A$40, [1]Enums!$A$41)&amp;" ("&amp;$J12&amp;IF($N12, " "&amp;$J$1, "")&amp;")"</f>
        <v>Drum (Epoxy Resin)</v>
      </c>
      <c r="I12" s="1" t="str">
        <f>IF($N12, [1]Enums!$A$43, [1]Enums!$A$44)&amp;" ("&amp;$J12&amp;IF($N12, " "&amp;$J$1, "")&amp;")"</f>
        <v>Chemical Vat (Epoxy Resin)</v>
      </c>
      <c r="J12" s="1" t="str">
        <f>[1]Polymers!$B12</f>
        <v>Epoxy Resin</v>
      </c>
      <c r="K12">
        <v>1</v>
      </c>
      <c r="L12">
        <v>10</v>
      </c>
      <c r="M12" s="2" t="str">
        <f>[1]Polymers!$C12</f>
        <v>Epoxy Resin</v>
      </c>
      <c r="N12" s="2" t="b">
        <f>[1]Polymers!$D12</f>
        <v>0</v>
      </c>
    </row>
    <row r="13" spans="1:14" x14ac:dyDescent="0.2">
      <c r="A13" s="2"/>
      <c r="B13" s="3" t="s">
        <v>407</v>
      </c>
      <c r="C13" s="3" t="s">
        <v>406</v>
      </c>
      <c r="D13" s="3" t="s">
        <v>405</v>
      </c>
      <c r="E13" s="3" t="s">
        <v>404</v>
      </c>
      <c r="F13" s="1" t="str">
        <f>IF($N13, [1]Enums!$A$34, [1]Enums!$A$35)&amp;" ("&amp;$J13&amp;IF($N13, " "&amp;$J$1, "")&amp;")"</f>
        <v>Bag (Ethoxylates Pellets)</v>
      </c>
      <c r="G13" s="1" t="str">
        <f>IF($N13, [1]Enums!$A$37, [1]Enums!$A$38)&amp;" ("&amp;$J13&amp;IF($N13, " "&amp;$J$1, "")&amp;")"</f>
        <v>Sack (Ethoxylates Pellets)</v>
      </c>
      <c r="H13" s="1" t="str">
        <f>IF($N13, [1]Enums!$A$40, [1]Enums!$A$41)&amp;" ("&amp;$J13&amp;IF($N13, " "&amp;$J$1, "")&amp;")"</f>
        <v>Powder Keg (Ethoxylates Pellets)</v>
      </c>
      <c r="I13" s="1" t="str">
        <f>IF($N13, [1]Enums!$A$43, [1]Enums!$A$44)&amp;" ("&amp;$J13&amp;IF($N13, " "&amp;$J$1, "")&amp;")"</f>
        <v>Chemical Silo (Ethoxylates Pellets)</v>
      </c>
      <c r="J13" s="1" t="str">
        <f>[1]Polymers!$B13</f>
        <v>Ethoxylates</v>
      </c>
      <c r="K13">
        <v>1</v>
      </c>
      <c r="L13">
        <v>10</v>
      </c>
      <c r="M13" s="2" t="str">
        <f>[1]Polymers!$C13</f>
        <v>NRE</v>
      </c>
      <c r="N13" s="2" t="b">
        <f>[1]Polymers!$D13</f>
        <v>1</v>
      </c>
    </row>
    <row r="14" spans="1:14" x14ac:dyDescent="0.2">
      <c r="A14" s="2" t="str">
        <f>[1]Enums!$A$12</f>
        <v>1.1.0</v>
      </c>
      <c r="B14" s="3" t="s">
        <v>403</v>
      </c>
      <c r="C14" s="3" t="s">
        <v>402</v>
      </c>
      <c r="D14" s="3" t="s">
        <v>401</v>
      </c>
      <c r="E14" s="3" t="s">
        <v>400</v>
      </c>
      <c r="F14" s="1" t="str">
        <f>IF($N14, [1]Enums!$A$34, [1]Enums!$A$35)&amp;" ("&amp;$J14&amp;IF($N14, " "&amp;$J$1, "")&amp;")"</f>
        <v>Bag (Ethylene-Propylene Monomer Pellets)</v>
      </c>
      <c r="G14" s="1" t="str">
        <f>IF($N14, [1]Enums!$A$37, [1]Enums!$A$38)&amp;" ("&amp;$J14&amp;IF($N14, " "&amp;$J$1, "")&amp;")"</f>
        <v>Sack (Ethylene-Propylene Monomer Pellets)</v>
      </c>
      <c r="H14" s="1" t="str">
        <f>IF($N14, [1]Enums!$A$40, [1]Enums!$A$41)&amp;" ("&amp;$J14&amp;IF($N14, " "&amp;$J$1, "")&amp;")"</f>
        <v>Powder Keg (Ethylene-Propylene Monomer Pellets)</v>
      </c>
      <c r="I14" s="1" t="str">
        <f>IF($N14, [1]Enums!$A$43, [1]Enums!$A$44)&amp;" ("&amp;$J14&amp;IF($N14, " "&amp;$J$1, "")&amp;")"</f>
        <v>Chemical Silo (Ethylene-Propylene Monomer Pellets)</v>
      </c>
      <c r="J14" s="1" t="str">
        <f>[1]Polymers!$B14</f>
        <v>Ethylene-Propylene Monomer</v>
      </c>
      <c r="K14">
        <v>1</v>
      </c>
      <c r="L14">
        <v>10</v>
      </c>
      <c r="M14" s="2" t="str">
        <f>[1]Polymers!$C14</f>
        <v>EPM</v>
      </c>
      <c r="N14" s="2" t="b">
        <f>[1]Polymers!$D14</f>
        <v>1</v>
      </c>
    </row>
    <row r="15" spans="1:14" x14ac:dyDescent="0.2">
      <c r="A15" s="2" t="str">
        <f>[1]Enums!$A$12</f>
        <v>1.1.0</v>
      </c>
      <c r="B15" s="3" t="s">
        <v>399</v>
      </c>
      <c r="C15" s="3" t="s">
        <v>398</v>
      </c>
      <c r="D15" s="3" t="s">
        <v>397</v>
      </c>
      <c r="E15" s="3" t="s">
        <v>396</v>
      </c>
      <c r="F15" s="1" t="str">
        <f>IF($N15, [1]Enums!$A$34, [1]Enums!$A$35)&amp;" ("&amp;$J15&amp;IF($N15, " "&amp;$J$1, "")&amp;")"</f>
        <v>Bag (Ethylene-Propylene-Diene Monomer Pellets)</v>
      </c>
      <c r="G15" s="1" t="str">
        <f>IF($N15, [1]Enums!$A$37, [1]Enums!$A$38)&amp;" ("&amp;$J15&amp;IF($N15, " "&amp;$J$1, "")&amp;")"</f>
        <v>Sack (Ethylene-Propylene-Diene Monomer Pellets)</v>
      </c>
      <c r="H15" s="1" t="str">
        <f>IF($N15, [1]Enums!$A$40, [1]Enums!$A$41)&amp;" ("&amp;$J15&amp;IF($N15, " "&amp;$J$1, "")&amp;")"</f>
        <v>Powder Keg (Ethylene-Propylene-Diene Monomer Pellets)</v>
      </c>
      <c r="I15" s="1" t="str">
        <f>IF($N15, [1]Enums!$A$43, [1]Enums!$A$44)&amp;" ("&amp;$J15&amp;IF($N15, " "&amp;$J$1, "")&amp;")"</f>
        <v>Chemical Silo (Ethylene-Propylene-Diene Monomer Pellets)</v>
      </c>
      <c r="J15" s="1" t="str">
        <f>[1]Polymers!$B15</f>
        <v>Ethylene-Propylene-Diene Monomer</v>
      </c>
      <c r="K15">
        <v>1</v>
      </c>
      <c r="L15">
        <v>10</v>
      </c>
      <c r="M15" s="2" t="str">
        <f>[1]Polymers!$C15</f>
        <v>EPDM</v>
      </c>
      <c r="N15" s="2" t="b">
        <f>[1]Polymers!$D15</f>
        <v>1</v>
      </c>
    </row>
    <row r="16" spans="1:14" x14ac:dyDescent="0.2">
      <c r="A16" s="2" t="str">
        <f>[1]Enums!$A$12</f>
        <v>1.1.0</v>
      </c>
      <c r="B16" s="3" t="s">
        <v>395</v>
      </c>
      <c r="C16" s="3" t="s">
        <v>394</v>
      </c>
      <c r="D16" s="3" t="s">
        <v>393</v>
      </c>
      <c r="E16" s="3" t="s">
        <v>392</v>
      </c>
      <c r="F16" s="1" t="str">
        <f>IF($N16, [1]Enums!$A$34, [1]Enums!$A$35)&amp;" ("&amp;$J16&amp;IF($N16, " "&amp;$J$1, "")&amp;")"</f>
        <v>Bag (Ethylene-Vinyl Acetate Pellets)</v>
      </c>
      <c r="G16" s="1" t="str">
        <f>IF($N16, [1]Enums!$A$37, [1]Enums!$A$38)&amp;" ("&amp;$J16&amp;IF($N16, " "&amp;$J$1, "")&amp;")"</f>
        <v>Sack (Ethylene-Vinyl Acetate Pellets)</v>
      </c>
      <c r="H16" s="1" t="str">
        <f>IF($N16, [1]Enums!$A$40, [1]Enums!$A$41)&amp;" ("&amp;$J16&amp;IF($N16, " "&amp;$J$1, "")&amp;")"</f>
        <v>Powder Keg (Ethylene-Vinyl Acetate Pellets)</v>
      </c>
      <c r="I16" s="1" t="str">
        <f>IF($N16, [1]Enums!$A$43, [1]Enums!$A$44)&amp;" ("&amp;$J16&amp;IF($N16, " "&amp;$J$1, "")&amp;")"</f>
        <v>Chemical Silo (Ethylene-Vinyl Acetate Pellets)</v>
      </c>
      <c r="J16" s="1" t="str">
        <f>[1]Polymers!$B16</f>
        <v>Ethylene-Vinyl Acetate</v>
      </c>
      <c r="K16">
        <v>1</v>
      </c>
      <c r="L16">
        <v>10</v>
      </c>
      <c r="M16" s="2" t="str">
        <f>[1]Polymers!$C16</f>
        <v>EVA</v>
      </c>
      <c r="N16" s="2" t="b">
        <f>[1]Polymers!$D16</f>
        <v>1</v>
      </c>
    </row>
    <row r="17" spans="1:14" x14ac:dyDescent="0.2">
      <c r="A17" s="2" t="str">
        <f>[1]Enums!$A$2</f>
        <v>1.0.0</v>
      </c>
      <c r="B17" s="3" t="s">
        <v>391</v>
      </c>
      <c r="C17" s="3" t="s">
        <v>390</v>
      </c>
      <c r="D17" s="3" t="s">
        <v>389</v>
      </c>
      <c r="E17" s="3" t="s">
        <v>388</v>
      </c>
      <c r="F17" s="1" t="str">
        <f>IF($N17, [1]Enums!$A$34, [1]Enums!$A$35)&amp;" ("&amp;$J17&amp;IF($N17, " "&amp;$J$1, "")&amp;")"</f>
        <v>Bag (High Density PolyEthylene Pellets)</v>
      </c>
      <c r="G17" s="1" t="str">
        <f>IF($N17, [1]Enums!$A$37, [1]Enums!$A$38)&amp;" ("&amp;$J17&amp;IF($N17, " "&amp;$J$1, "")&amp;")"</f>
        <v>Sack (High Density PolyEthylene Pellets)</v>
      </c>
      <c r="H17" s="1" t="str">
        <f>IF($N17, [1]Enums!$A$40, [1]Enums!$A$41)&amp;" ("&amp;$J17&amp;IF($N17, " "&amp;$J$1, "")&amp;")"</f>
        <v>Powder Keg (High Density PolyEthylene Pellets)</v>
      </c>
      <c r="I17" s="1" t="str">
        <f>IF($N17, [1]Enums!$A$43, [1]Enums!$A$44)&amp;" ("&amp;$J17&amp;IF($N17, " "&amp;$J$1, "")&amp;")"</f>
        <v>Chemical Silo (High Density PolyEthylene Pellets)</v>
      </c>
      <c r="J17" s="1" t="str">
        <f>[1]Polymers!$B17</f>
        <v>High Density PolyEthylene</v>
      </c>
      <c r="K17">
        <v>1</v>
      </c>
      <c r="L17">
        <v>10</v>
      </c>
      <c r="M17" s="2" t="str">
        <f>[1]Polymers!$C17</f>
        <v>HDPE</v>
      </c>
      <c r="N17" s="2" t="b">
        <f>[1]Polymers!$D17</f>
        <v>1</v>
      </c>
    </row>
    <row r="18" spans="1:14" x14ac:dyDescent="0.2">
      <c r="A18" s="2" t="str">
        <f>[1]Enums!$A$12</f>
        <v>1.1.0</v>
      </c>
      <c r="B18" s="3" t="s">
        <v>387</v>
      </c>
      <c r="C18" s="3" t="s">
        <v>386</v>
      </c>
      <c r="D18" s="3" t="s">
        <v>385</v>
      </c>
      <c r="E18" s="3" t="s">
        <v>384</v>
      </c>
      <c r="F18" s="1" t="str">
        <f>IF($N18, [1]Enums!$A$34, [1]Enums!$A$35)&amp;" ("&amp;$J18&amp;IF($N18, " "&amp;$J$1, "")&amp;")"</f>
        <v>Bag (Hydrogenated Nitrile-Butadiene Rubber Pellets)</v>
      </c>
      <c r="G18" s="1" t="str">
        <f>IF($N18, [1]Enums!$A$37, [1]Enums!$A$38)&amp;" ("&amp;$J18&amp;IF($N18, " "&amp;$J$1, "")&amp;")"</f>
        <v>Sack (Hydrogenated Nitrile-Butadiene Rubber Pellets)</v>
      </c>
      <c r="H18" s="1" t="str">
        <f>IF($N18, [1]Enums!$A$40, [1]Enums!$A$41)&amp;" ("&amp;$J18&amp;IF($N18, " "&amp;$J$1, "")&amp;")"</f>
        <v>Powder Keg (Hydrogenated Nitrile-Butadiene Rubber Pellets)</v>
      </c>
      <c r="I18" s="1" t="str">
        <f>IF($N18, [1]Enums!$A$43, [1]Enums!$A$44)&amp;" ("&amp;$J18&amp;IF($N18, " "&amp;$J$1, "")&amp;")"</f>
        <v>Chemical Silo (Hydrogenated Nitrile-Butadiene Rubber Pellets)</v>
      </c>
      <c r="J18" s="1" t="str">
        <f>[1]Polymers!$B18</f>
        <v>Hydrogenated Nitrile-Butadiene Rubber</v>
      </c>
      <c r="K18">
        <v>1</v>
      </c>
      <c r="L18">
        <v>10</v>
      </c>
      <c r="M18" s="2" t="str">
        <f>[1]Polymers!$C18</f>
        <v>HNBR</v>
      </c>
      <c r="N18" s="2" t="b">
        <f>[1]Polymers!$D18</f>
        <v>1</v>
      </c>
    </row>
    <row r="19" spans="1:14" x14ac:dyDescent="0.2">
      <c r="A19" s="2" t="str">
        <f>[1]Enums!$A$12</f>
        <v>1.1.0</v>
      </c>
      <c r="B19" s="3" t="s">
        <v>383</v>
      </c>
      <c r="C19" s="3" t="s">
        <v>382</v>
      </c>
      <c r="D19" s="3" t="s">
        <v>381</v>
      </c>
      <c r="E19" s="3" t="s">
        <v>380</v>
      </c>
      <c r="F19" s="1" t="str">
        <f>IF($N19, [1]Enums!$A$34, [1]Enums!$A$35)&amp;" ("&amp;$J19&amp;IF($N19, " "&amp;$J$1, "")&amp;")"</f>
        <v>Bag (Isobutylene-Isoprene Rubber Pellets)</v>
      </c>
      <c r="G19" s="1" t="str">
        <f>IF($N19, [1]Enums!$A$37, [1]Enums!$A$38)&amp;" ("&amp;$J19&amp;IF($N19, " "&amp;$J$1, "")&amp;")"</f>
        <v>Sack (Isobutylene-Isoprene Rubber Pellets)</v>
      </c>
      <c r="H19" s="1" t="str">
        <f>IF($N19, [1]Enums!$A$40, [1]Enums!$A$41)&amp;" ("&amp;$J19&amp;IF($N19, " "&amp;$J$1, "")&amp;")"</f>
        <v>Powder Keg (Isobutylene-Isoprene Rubber Pellets)</v>
      </c>
      <c r="I19" s="1" t="str">
        <f>IF($N19, [1]Enums!$A$43, [1]Enums!$A$44)&amp;" ("&amp;$J19&amp;IF($N19, " "&amp;$J$1, "")&amp;")"</f>
        <v>Chemical Silo (Isobutylene-Isoprene Rubber Pellets)</v>
      </c>
      <c r="J19" s="1" t="str">
        <f>[1]Polymers!$B19</f>
        <v>Isobutylene-Isoprene Rubber</v>
      </c>
      <c r="K19">
        <v>1</v>
      </c>
      <c r="L19">
        <v>10</v>
      </c>
      <c r="M19" s="2" t="str">
        <f>[1]Polymers!$C19</f>
        <v>Butyl Rubber</v>
      </c>
      <c r="N19" s="2" t="b">
        <f>[1]Polymers!$D19</f>
        <v>1</v>
      </c>
    </row>
    <row r="20" spans="1:14" x14ac:dyDescent="0.2">
      <c r="A20" s="2"/>
      <c r="B20" s="3" t="s">
        <v>379</v>
      </c>
      <c r="C20" s="3" t="s">
        <v>378</v>
      </c>
      <c r="D20" s="3" t="s">
        <v>377</v>
      </c>
      <c r="E20" s="3" t="s">
        <v>376</v>
      </c>
      <c r="F20" s="1" t="str">
        <f>IF($N20, [1]Enums!$A$34, [1]Enums!$A$35)&amp;" ("&amp;$J20&amp;IF($N20, " "&amp;$J$1, "")&amp;")"</f>
        <v>Vial (Lignin)</v>
      </c>
      <c r="G20" s="1" t="str">
        <f>IF($N20, [1]Enums!$A$37, [1]Enums!$A$38)&amp;" ("&amp;$J20&amp;IF($N20, " "&amp;$J$1, "")&amp;")"</f>
        <v>Beaker (Lignin)</v>
      </c>
      <c r="H20" s="1" t="str">
        <f>IF($N20, [1]Enums!$A$40, [1]Enums!$A$41)&amp;" ("&amp;$J20&amp;IF($N20, " "&amp;$J$1, "")&amp;")"</f>
        <v>Drum (Lignin)</v>
      </c>
      <c r="I20" s="1" t="str">
        <f>IF($N20, [1]Enums!$A$43, [1]Enums!$A$44)&amp;" ("&amp;$J20&amp;IF($N20, " "&amp;$J$1, "")&amp;")"</f>
        <v>Chemical Vat (Lignin)</v>
      </c>
      <c r="J20" s="1" t="str">
        <f>[1]Polymers!$B20</f>
        <v>Lignin</v>
      </c>
      <c r="K20">
        <v>1</v>
      </c>
      <c r="L20">
        <v>10</v>
      </c>
      <c r="M20" s="2" t="str">
        <f>[1]Polymers!$C20</f>
        <v>Lignin</v>
      </c>
      <c r="N20" s="2" t="b">
        <f>[1]Polymers!$D20</f>
        <v>0</v>
      </c>
    </row>
    <row r="21" spans="1:14" x14ac:dyDescent="0.2">
      <c r="A21" s="2" t="str">
        <f>[1]Enums!$A$2</f>
        <v>1.0.0</v>
      </c>
      <c r="B21" s="3" t="s">
        <v>375</v>
      </c>
      <c r="C21" s="3" t="s">
        <v>374</v>
      </c>
      <c r="D21" s="3" t="s">
        <v>373</v>
      </c>
      <c r="E21" s="3" t="s">
        <v>372</v>
      </c>
      <c r="F21" s="1" t="str">
        <f>IF($N21, [1]Enums!$A$34, [1]Enums!$A$35)&amp;" ("&amp;$J21&amp;IF($N21, " "&amp;$J$1, "")&amp;")"</f>
        <v>Bag (Linear Low-Density PolyEthylene Pellets)</v>
      </c>
      <c r="G21" s="1" t="str">
        <f>IF($N21, [1]Enums!$A$37, [1]Enums!$A$38)&amp;" ("&amp;$J21&amp;IF($N21, " "&amp;$J$1, "")&amp;")"</f>
        <v>Sack (Linear Low-Density PolyEthylene Pellets)</v>
      </c>
      <c r="H21" s="1" t="str">
        <f>IF($N21, [1]Enums!$A$40, [1]Enums!$A$41)&amp;" ("&amp;$J21&amp;IF($N21, " "&amp;$J$1, "")&amp;")"</f>
        <v>Powder Keg (Linear Low-Density PolyEthylene Pellets)</v>
      </c>
      <c r="I21" s="1" t="str">
        <f>IF($N21, [1]Enums!$A$43, [1]Enums!$A$44)&amp;" ("&amp;$J21&amp;IF($N21, " "&amp;$J$1, "")&amp;")"</f>
        <v>Chemical Silo (Linear Low-Density PolyEthylene Pellets)</v>
      </c>
      <c r="J21" s="1" t="str">
        <f>[1]Polymers!$B21</f>
        <v>Linear Low-Density PolyEthylene</v>
      </c>
      <c r="K21">
        <v>1</v>
      </c>
      <c r="L21">
        <v>10</v>
      </c>
      <c r="M21" s="2" t="str">
        <f>[1]Polymers!$C21</f>
        <v>LLDPE</v>
      </c>
      <c r="N21" s="2" t="b">
        <f>[1]Polymers!$D21</f>
        <v>1</v>
      </c>
    </row>
    <row r="22" spans="1:14" x14ac:dyDescent="0.2">
      <c r="A22" s="2" t="str">
        <f>[1]Enums!$A$2</f>
        <v>1.0.0</v>
      </c>
      <c r="B22" s="3" t="s">
        <v>371</v>
      </c>
      <c r="C22" s="3" t="s">
        <v>370</v>
      </c>
      <c r="D22" s="3" t="s">
        <v>369</v>
      </c>
      <c r="E22" s="3" t="s">
        <v>368</v>
      </c>
      <c r="F22" s="1" t="str">
        <f>IF($N22, [1]Enums!$A$34, [1]Enums!$A$35)&amp;" ("&amp;$J22&amp;IF($N22, " "&amp;$J$1, "")&amp;")"</f>
        <v>Bag (Liquid Crystal Polymer Pellets)</v>
      </c>
      <c r="G22" s="1" t="str">
        <f>IF($N22, [1]Enums!$A$37, [1]Enums!$A$38)&amp;" ("&amp;$J22&amp;IF($N22, " "&amp;$J$1, "")&amp;")"</f>
        <v>Sack (Liquid Crystal Polymer Pellets)</v>
      </c>
      <c r="H22" s="1" t="str">
        <f>IF($N22, [1]Enums!$A$40, [1]Enums!$A$41)&amp;" ("&amp;$J22&amp;IF($N22, " "&amp;$J$1, "")&amp;")"</f>
        <v>Powder Keg (Liquid Crystal Polymer Pellets)</v>
      </c>
      <c r="I22" s="1" t="str">
        <f>IF($N22, [1]Enums!$A$43, [1]Enums!$A$44)&amp;" ("&amp;$J22&amp;IF($N22, " "&amp;$J$1, "")&amp;")"</f>
        <v>Chemical Silo (Liquid Crystal Polymer Pellets)</v>
      </c>
      <c r="J22" s="1" t="str">
        <f>[1]Polymers!$B22</f>
        <v>Liquid Crystal Polymer</v>
      </c>
      <c r="K22">
        <v>1</v>
      </c>
      <c r="L22">
        <v>10</v>
      </c>
      <c r="M22" s="2" t="str">
        <f>[1]Polymers!$C22</f>
        <v>LCP</v>
      </c>
      <c r="N22" s="2" t="b">
        <f>[1]Polymers!$D22</f>
        <v>1</v>
      </c>
    </row>
    <row r="23" spans="1:14" x14ac:dyDescent="0.2">
      <c r="A23" s="2" t="str">
        <f>[1]Enums!$A$2</f>
        <v>1.0.0</v>
      </c>
      <c r="B23" s="3" t="s">
        <v>367</v>
      </c>
      <c r="C23" s="3" t="s">
        <v>366</v>
      </c>
      <c r="D23" s="3" t="s">
        <v>365</v>
      </c>
      <c r="E23" s="3" t="s">
        <v>364</v>
      </c>
      <c r="F23" s="1" t="str">
        <f>IF($N23, [1]Enums!$A$34, [1]Enums!$A$35)&amp;" ("&amp;$J23&amp;IF($N23, " "&amp;$J$1, "")&amp;")"</f>
        <v>Bag (Low Density PolyEthylene Pellets)</v>
      </c>
      <c r="G23" s="1" t="str">
        <f>IF($N23, [1]Enums!$A$37, [1]Enums!$A$38)&amp;" ("&amp;$J23&amp;IF($N23, " "&amp;$J$1, "")&amp;")"</f>
        <v>Sack (Low Density PolyEthylene Pellets)</v>
      </c>
      <c r="H23" s="1" t="str">
        <f>IF($N23, [1]Enums!$A$40, [1]Enums!$A$41)&amp;" ("&amp;$J23&amp;IF($N23, " "&amp;$J$1, "")&amp;")"</f>
        <v>Powder Keg (Low Density PolyEthylene Pellets)</v>
      </c>
      <c r="I23" s="1" t="str">
        <f>IF($N23, [1]Enums!$A$43, [1]Enums!$A$44)&amp;" ("&amp;$J23&amp;IF($N23, " "&amp;$J$1, "")&amp;")"</f>
        <v>Chemical Silo (Low Density PolyEthylene Pellets)</v>
      </c>
      <c r="J23" s="1" t="str">
        <f>[1]Polymers!$B$23</f>
        <v>Low Density PolyEthylene</v>
      </c>
      <c r="K23">
        <v>1</v>
      </c>
      <c r="L23">
        <v>10</v>
      </c>
      <c r="M23" s="2" t="str">
        <f>[1]Polymers!$C23</f>
        <v>LDPE</v>
      </c>
      <c r="N23" s="2" t="b">
        <f>[1]Polymers!$D23</f>
        <v>1</v>
      </c>
    </row>
    <row r="24" spans="1:14" x14ac:dyDescent="0.2">
      <c r="A24" s="2" t="str">
        <f>[1]Enums!$A$2</f>
        <v>1.0.0</v>
      </c>
      <c r="B24" s="3" t="s">
        <v>363</v>
      </c>
      <c r="C24" s="3" t="s">
        <v>362</v>
      </c>
      <c r="D24" s="3" t="s">
        <v>361</v>
      </c>
      <c r="E24" s="3" t="s">
        <v>360</v>
      </c>
      <c r="F24" s="1" t="str">
        <f>IF($N24, [1]Enums!$A$34, [1]Enums!$A$35)&amp;" ("&amp;$J24&amp;IF($N24, " "&amp;$J$1, "")&amp;")"</f>
        <v>Bag (Medium Density PolyEthylene Pellets)</v>
      </c>
      <c r="G24" s="1" t="str">
        <f>IF($N24, [1]Enums!$A$37, [1]Enums!$A$38)&amp;" ("&amp;$J24&amp;IF($N24, " "&amp;$J$1, "")&amp;")"</f>
        <v>Sack (Medium Density PolyEthylene Pellets)</v>
      </c>
      <c r="H24" s="1" t="str">
        <f>IF($N24, [1]Enums!$A$40, [1]Enums!$A$41)&amp;" ("&amp;$J24&amp;IF($N24, " "&amp;$J$1, "")&amp;")"</f>
        <v>Powder Keg (Medium Density PolyEthylene Pellets)</v>
      </c>
      <c r="I24" s="1" t="str">
        <f>IF($N24, [1]Enums!$A$43, [1]Enums!$A$44)&amp;" ("&amp;$J24&amp;IF($N24, " "&amp;$J$1, "")&amp;")"</f>
        <v>Chemical Silo (Medium Density PolyEthylene Pellets)</v>
      </c>
      <c r="J24" s="1" t="str">
        <f>[1]Polymers!$B24</f>
        <v>Medium Density PolyEthylene</v>
      </c>
      <c r="K24">
        <v>1</v>
      </c>
      <c r="L24">
        <v>10</v>
      </c>
      <c r="M24" s="2" t="str">
        <f>[1]Polymers!$C24</f>
        <v>MDPE</v>
      </c>
      <c r="N24" s="2" t="b">
        <f>[1]Polymers!$D24</f>
        <v>1</v>
      </c>
    </row>
    <row r="25" spans="1:14" x14ac:dyDescent="0.2">
      <c r="A25" s="2"/>
      <c r="B25" s="3" t="s">
        <v>359</v>
      </c>
      <c r="C25" s="3" t="s">
        <v>358</v>
      </c>
      <c r="D25" s="3" t="s">
        <v>357</v>
      </c>
      <c r="E25" s="3" t="s">
        <v>356</v>
      </c>
      <c r="F25" s="1" t="str">
        <f>IF($N25, [1]Enums!$A$34, [1]Enums!$A$35)&amp;" ("&amp;$J25&amp;IF($N25, " "&amp;$J$1, "")&amp;")"</f>
        <v>Vial (Melamine-Formaldehyde Polymers)</v>
      </c>
      <c r="G25" s="1" t="str">
        <f>IF($N25, [1]Enums!$A$37, [1]Enums!$A$38)&amp;" ("&amp;$J25&amp;IF($N25, " "&amp;$J$1, "")&amp;")"</f>
        <v>Beaker (Melamine-Formaldehyde Polymers)</v>
      </c>
      <c r="H25" s="1" t="str">
        <f>IF($N25, [1]Enums!$A$40, [1]Enums!$A$41)&amp;" ("&amp;$J25&amp;IF($N25, " "&amp;$J$1, "")&amp;")"</f>
        <v>Drum (Melamine-Formaldehyde Polymers)</v>
      </c>
      <c r="I25" s="1" t="str">
        <f>IF($N25, [1]Enums!$A$43, [1]Enums!$A$44)&amp;" ("&amp;$J25&amp;IF($N25, " "&amp;$J$1, "")&amp;")"</f>
        <v>Chemical Vat (Melamine-Formaldehyde Polymers)</v>
      </c>
      <c r="J25" s="1" t="str">
        <f>[1]Polymers!$B25</f>
        <v>Melamine-Formaldehyde Polymers</v>
      </c>
      <c r="K25">
        <v>1</v>
      </c>
      <c r="L25">
        <v>10</v>
      </c>
      <c r="M25" s="2" t="str">
        <f>[1]Polymers!$C25</f>
        <v>MFP</v>
      </c>
      <c r="N25" s="2" t="b">
        <f>[1]Polymers!$D25</f>
        <v>0</v>
      </c>
    </row>
    <row r="26" spans="1:14" x14ac:dyDescent="0.2">
      <c r="A26" s="2" t="str">
        <f>[1]Enums!$A$2</f>
        <v>1.0.0</v>
      </c>
      <c r="B26" s="3" t="s">
        <v>355</v>
      </c>
      <c r="C26" s="3" t="s">
        <v>354</v>
      </c>
      <c r="D26" s="3" t="s">
        <v>353</v>
      </c>
      <c r="E26" s="3" t="s">
        <v>352</v>
      </c>
      <c r="F26" s="1" t="str">
        <f>IF($N26, [1]Enums!$A$34, [1]Enums!$A$35)&amp;" ("&amp;$J26&amp;IF($N26, " "&amp;$J$1, "")&amp;")"</f>
        <v>Bag (Metaldehyde Pellets)</v>
      </c>
      <c r="G26" s="1" t="str">
        <f>IF($N26, [1]Enums!$A$37, [1]Enums!$A$38)&amp;" ("&amp;$J26&amp;IF($N26, " "&amp;$J$1, "")&amp;")"</f>
        <v>Sack (Metaldehyde Pellets)</v>
      </c>
      <c r="H26" s="1" t="str">
        <f>IF($N26, [1]Enums!$A$40, [1]Enums!$A$41)&amp;" ("&amp;$J26&amp;IF($N26, " "&amp;$J$1, "")&amp;")"</f>
        <v>Powder Keg (Metaldehyde Pellets)</v>
      </c>
      <c r="I26" s="1" t="str">
        <f>IF($N26, [1]Enums!$A$43, [1]Enums!$A$44)&amp;" ("&amp;$J26&amp;IF($N26, " "&amp;$J$1, "")&amp;")"</f>
        <v>Chemical Silo (Metaldehyde Pellets)</v>
      </c>
      <c r="J26" s="1" t="str">
        <f>[1]Polymers!$B26</f>
        <v>Metaldehyde</v>
      </c>
      <c r="K26">
        <v>1</v>
      </c>
      <c r="L26">
        <v>10</v>
      </c>
      <c r="M26" s="2" t="str">
        <f>[1]Polymers!$C26</f>
        <v>MALD</v>
      </c>
      <c r="N26" s="2" t="b">
        <f>[1]Polymers!$D26</f>
        <v>1</v>
      </c>
    </row>
    <row r="27" spans="1:14" x14ac:dyDescent="0.2">
      <c r="A27" s="2" t="str">
        <f>[1]Enums!$A$12</f>
        <v>1.1.0</v>
      </c>
      <c r="B27" s="3" t="s">
        <v>351</v>
      </c>
      <c r="C27" s="3" t="s">
        <v>350</v>
      </c>
      <c r="D27" s="3" t="s">
        <v>349</v>
      </c>
      <c r="E27" s="3" t="s">
        <v>348</v>
      </c>
      <c r="F27" s="1" t="str">
        <f>IF($N27, [1]Enums!$A$34, [1]Enums!$A$35)&amp;" ("&amp;$J27&amp;IF($N27, " "&amp;$J$1, "")&amp;")"</f>
        <v>Bag (Nitrile-Butadiene Rubber Pellets)</v>
      </c>
      <c r="G27" s="1" t="str">
        <f>IF($N27, [1]Enums!$A$37, [1]Enums!$A$38)&amp;" ("&amp;$J27&amp;IF($N27, " "&amp;$J$1, "")&amp;")"</f>
        <v>Sack (Nitrile-Butadiene Rubber Pellets)</v>
      </c>
      <c r="H27" s="1" t="str">
        <f>IF($N27, [1]Enums!$A$40, [1]Enums!$A$41)&amp;" ("&amp;$J27&amp;IF($N27, " "&amp;$J$1, "")&amp;")"</f>
        <v>Powder Keg (Nitrile-Butadiene Rubber Pellets)</v>
      </c>
      <c r="I27" s="1" t="str">
        <f>IF($N27, [1]Enums!$A$43, [1]Enums!$A$44)&amp;" ("&amp;$J27&amp;IF($N27, " "&amp;$J$1, "")&amp;")"</f>
        <v>Chemical Silo (Nitrile-Butadiene Rubber Pellets)</v>
      </c>
      <c r="J27" s="1" t="str">
        <f>[1]Polymers!$B27</f>
        <v>Nitrile-Butadiene Rubber</v>
      </c>
      <c r="K27">
        <v>1</v>
      </c>
      <c r="L27">
        <v>10</v>
      </c>
      <c r="M27" s="2" t="str">
        <f>[1]Polymers!$C27</f>
        <v>NBR</v>
      </c>
      <c r="N27" s="2" t="b">
        <f>[1]Polymers!$D27</f>
        <v>1</v>
      </c>
    </row>
    <row r="28" spans="1:14" x14ac:dyDescent="0.2">
      <c r="A28" s="2" t="str">
        <f>[1]Enums!$A$2</f>
        <v>1.0.0</v>
      </c>
      <c r="B28" s="3" t="s">
        <v>347</v>
      </c>
      <c r="C28" s="3" t="s">
        <v>346</v>
      </c>
      <c r="D28" s="3" t="s">
        <v>345</v>
      </c>
      <c r="E28" s="3" t="s">
        <v>344</v>
      </c>
      <c r="F28" s="1" t="str">
        <f>IF($N28, [1]Enums!$A$34, [1]Enums!$A$35)&amp;" ("&amp;$J28&amp;IF($N28, " "&amp;$J$1, "")&amp;")"</f>
        <v>Bag (Paraformaldehyde Pellets)</v>
      </c>
      <c r="G28" s="1" t="str">
        <f>IF($N28, [1]Enums!$A$37, [1]Enums!$A$38)&amp;" ("&amp;$J28&amp;IF($N28, " "&amp;$J$1, "")&amp;")"</f>
        <v>Sack (Paraformaldehyde Pellets)</v>
      </c>
      <c r="H28" s="1" t="str">
        <f>IF($N28, [1]Enums!$A$40, [1]Enums!$A$41)&amp;" ("&amp;$J28&amp;IF($N28, " "&amp;$J$1, "")&amp;")"</f>
        <v>Powder Keg (Paraformaldehyde Pellets)</v>
      </c>
      <c r="I28" s="1" t="str">
        <f>IF($N28, [1]Enums!$A$43, [1]Enums!$A$44)&amp;" ("&amp;$J28&amp;IF($N28, " "&amp;$J$1, "")&amp;")"</f>
        <v>Chemical Silo (Paraformaldehyde Pellets)</v>
      </c>
      <c r="J28" s="1" t="str">
        <f>[1]Polymers!$B28</f>
        <v>Paraformaldehyde</v>
      </c>
      <c r="K28">
        <v>1</v>
      </c>
      <c r="L28">
        <v>10</v>
      </c>
      <c r="M28" s="2" t="str">
        <f>[1]Polymers!$C28</f>
        <v>PFA</v>
      </c>
      <c r="N28" s="2" t="b">
        <f>[1]Polymers!$D28</f>
        <v>1</v>
      </c>
    </row>
    <row r="29" spans="1:14" x14ac:dyDescent="0.2">
      <c r="A29" s="2" t="str">
        <f>[1]Enums!$A$2</f>
        <v>1.0.0</v>
      </c>
      <c r="B29" s="3" t="s">
        <v>343</v>
      </c>
      <c r="C29" s="3" t="s">
        <v>342</v>
      </c>
      <c r="D29" s="3" t="s">
        <v>341</v>
      </c>
      <c r="E29" s="3" t="s">
        <v>340</v>
      </c>
      <c r="F29" s="1" t="str">
        <f>IF($N29, [1]Enums!$A$34, [1]Enums!$A$35)&amp;" ("&amp;$J29&amp;IF($N29, " "&amp;$J$1, "")&amp;")"</f>
        <v>Bag (Paraldehyde Pellets)</v>
      </c>
      <c r="G29" s="1" t="str">
        <f>IF($N29, [1]Enums!$A$37, [1]Enums!$A$38)&amp;" ("&amp;$J29&amp;IF($N29, " "&amp;$J$1, "")&amp;")"</f>
        <v>Sack (Paraldehyde Pellets)</v>
      </c>
      <c r="H29" s="1" t="str">
        <f>IF($N29, [1]Enums!$A$40, [1]Enums!$A$41)&amp;" ("&amp;$J29&amp;IF($N29, " "&amp;$J$1, "")&amp;")"</f>
        <v>Powder Keg (Paraldehyde Pellets)</v>
      </c>
      <c r="I29" s="1" t="str">
        <f>IF($N29, [1]Enums!$A$43, [1]Enums!$A$44)&amp;" ("&amp;$J29&amp;IF($N29, " "&amp;$J$1, "")&amp;")"</f>
        <v>Chemical Silo (Paraldehyde Pellets)</v>
      </c>
      <c r="J29" s="1" t="str">
        <f>[1]Polymers!$B29</f>
        <v>Paraldehyde</v>
      </c>
      <c r="K29">
        <v>1</v>
      </c>
      <c r="L29">
        <v>10</v>
      </c>
      <c r="M29" s="2" t="str">
        <f>[1]Polymers!$C29</f>
        <v>PALD</v>
      </c>
      <c r="N29" s="2" t="b">
        <f>[1]Polymers!$D29</f>
        <v>1</v>
      </c>
    </row>
    <row r="30" spans="1:14" x14ac:dyDescent="0.2">
      <c r="A30" s="2" t="str">
        <f>[1]Enums!$A$14</f>
        <v>1.1.2</v>
      </c>
      <c r="B30" s="3" t="s">
        <v>339</v>
      </c>
      <c r="C30" s="3" t="s">
        <v>338</v>
      </c>
      <c r="D30" s="3" t="s">
        <v>337</v>
      </c>
      <c r="E30" s="3" t="s">
        <v>336</v>
      </c>
      <c r="F30" s="1" t="str">
        <f>IF($N30, [1]Enums!$A$34, [1]Enums!$A$35)&amp;" ("&amp;$J30&amp;IF($N30, " "&amp;$J$1, "")&amp;")"</f>
        <v>Vial (Phenolic Resin)</v>
      </c>
      <c r="G30" s="1" t="str">
        <f>IF($N30, [1]Enums!$A$37, [1]Enums!$A$38)&amp;" ("&amp;$J30&amp;IF($N30, " "&amp;$J$1, "")&amp;")"</f>
        <v>Beaker (Phenolic Resin)</v>
      </c>
      <c r="H30" s="1" t="str">
        <f>IF($N30, [1]Enums!$A$40, [1]Enums!$A$41)&amp;" ("&amp;$J30&amp;IF($N30, " "&amp;$J$1, "")&amp;")"</f>
        <v>Drum (Phenolic Resin)</v>
      </c>
      <c r="I30" s="1" t="str">
        <f>IF($N30, [1]Enums!$A$43, [1]Enums!$A$44)&amp;" ("&amp;$J30&amp;IF($N30, " "&amp;$J$1, "")&amp;")"</f>
        <v>Chemical Vat (Phenolic Resin)</v>
      </c>
      <c r="J30" s="1" t="str">
        <f>[1]Polymers!$B30</f>
        <v>Phenolic Resin</v>
      </c>
      <c r="K30">
        <v>1</v>
      </c>
      <c r="L30">
        <v>10</v>
      </c>
      <c r="M30" s="2" t="str">
        <f>[1]Polymers!$C30</f>
        <v>Phenol Formaldehydes</v>
      </c>
      <c r="N30" s="2" t="b">
        <f>[1]Polymers!$D30</f>
        <v>0</v>
      </c>
    </row>
    <row r="31" spans="1:14" x14ac:dyDescent="0.2">
      <c r="A31" s="2" t="str">
        <f>[1]Enums!$A$2</f>
        <v>1.0.0</v>
      </c>
      <c r="B31" s="3" t="s">
        <v>335</v>
      </c>
      <c r="C31" s="3" t="s">
        <v>334</v>
      </c>
      <c r="D31" s="3" t="s">
        <v>333</v>
      </c>
      <c r="E31" s="3" t="s">
        <v>332</v>
      </c>
      <c r="F31" s="1" t="str">
        <f>IF($N31, [1]Enums!$A$34, [1]Enums!$A$35)&amp;" ("&amp;$J31&amp;IF($N31, " "&amp;$J$1, "")&amp;")"</f>
        <v>Bag (Poly(3-Hydroxybutyrate-Co-3-Hydroxyvalerate) Pellets)</v>
      </c>
      <c r="G31" s="1" t="str">
        <f>IF($N31, [1]Enums!$A$37, [1]Enums!$A$38)&amp;" ("&amp;$J31&amp;IF($N31, " "&amp;$J$1, "")&amp;")"</f>
        <v>Sack (Poly(3-Hydroxybutyrate-Co-3-Hydroxyvalerate) Pellets)</v>
      </c>
      <c r="H31" s="1" t="str">
        <f>IF($N31, [1]Enums!$A$40, [1]Enums!$A$41)&amp;" ("&amp;$J31&amp;IF($N31, " "&amp;$J$1, "")&amp;")"</f>
        <v>Powder Keg (Poly(3-Hydroxybutyrate-Co-3-Hydroxyvalerate) Pellets)</v>
      </c>
      <c r="I31" s="1" t="str">
        <f>IF($N31, [1]Enums!$A$43, [1]Enums!$A$44)&amp;" ("&amp;$J31&amp;IF($N31, " "&amp;$J$1, "")&amp;")"</f>
        <v>Chemical Silo (Poly(3-Hydroxybutyrate-Co-3-Hydroxyvalerate) Pellets)</v>
      </c>
      <c r="J31" s="1" t="str">
        <f>[1]Polymers!$B31</f>
        <v>Poly(3-Hydroxybutyrate-Co-3-Hydroxyvalerate)</v>
      </c>
      <c r="K31">
        <v>1</v>
      </c>
      <c r="L31">
        <v>10</v>
      </c>
      <c r="M31" s="2" t="str">
        <f>[1]Polymers!$C31</f>
        <v>PHBV</v>
      </c>
      <c r="N31" s="2" t="b">
        <f>[1]Polymers!$D31</f>
        <v>1</v>
      </c>
    </row>
    <row r="32" spans="1:14" x14ac:dyDescent="0.2">
      <c r="A32" s="2" t="str">
        <f>[1]Enums!$A$21</f>
        <v>1.3.2</v>
      </c>
      <c r="B32" s="3" t="s">
        <v>331</v>
      </c>
      <c r="C32" s="3" t="s">
        <v>330</v>
      </c>
      <c r="D32" s="3" t="s">
        <v>329</v>
      </c>
      <c r="E32" s="3" t="s">
        <v>328</v>
      </c>
      <c r="F32" s="1" t="str">
        <f>IF($N32, [1]Enums!$A$34, [1]Enums!$A$35)&amp;" ("&amp;$J32&amp;IF($N32, " "&amp;$J$1, "")&amp;")"</f>
        <v>Bag (Poly1-Butene Pellets)</v>
      </c>
      <c r="G32" s="1" t="str">
        <f>IF($N32, [1]Enums!$A$37, [1]Enums!$A$38)&amp;" ("&amp;$J32&amp;IF($N32, " "&amp;$J$1, "")&amp;")"</f>
        <v>Sack (Poly1-Butene Pellets)</v>
      </c>
      <c r="H32" s="1" t="str">
        <f>IF($N32, [1]Enums!$A$40, [1]Enums!$A$41)&amp;" ("&amp;$J32&amp;IF($N32, " "&amp;$J$1, "")&amp;")"</f>
        <v>Powder Keg (Poly1-Butene Pellets)</v>
      </c>
      <c r="I32" s="1" t="str">
        <f>IF($N32, [1]Enums!$A$43, [1]Enums!$A$44)&amp;" ("&amp;$J32&amp;IF($N32, " "&amp;$J$1, "")&amp;")"</f>
        <v>Chemical Silo (Poly1-Butene Pellets)</v>
      </c>
      <c r="J32" s="1" t="str">
        <f>[1]Polymers!$B32</f>
        <v>Poly1-Butene</v>
      </c>
      <c r="K32">
        <v>1</v>
      </c>
      <c r="L32">
        <v>10</v>
      </c>
      <c r="M32" s="2" t="str">
        <f>[1]Polymers!$C32</f>
        <v>P1B</v>
      </c>
      <c r="N32" s="2" t="b">
        <f>[1]Polymers!$D32</f>
        <v>1</v>
      </c>
    </row>
    <row r="33" spans="1:14" x14ac:dyDescent="0.2">
      <c r="A33" s="2" t="str">
        <f>[1]Enums!$A$21</f>
        <v>1.3.2</v>
      </c>
      <c r="B33" s="3" t="s">
        <v>327</v>
      </c>
      <c r="C33" s="3" t="s">
        <v>326</v>
      </c>
      <c r="D33" s="3" t="s">
        <v>325</v>
      </c>
      <c r="E33" s="3" t="s">
        <v>324</v>
      </c>
      <c r="F33" s="1" t="str">
        <f>IF($N33, [1]Enums!$A$34, [1]Enums!$A$35)&amp;" ("&amp;$J33&amp;IF($N33, " "&amp;$J$1, "")&amp;")"</f>
        <v>Bag (Poly2-6-Dimethyl-1-4-Phenylene Ether Pellets)</v>
      </c>
      <c r="G33" s="1" t="str">
        <f>IF($N33, [1]Enums!$A$37, [1]Enums!$A$38)&amp;" ("&amp;$J33&amp;IF($N33, " "&amp;$J$1, "")&amp;")"</f>
        <v>Sack (Poly2-6-Dimethyl-1-4-Phenylene Ether Pellets)</v>
      </c>
      <c r="H33" s="1" t="str">
        <f>IF($N33, [1]Enums!$A$40, [1]Enums!$A$41)&amp;" ("&amp;$J33&amp;IF($N33, " "&amp;$J$1, "")&amp;")"</f>
        <v>Powder Keg (Poly2-6-Dimethyl-1-4-Phenylene Ether Pellets)</v>
      </c>
      <c r="I33" s="1" t="str">
        <f>IF($N33, [1]Enums!$A$43, [1]Enums!$A$44)&amp;" ("&amp;$J33&amp;IF($N33, " "&amp;$J$1, "")&amp;")"</f>
        <v>Chemical Silo (Poly2-6-Dimethyl-1-4-Phenylene Ether Pellets)</v>
      </c>
      <c r="J33" s="1" t="str">
        <f>[1]Polymers!$B33</f>
        <v>Poly2-6-Dimethyl-1-4-Phenylene Ether</v>
      </c>
      <c r="K33">
        <v>1</v>
      </c>
      <c r="L33">
        <v>10</v>
      </c>
      <c r="M33" s="2" t="str">
        <f>[1]Polymers!$C33</f>
        <v>PDPE</v>
      </c>
      <c r="N33" s="2" t="b">
        <f>[1]Polymers!$D33</f>
        <v>1</v>
      </c>
    </row>
    <row r="34" spans="1:14" x14ac:dyDescent="0.2">
      <c r="A34" s="2" t="str">
        <f>[1]Enums!$A$21</f>
        <v>1.3.2</v>
      </c>
      <c r="B34" s="3" t="s">
        <v>323</v>
      </c>
      <c r="C34" s="3" t="s">
        <v>322</v>
      </c>
      <c r="D34" s="3" t="s">
        <v>321</v>
      </c>
      <c r="E34" s="3" t="s">
        <v>320</v>
      </c>
      <c r="F34" s="1" t="str">
        <f>IF($N34, [1]Enums!$A$34, [1]Enums!$A$35)&amp;" ("&amp;$J34&amp;IF($N34, " "&amp;$J$1, "")&amp;")"</f>
        <v>Bag (Poly-2-Hydroxy Butyrate Pellets)</v>
      </c>
      <c r="G34" s="1" t="str">
        <f>IF($N34, [1]Enums!$A$37, [1]Enums!$A$38)&amp;" ("&amp;$J34&amp;IF($N34, " "&amp;$J$1, "")&amp;")"</f>
        <v>Sack (Poly-2-Hydroxy Butyrate Pellets)</v>
      </c>
      <c r="H34" s="1" t="str">
        <f>IF($N34, [1]Enums!$A$40, [1]Enums!$A$41)&amp;" ("&amp;$J34&amp;IF($N34, " "&amp;$J$1, "")&amp;")"</f>
        <v>Powder Keg (Poly-2-Hydroxy Butyrate Pellets)</v>
      </c>
      <c r="I34" s="1" t="str">
        <f>IF($N34, [1]Enums!$A$43, [1]Enums!$A$44)&amp;" ("&amp;$J34&amp;IF($N34, " "&amp;$J$1, "")&amp;")"</f>
        <v>Chemical Silo (Poly-2-Hydroxy Butyrate Pellets)</v>
      </c>
      <c r="J34" s="1" t="str">
        <f>[1]Polymers!$B34</f>
        <v>Poly-2-Hydroxy Butyrate</v>
      </c>
      <c r="K34">
        <v>1</v>
      </c>
      <c r="L34">
        <v>10</v>
      </c>
      <c r="M34" s="2" t="str">
        <f>[1]Polymers!$C34</f>
        <v>PHB</v>
      </c>
      <c r="N34" s="2" t="b">
        <f>[1]Polymers!$D34</f>
        <v>1</v>
      </c>
    </row>
    <row r="35" spans="1:14" x14ac:dyDescent="0.2">
      <c r="A35" s="2" t="str">
        <f>[1]Enums!$A$21</f>
        <v>1.3.2</v>
      </c>
      <c r="B35" s="3" t="s">
        <v>319</v>
      </c>
      <c r="C35" s="3" t="s">
        <v>318</v>
      </c>
      <c r="D35" s="3" t="s">
        <v>317</v>
      </c>
      <c r="E35" s="3" t="s">
        <v>316</v>
      </c>
      <c r="F35" s="1" t="str">
        <f>IF($N35, [1]Enums!$A$34, [1]Enums!$A$35)&amp;" ("&amp;$J35&amp;IF($N35, " "&amp;$J$1, "")&amp;")"</f>
        <v>Bag (Poly2-Hydroxyethyl Methacrylate Pellets)</v>
      </c>
      <c r="G35" s="1" t="str">
        <f>IF($N35, [1]Enums!$A$37, [1]Enums!$A$38)&amp;" ("&amp;$J35&amp;IF($N35, " "&amp;$J$1, "")&amp;")"</f>
        <v>Sack (Poly2-Hydroxyethyl Methacrylate Pellets)</v>
      </c>
      <c r="H35" s="1" t="str">
        <f>IF($N35, [1]Enums!$A$40, [1]Enums!$A$41)&amp;" ("&amp;$J35&amp;IF($N35, " "&amp;$J$1, "")&amp;")"</f>
        <v>Powder Keg (Poly2-Hydroxyethyl Methacrylate Pellets)</v>
      </c>
      <c r="I35" s="1" t="str">
        <f>IF($N35, [1]Enums!$A$43, [1]Enums!$A$44)&amp;" ("&amp;$J35&amp;IF($N35, " "&amp;$J$1, "")&amp;")"</f>
        <v>Chemical Silo (Poly2-Hydroxyethyl Methacrylate Pellets)</v>
      </c>
      <c r="J35" s="1" t="str">
        <f>[1]Polymers!$B35</f>
        <v>Poly2-Hydroxyethyl Methacrylate</v>
      </c>
      <c r="K35">
        <v>1</v>
      </c>
      <c r="L35">
        <v>10</v>
      </c>
      <c r="M35" s="2" t="str">
        <f>[1]Polymers!$C35</f>
        <v>PHEMA</v>
      </c>
      <c r="N35" s="2" t="b">
        <f>[1]Polymers!$D35</f>
        <v>1</v>
      </c>
    </row>
    <row r="36" spans="1:14" x14ac:dyDescent="0.2">
      <c r="A36" s="2" t="str">
        <f>[1]Enums!$A$14</f>
        <v>1.1.2</v>
      </c>
      <c r="B36" s="3" t="s">
        <v>315</v>
      </c>
      <c r="C36" s="3" t="s">
        <v>314</v>
      </c>
      <c r="D36" s="3" t="s">
        <v>313</v>
      </c>
      <c r="E36" s="3" t="s">
        <v>312</v>
      </c>
      <c r="F36" s="1" t="str">
        <f>IF($N36, [1]Enums!$A$34, [1]Enums!$A$35)&amp;" ("&amp;$J36&amp;IF($N36, " "&amp;$J$1, "")&amp;")"</f>
        <v>Bag (PolyAcrylic Acid Pellets)</v>
      </c>
      <c r="G36" s="1" t="str">
        <f>IF($N36, [1]Enums!$A$37, [1]Enums!$A$38)&amp;" ("&amp;$J36&amp;IF($N36, " "&amp;$J$1, "")&amp;")"</f>
        <v>Sack (PolyAcrylic Acid Pellets)</v>
      </c>
      <c r="H36" s="1" t="str">
        <f>IF($N36, [1]Enums!$A$40, [1]Enums!$A$41)&amp;" ("&amp;$J36&amp;IF($N36, " "&amp;$J$1, "")&amp;")"</f>
        <v>Powder Keg (PolyAcrylic Acid Pellets)</v>
      </c>
      <c r="I36" s="1" t="str">
        <f>IF($N36, [1]Enums!$A$43, [1]Enums!$A$44)&amp;" ("&amp;$J36&amp;IF($N36, " "&amp;$J$1, "")&amp;")"</f>
        <v>Chemical Silo (PolyAcrylic Acid Pellets)</v>
      </c>
      <c r="J36" s="1" t="str">
        <f>[1]Polymers!$B36</f>
        <v>PolyAcrylic Acid</v>
      </c>
      <c r="K36">
        <v>1</v>
      </c>
      <c r="L36">
        <v>10</v>
      </c>
      <c r="M36" s="2" t="str">
        <f>[1]Polymers!$C36</f>
        <v>PAA</v>
      </c>
      <c r="N36" s="2" t="b">
        <f>[1]Polymers!$D36</f>
        <v>1</v>
      </c>
    </row>
    <row r="37" spans="1:14" x14ac:dyDescent="0.2">
      <c r="A37" s="2" t="str">
        <f>[1]Enums!$A$2</f>
        <v>1.0.0</v>
      </c>
      <c r="B37" s="3" t="s">
        <v>311</v>
      </c>
      <c r="C37" s="3" t="s">
        <v>310</v>
      </c>
      <c r="D37" s="3" t="s">
        <v>309</v>
      </c>
      <c r="E37" s="3" t="s">
        <v>308</v>
      </c>
      <c r="F37" s="1" t="str">
        <f>IF($N37, [1]Enums!$A$34, [1]Enums!$A$35)&amp;" ("&amp;$J37&amp;IF($N37, " "&amp;$J$1, "")&amp;")"</f>
        <v>Bag (PolyAcrylonitrile Pellets)</v>
      </c>
      <c r="G37" s="1" t="str">
        <f>IF($N37, [1]Enums!$A$37, [1]Enums!$A$38)&amp;" ("&amp;$J37&amp;IF($N37, " "&amp;$J$1, "")&amp;")"</f>
        <v>Sack (PolyAcrylonitrile Pellets)</v>
      </c>
      <c r="H37" s="1" t="str">
        <f>IF($N37, [1]Enums!$A$40, [1]Enums!$A$41)&amp;" ("&amp;$J37&amp;IF($N37, " "&amp;$J$1, "")&amp;")"</f>
        <v>Powder Keg (PolyAcrylonitrile Pellets)</v>
      </c>
      <c r="I37" s="1" t="str">
        <f>IF($N37, [1]Enums!$A$43, [1]Enums!$A$44)&amp;" ("&amp;$J37&amp;IF($N37, " "&amp;$J$1, "")&amp;")"</f>
        <v>Chemical Silo (PolyAcrylonitrile Pellets)</v>
      </c>
      <c r="J37" s="1" t="str">
        <f>[1]Polymers!$B37</f>
        <v>PolyAcrylonitrile</v>
      </c>
      <c r="K37">
        <v>1</v>
      </c>
      <c r="L37">
        <v>10</v>
      </c>
      <c r="M37" s="2" t="str">
        <f>[1]Polymers!$C37</f>
        <v>PAN</v>
      </c>
      <c r="N37" s="2" t="b">
        <f>[1]Polymers!$D37</f>
        <v>1</v>
      </c>
    </row>
    <row r="38" spans="1:14" x14ac:dyDescent="0.2">
      <c r="A38" s="2" t="str">
        <f>[1]Enums!$A$2</f>
        <v>1.0.0</v>
      </c>
      <c r="B38" s="3" t="s">
        <v>307</v>
      </c>
      <c r="C38" s="3" t="s">
        <v>306</v>
      </c>
      <c r="D38" s="3" t="s">
        <v>305</v>
      </c>
      <c r="E38" s="3" t="s">
        <v>304</v>
      </c>
      <c r="F38" s="1" t="str">
        <f>IF($N38, [1]Enums!$A$34, [1]Enums!$A$35)&amp;" ("&amp;$J38&amp;IF($N38, " "&amp;$J$1, "")&amp;")"</f>
        <v>Bag (PolyButadiene (low-cis) Pellets)</v>
      </c>
      <c r="G38" s="1" t="str">
        <f>IF($N38, [1]Enums!$A$37, [1]Enums!$A$38)&amp;" ("&amp;$J38&amp;IF($N38, " "&amp;$J$1, "")&amp;")"</f>
        <v>Sack (PolyButadiene (low-cis) Pellets)</v>
      </c>
      <c r="H38" s="1" t="str">
        <f>IF($N38, [1]Enums!$A$40, [1]Enums!$A$41)&amp;" ("&amp;$J38&amp;IF($N38, " "&amp;$J$1, "")&amp;")"</f>
        <v>Powder Keg (PolyButadiene (low-cis) Pellets)</v>
      </c>
      <c r="I38" s="1" t="str">
        <f>IF($N38, [1]Enums!$A$43, [1]Enums!$A$44)&amp;" ("&amp;$J38&amp;IF($N38, " "&amp;$J$1, "")&amp;")"</f>
        <v>Chemical Silo (PolyButadiene (low-cis) Pellets)</v>
      </c>
      <c r="J38" s="1" t="str">
        <f>[1]Polymers!$B38</f>
        <v>PolyButadiene (low-cis)</v>
      </c>
      <c r="K38">
        <v>1</v>
      </c>
      <c r="L38">
        <v>10</v>
      </c>
      <c r="M38" s="2" t="str">
        <f>[1]Polymers!$C38</f>
        <v>PBR (low grade)</v>
      </c>
      <c r="N38" s="2" t="b">
        <f>[1]Polymers!$D38</f>
        <v>1</v>
      </c>
    </row>
    <row r="39" spans="1:14" x14ac:dyDescent="0.2">
      <c r="A39" s="2" t="str">
        <f>[1]Enums!$A$12</f>
        <v>1.1.0</v>
      </c>
      <c r="B39" s="3" t="s">
        <v>303</v>
      </c>
      <c r="C39" s="3" t="s">
        <v>302</v>
      </c>
      <c r="D39" s="3" t="s">
        <v>301</v>
      </c>
      <c r="E39" s="3" t="s">
        <v>300</v>
      </c>
      <c r="F39" s="1" t="str">
        <f>IF($N39, [1]Enums!$A$34, [1]Enums!$A$35)&amp;" ("&amp;$J39&amp;IF($N39, " "&amp;$J$1, "")&amp;")"</f>
        <v>Bag (PolyButadiene (high-cis) Pellets)</v>
      </c>
      <c r="G39" s="1" t="str">
        <f>IF($N39, [1]Enums!$A$37, [1]Enums!$A$38)&amp;" ("&amp;$J39&amp;IF($N39, " "&amp;$J$1, "")&amp;")"</f>
        <v>Sack (PolyButadiene (high-cis) Pellets)</v>
      </c>
      <c r="H39" s="1" t="str">
        <f>IF($N39, [1]Enums!$A$40, [1]Enums!$A$41)&amp;" ("&amp;$J39&amp;IF($N39, " "&amp;$J$1, "")&amp;")"</f>
        <v>Powder Keg (PolyButadiene (high-cis) Pellets)</v>
      </c>
      <c r="I39" s="1" t="str">
        <f>IF($N39, [1]Enums!$A$43, [1]Enums!$A$44)&amp;" ("&amp;$J39&amp;IF($N39, " "&amp;$J$1, "")&amp;")"</f>
        <v>Chemical Silo (PolyButadiene (high-cis) Pellets)</v>
      </c>
      <c r="J39" s="1" t="str">
        <f>[1]Polymers!$B39</f>
        <v>PolyButadiene (high-cis)</v>
      </c>
      <c r="K39">
        <v>1</v>
      </c>
      <c r="L39">
        <v>10</v>
      </c>
      <c r="M39" s="2" t="str">
        <f>[1]Polymers!$C39</f>
        <v>PBR (high grade)</v>
      </c>
      <c r="N39" s="2" t="b">
        <f>[1]Polymers!$D39</f>
        <v>1</v>
      </c>
    </row>
    <row r="40" spans="1:14" x14ac:dyDescent="0.2">
      <c r="A40" s="2" t="str">
        <f>[1]Enums!$A$2</f>
        <v>1.0.0</v>
      </c>
      <c r="B40" s="3" t="s">
        <v>299</v>
      </c>
      <c r="C40" s="3" t="s">
        <v>298</v>
      </c>
      <c r="D40" s="3" t="s">
        <v>297</v>
      </c>
      <c r="E40" s="3" t="s">
        <v>296</v>
      </c>
      <c r="F40" s="1" t="str">
        <f>IF($N40, [1]Enums!$A$34, [1]Enums!$A$35)&amp;" ("&amp;$J40&amp;IF($N40, " "&amp;$J$1, "")&amp;")"</f>
        <v>Bag (PolyButylene Succinate Pellets)</v>
      </c>
      <c r="G40" s="1" t="str">
        <f>IF($N40, [1]Enums!$A$37, [1]Enums!$A$38)&amp;" ("&amp;$J40&amp;IF($N40, " "&amp;$J$1, "")&amp;")"</f>
        <v>Sack (PolyButylene Succinate Pellets)</v>
      </c>
      <c r="H40" s="1" t="str">
        <f>IF($N40, [1]Enums!$A$40, [1]Enums!$A$41)&amp;" ("&amp;$J40&amp;IF($N40, " "&amp;$J$1, "")&amp;")"</f>
        <v>Powder Keg (PolyButylene Succinate Pellets)</v>
      </c>
      <c r="I40" s="1" t="str">
        <f>IF($N40, [1]Enums!$A$43, [1]Enums!$A$44)&amp;" ("&amp;$J40&amp;IF($N40, " "&amp;$J$1, "")&amp;")"</f>
        <v>Chemical Silo (PolyButylene Succinate Pellets)</v>
      </c>
      <c r="J40" s="1" t="str">
        <f>[1]Polymers!$B40</f>
        <v>PolyButylene Succinate</v>
      </c>
      <c r="K40">
        <v>1</v>
      </c>
      <c r="L40">
        <v>10</v>
      </c>
      <c r="M40" s="2" t="str">
        <f>[1]Polymers!$C40</f>
        <v>PBS</v>
      </c>
      <c r="N40" s="2" t="b">
        <f>[1]Polymers!$D40</f>
        <v>1</v>
      </c>
    </row>
    <row r="41" spans="1:14" x14ac:dyDescent="0.2">
      <c r="A41" s="2" t="str">
        <f>[1]Enums!$A$2</f>
        <v>1.0.0</v>
      </c>
      <c r="B41" s="3" t="s">
        <v>295</v>
      </c>
      <c r="C41" s="3" t="s">
        <v>294</v>
      </c>
      <c r="D41" s="3" t="s">
        <v>293</v>
      </c>
      <c r="E41" s="3" t="s">
        <v>292</v>
      </c>
      <c r="F41" s="1" t="str">
        <f>IF($N41, [1]Enums!$A$34, [1]Enums!$A$35)&amp;" ("&amp;$J41&amp;IF($N41, " "&amp;$J$1, "")&amp;")"</f>
        <v>Bag (PolyButylene Terephthalate Pellets)</v>
      </c>
      <c r="G41" s="1" t="str">
        <f>IF($N41, [1]Enums!$A$37, [1]Enums!$A$38)&amp;" ("&amp;$J41&amp;IF($N41, " "&amp;$J$1, "")&amp;")"</f>
        <v>Sack (PolyButylene Terephthalate Pellets)</v>
      </c>
      <c r="H41" s="1" t="str">
        <f>IF($N41, [1]Enums!$A$40, [1]Enums!$A$41)&amp;" ("&amp;$J41&amp;IF($N41, " "&amp;$J$1, "")&amp;")"</f>
        <v>Powder Keg (PolyButylene Terephthalate Pellets)</v>
      </c>
      <c r="I41" s="1" t="str">
        <f>IF($N41, [1]Enums!$A$43, [1]Enums!$A$44)&amp;" ("&amp;$J41&amp;IF($N41, " "&amp;$J$1, "")&amp;")"</f>
        <v>Chemical Silo (PolyButylene Terephthalate Pellets)</v>
      </c>
      <c r="J41" s="1" t="str">
        <f>[1]Polymers!$B41</f>
        <v>PolyButylene Terephthalate</v>
      </c>
      <c r="K41">
        <v>1</v>
      </c>
      <c r="L41">
        <v>10</v>
      </c>
      <c r="M41" s="2" t="str">
        <f>[1]Polymers!$C41</f>
        <v>PBT</v>
      </c>
      <c r="N41" s="2" t="b">
        <f>[1]Polymers!$D41</f>
        <v>1</v>
      </c>
    </row>
    <row r="42" spans="1:14" x14ac:dyDescent="0.2">
      <c r="A42" s="2" t="str">
        <f>[1]Enums!$A$2</f>
        <v>1.0.0</v>
      </c>
      <c r="B42" s="3" t="s">
        <v>291</v>
      </c>
      <c r="C42" s="3" t="s">
        <v>290</v>
      </c>
      <c r="D42" s="3" t="s">
        <v>289</v>
      </c>
      <c r="E42" s="3" t="s">
        <v>288</v>
      </c>
      <c r="F42" s="1" t="str">
        <f>IF($N42, [1]Enums!$A$34, [1]Enums!$A$35)&amp;" ("&amp;$J42&amp;IF($N42, " "&amp;$J$1, "")&amp;")"</f>
        <v>Bag (PolyCaprolactone Pellets)</v>
      </c>
      <c r="G42" s="1" t="str">
        <f>IF($N42, [1]Enums!$A$37, [1]Enums!$A$38)&amp;" ("&amp;$J42&amp;IF($N42, " "&amp;$J$1, "")&amp;")"</f>
        <v>Sack (PolyCaprolactone Pellets)</v>
      </c>
      <c r="H42" s="1" t="str">
        <f>IF($N42, [1]Enums!$A$40, [1]Enums!$A$41)&amp;" ("&amp;$J42&amp;IF($N42, " "&amp;$J$1, "")&amp;")"</f>
        <v>Powder Keg (PolyCaprolactone Pellets)</v>
      </c>
      <c r="I42" s="1" t="str">
        <f>IF($N42, [1]Enums!$A$43, [1]Enums!$A$44)&amp;" ("&amp;$J42&amp;IF($N42, " "&amp;$J$1, "")&amp;")"</f>
        <v>Chemical Silo (PolyCaprolactone Pellets)</v>
      </c>
      <c r="J42" s="1" t="str">
        <f>[1]Polymers!$B42</f>
        <v>PolyCaprolactone</v>
      </c>
      <c r="K42">
        <v>1</v>
      </c>
      <c r="L42">
        <v>10</v>
      </c>
      <c r="M42" s="2" t="str">
        <f>[1]Polymers!$C42</f>
        <v>PCL</v>
      </c>
      <c r="N42" s="2" t="b">
        <f>[1]Polymers!$D42</f>
        <v>1</v>
      </c>
    </row>
    <row r="43" spans="1:14" x14ac:dyDescent="0.2">
      <c r="A43" s="2" t="str">
        <f>[1]Enums!$A$2</f>
        <v>1.0.0</v>
      </c>
      <c r="B43" s="3" t="s">
        <v>287</v>
      </c>
      <c r="C43" s="3" t="s">
        <v>286</v>
      </c>
      <c r="D43" s="3" t="s">
        <v>285</v>
      </c>
      <c r="E43" s="3" t="s">
        <v>284</v>
      </c>
      <c r="F43" s="1" t="str">
        <f>IF($N43, [1]Enums!$A$34, [1]Enums!$A$35)&amp;" ("&amp;$J43&amp;IF($N43, " "&amp;$J$1, "")&amp;")"</f>
        <v>Bag (PolyCarbonate Pellets)</v>
      </c>
      <c r="G43" s="1" t="str">
        <f>IF($N43, [1]Enums!$A$37, [1]Enums!$A$38)&amp;" ("&amp;$J43&amp;IF($N43, " "&amp;$J$1, "")&amp;")"</f>
        <v>Sack (PolyCarbonate Pellets)</v>
      </c>
      <c r="H43" s="1" t="str">
        <f>IF($N43, [1]Enums!$A$40, [1]Enums!$A$41)&amp;" ("&amp;$J43&amp;IF($N43, " "&amp;$J$1, "")&amp;")"</f>
        <v>Powder Keg (PolyCarbonate Pellets)</v>
      </c>
      <c r="I43" s="1" t="str">
        <f>IF($N43, [1]Enums!$A$43, [1]Enums!$A$44)&amp;" ("&amp;$J43&amp;IF($N43, " "&amp;$J$1, "")&amp;")"</f>
        <v>Chemical Silo (PolyCarbonate Pellets)</v>
      </c>
      <c r="J43" s="1" t="str">
        <f>[1]Polymers!$B43</f>
        <v>PolyCarbonate</v>
      </c>
      <c r="K43">
        <v>1</v>
      </c>
      <c r="L43">
        <v>10</v>
      </c>
      <c r="M43" s="2" t="str">
        <f>[1]Polymers!$C43</f>
        <v>PC</v>
      </c>
      <c r="N43" s="2" t="b">
        <f>[1]Polymers!$D43</f>
        <v>1</v>
      </c>
    </row>
    <row r="44" spans="1:14" x14ac:dyDescent="0.2">
      <c r="A44" s="2" t="str">
        <f>[1]Enums!$A$21</f>
        <v>1.3.2</v>
      </c>
      <c r="B44" s="3" t="s">
        <v>283</v>
      </c>
      <c r="C44" s="3" t="s">
        <v>282</v>
      </c>
      <c r="D44" s="3" t="s">
        <v>281</v>
      </c>
      <c r="E44" s="3" t="s">
        <v>280</v>
      </c>
      <c r="F44" s="1" t="str">
        <f>IF($N44, [1]Enums!$A$34, [1]Enums!$A$35)&amp;" ("&amp;$J44&amp;IF($N44, " "&amp;$J$1, "")&amp;")"</f>
        <v>Bag (PolyChloroPrene Pellets)</v>
      </c>
      <c r="G44" s="1" t="str">
        <f>IF($N44, [1]Enums!$A$37, [1]Enums!$A$38)&amp;" ("&amp;$J44&amp;IF($N44, " "&amp;$J$1, "")&amp;")"</f>
        <v>Sack (PolyChloroPrene Pellets)</v>
      </c>
      <c r="H44" s="1" t="str">
        <f>IF($N44, [1]Enums!$A$40, [1]Enums!$A$41)&amp;" ("&amp;$J44&amp;IF($N44, " "&amp;$J$1, "")&amp;")"</f>
        <v>Powder Keg (PolyChloroPrene Pellets)</v>
      </c>
      <c r="I44" s="1" t="str">
        <f>IF($N44, [1]Enums!$A$43, [1]Enums!$A$44)&amp;" ("&amp;$J44&amp;IF($N44, " "&amp;$J$1, "")&amp;")"</f>
        <v>Chemical Silo (PolyChloroPrene Pellets)</v>
      </c>
      <c r="J44" s="1" t="str">
        <f>[1]Polymers!$B44</f>
        <v>PolyChloroPrene</v>
      </c>
      <c r="K44">
        <v>1</v>
      </c>
      <c r="L44">
        <v>10</v>
      </c>
      <c r="M44" s="2" t="str">
        <f>[1]Polymers!$C44</f>
        <v>PCHL</v>
      </c>
      <c r="N44" s="2" t="b">
        <f>[1]Polymers!$D44</f>
        <v>1</v>
      </c>
    </row>
    <row r="45" spans="1:14" x14ac:dyDescent="0.2">
      <c r="A45" s="2"/>
      <c r="B45" s="3" t="s">
        <v>279</v>
      </c>
      <c r="C45" s="3" t="s">
        <v>278</v>
      </c>
      <c r="D45" s="3" t="s">
        <v>277</v>
      </c>
      <c r="E45" s="3" t="s">
        <v>276</v>
      </c>
      <c r="F45" s="1" t="str">
        <f>IF($N45, [1]Enums!$A$34, [1]Enums!$A$35)&amp;" ("&amp;$J45&amp;IF($N45, " "&amp;$J$1, "")&amp;")"</f>
        <v>Bag (PolyChlorotrifluoroethylene Pellets)</v>
      </c>
      <c r="G45" s="1" t="str">
        <f>IF($N45, [1]Enums!$A$37, [1]Enums!$A$38)&amp;" ("&amp;$J45&amp;IF($N45, " "&amp;$J$1, "")&amp;")"</f>
        <v>Sack (PolyChlorotrifluoroethylene Pellets)</v>
      </c>
      <c r="H45" s="1" t="str">
        <f>IF($N45, [1]Enums!$A$40, [1]Enums!$A$41)&amp;" ("&amp;$J45&amp;IF($N45, " "&amp;$J$1, "")&amp;")"</f>
        <v>Powder Keg (PolyChlorotrifluoroethylene Pellets)</v>
      </c>
      <c r="I45" s="1" t="str">
        <f>IF($N45, [1]Enums!$A$43, [1]Enums!$A$44)&amp;" ("&amp;$J45&amp;IF($N45, " "&amp;$J$1, "")&amp;")"</f>
        <v>Chemical Silo (PolyChlorotrifluoroethylene Pellets)</v>
      </c>
      <c r="J45" s="1" t="str">
        <f>[1]Polymers!$B45</f>
        <v>PolyChlorotrifluoroethylene</v>
      </c>
      <c r="K45">
        <v>1</v>
      </c>
      <c r="L45">
        <v>10</v>
      </c>
      <c r="M45" s="2" t="str">
        <f>[1]Polymers!$C45</f>
        <v>PCTFE</v>
      </c>
      <c r="N45" s="2" t="b">
        <f>[1]Polymers!$D45</f>
        <v>1</v>
      </c>
    </row>
    <row r="46" spans="1:14" x14ac:dyDescent="0.2">
      <c r="A46" s="2" t="str">
        <f>[1]Enums!$A$2</f>
        <v>1.0.0</v>
      </c>
      <c r="B46" s="3" t="s">
        <v>275</v>
      </c>
      <c r="C46" s="3" t="s">
        <v>274</v>
      </c>
      <c r="D46" s="3" t="s">
        <v>273</v>
      </c>
      <c r="E46" s="3" t="s">
        <v>272</v>
      </c>
      <c r="F46" s="1" t="str">
        <f>IF($N46, [1]Enums!$A$34, [1]Enums!$A$35)&amp;" ("&amp;$J46&amp;IF($N46, " "&amp;$J$1, "")&amp;")"</f>
        <v>Bag (PolyDiMethylSiloxane Pellets)</v>
      </c>
      <c r="G46" s="1" t="str">
        <f>IF($N46, [1]Enums!$A$37, [1]Enums!$A$38)&amp;" ("&amp;$J46&amp;IF($N46, " "&amp;$J$1, "")&amp;")"</f>
        <v>Sack (PolyDiMethylSiloxane Pellets)</v>
      </c>
      <c r="H46" s="1" t="str">
        <f>IF($N46, [1]Enums!$A$40, [1]Enums!$A$41)&amp;" ("&amp;$J46&amp;IF($N46, " "&amp;$J$1, "")&amp;")"</f>
        <v>Powder Keg (PolyDiMethylSiloxane Pellets)</v>
      </c>
      <c r="I46" s="1" t="str">
        <f>IF($N46, [1]Enums!$A$43, [1]Enums!$A$44)&amp;" ("&amp;$J46&amp;IF($N46, " "&amp;$J$1, "")&amp;")"</f>
        <v>Chemical Silo (PolyDiMethylSiloxane Pellets)</v>
      </c>
      <c r="J46" s="1" t="str">
        <f>[1]Polymers!$B46</f>
        <v>PolyDiMethylSiloxane</v>
      </c>
      <c r="K46">
        <v>1</v>
      </c>
      <c r="L46">
        <v>10</v>
      </c>
      <c r="M46" s="2" t="str">
        <f>[1]Polymers!$C46</f>
        <v>PDMS</v>
      </c>
      <c r="N46" s="2" t="b">
        <f>[1]Polymers!$D46</f>
        <v>1</v>
      </c>
    </row>
    <row r="47" spans="1:14" x14ac:dyDescent="0.2">
      <c r="A47" s="2" t="str">
        <f>[1]Enums!$A$2</f>
        <v>1.0.0</v>
      </c>
      <c r="B47" s="3" t="s">
        <v>271</v>
      </c>
      <c r="C47" s="3" t="s">
        <v>270</v>
      </c>
      <c r="D47" s="3" t="s">
        <v>269</v>
      </c>
      <c r="E47" s="3" t="s">
        <v>268</v>
      </c>
      <c r="F47" s="1" t="str">
        <f>IF($N47, [1]Enums!$A$34, [1]Enums!$A$35)&amp;" ("&amp;$J47&amp;IF($N47, " "&amp;$J$1, "")&amp;")"</f>
        <v>Bag (PolyEther Ether Ketone Pellets)</v>
      </c>
      <c r="G47" s="1" t="str">
        <f>IF($N47, [1]Enums!$A$37, [1]Enums!$A$38)&amp;" ("&amp;$J47&amp;IF($N47, " "&amp;$J$1, "")&amp;")"</f>
        <v>Sack (PolyEther Ether Ketone Pellets)</v>
      </c>
      <c r="H47" s="1" t="str">
        <f>IF($N47, [1]Enums!$A$40, [1]Enums!$A$41)&amp;" ("&amp;$J47&amp;IF($N47, " "&amp;$J$1, "")&amp;")"</f>
        <v>Powder Keg (PolyEther Ether Ketone Pellets)</v>
      </c>
      <c r="I47" s="1" t="str">
        <f>IF($N47, [1]Enums!$A$43, [1]Enums!$A$44)&amp;" ("&amp;$J47&amp;IF($N47, " "&amp;$J$1, "")&amp;")"</f>
        <v>Chemical Silo (PolyEther Ether Ketone Pellets)</v>
      </c>
      <c r="J47" s="1" t="str">
        <f>[1]Polymers!$B47</f>
        <v>PolyEther Ether Ketone</v>
      </c>
      <c r="K47">
        <v>1</v>
      </c>
      <c r="L47">
        <v>10</v>
      </c>
      <c r="M47" s="2" t="str">
        <f>[1]Polymers!$C47</f>
        <v>PEEK</v>
      </c>
      <c r="N47" s="2" t="b">
        <f>[1]Polymers!$D47</f>
        <v>1</v>
      </c>
    </row>
    <row r="48" spans="1:14" x14ac:dyDescent="0.2">
      <c r="A48" s="2" t="str">
        <f>[1]Enums!$A$2</f>
        <v>1.0.0</v>
      </c>
      <c r="B48" s="3" t="s">
        <v>267</v>
      </c>
      <c r="C48" s="3" t="s">
        <v>266</v>
      </c>
      <c r="D48" s="3" t="s">
        <v>265</v>
      </c>
      <c r="E48" s="3" t="s">
        <v>264</v>
      </c>
      <c r="F48" s="1" t="str">
        <f>IF($N48, [1]Enums!$A$34, [1]Enums!$A$35)&amp;" ("&amp;$J48&amp;IF($N48, " "&amp;$J$1, "")&amp;")"</f>
        <v>Bag (PolyEtherImide Pellets)</v>
      </c>
      <c r="G48" s="1" t="str">
        <f>IF($N48, [1]Enums!$A$37, [1]Enums!$A$38)&amp;" ("&amp;$J48&amp;IF($N48, " "&amp;$J$1, "")&amp;")"</f>
        <v>Sack (PolyEtherImide Pellets)</v>
      </c>
      <c r="H48" s="1" t="str">
        <f>IF($N48, [1]Enums!$A$40, [1]Enums!$A$41)&amp;" ("&amp;$J48&amp;IF($N48, " "&amp;$J$1, "")&amp;")"</f>
        <v>Powder Keg (PolyEtherImide Pellets)</v>
      </c>
      <c r="I48" s="1" t="str">
        <f>IF($N48, [1]Enums!$A$43, [1]Enums!$A$44)&amp;" ("&amp;$J48&amp;IF($N48, " "&amp;$J$1, "")&amp;")"</f>
        <v>Chemical Silo (PolyEtherImide Pellets)</v>
      </c>
      <c r="J48" s="1" t="str">
        <f>[1]Polymers!$B48</f>
        <v>PolyEtherImide</v>
      </c>
      <c r="K48">
        <v>1</v>
      </c>
      <c r="L48">
        <v>10</v>
      </c>
      <c r="M48" s="2" t="str">
        <f>[1]Polymers!$C48</f>
        <v>PEI</v>
      </c>
      <c r="N48" s="2" t="b">
        <f>[1]Polymers!$D48</f>
        <v>1</v>
      </c>
    </row>
    <row r="49" spans="1:14" x14ac:dyDescent="0.2">
      <c r="A49" s="2"/>
      <c r="B49" s="3" t="s">
        <v>263</v>
      </c>
      <c r="C49" s="3" t="s">
        <v>262</v>
      </c>
      <c r="D49" s="3" t="s">
        <v>261</v>
      </c>
      <c r="E49" s="3" t="s">
        <v>260</v>
      </c>
      <c r="F49" s="1" t="str">
        <f>IF($N49, [1]Enums!$A$34, [1]Enums!$A$35)&amp;" ("&amp;$J49&amp;IF($N49, " "&amp;$J$1, "")&amp;")"</f>
        <v>Bag (PolyEthyl Acrylate Pellets)</v>
      </c>
      <c r="G49" s="1" t="str">
        <f>IF($N49, [1]Enums!$A$37, [1]Enums!$A$38)&amp;" ("&amp;$J49&amp;IF($N49, " "&amp;$J$1, "")&amp;")"</f>
        <v>Sack (PolyEthyl Acrylate Pellets)</v>
      </c>
      <c r="H49" s="1" t="str">
        <f>IF($N49, [1]Enums!$A$40, [1]Enums!$A$41)&amp;" ("&amp;$J49&amp;IF($N49, " "&amp;$J$1, "")&amp;")"</f>
        <v>Powder Keg (PolyEthyl Acrylate Pellets)</v>
      </c>
      <c r="I49" s="1" t="str">
        <f>IF($N49, [1]Enums!$A$43, [1]Enums!$A$44)&amp;" ("&amp;$J49&amp;IF($N49, " "&amp;$J$1, "")&amp;")"</f>
        <v>Chemical Silo (PolyEthyl Acrylate Pellets)</v>
      </c>
      <c r="J49" s="1" t="str">
        <f>[1]Polymers!$B49</f>
        <v>PolyEthyl Acrylate</v>
      </c>
      <c r="K49">
        <v>1</v>
      </c>
      <c r="L49">
        <v>10</v>
      </c>
      <c r="M49" s="2" t="str">
        <f>[1]Polymers!$C49</f>
        <v>PEA</v>
      </c>
      <c r="N49" s="2" t="b">
        <f>[1]Polymers!$D49</f>
        <v>1</v>
      </c>
    </row>
    <row r="50" spans="1:14" x14ac:dyDescent="0.2">
      <c r="A50" s="2"/>
      <c r="B50" s="3" t="s">
        <v>259</v>
      </c>
      <c r="C50" s="3" t="s">
        <v>258</v>
      </c>
      <c r="D50" s="3" t="s">
        <v>257</v>
      </c>
      <c r="E50" s="3" t="s">
        <v>256</v>
      </c>
      <c r="F50" s="1" t="str">
        <f>IF($N50, [1]Enums!$A$34, [1]Enums!$A$35)&amp;" ("&amp;$J50&amp;IF($N50, " "&amp;$J$1, "")&amp;")"</f>
        <v>Bag (PolyEthylene Adipate Pellets)</v>
      </c>
      <c r="G50" s="1" t="str">
        <f>IF($N50, [1]Enums!$A$37, [1]Enums!$A$38)&amp;" ("&amp;$J50&amp;IF($N50, " "&amp;$J$1, "")&amp;")"</f>
        <v>Sack (PolyEthylene Adipate Pellets)</v>
      </c>
      <c r="H50" s="1" t="str">
        <f>IF($N50, [1]Enums!$A$40, [1]Enums!$A$41)&amp;" ("&amp;$J50&amp;IF($N50, " "&amp;$J$1, "")&amp;")"</f>
        <v>Powder Keg (PolyEthylene Adipate Pellets)</v>
      </c>
      <c r="I50" s="1" t="str">
        <f>IF($N50, [1]Enums!$A$43, [1]Enums!$A$44)&amp;" ("&amp;$J50&amp;IF($N50, " "&amp;$J$1, "")&amp;")"</f>
        <v>Chemical Silo (PolyEthylene Adipate Pellets)</v>
      </c>
      <c r="J50" s="1" t="str">
        <f>[1]Polymers!$B50</f>
        <v>PolyEthylene Adipate</v>
      </c>
      <c r="K50">
        <v>1</v>
      </c>
      <c r="L50">
        <v>10</v>
      </c>
      <c r="M50" s="2" t="str">
        <f>[1]Polymers!$C50</f>
        <v>PEAd</v>
      </c>
      <c r="N50" s="2" t="b">
        <f>[1]Polymers!$D50</f>
        <v>1</v>
      </c>
    </row>
    <row r="51" spans="1:14" x14ac:dyDescent="0.2">
      <c r="A51" s="2" t="str">
        <f>[1]Enums!$A$2</f>
        <v>1.0.0</v>
      </c>
      <c r="B51" s="3" t="s">
        <v>255</v>
      </c>
      <c r="C51" s="3" t="s">
        <v>254</v>
      </c>
      <c r="D51" s="3" t="s">
        <v>253</v>
      </c>
      <c r="E51" s="3" t="s">
        <v>252</v>
      </c>
      <c r="F51" s="1" t="str">
        <f>IF($N51, [1]Enums!$A$34, [1]Enums!$A$35)&amp;" ("&amp;$J51&amp;IF($N51, " "&amp;$J$1, "")&amp;")"</f>
        <v>Bag (PolyEthylene Glycol Pellets)</v>
      </c>
      <c r="G51" s="1" t="str">
        <f>IF($N51, [1]Enums!$A$37, [1]Enums!$A$38)&amp;" ("&amp;$J51&amp;IF($N51, " "&amp;$J$1, "")&amp;")"</f>
        <v>Sack (PolyEthylene Glycol Pellets)</v>
      </c>
      <c r="H51" s="1" t="str">
        <f>IF($N51, [1]Enums!$A$40, [1]Enums!$A$41)&amp;" ("&amp;$J51&amp;IF($N51, " "&amp;$J$1, "")&amp;")"</f>
        <v>Powder Keg (PolyEthylene Glycol Pellets)</v>
      </c>
      <c r="I51" s="1" t="str">
        <f>IF($N51, [1]Enums!$A$43, [1]Enums!$A$44)&amp;" ("&amp;$J51&amp;IF($N51, " "&amp;$J$1, "")&amp;")"</f>
        <v>Chemical Silo (PolyEthylene Glycol Pellets)</v>
      </c>
      <c r="J51" s="1" t="str">
        <f>[1]Polymers!$B51</f>
        <v>PolyEthylene Glycol</v>
      </c>
      <c r="K51">
        <v>1</v>
      </c>
      <c r="L51">
        <v>10</v>
      </c>
      <c r="M51" s="2" t="str">
        <f>[1]Polymers!$C51</f>
        <v>PEG</v>
      </c>
      <c r="N51" s="2" t="b">
        <f>[1]Polymers!$D51</f>
        <v>1</v>
      </c>
    </row>
    <row r="52" spans="1:14" x14ac:dyDescent="0.2">
      <c r="A52" s="2"/>
      <c r="B52" s="3" t="s">
        <v>251</v>
      </c>
      <c r="C52" s="3" t="s">
        <v>250</v>
      </c>
      <c r="D52" s="3" t="s">
        <v>249</v>
      </c>
      <c r="E52" s="3" t="s">
        <v>248</v>
      </c>
      <c r="F52" s="1" t="str">
        <f>IF($N52, [1]Enums!$A$34, [1]Enums!$A$35)&amp;" ("&amp;$J52&amp;IF($N52, " "&amp;$J$1, "")&amp;")"</f>
        <v>Bag (PolyEthylene Hexamethylene Dicarbamate Pellets)</v>
      </c>
      <c r="G52" s="1" t="str">
        <f>IF($N52, [1]Enums!$A$37, [1]Enums!$A$38)&amp;" ("&amp;$J52&amp;IF($N52, " "&amp;$J$1, "")&amp;")"</f>
        <v>Sack (PolyEthylene Hexamethylene Dicarbamate Pellets)</v>
      </c>
      <c r="H52" s="1" t="str">
        <f>IF($N52, [1]Enums!$A$40, [1]Enums!$A$41)&amp;" ("&amp;$J52&amp;IF($N52, " "&amp;$J$1, "")&amp;")"</f>
        <v>Powder Keg (PolyEthylene Hexamethylene Dicarbamate Pellets)</v>
      </c>
      <c r="I52" s="1" t="str">
        <f>IF($N52, [1]Enums!$A$43, [1]Enums!$A$44)&amp;" ("&amp;$J52&amp;IF($N52, " "&amp;$J$1, "")&amp;")"</f>
        <v>Chemical Silo (PolyEthylene Hexamethylene Dicarbamate Pellets)</v>
      </c>
      <c r="J52" s="1" t="str">
        <f>[1]Polymers!$B52</f>
        <v>PolyEthylene Hexamethylene Dicarbamate</v>
      </c>
      <c r="K52">
        <v>1</v>
      </c>
      <c r="L52">
        <v>10</v>
      </c>
      <c r="M52" s="2" t="str">
        <f>[1]Polymers!$C52</f>
        <v>PEHD</v>
      </c>
      <c r="N52" s="2" t="b">
        <f>[1]Polymers!$D52</f>
        <v>1</v>
      </c>
    </row>
    <row r="53" spans="1:14" x14ac:dyDescent="0.2">
      <c r="A53" s="2" t="str">
        <f>[1]Enums!$A$2</f>
        <v>1.0.0</v>
      </c>
      <c r="B53" s="3" t="s">
        <v>247</v>
      </c>
      <c r="C53" s="3" t="s">
        <v>246</v>
      </c>
      <c r="D53" s="3" t="s">
        <v>245</v>
      </c>
      <c r="E53" s="3" t="s">
        <v>244</v>
      </c>
      <c r="F53" s="1" t="str">
        <f>IF($N53, [1]Enums!$A$34, [1]Enums!$A$35)&amp;" ("&amp;$J53&amp;IF($N53, " "&amp;$J$1, "")&amp;")"</f>
        <v>Bag (PolyEthylene Naphthalate Pellets)</v>
      </c>
      <c r="G53" s="1" t="str">
        <f>IF($N53, [1]Enums!$A$37, [1]Enums!$A$38)&amp;" ("&amp;$J53&amp;IF($N53, " "&amp;$J$1, "")&amp;")"</f>
        <v>Sack (PolyEthylene Naphthalate Pellets)</v>
      </c>
      <c r="H53" s="1" t="str">
        <f>IF($N53, [1]Enums!$A$40, [1]Enums!$A$41)&amp;" ("&amp;$J53&amp;IF($N53, " "&amp;$J$1, "")&amp;")"</f>
        <v>Powder Keg (PolyEthylene Naphthalate Pellets)</v>
      </c>
      <c r="I53" s="1" t="str">
        <f>IF($N53, [1]Enums!$A$43, [1]Enums!$A$44)&amp;" ("&amp;$J53&amp;IF($N53, " "&amp;$J$1, "")&amp;")"</f>
        <v>Chemical Silo (PolyEthylene Naphthalate Pellets)</v>
      </c>
      <c r="J53" s="1" t="str">
        <f>[1]Polymers!$B53</f>
        <v>PolyEthylene Naphthalate</v>
      </c>
      <c r="K53">
        <v>1</v>
      </c>
      <c r="L53">
        <v>10</v>
      </c>
      <c r="M53" s="2" t="str">
        <f>[1]Polymers!$C53</f>
        <v>PEN</v>
      </c>
      <c r="N53" s="2" t="b">
        <f>[1]Polymers!$D53</f>
        <v>1</v>
      </c>
    </row>
    <row r="54" spans="1:14" x14ac:dyDescent="0.2">
      <c r="A54" s="2" t="str">
        <f>[1]Enums!$A$2</f>
        <v>1.0.0</v>
      </c>
      <c r="B54" s="3" t="s">
        <v>243</v>
      </c>
      <c r="C54" s="3" t="s">
        <v>242</v>
      </c>
      <c r="D54" s="3" t="s">
        <v>241</v>
      </c>
      <c r="E54" s="3" t="s">
        <v>240</v>
      </c>
      <c r="F54" s="1" t="str">
        <f>IF($N54, [1]Enums!$A$34, [1]Enums!$A$35)&amp;" ("&amp;$J54&amp;IF($N54, " "&amp;$J$1, "")&amp;")"</f>
        <v>Bag (PolyEthylene Oxide Pellets)</v>
      </c>
      <c r="G54" s="1" t="str">
        <f>IF($N54, [1]Enums!$A$37, [1]Enums!$A$38)&amp;" ("&amp;$J54&amp;IF($N54, " "&amp;$J$1, "")&amp;")"</f>
        <v>Sack (PolyEthylene Oxide Pellets)</v>
      </c>
      <c r="H54" s="1" t="str">
        <f>IF($N54, [1]Enums!$A$40, [1]Enums!$A$41)&amp;" ("&amp;$J54&amp;IF($N54, " "&amp;$J$1, "")&amp;")"</f>
        <v>Powder Keg (PolyEthylene Oxide Pellets)</v>
      </c>
      <c r="I54" s="1" t="str">
        <f>IF($N54, [1]Enums!$A$43, [1]Enums!$A$44)&amp;" ("&amp;$J54&amp;IF($N54, " "&amp;$J$1, "")&amp;")"</f>
        <v>Chemical Silo (PolyEthylene Oxide Pellets)</v>
      </c>
      <c r="J54" s="1" t="str">
        <f>[1]Polymers!$B54</f>
        <v>PolyEthylene Oxide</v>
      </c>
      <c r="K54">
        <v>1</v>
      </c>
      <c r="L54">
        <v>10</v>
      </c>
      <c r="M54" s="2" t="str">
        <f>[1]Polymers!$C54</f>
        <v>PEO</v>
      </c>
      <c r="N54" s="2" t="b">
        <f>[1]Polymers!$D54</f>
        <v>1</v>
      </c>
    </row>
    <row r="55" spans="1:14" x14ac:dyDescent="0.2">
      <c r="A55" s="2" t="str">
        <f>[1]Enums!$A$12</f>
        <v>1.1.0</v>
      </c>
      <c r="B55" s="3" t="s">
        <v>239</v>
      </c>
      <c r="C55" s="3" t="s">
        <v>238</v>
      </c>
      <c r="D55" s="3" t="s">
        <v>237</v>
      </c>
      <c r="E55" s="3" t="s">
        <v>236</v>
      </c>
      <c r="F55" s="1" t="str">
        <f>IF($N55, [1]Enums!$A$34, [1]Enums!$A$35)&amp;" ("&amp;$J55&amp;IF($N55, " "&amp;$J$1, "")&amp;")"</f>
        <v>Bag (PolyEthylene Sulphide Pellets)</v>
      </c>
      <c r="G55" s="1" t="str">
        <f>IF($N55, [1]Enums!$A$37, [1]Enums!$A$38)&amp;" ("&amp;$J55&amp;IF($N55, " "&amp;$J$1, "")&amp;")"</f>
        <v>Sack (PolyEthylene Sulphide Pellets)</v>
      </c>
      <c r="H55" s="1" t="str">
        <f>IF($N55, [1]Enums!$A$40, [1]Enums!$A$41)&amp;" ("&amp;$J55&amp;IF($N55, " "&amp;$J$1, "")&amp;")"</f>
        <v>Powder Keg (PolyEthylene Sulphide Pellets)</v>
      </c>
      <c r="I55" s="1" t="str">
        <f>IF($N55, [1]Enums!$A$43, [1]Enums!$A$44)&amp;" ("&amp;$J55&amp;IF($N55, " "&amp;$J$1, "")&amp;")"</f>
        <v>Chemical Silo (PolyEthylene Sulphide Pellets)</v>
      </c>
      <c r="J55" s="1" t="str">
        <f>[1]Polymers!$B55</f>
        <v>PolyEthylene Sulphide</v>
      </c>
      <c r="K55">
        <v>1</v>
      </c>
      <c r="L55">
        <v>10</v>
      </c>
      <c r="M55" s="2" t="str">
        <f>[1]Polymers!$C55</f>
        <v>PES</v>
      </c>
      <c r="N55" s="2" t="b">
        <f>[1]Polymers!$D55</f>
        <v>1</v>
      </c>
    </row>
    <row r="56" spans="1:14" x14ac:dyDescent="0.2">
      <c r="A56" s="2" t="str">
        <f>[1]Enums!$A$2</f>
        <v>1.0.0</v>
      </c>
      <c r="B56" s="3" t="s">
        <v>235</v>
      </c>
      <c r="C56" s="3" t="s">
        <v>234</v>
      </c>
      <c r="D56" s="3" t="s">
        <v>233</v>
      </c>
      <c r="E56" s="3" t="s">
        <v>232</v>
      </c>
      <c r="F56" s="1" t="str">
        <f>IF($N56, [1]Enums!$A$34, [1]Enums!$A$35)&amp;" ("&amp;$J56&amp;IF($N56, " "&amp;$J$1, "")&amp;")"</f>
        <v>Bag (PolyEthylene Terephthalate Pellets)</v>
      </c>
      <c r="G56" s="1" t="str">
        <f>IF($N56, [1]Enums!$A$37, [1]Enums!$A$38)&amp;" ("&amp;$J56&amp;IF($N56, " "&amp;$J$1, "")&amp;")"</f>
        <v>Sack (PolyEthylene Terephthalate Pellets)</v>
      </c>
      <c r="H56" s="1" t="str">
        <f>IF($N56, [1]Enums!$A$40, [1]Enums!$A$41)&amp;" ("&amp;$J56&amp;IF($N56, " "&amp;$J$1, "")&amp;")"</f>
        <v>Powder Keg (PolyEthylene Terephthalate Pellets)</v>
      </c>
      <c r="I56" s="1" t="str">
        <f>IF($N56, [1]Enums!$A$43, [1]Enums!$A$44)&amp;" ("&amp;$J56&amp;IF($N56, " "&amp;$J$1, "")&amp;")"</f>
        <v>Chemical Silo (PolyEthylene Terephthalate Pellets)</v>
      </c>
      <c r="J56" s="1" t="str">
        <f>[1]Polymers!$B56</f>
        <v>PolyEthylene Terephthalate</v>
      </c>
      <c r="K56">
        <v>1</v>
      </c>
      <c r="L56">
        <v>10</v>
      </c>
      <c r="M56" s="2" t="str">
        <f>[1]Polymers!$C56</f>
        <v>PET</v>
      </c>
      <c r="N56" s="2" t="b">
        <f>[1]Polymers!$D56</f>
        <v>1</v>
      </c>
    </row>
    <row r="57" spans="1:14" x14ac:dyDescent="0.2">
      <c r="A57" s="2" t="str">
        <f>[1]Enums!$A$2</f>
        <v>1.0.0</v>
      </c>
      <c r="B57" s="3" t="s">
        <v>231</v>
      </c>
      <c r="C57" s="3" t="s">
        <v>230</v>
      </c>
      <c r="D57" s="3" t="s">
        <v>229</v>
      </c>
      <c r="E57" s="3" t="s">
        <v>228</v>
      </c>
      <c r="F57" s="1" t="str">
        <f>IF($N57, [1]Enums!$A$34, [1]Enums!$A$35)&amp;" ("&amp;$J57&amp;IF($N57, " "&amp;$J$1, "")&amp;")"</f>
        <v>Bag (PolyEthylene Terephthalate Glycol-Modified Pellets)</v>
      </c>
      <c r="G57" s="1" t="str">
        <f>IF($N57, [1]Enums!$A$37, [1]Enums!$A$38)&amp;" ("&amp;$J57&amp;IF($N57, " "&amp;$J$1, "")&amp;")"</f>
        <v>Sack (PolyEthylene Terephthalate Glycol-Modified Pellets)</v>
      </c>
      <c r="H57" s="1" t="str">
        <f>IF($N57, [1]Enums!$A$40, [1]Enums!$A$41)&amp;" ("&amp;$J57&amp;IF($N57, " "&amp;$J$1, "")&amp;")"</f>
        <v>Powder Keg (PolyEthylene Terephthalate Glycol-Modified Pellets)</v>
      </c>
      <c r="I57" s="1" t="str">
        <f>IF($N57, [1]Enums!$A$43, [1]Enums!$A$44)&amp;" ("&amp;$J57&amp;IF($N57, " "&amp;$J$1, "")&amp;")"</f>
        <v>Chemical Silo (PolyEthylene Terephthalate Glycol-Modified Pellets)</v>
      </c>
      <c r="J57" s="1" t="str">
        <f>[1]Polymers!$B57</f>
        <v>PolyEthylene Terephthalate Glycol-Modified</v>
      </c>
      <c r="K57">
        <v>1</v>
      </c>
      <c r="L57">
        <v>10</v>
      </c>
      <c r="M57" s="2" t="str">
        <f>[1]Polymers!$C57</f>
        <v>PETG</v>
      </c>
      <c r="N57" s="2" t="b">
        <f>[1]Polymers!$D57</f>
        <v>1</v>
      </c>
    </row>
    <row r="58" spans="1:14" x14ac:dyDescent="0.2">
      <c r="A58" s="2" t="str">
        <f>[1]Enums!$A$2</f>
        <v>1.0.0</v>
      </c>
      <c r="B58" s="3" t="s">
        <v>227</v>
      </c>
      <c r="C58" s="3" t="s">
        <v>226</v>
      </c>
      <c r="D58" s="3" t="s">
        <v>225</v>
      </c>
      <c r="E58" s="3" t="s">
        <v>224</v>
      </c>
      <c r="F58" s="1" t="str">
        <f>IF($N58, [1]Enums!$A$34, [1]Enums!$A$35)&amp;" ("&amp;$J58&amp;IF($N58, " "&amp;$J$1, "")&amp;")"</f>
        <v>Bag (PolyGlycolic Acid Pellets)</v>
      </c>
      <c r="G58" s="1" t="str">
        <f>IF($N58, [1]Enums!$A$37, [1]Enums!$A$38)&amp;" ("&amp;$J58&amp;IF($N58, " "&amp;$J$1, "")&amp;")"</f>
        <v>Sack (PolyGlycolic Acid Pellets)</v>
      </c>
      <c r="H58" s="1" t="str">
        <f>IF($N58, [1]Enums!$A$40, [1]Enums!$A$41)&amp;" ("&amp;$J58&amp;IF($N58, " "&amp;$J$1, "")&amp;")"</f>
        <v>Powder Keg (PolyGlycolic Acid Pellets)</v>
      </c>
      <c r="I58" s="1" t="str">
        <f>IF($N58, [1]Enums!$A$43, [1]Enums!$A$44)&amp;" ("&amp;$J58&amp;IF($N58, " "&amp;$J$1, "")&amp;")"</f>
        <v>Chemical Silo (PolyGlycolic Acid Pellets)</v>
      </c>
      <c r="J58" s="1" t="str">
        <f>[1]Polymers!$B58</f>
        <v>PolyGlycolic Acid</v>
      </c>
      <c r="K58">
        <v>1</v>
      </c>
      <c r="L58">
        <v>10</v>
      </c>
      <c r="M58" s="2" t="str">
        <f>[1]Polymers!$C58</f>
        <v>PGA</v>
      </c>
      <c r="N58" s="2" t="b">
        <f>[1]Polymers!$D58</f>
        <v>1</v>
      </c>
    </row>
    <row r="59" spans="1:14" x14ac:dyDescent="0.2">
      <c r="A59" s="2" t="str">
        <f>[1]Enums!$A$12</f>
        <v>1.1.0</v>
      </c>
      <c r="B59" s="3" t="s">
        <v>223</v>
      </c>
      <c r="C59" s="3" t="s">
        <v>222</v>
      </c>
      <c r="D59" s="3" t="s">
        <v>221</v>
      </c>
      <c r="E59" s="3" t="s">
        <v>220</v>
      </c>
      <c r="F59" s="1" t="str">
        <f>IF($N59, [1]Enums!$A$34, [1]Enums!$A$35)&amp;" ("&amp;$J59&amp;IF($N59, " "&amp;$J$1, "")&amp;")"</f>
        <v>Bag (PolyHexamethylene Adipamide Pellets)</v>
      </c>
      <c r="G59" s="1" t="str">
        <f>IF($N59, [1]Enums!$A$37, [1]Enums!$A$38)&amp;" ("&amp;$J59&amp;IF($N59, " "&amp;$J$1, "")&amp;")"</f>
        <v>Sack (PolyHexamethylene Adipamide Pellets)</v>
      </c>
      <c r="H59" s="1" t="str">
        <f>IF($N59, [1]Enums!$A$40, [1]Enums!$A$41)&amp;" ("&amp;$J59&amp;IF($N59, " "&amp;$J$1, "")&amp;")"</f>
        <v>Powder Keg (PolyHexamethylene Adipamide Pellets)</v>
      </c>
      <c r="I59" s="1" t="str">
        <f>IF($N59, [1]Enums!$A$43, [1]Enums!$A$44)&amp;" ("&amp;$J59&amp;IF($N59, " "&amp;$J$1, "")&amp;")"</f>
        <v>Chemical Silo (PolyHexamethylene Adipamide Pellets)</v>
      </c>
      <c r="J59" s="1" t="str">
        <f>[1]Polymers!$B59</f>
        <v>PolyHexamethylene Adipamide</v>
      </c>
      <c r="K59">
        <v>1</v>
      </c>
      <c r="L59">
        <v>10</v>
      </c>
      <c r="M59" s="2" t="str">
        <f>[1]Polymers!$C59</f>
        <v>Nylon 6,7</v>
      </c>
      <c r="N59" s="2" t="b">
        <f>[1]Polymers!$D59</f>
        <v>1</v>
      </c>
    </row>
    <row r="60" spans="1:14" x14ac:dyDescent="0.2">
      <c r="A60" s="2" t="str">
        <f>[1]Enums!$A$12</f>
        <v>1.1.0</v>
      </c>
      <c r="B60" s="3" t="s">
        <v>219</v>
      </c>
      <c r="C60" s="3" t="s">
        <v>218</v>
      </c>
      <c r="D60" s="3" t="s">
        <v>217</v>
      </c>
      <c r="E60" s="3" t="s">
        <v>216</v>
      </c>
      <c r="F60" s="1" t="str">
        <f>IF($N60, [1]Enums!$A$34, [1]Enums!$A$35)&amp;" ("&amp;$J60&amp;IF($N60, " "&amp;$J$1, "")&amp;")"</f>
        <v>Bag (PolyHexamethylene Sebacamide Pellets)</v>
      </c>
      <c r="G60" s="1" t="str">
        <f>IF($N60, [1]Enums!$A$37, [1]Enums!$A$38)&amp;" ("&amp;$J60&amp;IF($N60, " "&amp;$J$1, "")&amp;")"</f>
        <v>Sack (PolyHexamethylene Sebacamide Pellets)</v>
      </c>
      <c r="H60" s="1" t="str">
        <f>IF($N60, [1]Enums!$A$40, [1]Enums!$A$41)&amp;" ("&amp;$J60&amp;IF($N60, " "&amp;$J$1, "")&amp;")"</f>
        <v>Powder Keg (PolyHexamethylene Sebacamide Pellets)</v>
      </c>
      <c r="I60" s="1" t="str">
        <f>IF($N60, [1]Enums!$A$43, [1]Enums!$A$44)&amp;" ("&amp;$J60&amp;IF($N60, " "&amp;$J$1, "")&amp;")"</f>
        <v>Chemical Silo (PolyHexamethylene Sebacamide Pellets)</v>
      </c>
      <c r="J60" s="1" t="str">
        <f>[1]Polymers!$B60</f>
        <v>PolyHexamethylene Sebacamide</v>
      </c>
      <c r="K60">
        <v>1</v>
      </c>
      <c r="L60">
        <v>10</v>
      </c>
      <c r="M60" s="2" t="str">
        <f>[1]Polymers!$C60</f>
        <v>Nylon 6,10</v>
      </c>
      <c r="N60" s="2" t="b">
        <f>[1]Polymers!$D60</f>
        <v>1</v>
      </c>
    </row>
    <row r="61" spans="1:14" x14ac:dyDescent="0.2">
      <c r="A61" s="2" t="str">
        <f>[1]Enums!$A$2</f>
        <v>1.0.0</v>
      </c>
      <c r="B61" s="3" t="s">
        <v>215</v>
      </c>
      <c r="C61" s="3" t="s">
        <v>214</v>
      </c>
      <c r="D61" s="3" t="s">
        <v>213</v>
      </c>
      <c r="E61" s="3" t="s">
        <v>212</v>
      </c>
      <c r="F61" s="1" t="str">
        <f>IF($N61, [1]Enums!$A$34, [1]Enums!$A$35)&amp;" ("&amp;$J61&amp;IF($N61, " "&amp;$J$1, "")&amp;")"</f>
        <v>Bag (PolyHydroxyalkanoate Pellets)</v>
      </c>
      <c r="G61" s="1" t="str">
        <f>IF($N61, [1]Enums!$A$37, [1]Enums!$A$38)&amp;" ("&amp;$J61&amp;IF($N61, " "&amp;$J$1, "")&amp;")"</f>
        <v>Sack (PolyHydroxyalkanoate Pellets)</v>
      </c>
      <c r="H61" s="1" t="str">
        <f>IF($N61, [1]Enums!$A$40, [1]Enums!$A$41)&amp;" ("&amp;$J61&amp;IF($N61, " "&amp;$J$1, "")&amp;")"</f>
        <v>Powder Keg (PolyHydroxyalkanoate Pellets)</v>
      </c>
      <c r="I61" s="1" t="str">
        <f>IF($N61, [1]Enums!$A$43, [1]Enums!$A$44)&amp;" ("&amp;$J61&amp;IF($N61, " "&amp;$J$1, "")&amp;")"</f>
        <v>Chemical Silo (PolyHydroxyalkanoate Pellets)</v>
      </c>
      <c r="J61" s="1" t="str">
        <f>[1]Polymers!$B61</f>
        <v>PolyHydroxyalkanoate</v>
      </c>
      <c r="K61">
        <v>1</v>
      </c>
      <c r="L61">
        <v>10</v>
      </c>
      <c r="M61" s="2" t="str">
        <f>[1]Polymers!$C61</f>
        <v>PHA</v>
      </c>
      <c r="N61" s="2" t="b">
        <f>[1]Polymers!$D61</f>
        <v>1</v>
      </c>
    </row>
    <row r="62" spans="1:14" x14ac:dyDescent="0.2">
      <c r="A62" s="2"/>
      <c r="B62" s="3" t="s">
        <v>211</v>
      </c>
      <c r="C62" s="3" t="s">
        <v>210</v>
      </c>
      <c r="D62" s="3" t="s">
        <v>209</v>
      </c>
      <c r="E62" s="3" t="s">
        <v>208</v>
      </c>
      <c r="F62" s="1" t="str">
        <f>IF($N62, [1]Enums!$A$34, [1]Enums!$A$35)&amp;" ("&amp;$J62&amp;IF($N62, " "&amp;$J$1, "")&amp;")"</f>
        <v>Bag (PolyHydroxybutyrate-Co-Hydroxyvalerate Pellets)</v>
      </c>
      <c r="G62" s="1" t="str">
        <f>IF($N62, [1]Enums!$A$37, [1]Enums!$A$38)&amp;" ("&amp;$J62&amp;IF($N62, " "&amp;$J$1, "")&amp;")"</f>
        <v>Sack (PolyHydroxybutyrate-Co-Hydroxyvalerate Pellets)</v>
      </c>
      <c r="H62" s="1" t="str">
        <f>IF($N62, [1]Enums!$A$40, [1]Enums!$A$41)&amp;" ("&amp;$J62&amp;IF($N62, " "&amp;$J$1, "")&amp;")"</f>
        <v>Powder Keg (PolyHydroxybutyrate-Co-Hydroxyvalerate Pellets)</v>
      </c>
      <c r="I62" s="1" t="str">
        <f>IF($N62, [1]Enums!$A$43, [1]Enums!$A$44)&amp;" ("&amp;$J62&amp;IF($N62, " "&amp;$J$1, "")&amp;")"</f>
        <v>Chemical Silo (PolyHydroxybutyrate-Co-Hydroxyvalerate Pellets)</v>
      </c>
      <c r="J62" s="1" t="str">
        <f>[1]Polymers!$B62</f>
        <v>PolyHydroxybutyrate-Co-Hydroxyvalerate</v>
      </c>
      <c r="K62">
        <v>1</v>
      </c>
      <c r="L62">
        <v>10</v>
      </c>
      <c r="M62" s="2" t="str">
        <f>[1]Polymers!$C62</f>
        <v>PHBV</v>
      </c>
      <c r="N62" s="2" t="b">
        <f>[1]Polymers!$D62</f>
        <v>1</v>
      </c>
    </row>
    <row r="63" spans="1:14" x14ac:dyDescent="0.2">
      <c r="A63" s="2" t="str">
        <f>[1]Enums!$A$2</f>
        <v>1.0.0</v>
      </c>
      <c r="B63" s="3" t="s">
        <v>207</v>
      </c>
      <c r="C63" s="3" t="s">
        <v>206</v>
      </c>
      <c r="D63" s="3" t="s">
        <v>205</v>
      </c>
      <c r="E63" s="3" t="s">
        <v>204</v>
      </c>
      <c r="F63" s="1" t="str">
        <f>IF($N63, [1]Enums!$A$34, [1]Enums!$A$35)&amp;" ("&amp;$J63&amp;IF($N63, " "&amp;$J$1, "")&amp;")"</f>
        <v>Bag (PolyImide Pellets)</v>
      </c>
      <c r="G63" s="1" t="str">
        <f>IF($N63, [1]Enums!$A$37, [1]Enums!$A$38)&amp;" ("&amp;$J63&amp;IF($N63, " "&amp;$J$1, "")&amp;")"</f>
        <v>Sack (PolyImide Pellets)</v>
      </c>
      <c r="H63" s="1" t="str">
        <f>IF($N63, [1]Enums!$A$40, [1]Enums!$A$41)&amp;" ("&amp;$J63&amp;IF($N63, " "&amp;$J$1, "")&amp;")"</f>
        <v>Powder Keg (PolyImide Pellets)</v>
      </c>
      <c r="I63" s="1" t="str">
        <f>IF($N63, [1]Enums!$A$43, [1]Enums!$A$44)&amp;" ("&amp;$J63&amp;IF($N63, " "&amp;$J$1, "")&amp;")"</f>
        <v>Chemical Silo (PolyImide Pellets)</v>
      </c>
      <c r="J63" s="1" t="str">
        <f>[1]Polymers!$B63</f>
        <v>PolyImide</v>
      </c>
      <c r="K63">
        <v>1</v>
      </c>
      <c r="L63">
        <v>10</v>
      </c>
      <c r="M63" s="2" t="str">
        <f>[1]Polymers!$C63</f>
        <v>PI</v>
      </c>
      <c r="N63" s="2" t="b">
        <f>[1]Polymers!$D63</f>
        <v>1</v>
      </c>
    </row>
    <row r="64" spans="1:14" x14ac:dyDescent="0.2">
      <c r="A64" s="2"/>
      <c r="B64" s="3" t="s">
        <v>203</v>
      </c>
      <c r="C64" s="3" t="s">
        <v>202</v>
      </c>
      <c r="D64" s="3" t="s">
        <v>201</v>
      </c>
      <c r="E64" s="3" t="s">
        <v>200</v>
      </c>
      <c r="F64" s="1" t="str">
        <f>IF($N64, [1]Enums!$A$34, [1]Enums!$A$35)&amp;" ("&amp;$J64&amp;IF($N64, " "&amp;$J$1, "")&amp;")"</f>
        <v>Bag (PolyIsoBorynl Acrylate Pellets)</v>
      </c>
      <c r="G64" s="1" t="str">
        <f>IF($N64, [1]Enums!$A$37, [1]Enums!$A$38)&amp;" ("&amp;$J64&amp;IF($N64, " "&amp;$J$1, "")&amp;")"</f>
        <v>Sack (PolyIsoBorynl Acrylate Pellets)</v>
      </c>
      <c r="H64" s="1" t="str">
        <f>IF($N64, [1]Enums!$A$40, [1]Enums!$A$41)&amp;" ("&amp;$J64&amp;IF($N64, " "&amp;$J$1, "")&amp;")"</f>
        <v>Powder Keg (PolyIsoBorynl Acrylate Pellets)</v>
      </c>
      <c r="I64" s="1" t="str">
        <f>IF($N64, [1]Enums!$A$43, [1]Enums!$A$44)&amp;" ("&amp;$J64&amp;IF($N64, " "&amp;$J$1, "")&amp;")"</f>
        <v>Chemical Silo (PolyIsoBorynl Acrylate Pellets)</v>
      </c>
      <c r="J64" s="1" t="str">
        <f>[1]Polymers!$B64</f>
        <v>PolyIsoBorynl Acrylate</v>
      </c>
      <c r="K64">
        <v>1</v>
      </c>
      <c r="L64">
        <v>10</v>
      </c>
      <c r="M64" s="2" t="str">
        <f>[1]Polymers!$C64</f>
        <v>PIBOA</v>
      </c>
      <c r="N64" s="2" t="b">
        <f>[1]Polymers!$D64</f>
        <v>1</v>
      </c>
    </row>
    <row r="65" spans="1:14" x14ac:dyDescent="0.2">
      <c r="A65" s="2"/>
      <c r="B65" s="3" t="s">
        <v>199</v>
      </c>
      <c r="C65" s="3" t="s">
        <v>198</v>
      </c>
      <c r="D65" s="3" t="s">
        <v>197</v>
      </c>
      <c r="E65" s="3" t="s">
        <v>196</v>
      </c>
      <c r="F65" s="1" t="str">
        <f>IF($N65, [1]Enums!$A$34, [1]Enums!$A$35)&amp;" ("&amp;$J65&amp;IF($N65, " "&amp;$J$1, "")&amp;")"</f>
        <v>Bag (PolyIsoButyl Acrylate Pellets)</v>
      </c>
      <c r="G65" s="1" t="str">
        <f>IF($N65, [1]Enums!$A$37, [1]Enums!$A$38)&amp;" ("&amp;$J65&amp;IF($N65, " "&amp;$J$1, "")&amp;")"</f>
        <v>Sack (PolyIsoButyl Acrylate Pellets)</v>
      </c>
      <c r="H65" s="1" t="str">
        <f>IF($N65, [1]Enums!$A$40, [1]Enums!$A$41)&amp;" ("&amp;$J65&amp;IF($N65, " "&amp;$J$1, "")&amp;")"</f>
        <v>Powder Keg (PolyIsoButyl Acrylate Pellets)</v>
      </c>
      <c r="I65" s="1" t="str">
        <f>IF($N65, [1]Enums!$A$43, [1]Enums!$A$44)&amp;" ("&amp;$J65&amp;IF($N65, " "&amp;$J$1, "")&amp;")"</f>
        <v>Chemical Silo (PolyIsoButyl Acrylate Pellets)</v>
      </c>
      <c r="J65" s="1" t="str">
        <f>[1]Polymers!$B65</f>
        <v>PolyIsoButyl Acrylate</v>
      </c>
      <c r="K65">
        <v>1</v>
      </c>
      <c r="L65">
        <v>10</v>
      </c>
      <c r="M65" s="2" t="str">
        <f>[1]Polymers!$C65</f>
        <v>PIBA</v>
      </c>
      <c r="N65" s="2" t="b">
        <f>[1]Polymers!$D65</f>
        <v>1</v>
      </c>
    </row>
    <row r="66" spans="1:14" x14ac:dyDescent="0.2">
      <c r="A66" s="2" t="str">
        <f>[1]Enums!$A$2</f>
        <v>1.0.0</v>
      </c>
      <c r="B66" s="3" t="s">
        <v>195</v>
      </c>
      <c r="C66" s="3" t="s">
        <v>194</v>
      </c>
      <c r="D66" s="3" t="s">
        <v>193</v>
      </c>
      <c r="E66" s="3" t="s">
        <v>192</v>
      </c>
      <c r="F66" s="1" t="str">
        <f>IF($N66, [1]Enums!$A$34, [1]Enums!$A$35)&amp;" ("&amp;$J66&amp;IF($N66, " "&amp;$J$1, "")&amp;")"</f>
        <v>Bag (PolyIsoButylene Pellets)</v>
      </c>
      <c r="G66" s="1" t="str">
        <f>IF($N66, [1]Enums!$A$37, [1]Enums!$A$38)&amp;" ("&amp;$J66&amp;IF($N66, " "&amp;$J$1, "")&amp;")"</f>
        <v>Sack (PolyIsoButylene Pellets)</v>
      </c>
      <c r="H66" s="1" t="str">
        <f>IF($N66, [1]Enums!$A$40, [1]Enums!$A$41)&amp;" ("&amp;$J66&amp;IF($N66, " "&amp;$J$1, "")&amp;")"</f>
        <v>Powder Keg (PolyIsoButylene Pellets)</v>
      </c>
      <c r="I66" s="1" t="str">
        <f>IF($N66, [1]Enums!$A$43, [1]Enums!$A$44)&amp;" ("&amp;$J66&amp;IF($N66, " "&amp;$J$1, "")&amp;")"</f>
        <v>Chemical Silo (PolyIsoButylene Pellets)</v>
      </c>
      <c r="J66" s="1" t="str">
        <f>[1]Polymers!$B66</f>
        <v>PolyIsoButylene</v>
      </c>
      <c r="K66">
        <v>1</v>
      </c>
      <c r="L66">
        <v>10</v>
      </c>
      <c r="M66" s="2" t="str">
        <f>[1]Polymers!$C66</f>
        <v>PIB</v>
      </c>
      <c r="N66" s="2" t="b">
        <f>[1]Polymers!$D66</f>
        <v>1</v>
      </c>
    </row>
    <row r="67" spans="1:14" x14ac:dyDescent="0.2">
      <c r="A67" s="2" t="str">
        <f>[1]Enums!$A$2</f>
        <v>1.0.0</v>
      </c>
      <c r="B67" s="3" t="s">
        <v>191</v>
      </c>
      <c r="C67" s="3" t="s">
        <v>190</v>
      </c>
      <c r="D67" s="3" t="s">
        <v>189</v>
      </c>
      <c r="E67" s="3" t="s">
        <v>188</v>
      </c>
      <c r="F67" s="1" t="str">
        <f>IF($N67, [1]Enums!$A$34, [1]Enums!$A$35)&amp;" ("&amp;$J67&amp;IF($N67, " "&amp;$J$1, "")&amp;")"</f>
        <v>Bag (PolyIsoPrene Pellets)</v>
      </c>
      <c r="G67" s="1" t="str">
        <f>IF($N67, [1]Enums!$A$37, [1]Enums!$A$38)&amp;" ("&amp;$J67&amp;IF($N67, " "&amp;$J$1, "")&amp;")"</f>
        <v>Sack (PolyIsoPrene Pellets)</v>
      </c>
      <c r="H67" s="1" t="str">
        <f>IF($N67, [1]Enums!$A$40, [1]Enums!$A$41)&amp;" ("&amp;$J67&amp;IF($N67, " "&amp;$J$1, "")&amp;")"</f>
        <v>Powder Keg (PolyIsoPrene Pellets)</v>
      </c>
      <c r="I67" s="1" t="str">
        <f>IF($N67, [1]Enums!$A$43, [1]Enums!$A$44)&amp;" ("&amp;$J67&amp;IF($N67, " "&amp;$J$1, "")&amp;")"</f>
        <v>Chemical Silo (PolyIsoPrene Pellets)</v>
      </c>
      <c r="J67" s="1" t="str">
        <f>[1]Polymers!$B$67</f>
        <v>PolyIsoPrene</v>
      </c>
      <c r="K67">
        <v>1</v>
      </c>
      <c r="L67">
        <v>10</v>
      </c>
      <c r="M67" s="2" t="str">
        <f>[1]Polymers!$C67</f>
        <v>Natural Rubber</v>
      </c>
      <c r="N67" s="2" t="b">
        <f>[1]Polymers!$D67</f>
        <v>1</v>
      </c>
    </row>
    <row r="68" spans="1:14" x14ac:dyDescent="0.2">
      <c r="A68" s="2" t="str">
        <f>[1]Enums!$A$2</f>
        <v>1.0.0</v>
      </c>
      <c r="B68" s="3" t="s">
        <v>187</v>
      </c>
      <c r="C68" s="3" t="s">
        <v>186</v>
      </c>
      <c r="D68" s="3" t="s">
        <v>185</v>
      </c>
      <c r="E68" s="3" t="s">
        <v>184</v>
      </c>
      <c r="F68" s="1" t="str">
        <f>IF($N68, [1]Enums!$A$34, [1]Enums!$A$35)&amp;" ("&amp;$J68&amp;IF($N68, " "&amp;$J$1, "")&amp;")"</f>
        <v>Bag (PolyLactic Acid Pellets)</v>
      </c>
      <c r="G68" s="1" t="str">
        <f>IF($N68, [1]Enums!$A$37, [1]Enums!$A$38)&amp;" ("&amp;$J68&amp;IF($N68, " "&amp;$J$1, "")&amp;")"</f>
        <v>Sack (PolyLactic Acid Pellets)</v>
      </c>
      <c r="H68" s="1" t="str">
        <f>IF($N68, [1]Enums!$A$40, [1]Enums!$A$41)&amp;" ("&amp;$J68&amp;IF($N68, " "&amp;$J$1, "")&amp;")"</f>
        <v>Powder Keg (PolyLactic Acid Pellets)</v>
      </c>
      <c r="I68" s="1" t="str">
        <f>IF($N68, [1]Enums!$A$43, [1]Enums!$A$44)&amp;" ("&amp;$J68&amp;IF($N68, " "&amp;$J$1, "")&amp;")"</f>
        <v>Chemical Silo (PolyLactic Acid Pellets)</v>
      </c>
      <c r="J68" s="1" t="str">
        <f>[1]Polymers!$B68</f>
        <v>PolyLactic Acid</v>
      </c>
      <c r="K68">
        <v>1</v>
      </c>
      <c r="L68">
        <v>10</v>
      </c>
      <c r="M68" s="2" t="str">
        <f>[1]Polymers!$C68</f>
        <v>PLA</v>
      </c>
      <c r="N68" s="2" t="b">
        <f>[1]Polymers!$D68</f>
        <v>1</v>
      </c>
    </row>
    <row r="69" spans="1:14" x14ac:dyDescent="0.2">
      <c r="A69" s="2"/>
      <c r="B69" s="3" t="s">
        <v>183</v>
      </c>
      <c r="C69" s="3" t="s">
        <v>182</v>
      </c>
      <c r="D69" s="3" t="s">
        <v>181</v>
      </c>
      <c r="E69" s="3" t="s">
        <v>180</v>
      </c>
      <c r="F69" s="1" t="str">
        <f>IF($N69, [1]Enums!$A$34, [1]Enums!$A$35)&amp;" ("&amp;$J69&amp;IF($N69, " "&amp;$J$1, "")&amp;")"</f>
        <v>Bag (PolyLactic-Co-Glycolic Acid Pellets)</v>
      </c>
      <c r="G69" s="1" t="str">
        <f>IF($N69, [1]Enums!$A$37, [1]Enums!$A$38)&amp;" ("&amp;$J69&amp;IF($N69, " "&amp;$J$1, "")&amp;")"</f>
        <v>Sack (PolyLactic-Co-Glycolic Acid Pellets)</v>
      </c>
      <c r="H69" s="1" t="str">
        <f>IF($N69, [1]Enums!$A$40, [1]Enums!$A$41)&amp;" ("&amp;$J69&amp;IF($N69, " "&amp;$J$1, "")&amp;")"</f>
        <v>Powder Keg (PolyLactic-Co-Glycolic Acid Pellets)</v>
      </c>
      <c r="I69" s="1" t="str">
        <f>IF($N69, [1]Enums!$A$43, [1]Enums!$A$44)&amp;" ("&amp;$J69&amp;IF($N69, " "&amp;$J$1, "")&amp;")"</f>
        <v>Chemical Silo (PolyLactic-Co-Glycolic Acid Pellets)</v>
      </c>
      <c r="J69" s="1" t="str">
        <f>[1]Polymers!$B69</f>
        <v>PolyLactic-Co-Glycolic Acid</v>
      </c>
      <c r="K69">
        <v>1</v>
      </c>
      <c r="L69">
        <v>10</v>
      </c>
      <c r="M69" s="2" t="str">
        <f>[1]Polymers!$C69</f>
        <v>PLGA</v>
      </c>
      <c r="N69" s="2" t="b">
        <f>[1]Polymers!$D69</f>
        <v>1</v>
      </c>
    </row>
    <row r="70" spans="1:14" x14ac:dyDescent="0.2">
      <c r="A70" s="2" t="str">
        <f>[1]Enums!$A$21</f>
        <v>1.3.2</v>
      </c>
      <c r="B70" s="3" t="s">
        <v>179</v>
      </c>
      <c r="C70" s="3" t="s">
        <v>178</v>
      </c>
      <c r="D70" s="3" t="s">
        <v>177</v>
      </c>
      <c r="E70" s="3" t="s">
        <v>176</v>
      </c>
      <c r="F70" s="1" t="str">
        <f>IF($N70, [1]Enums!$A$34, [1]Enums!$A$35)&amp;" ("&amp;$J70&amp;IF($N70, " "&amp;$J$1, "")&amp;")"</f>
        <v>Bag (PolyMethyl Acrylate Pellets)</v>
      </c>
      <c r="G70" s="1" t="str">
        <f>IF($N70, [1]Enums!$A$37, [1]Enums!$A$38)&amp;" ("&amp;$J70&amp;IF($N70, " "&amp;$J$1, "")&amp;")"</f>
        <v>Sack (PolyMethyl Acrylate Pellets)</v>
      </c>
      <c r="H70" s="1" t="str">
        <f>IF($N70, [1]Enums!$A$40, [1]Enums!$A$41)&amp;" ("&amp;$J70&amp;IF($N70, " "&amp;$J$1, "")&amp;")"</f>
        <v>Powder Keg (PolyMethyl Acrylate Pellets)</v>
      </c>
      <c r="I70" s="1" t="str">
        <f>IF($N70, [1]Enums!$A$43, [1]Enums!$A$44)&amp;" ("&amp;$J70&amp;IF($N70, " "&amp;$J$1, "")&amp;")"</f>
        <v>Chemical Silo (PolyMethyl Acrylate Pellets)</v>
      </c>
      <c r="J70" s="1" t="str">
        <f>[1]Polymers!$B70</f>
        <v>PolyMethyl Acrylate</v>
      </c>
      <c r="K70">
        <v>1</v>
      </c>
      <c r="L70">
        <v>10</v>
      </c>
      <c r="M70" s="2" t="str">
        <f>[1]Polymers!$C70</f>
        <v>PMA</v>
      </c>
      <c r="N70" s="2" t="b">
        <f>[1]Polymers!$D70</f>
        <v>1</v>
      </c>
    </row>
    <row r="71" spans="1:14" x14ac:dyDescent="0.2">
      <c r="A71" s="2"/>
      <c r="B71" s="3" t="s">
        <v>175</v>
      </c>
      <c r="C71" s="3" t="s">
        <v>174</v>
      </c>
      <c r="D71" s="3" t="s">
        <v>173</v>
      </c>
      <c r="E71" s="3" t="s">
        <v>172</v>
      </c>
      <c r="F71" s="1" t="str">
        <f>IF($N71, [1]Enums!$A$34, [1]Enums!$A$35)&amp;" ("&amp;$J71&amp;IF($N71, " "&amp;$J$1, "")&amp;")"</f>
        <v>Bag (PolyMethyl Cyanoacrylate Pellets)</v>
      </c>
      <c r="G71" s="1" t="str">
        <f>IF($N71, [1]Enums!$A$37, [1]Enums!$A$38)&amp;" ("&amp;$J71&amp;IF($N71, " "&amp;$J$1, "")&amp;")"</f>
        <v>Sack (PolyMethyl Cyanoacrylate Pellets)</v>
      </c>
      <c r="H71" s="1" t="str">
        <f>IF($N71, [1]Enums!$A$40, [1]Enums!$A$41)&amp;" ("&amp;$J71&amp;IF($N71, " "&amp;$J$1, "")&amp;")"</f>
        <v>Powder Keg (PolyMethyl Cyanoacrylate Pellets)</v>
      </c>
      <c r="I71" s="1" t="str">
        <f>IF($N71, [1]Enums!$A$43, [1]Enums!$A$44)&amp;" ("&amp;$J71&amp;IF($N71, " "&amp;$J$1, "")&amp;")"</f>
        <v>Chemical Silo (PolyMethyl Cyanoacrylate Pellets)</v>
      </c>
      <c r="J71" s="1" t="str">
        <f>[1]Polymers!$B71</f>
        <v>PolyMethyl Cyanoacrylate</v>
      </c>
      <c r="K71">
        <v>1</v>
      </c>
      <c r="L71">
        <v>10</v>
      </c>
      <c r="M71" s="2" t="str">
        <f>[1]Polymers!$C71</f>
        <v>PMCA</v>
      </c>
      <c r="N71" s="2" t="b">
        <f>[1]Polymers!$D71</f>
        <v>1</v>
      </c>
    </row>
    <row r="72" spans="1:14" x14ac:dyDescent="0.2">
      <c r="A72" s="2" t="str">
        <f>[1]Enums!$A$21</f>
        <v>1.3.2</v>
      </c>
      <c r="B72" s="3" t="s">
        <v>171</v>
      </c>
      <c r="C72" s="3" t="s">
        <v>170</v>
      </c>
      <c r="D72" s="3" t="s">
        <v>169</v>
      </c>
      <c r="E72" s="3" t="s">
        <v>168</v>
      </c>
      <c r="F72" s="1" t="str">
        <f>IF($N72, [1]Enums!$A$34, [1]Enums!$A$35)&amp;" ("&amp;$J72&amp;IF($N72, " "&amp;$J$1, "")&amp;")"</f>
        <v>Bag (PolyMethyl Methacrylate Pellets)</v>
      </c>
      <c r="G72" s="1" t="str">
        <f>IF($N72, [1]Enums!$A$37, [1]Enums!$A$38)&amp;" ("&amp;$J72&amp;IF($N72, " "&amp;$J$1, "")&amp;")"</f>
        <v>Sack (PolyMethyl Methacrylate Pellets)</v>
      </c>
      <c r="H72" s="1" t="str">
        <f>IF($N72, [1]Enums!$A$40, [1]Enums!$A$41)&amp;" ("&amp;$J72&amp;IF($N72, " "&amp;$J$1, "")&amp;")"</f>
        <v>Powder Keg (PolyMethyl Methacrylate Pellets)</v>
      </c>
      <c r="I72" s="1" t="str">
        <f>IF($N72, [1]Enums!$A$43, [1]Enums!$A$44)&amp;" ("&amp;$J72&amp;IF($N72, " "&amp;$J$1, "")&amp;")"</f>
        <v>Chemical Silo (PolyMethyl Methacrylate Pellets)</v>
      </c>
      <c r="J72" s="1" t="str">
        <f>[1]Polymers!$B72</f>
        <v>PolyMethyl Methacrylate</v>
      </c>
      <c r="K72">
        <v>1</v>
      </c>
      <c r="L72">
        <v>10</v>
      </c>
      <c r="M72" s="2" t="str">
        <f>[1]Polymers!$C72</f>
        <v>PMMA</v>
      </c>
      <c r="N72" s="2" t="b">
        <f>[1]Polymers!$D72</f>
        <v>1</v>
      </c>
    </row>
    <row r="73" spans="1:14" x14ac:dyDescent="0.2">
      <c r="A73" s="2" t="str">
        <f>[1]Enums!$A$21</f>
        <v>1.3.2</v>
      </c>
      <c r="B73" s="3" t="s">
        <v>167</v>
      </c>
      <c r="C73" s="3" t="s">
        <v>166</v>
      </c>
      <c r="D73" s="3" t="s">
        <v>165</v>
      </c>
      <c r="E73" s="3" t="s">
        <v>164</v>
      </c>
      <c r="F73" s="1" t="str">
        <f>IF($N73, [1]Enums!$A$34, [1]Enums!$A$35)&amp;" ("&amp;$J73&amp;IF($N73, " "&amp;$J$1, "")&amp;")"</f>
        <v>Bag (PolyM-Methyl Styrene Pellets)</v>
      </c>
      <c r="G73" s="1" t="str">
        <f>IF($N73, [1]Enums!$A$37, [1]Enums!$A$38)&amp;" ("&amp;$J73&amp;IF($N73, " "&amp;$J$1, "")&amp;")"</f>
        <v>Sack (PolyM-Methyl Styrene Pellets)</v>
      </c>
      <c r="H73" s="1" t="str">
        <f>IF($N73, [1]Enums!$A$40, [1]Enums!$A$41)&amp;" ("&amp;$J73&amp;IF($N73, " "&amp;$J$1, "")&amp;")"</f>
        <v>Powder Keg (PolyM-Methyl Styrene Pellets)</v>
      </c>
      <c r="I73" s="1" t="str">
        <f>IF($N73, [1]Enums!$A$43, [1]Enums!$A$44)&amp;" ("&amp;$J73&amp;IF($N73, " "&amp;$J$1, "")&amp;")"</f>
        <v>Chemical Silo (PolyM-Methyl Styrene Pellets)</v>
      </c>
      <c r="J73" s="1" t="str">
        <f>[1]Polymers!$B73</f>
        <v>PolyM-Methyl Styrene</v>
      </c>
      <c r="K73">
        <v>1</v>
      </c>
      <c r="L73">
        <v>10</v>
      </c>
      <c r="M73" s="2" t="str">
        <f>[1]Polymers!$C73</f>
        <v>PMMS</v>
      </c>
      <c r="N73" s="2" t="b">
        <f>[1]Polymers!$D73</f>
        <v>1</v>
      </c>
    </row>
    <row r="74" spans="1:14" x14ac:dyDescent="0.2">
      <c r="A74" s="2" t="str">
        <f>[1]Enums!$A$13</f>
        <v>1.1.1</v>
      </c>
      <c r="B74" s="3" t="s">
        <v>163</v>
      </c>
      <c r="C74" s="3" t="s">
        <v>162</v>
      </c>
      <c r="D74" s="3" t="s">
        <v>161</v>
      </c>
      <c r="E74" s="3" t="s">
        <v>160</v>
      </c>
      <c r="F74" s="1" t="str">
        <f>IF($N74, [1]Enums!$A$34, [1]Enums!$A$35)&amp;" ("&amp;$J74&amp;IF($N74, " "&amp;$J$1, "")&amp;")"</f>
        <v>Bag (PolyM-Phenylene Isophthalamide Pellets)</v>
      </c>
      <c r="G74" s="1" t="str">
        <f>IF($N74, [1]Enums!$A$37, [1]Enums!$A$38)&amp;" ("&amp;$J74&amp;IF($N74, " "&amp;$J$1, "")&amp;")"</f>
        <v>Sack (PolyM-Phenylene Isophthalamide Pellets)</v>
      </c>
      <c r="H74" s="1" t="str">
        <f>IF($N74, [1]Enums!$A$40, [1]Enums!$A$41)&amp;" ("&amp;$J74&amp;IF($N74, " "&amp;$J$1, "")&amp;")"</f>
        <v>Powder Keg (PolyM-Phenylene Isophthalamide Pellets)</v>
      </c>
      <c r="I74" s="1" t="str">
        <f>IF($N74, [1]Enums!$A$43, [1]Enums!$A$44)&amp;" ("&amp;$J74&amp;IF($N74, " "&amp;$J$1, "")&amp;")"</f>
        <v>Chemical Silo (PolyM-Phenylene Isophthalamide Pellets)</v>
      </c>
      <c r="J74" s="1" t="str">
        <f>[1]Polymers!$B74</f>
        <v>PolyM-Phenylene Isophthalamide</v>
      </c>
      <c r="K74">
        <v>1</v>
      </c>
      <c r="L74">
        <v>10</v>
      </c>
      <c r="M74" s="2" t="str">
        <f>[1]Polymers!$C74</f>
        <v>nomex</v>
      </c>
      <c r="N74" s="2" t="b">
        <f>[1]Polymers!$D74</f>
        <v>1</v>
      </c>
    </row>
    <row r="75" spans="1:14" x14ac:dyDescent="0.2">
      <c r="A75" s="2"/>
      <c r="B75" s="3" t="s">
        <v>159</v>
      </c>
      <c r="C75" s="3" t="s">
        <v>158</v>
      </c>
      <c r="D75" s="3" t="s">
        <v>157</v>
      </c>
      <c r="E75" s="3" t="s">
        <v>156</v>
      </c>
      <c r="F75" s="1" t="str">
        <f>IF($N75, [1]Enums!$A$34, [1]Enums!$A$35)&amp;" ("&amp;$J75&amp;IF($N75, " "&amp;$J$1, "")&amp;")"</f>
        <v>Bag (PolyN-Butyl Acrylate Pellets)</v>
      </c>
      <c r="G75" s="1" t="str">
        <f>IF($N75, [1]Enums!$A$37, [1]Enums!$A$38)&amp;" ("&amp;$J75&amp;IF($N75, " "&amp;$J$1, "")&amp;")"</f>
        <v>Sack (PolyN-Butyl Acrylate Pellets)</v>
      </c>
      <c r="H75" s="1" t="str">
        <f>IF($N75, [1]Enums!$A$40, [1]Enums!$A$41)&amp;" ("&amp;$J75&amp;IF($N75, " "&amp;$J$1, "")&amp;")"</f>
        <v>Powder Keg (PolyN-Butyl Acrylate Pellets)</v>
      </c>
      <c r="I75" s="1" t="str">
        <f>IF($N75, [1]Enums!$A$43, [1]Enums!$A$44)&amp;" ("&amp;$J75&amp;IF($N75, " "&amp;$J$1, "")&amp;")"</f>
        <v>Chemical Silo (PolyN-Butyl Acrylate Pellets)</v>
      </c>
      <c r="J75" s="1" t="str">
        <f>[1]Polymers!$B75</f>
        <v>PolyN-Butyl Acrylate</v>
      </c>
      <c r="K75">
        <v>1</v>
      </c>
      <c r="L75">
        <v>10</v>
      </c>
      <c r="M75" s="2" t="str">
        <f>[1]Polymers!$C75</f>
        <v>PNBA</v>
      </c>
      <c r="N75" s="2" t="b">
        <f>[1]Polymers!$D75</f>
        <v>1</v>
      </c>
    </row>
    <row r="76" spans="1:14" x14ac:dyDescent="0.2">
      <c r="A76" s="2" t="str">
        <f>[1]Enums!$A$2</f>
        <v>1.0.0</v>
      </c>
      <c r="B76" s="3" t="s">
        <v>155</v>
      </c>
      <c r="C76" s="3" t="s">
        <v>154</v>
      </c>
      <c r="D76" s="3" t="s">
        <v>153</v>
      </c>
      <c r="E76" s="3" t="s">
        <v>152</v>
      </c>
      <c r="F76" s="1" t="str">
        <f>IF($N76, [1]Enums!$A$34, [1]Enums!$A$35)&amp;" ("&amp;$J76&amp;IF($N76, " "&amp;$J$1, "")&amp;")"</f>
        <v>Bag (PolyOxymethylene Pellets)</v>
      </c>
      <c r="G76" s="1" t="str">
        <f>IF($N76, [1]Enums!$A$37, [1]Enums!$A$38)&amp;" ("&amp;$J76&amp;IF($N76, " "&amp;$J$1, "")&amp;")"</f>
        <v>Sack (PolyOxymethylene Pellets)</v>
      </c>
      <c r="H76" s="1" t="str">
        <f>IF($N76, [1]Enums!$A$40, [1]Enums!$A$41)&amp;" ("&amp;$J76&amp;IF($N76, " "&amp;$J$1, "")&amp;")"</f>
        <v>Powder Keg (PolyOxymethylene Pellets)</v>
      </c>
      <c r="I76" s="1" t="str">
        <f>IF($N76, [1]Enums!$A$43, [1]Enums!$A$44)&amp;" ("&amp;$J76&amp;IF($N76, " "&amp;$J$1, "")&amp;")"</f>
        <v>Chemical Silo (PolyOxymethylene Pellets)</v>
      </c>
      <c r="J76" s="1" t="str">
        <f>[1]Polymers!$B76</f>
        <v>PolyOxymethylene</v>
      </c>
      <c r="K76">
        <v>1</v>
      </c>
      <c r="L76">
        <v>10</v>
      </c>
      <c r="M76" s="2" t="str">
        <f>[1]Polymers!$C76</f>
        <v>POM</v>
      </c>
      <c r="N76" s="2" t="b">
        <f>[1]Polymers!$D76</f>
        <v>1</v>
      </c>
    </row>
    <row r="77" spans="1:14" x14ac:dyDescent="0.2">
      <c r="A77" s="2"/>
      <c r="B77" s="3" t="s">
        <v>151</v>
      </c>
      <c r="C77" s="3" t="s">
        <v>150</v>
      </c>
      <c r="D77" s="3" t="s">
        <v>149</v>
      </c>
      <c r="E77" s="3" t="s">
        <v>148</v>
      </c>
      <c r="F77" s="1" t="str">
        <f>IF($N77, [1]Enums!$A$34, [1]Enums!$A$35)&amp;" ("&amp;$J77&amp;IF($N77, " "&amp;$J$1, "")&amp;")"</f>
        <v>Bag (PolyPentamethylene Hexamethylene Dicarbamate Pellets)</v>
      </c>
      <c r="G77" s="1" t="str">
        <f>IF($N77, [1]Enums!$A$37, [1]Enums!$A$38)&amp;" ("&amp;$J77&amp;IF($N77, " "&amp;$J$1, "")&amp;")"</f>
        <v>Sack (PolyPentamethylene Hexamethylene Dicarbamate Pellets)</v>
      </c>
      <c r="H77" s="1" t="str">
        <f>IF($N77, [1]Enums!$A$40, [1]Enums!$A$41)&amp;" ("&amp;$J77&amp;IF($N77, " "&amp;$J$1, "")&amp;")"</f>
        <v>Powder Keg (PolyPentamethylene Hexamethylene Dicarbamate Pellets)</v>
      </c>
      <c r="I77" s="1" t="str">
        <f>IF($N77, [1]Enums!$A$43, [1]Enums!$A$44)&amp;" ("&amp;$J77&amp;IF($N77, " "&amp;$J$1, "")&amp;")"</f>
        <v>Chemical Silo (PolyPentamethylene Hexamethylene Dicarbamate Pellets)</v>
      </c>
      <c r="J77" s="1" t="str">
        <f>[1]Polymers!$B77</f>
        <v>PolyPentamethylene Hexamethylene Dicarbamate</v>
      </c>
      <c r="K77">
        <v>1</v>
      </c>
      <c r="L77">
        <v>10</v>
      </c>
      <c r="M77" s="2" t="str">
        <f>[1]Polymers!$C77</f>
        <v>PPHD</v>
      </c>
      <c r="N77" s="2" t="b">
        <f>[1]Polymers!$D77</f>
        <v>1</v>
      </c>
    </row>
    <row r="78" spans="1:14" x14ac:dyDescent="0.2">
      <c r="A78" s="2" t="str">
        <f>[1]Enums!$A$21</f>
        <v>1.3.2</v>
      </c>
      <c r="B78" s="3" t="s">
        <v>147</v>
      </c>
      <c r="C78" s="3" t="s">
        <v>146</v>
      </c>
      <c r="D78" s="3" t="s">
        <v>145</v>
      </c>
      <c r="E78" s="3" t="s">
        <v>144</v>
      </c>
      <c r="F78" s="1" t="str">
        <f>IF($N78, [1]Enums!$A$34, [1]Enums!$A$35)&amp;" ("&amp;$J78&amp;IF($N78, " "&amp;$J$1, "")&amp;")"</f>
        <v>Bag (PolyPhenol Pellets)</v>
      </c>
      <c r="G78" s="1" t="str">
        <f>IF($N78, [1]Enums!$A$37, [1]Enums!$A$38)&amp;" ("&amp;$J78&amp;IF($N78, " "&amp;$J$1, "")&amp;")"</f>
        <v>Sack (PolyPhenol Pellets)</v>
      </c>
      <c r="H78" s="1" t="str">
        <f>IF($N78, [1]Enums!$A$40, [1]Enums!$A$41)&amp;" ("&amp;$J78&amp;IF($N78, " "&amp;$J$1, "")&amp;")"</f>
        <v>Powder Keg (PolyPhenol Pellets)</v>
      </c>
      <c r="I78" s="1" t="str">
        <f>IF($N78, [1]Enums!$A$43, [1]Enums!$A$44)&amp;" ("&amp;$J78&amp;IF($N78, " "&amp;$J$1, "")&amp;")"</f>
        <v>Chemical Silo (PolyPhenol Pellets)</v>
      </c>
      <c r="J78" s="1" t="str">
        <f>[1]Polymers!$B78</f>
        <v>PolyPhenol</v>
      </c>
      <c r="K78">
        <v>1</v>
      </c>
      <c r="L78">
        <v>10</v>
      </c>
      <c r="M78" s="2" t="str">
        <f>[1]Polymers!$C78</f>
        <v>Polyphenol</v>
      </c>
      <c r="N78" s="2" t="b">
        <f>[1]Polymers!$D78</f>
        <v>1</v>
      </c>
    </row>
    <row r="79" spans="1:14" x14ac:dyDescent="0.2">
      <c r="A79" s="2"/>
      <c r="B79" s="3" t="s">
        <v>143</v>
      </c>
      <c r="C79" s="3" t="s">
        <v>142</v>
      </c>
      <c r="D79" s="3" t="s">
        <v>141</v>
      </c>
      <c r="E79" s="3" t="s">
        <v>140</v>
      </c>
      <c r="F79" s="1" t="str">
        <f>IF($N79, [1]Enums!$A$34, [1]Enums!$A$35)&amp;" ("&amp;$J79&amp;IF($N79, " "&amp;$J$1, "")&amp;")"</f>
        <v>Bag (PolyPhenylene Oxide Pellets)</v>
      </c>
      <c r="G79" s="1" t="str">
        <f>IF($N79, [1]Enums!$A$37, [1]Enums!$A$38)&amp;" ("&amp;$J79&amp;IF($N79, " "&amp;$J$1, "")&amp;")"</f>
        <v>Sack (PolyPhenylene Oxide Pellets)</v>
      </c>
      <c r="H79" s="1" t="str">
        <f>IF($N79, [1]Enums!$A$40, [1]Enums!$A$41)&amp;" ("&amp;$J79&amp;IF($N79, " "&amp;$J$1, "")&amp;")"</f>
        <v>Powder Keg (PolyPhenylene Oxide Pellets)</v>
      </c>
      <c r="I79" s="1" t="str">
        <f>IF($N79, [1]Enums!$A$43, [1]Enums!$A$44)&amp;" ("&amp;$J79&amp;IF($N79, " "&amp;$J$1, "")&amp;")"</f>
        <v>Chemical Silo (PolyPhenylene Oxide Pellets)</v>
      </c>
      <c r="J79" s="1" t="str">
        <f>[1]Polymers!$B79</f>
        <v>PolyPhenylene Oxide</v>
      </c>
      <c r="K79">
        <v>1</v>
      </c>
      <c r="L79">
        <v>10</v>
      </c>
      <c r="M79" s="2" t="str">
        <f>[1]Polymers!$C79</f>
        <v>PPO</v>
      </c>
      <c r="N79" s="2" t="b">
        <f>[1]Polymers!$D79</f>
        <v>1</v>
      </c>
    </row>
    <row r="80" spans="1:14" x14ac:dyDescent="0.2">
      <c r="A80" s="2"/>
      <c r="B80" s="3" t="s">
        <v>139</v>
      </c>
      <c r="C80" s="3" t="s">
        <v>138</v>
      </c>
      <c r="D80" s="3" t="s">
        <v>137</v>
      </c>
      <c r="E80" s="3" t="s">
        <v>136</v>
      </c>
      <c r="F80" s="1" t="str">
        <f>IF($N80, [1]Enums!$A$34, [1]Enums!$A$35)&amp;" ("&amp;$J80&amp;IF($N80, " "&amp;$J$1, "")&amp;")"</f>
        <v>Bag (PolyPhosphazene Pellets)</v>
      </c>
      <c r="G80" s="1" t="str">
        <f>IF($N80, [1]Enums!$A$37, [1]Enums!$A$38)&amp;" ("&amp;$J80&amp;IF($N80, " "&amp;$J$1, "")&amp;")"</f>
        <v>Sack (PolyPhosphazene Pellets)</v>
      </c>
      <c r="H80" s="1" t="str">
        <f>IF($N80, [1]Enums!$A$40, [1]Enums!$A$41)&amp;" ("&amp;$J80&amp;IF($N80, " "&amp;$J$1, "")&amp;")"</f>
        <v>Powder Keg (PolyPhosphazene Pellets)</v>
      </c>
      <c r="I80" s="1" t="str">
        <f>IF($N80, [1]Enums!$A$43, [1]Enums!$A$44)&amp;" ("&amp;$J80&amp;IF($N80, " "&amp;$J$1, "")&amp;")"</f>
        <v>Chemical Silo (PolyPhosphazene Pellets)</v>
      </c>
      <c r="J80" s="1" t="str">
        <f>[1]Polymers!$B80</f>
        <v>PolyPhosphazene</v>
      </c>
      <c r="K80">
        <v>1</v>
      </c>
      <c r="L80">
        <v>10</v>
      </c>
      <c r="M80" s="2" t="str">
        <f>[1]Polymers!$C80</f>
        <v>PPPHAZ</v>
      </c>
      <c r="N80" s="2" t="b">
        <f>[1]Polymers!$D80</f>
        <v>1</v>
      </c>
    </row>
    <row r="81" spans="1:14" x14ac:dyDescent="0.2">
      <c r="A81" s="2"/>
      <c r="B81" s="3" t="s">
        <v>135</v>
      </c>
      <c r="C81" s="3" t="s">
        <v>134</v>
      </c>
      <c r="D81" s="3" t="s">
        <v>133</v>
      </c>
      <c r="E81" s="3" t="s">
        <v>132</v>
      </c>
      <c r="F81" s="1" t="str">
        <f>IF($N81, [1]Enums!$A$34, [1]Enums!$A$35)&amp;" ("&amp;$J81&amp;IF($N81, " "&amp;$J$1, "")&amp;")"</f>
        <v>Bag (PolyP-Methyl Styrene Pellets)</v>
      </c>
      <c r="G81" s="1" t="str">
        <f>IF($N81, [1]Enums!$A$37, [1]Enums!$A$38)&amp;" ("&amp;$J81&amp;IF($N81, " "&amp;$J$1, "")&amp;")"</f>
        <v>Sack (PolyP-Methyl Styrene Pellets)</v>
      </c>
      <c r="H81" s="1" t="str">
        <f>IF($N81, [1]Enums!$A$40, [1]Enums!$A$41)&amp;" ("&amp;$J81&amp;IF($N81, " "&amp;$J$1, "")&amp;")"</f>
        <v>Powder Keg (PolyP-Methyl Styrene Pellets)</v>
      </c>
      <c r="I81" s="1" t="str">
        <f>IF($N81, [1]Enums!$A$43, [1]Enums!$A$44)&amp;" ("&amp;$J81&amp;IF($N81, " "&amp;$J$1, "")&amp;")"</f>
        <v>Chemical Silo (PolyP-Methyl Styrene Pellets)</v>
      </c>
      <c r="J81" s="1" t="str">
        <f>[1]Polymers!$B81</f>
        <v>PolyP-Methyl Styrene</v>
      </c>
      <c r="K81">
        <v>1</v>
      </c>
      <c r="L81">
        <v>10</v>
      </c>
      <c r="M81" s="2" t="str">
        <f>[1]Polymers!$C81</f>
        <v>PPMS</v>
      </c>
      <c r="N81" s="2" t="b">
        <f>[1]Polymers!$D81</f>
        <v>1</v>
      </c>
    </row>
    <row r="82" spans="1:14" x14ac:dyDescent="0.2">
      <c r="A82" s="2"/>
      <c r="B82" s="3" t="s">
        <v>131</v>
      </c>
      <c r="C82" s="3" t="s">
        <v>130</v>
      </c>
      <c r="D82" s="3" t="s">
        <v>129</v>
      </c>
      <c r="E82" s="3" t="s">
        <v>128</v>
      </c>
      <c r="F82" s="1" t="str">
        <f>IF($N82, [1]Enums!$A$34, [1]Enums!$A$35)&amp;" ("&amp;$J82&amp;IF($N82, " "&amp;$J$1, "")&amp;")"</f>
        <v>Bag (PolyP-Phenylene Sulphide Pellets)</v>
      </c>
      <c r="G82" s="1" t="str">
        <f>IF($N82, [1]Enums!$A$37, [1]Enums!$A$38)&amp;" ("&amp;$J82&amp;IF($N82, " "&amp;$J$1, "")&amp;")"</f>
        <v>Sack (PolyP-Phenylene Sulphide Pellets)</v>
      </c>
      <c r="H82" s="1" t="str">
        <f>IF($N82, [1]Enums!$A$40, [1]Enums!$A$41)&amp;" ("&amp;$J82&amp;IF($N82, " "&amp;$J$1, "")&amp;")"</f>
        <v>Powder Keg (PolyP-Phenylene Sulphide Pellets)</v>
      </c>
      <c r="I82" s="1" t="str">
        <f>IF($N82, [1]Enums!$A$43, [1]Enums!$A$44)&amp;" ("&amp;$J82&amp;IF($N82, " "&amp;$J$1, "")&amp;")"</f>
        <v>Chemical Silo (PolyP-Phenylene Sulphide Pellets)</v>
      </c>
      <c r="J82" s="1" t="str">
        <f>[1]Polymers!$B82</f>
        <v>PolyP-Phenylene Sulphide</v>
      </c>
      <c r="K82">
        <v>1</v>
      </c>
      <c r="L82">
        <v>10</v>
      </c>
      <c r="M82" s="2" t="str">
        <f>[1]Polymers!$C82</f>
        <v>PPS</v>
      </c>
      <c r="N82" s="2" t="b">
        <f>[1]Polymers!$D82</f>
        <v>1</v>
      </c>
    </row>
    <row r="83" spans="1:14" x14ac:dyDescent="0.2">
      <c r="A83" s="2" t="str">
        <f>[1]Enums!$A$12</f>
        <v>1.1.0</v>
      </c>
      <c r="B83" s="3" t="s">
        <v>127</v>
      </c>
      <c r="C83" s="3" t="s">
        <v>126</v>
      </c>
      <c r="D83" s="3" t="s">
        <v>125</v>
      </c>
      <c r="E83" s="3" t="s">
        <v>124</v>
      </c>
      <c r="F83" s="1" t="str">
        <f>IF($N83, [1]Enums!$A$34, [1]Enums!$A$35)&amp;" ("&amp;$J83&amp;IF($N83, " "&amp;$J$1, "")&amp;")"</f>
        <v>Bag (PolyP-Phenylene Terephthalamide Pellets)</v>
      </c>
      <c r="G83" s="1" t="str">
        <f>IF($N83, [1]Enums!$A$37, [1]Enums!$A$38)&amp;" ("&amp;$J83&amp;IF($N83, " "&amp;$J$1, "")&amp;")"</f>
        <v>Sack (PolyP-Phenylene Terephthalamide Pellets)</v>
      </c>
      <c r="H83" s="1" t="str">
        <f>IF($N83, [1]Enums!$A$40, [1]Enums!$A$41)&amp;" ("&amp;$J83&amp;IF($N83, " "&amp;$J$1, "")&amp;")"</f>
        <v>Powder Keg (PolyP-Phenylene Terephthalamide Pellets)</v>
      </c>
      <c r="I83" s="1" t="str">
        <f>IF($N83, [1]Enums!$A$43, [1]Enums!$A$44)&amp;" ("&amp;$J83&amp;IF($N83, " "&amp;$J$1, "")&amp;")"</f>
        <v>Chemical Silo (PolyP-Phenylene Terephthalamide Pellets)</v>
      </c>
      <c r="J83" s="1" t="str">
        <f>[1]Polymers!$B83</f>
        <v>PolyP-Phenylene Terephthalamide</v>
      </c>
      <c r="K83">
        <v>1</v>
      </c>
      <c r="L83">
        <v>10</v>
      </c>
      <c r="M83" s="2" t="str">
        <f>[1]Polymers!$C83</f>
        <v>kevlar</v>
      </c>
      <c r="N83" s="2" t="b">
        <f>[1]Polymers!$D83</f>
        <v>1</v>
      </c>
    </row>
    <row r="84" spans="1:14" x14ac:dyDescent="0.2">
      <c r="A84" s="2" t="str">
        <f>[1]Enums!$A$2</f>
        <v>1.0.0</v>
      </c>
      <c r="B84" s="3" t="s">
        <v>123</v>
      </c>
      <c r="C84" s="3" t="s">
        <v>122</v>
      </c>
      <c r="D84" s="3" t="s">
        <v>121</v>
      </c>
      <c r="E84" s="3" t="s">
        <v>120</v>
      </c>
      <c r="F84" s="1" t="str">
        <f>IF($N84, [1]Enums!$A$34, [1]Enums!$A$35)&amp;" ("&amp;$J84&amp;IF($N84, " "&amp;$J$1, "")&amp;")"</f>
        <v>Bag (PolyPropylene Pellets)</v>
      </c>
      <c r="G84" s="1" t="str">
        <f>IF($N84, [1]Enums!$A$37, [1]Enums!$A$38)&amp;" ("&amp;$J84&amp;IF($N84, " "&amp;$J$1, "")&amp;")"</f>
        <v>Sack (PolyPropylene Pellets)</v>
      </c>
      <c r="H84" s="1" t="str">
        <f>IF($N84, [1]Enums!$A$40, [1]Enums!$A$41)&amp;" ("&amp;$J84&amp;IF($N84, " "&amp;$J$1, "")&amp;")"</f>
        <v>Powder Keg (PolyPropylene Pellets)</v>
      </c>
      <c r="I84" s="1" t="str">
        <f>IF($N84, [1]Enums!$A$43, [1]Enums!$A$44)&amp;" ("&amp;$J84&amp;IF($N84, " "&amp;$J$1, "")&amp;")"</f>
        <v>Chemical Silo (PolyPropylene Pellets)</v>
      </c>
      <c r="J84" s="1" t="str">
        <f>[1]Polymers!$B$84</f>
        <v>PolyPropylene</v>
      </c>
      <c r="K84">
        <v>1</v>
      </c>
      <c r="L84">
        <v>10</v>
      </c>
      <c r="M84" s="2" t="str">
        <f>[1]Polymers!$C84</f>
        <v>PP</v>
      </c>
      <c r="N84" s="2" t="b">
        <f>[1]Polymers!$D84</f>
        <v>1</v>
      </c>
    </row>
    <row r="85" spans="1:14" x14ac:dyDescent="0.2">
      <c r="A85" s="2"/>
      <c r="B85" s="3" t="s">
        <v>119</v>
      </c>
      <c r="C85" s="3" t="s">
        <v>118</v>
      </c>
      <c r="D85" s="3" t="s">
        <v>117</v>
      </c>
      <c r="E85" s="3" t="s">
        <v>116</v>
      </c>
      <c r="F85" s="1" t="str">
        <f>IF($N85, [1]Enums!$A$34, [1]Enums!$A$35)&amp;" ("&amp;$J85&amp;IF($N85, " "&amp;$J$1, "")&amp;")"</f>
        <v>Bag (PolyPropylene Glycol Pellets)</v>
      </c>
      <c r="G85" s="1" t="str">
        <f>IF($N85, [1]Enums!$A$37, [1]Enums!$A$38)&amp;" ("&amp;$J85&amp;IF($N85, " "&amp;$J$1, "")&amp;")"</f>
        <v>Sack (PolyPropylene Glycol Pellets)</v>
      </c>
      <c r="H85" s="1" t="str">
        <f>IF($N85, [1]Enums!$A$40, [1]Enums!$A$41)&amp;" ("&amp;$J85&amp;IF($N85, " "&amp;$J$1, "")&amp;")"</f>
        <v>Powder Keg (PolyPropylene Glycol Pellets)</v>
      </c>
      <c r="I85" s="1" t="str">
        <f>IF($N85, [1]Enums!$A$43, [1]Enums!$A$44)&amp;" ("&amp;$J85&amp;IF($N85, " "&amp;$J$1, "")&amp;")"</f>
        <v>Chemical Silo (PolyPropylene Glycol Pellets)</v>
      </c>
      <c r="J85" s="1" t="str">
        <f>[1]Polymers!$B85</f>
        <v>PolyPropylene Glycol</v>
      </c>
      <c r="K85">
        <v>1</v>
      </c>
      <c r="L85">
        <v>10</v>
      </c>
      <c r="M85" s="2" t="str">
        <f>[1]Polymers!$C85</f>
        <v>PPG</v>
      </c>
      <c r="N85" s="2" t="b">
        <f>[1]Polymers!$D85</f>
        <v>1</v>
      </c>
    </row>
    <row r="86" spans="1:14" x14ac:dyDescent="0.2">
      <c r="A86" s="2"/>
      <c r="B86" s="3" t="s">
        <v>115</v>
      </c>
      <c r="C86" s="3" t="s">
        <v>114</v>
      </c>
      <c r="D86" s="3" t="s">
        <v>113</v>
      </c>
      <c r="E86" s="3" t="s">
        <v>112</v>
      </c>
      <c r="F86" s="1" t="str">
        <f>IF($N86, [1]Enums!$A$34, [1]Enums!$A$35)&amp;" ("&amp;$J86&amp;IF($N86, " "&amp;$J$1, "")&amp;")"</f>
        <v>Bag (PolyPropylene Oxide Pellets)</v>
      </c>
      <c r="G86" s="1" t="str">
        <f>IF($N86, [1]Enums!$A$37, [1]Enums!$A$38)&amp;" ("&amp;$J86&amp;IF($N86, " "&amp;$J$1, "")&amp;")"</f>
        <v>Sack (PolyPropylene Oxide Pellets)</v>
      </c>
      <c r="H86" s="1" t="str">
        <f>IF($N86, [1]Enums!$A$40, [1]Enums!$A$41)&amp;" ("&amp;$J86&amp;IF($N86, " "&amp;$J$1, "")&amp;")"</f>
        <v>Powder Keg (PolyPropylene Oxide Pellets)</v>
      </c>
      <c r="I86" s="1" t="str">
        <f>IF($N86, [1]Enums!$A$43, [1]Enums!$A$44)&amp;" ("&amp;$J86&amp;IF($N86, " "&amp;$J$1, "")&amp;")"</f>
        <v>Chemical Silo (PolyPropylene Oxide Pellets)</v>
      </c>
      <c r="J86" s="1" t="str">
        <f>[1]Polymers!$B86</f>
        <v>PolyPropylene Oxide</v>
      </c>
      <c r="K86">
        <v>1</v>
      </c>
      <c r="L86">
        <v>10</v>
      </c>
      <c r="M86" s="2" t="str">
        <f>[1]Polymers!$C86</f>
        <v>PPOX</v>
      </c>
      <c r="N86" s="2" t="b">
        <f>[1]Polymers!$D86</f>
        <v>1</v>
      </c>
    </row>
    <row r="87" spans="1:14" x14ac:dyDescent="0.2">
      <c r="A87" s="2" t="str">
        <f>[1]Enums!$A$2</f>
        <v>1.0.0</v>
      </c>
      <c r="B87" s="3" t="s">
        <v>111</v>
      </c>
      <c r="C87" s="3" t="s">
        <v>110</v>
      </c>
      <c r="D87" s="3" t="s">
        <v>109</v>
      </c>
      <c r="E87" s="3" t="s">
        <v>108</v>
      </c>
      <c r="F87" s="1" t="str">
        <f>IF($N87, [1]Enums!$A$34, [1]Enums!$A$35)&amp;" ("&amp;$J87&amp;IF($N87, " "&amp;$J$1, "")&amp;")"</f>
        <v>Bag (PolyStyrene Pellets)</v>
      </c>
      <c r="G87" s="1" t="str">
        <f>IF($N87, [1]Enums!$A$37, [1]Enums!$A$38)&amp;" ("&amp;$J87&amp;IF($N87, " "&amp;$J$1, "")&amp;")"</f>
        <v>Sack (PolyStyrene Pellets)</v>
      </c>
      <c r="H87" s="1" t="str">
        <f>IF($N87, [1]Enums!$A$40, [1]Enums!$A$41)&amp;" ("&amp;$J87&amp;IF($N87, " "&amp;$J$1, "")&amp;")"</f>
        <v>Powder Keg (PolyStyrene Pellets)</v>
      </c>
      <c r="I87" s="1" t="str">
        <f>IF($N87, [1]Enums!$A$43, [1]Enums!$A$44)&amp;" ("&amp;$J87&amp;IF($N87, " "&amp;$J$1, "")&amp;")"</f>
        <v>Chemical Silo (PolyStyrene Pellets)</v>
      </c>
      <c r="J87" s="1" t="str">
        <f>[1]Polymers!$B87</f>
        <v>PolyStyrene</v>
      </c>
      <c r="K87">
        <v>1</v>
      </c>
      <c r="L87">
        <v>10</v>
      </c>
      <c r="M87" s="2" t="str">
        <f>[1]Polymers!$C87</f>
        <v>PS</v>
      </c>
      <c r="N87" s="2" t="b">
        <f>[1]Polymers!$D87</f>
        <v>1</v>
      </c>
    </row>
    <row r="88" spans="1:14" x14ac:dyDescent="0.2">
      <c r="A88" s="2"/>
      <c r="B88" s="3" t="s">
        <v>107</v>
      </c>
      <c r="C88" s="3" t="s">
        <v>106</v>
      </c>
      <c r="D88" s="3" t="s">
        <v>105</v>
      </c>
      <c r="E88" s="3" t="s">
        <v>104</v>
      </c>
      <c r="F88" s="1" t="str">
        <f>IF($N88, [1]Enums!$A$34, [1]Enums!$A$35)&amp;" ("&amp;$J88&amp;IF($N88, " "&amp;$J$1, "")&amp;")"</f>
        <v>Bag (PolyTert-Butyl Acrylate Pellets)</v>
      </c>
      <c r="G88" s="1" t="str">
        <f>IF($N88, [1]Enums!$A$37, [1]Enums!$A$38)&amp;" ("&amp;$J88&amp;IF($N88, " "&amp;$J$1, "")&amp;")"</f>
        <v>Sack (PolyTert-Butyl Acrylate Pellets)</v>
      </c>
      <c r="H88" s="1" t="str">
        <f>IF($N88, [1]Enums!$A$40, [1]Enums!$A$41)&amp;" ("&amp;$J88&amp;IF($N88, " "&amp;$J$1, "")&amp;")"</f>
        <v>Powder Keg (PolyTert-Butyl Acrylate Pellets)</v>
      </c>
      <c r="I88" s="1" t="str">
        <f>IF($N88, [1]Enums!$A$43, [1]Enums!$A$44)&amp;" ("&amp;$J88&amp;IF($N88, " "&amp;$J$1, "")&amp;")"</f>
        <v>Chemical Silo (PolyTert-Butyl Acrylate Pellets)</v>
      </c>
      <c r="J88" s="1" t="str">
        <f>[1]Polymers!$B88</f>
        <v>PolyTert-Butyl Acrylate</v>
      </c>
      <c r="K88">
        <v>1</v>
      </c>
      <c r="L88">
        <v>10</v>
      </c>
      <c r="M88" s="2" t="str">
        <f>[1]Polymers!$C88</f>
        <v>PTBA</v>
      </c>
      <c r="N88" s="2" t="b">
        <f>[1]Polymers!$D88</f>
        <v>1</v>
      </c>
    </row>
    <row r="89" spans="1:14" x14ac:dyDescent="0.2">
      <c r="A89" s="2" t="str">
        <f>[1]Enums!$A$2</f>
        <v>1.0.0</v>
      </c>
      <c r="B89" s="3" t="s">
        <v>103</v>
      </c>
      <c r="C89" s="3" t="s">
        <v>102</v>
      </c>
      <c r="D89" s="3" t="s">
        <v>101</v>
      </c>
      <c r="E89" s="3" t="s">
        <v>100</v>
      </c>
      <c r="F89" s="1" t="str">
        <f>IF($N89, [1]Enums!$A$34, [1]Enums!$A$35)&amp;" ("&amp;$J89&amp;IF($N89, " "&amp;$J$1, "")&amp;")"</f>
        <v>Bag (PolyTetraFluoroEthylene Pellets)</v>
      </c>
      <c r="G89" s="1" t="str">
        <f>IF($N89, [1]Enums!$A$37, [1]Enums!$A$38)&amp;" ("&amp;$J89&amp;IF($N89, " "&amp;$J$1, "")&amp;")"</f>
        <v>Sack (PolyTetraFluoroEthylene Pellets)</v>
      </c>
      <c r="H89" s="1" t="str">
        <f>IF($N89, [1]Enums!$A$40, [1]Enums!$A$41)&amp;" ("&amp;$J89&amp;IF($N89, " "&amp;$J$1, "")&amp;")"</f>
        <v>Powder Keg (PolyTetraFluoroEthylene Pellets)</v>
      </c>
      <c r="I89" s="1" t="str">
        <f>IF($N89, [1]Enums!$A$43, [1]Enums!$A$44)&amp;" ("&amp;$J89&amp;IF($N89, " "&amp;$J$1, "")&amp;")"</f>
        <v>Chemical Silo (PolyTetraFluoroEthylene Pellets)</v>
      </c>
      <c r="J89" s="1" t="str">
        <f>[1]Polymers!$B89</f>
        <v>PolyTetraFluoroEthylene</v>
      </c>
      <c r="K89">
        <v>1</v>
      </c>
      <c r="L89">
        <v>10</v>
      </c>
      <c r="M89" s="2" t="str">
        <f>[1]Polymers!$C89</f>
        <v>PTFE</v>
      </c>
      <c r="N89" s="2" t="b">
        <f>[1]Polymers!$D89</f>
        <v>1</v>
      </c>
    </row>
    <row r="90" spans="1:14" x14ac:dyDescent="0.2">
      <c r="A90" s="2"/>
      <c r="B90" s="3" t="s">
        <v>99</v>
      </c>
      <c r="C90" s="3" t="s">
        <v>98</v>
      </c>
      <c r="D90" s="3" t="s">
        <v>97</v>
      </c>
      <c r="E90" s="3" t="s">
        <v>96</v>
      </c>
      <c r="F90" s="1" t="str">
        <f>IF($N90, [1]Enums!$A$34, [1]Enums!$A$35)&amp;" ("&amp;$J90&amp;IF($N90, " "&amp;$J$1, "")&amp;")"</f>
        <v>Bag (PolyTetramethylene Ether Glycol Pellets)</v>
      </c>
      <c r="G90" s="1" t="str">
        <f>IF($N90, [1]Enums!$A$37, [1]Enums!$A$38)&amp;" ("&amp;$J90&amp;IF($N90, " "&amp;$J$1, "")&amp;")"</f>
        <v>Sack (PolyTetramethylene Ether Glycol Pellets)</v>
      </c>
      <c r="H90" s="1" t="str">
        <f>IF($N90, [1]Enums!$A$40, [1]Enums!$A$41)&amp;" ("&amp;$J90&amp;IF($N90, " "&amp;$J$1, "")&amp;")"</f>
        <v>Powder Keg (PolyTetramethylene Ether Glycol Pellets)</v>
      </c>
      <c r="I90" s="1" t="str">
        <f>IF($N90, [1]Enums!$A$43, [1]Enums!$A$44)&amp;" ("&amp;$J90&amp;IF($N90, " "&amp;$J$1, "")&amp;")"</f>
        <v>Chemical Silo (PolyTetramethylene Ether Glycol Pellets)</v>
      </c>
      <c r="J90" s="1" t="str">
        <f>[1]Polymers!$B90</f>
        <v>PolyTetramethylene Ether Glycol</v>
      </c>
      <c r="K90">
        <v>1</v>
      </c>
      <c r="L90">
        <v>10</v>
      </c>
      <c r="M90" s="2" t="str">
        <f>[1]Polymers!$C90</f>
        <v>PTMEG</v>
      </c>
      <c r="N90" s="2" t="b">
        <f>[1]Polymers!$D90</f>
        <v>1</v>
      </c>
    </row>
    <row r="91" spans="1:14" x14ac:dyDescent="0.2">
      <c r="A91" s="2"/>
      <c r="B91" s="3" t="s">
        <v>95</v>
      </c>
      <c r="C91" s="3" t="s">
        <v>94</v>
      </c>
      <c r="D91" s="3" t="s">
        <v>93</v>
      </c>
      <c r="E91" s="3" t="s">
        <v>92</v>
      </c>
      <c r="F91" s="1" t="str">
        <f>IF($N91, [1]Enums!$A$34, [1]Enums!$A$35)&amp;" ("&amp;$J91&amp;IF($N91, " "&amp;$J$1, "")&amp;")"</f>
        <v>Bag (PolyTetramethylene Glycol Pellets)</v>
      </c>
      <c r="G91" s="1" t="str">
        <f>IF($N91, [1]Enums!$A$37, [1]Enums!$A$38)&amp;" ("&amp;$J91&amp;IF($N91, " "&amp;$J$1, "")&amp;")"</f>
        <v>Sack (PolyTetramethylene Glycol Pellets)</v>
      </c>
      <c r="H91" s="1" t="str">
        <f>IF($N91, [1]Enums!$A$40, [1]Enums!$A$41)&amp;" ("&amp;$J91&amp;IF($N91, " "&amp;$J$1, "")&amp;")"</f>
        <v>Powder Keg (PolyTetramethylene Glycol Pellets)</v>
      </c>
      <c r="I91" s="1" t="str">
        <f>IF($N91, [1]Enums!$A$43, [1]Enums!$A$44)&amp;" ("&amp;$J91&amp;IF($N91, " "&amp;$J$1, "")&amp;")"</f>
        <v>Chemical Silo (PolyTetramethylene Glycol Pellets)</v>
      </c>
      <c r="J91" s="1" t="str">
        <f>[1]Polymers!$B91</f>
        <v>PolyTetramethylene Glycol</v>
      </c>
      <c r="K91">
        <v>1</v>
      </c>
      <c r="L91">
        <v>10</v>
      </c>
      <c r="M91" s="2" t="str">
        <f>[1]Polymers!$C91</f>
        <v>PTMG</v>
      </c>
      <c r="N91" s="2" t="b">
        <f>[1]Polymers!$D91</f>
        <v>1</v>
      </c>
    </row>
    <row r="92" spans="1:14" x14ac:dyDescent="0.2">
      <c r="A92" s="2"/>
      <c r="B92" s="3" t="s">
        <v>91</v>
      </c>
      <c r="C92" s="3" t="s">
        <v>90</v>
      </c>
      <c r="D92" s="3" t="s">
        <v>89</v>
      </c>
      <c r="E92" s="3" t="s">
        <v>88</v>
      </c>
      <c r="F92" s="1" t="str">
        <f>IF($N92, [1]Enums!$A$34, [1]Enums!$A$35)&amp;" ("&amp;$J92&amp;IF($N92, " "&amp;$J$1, "")&amp;")"</f>
        <v>Bag (PolyThiazyl Pellets)</v>
      </c>
      <c r="G92" s="1" t="str">
        <f>IF($N92, [1]Enums!$A$37, [1]Enums!$A$38)&amp;" ("&amp;$J92&amp;IF($N92, " "&amp;$J$1, "")&amp;")"</f>
        <v>Sack (PolyThiazyl Pellets)</v>
      </c>
      <c r="H92" s="1" t="str">
        <f>IF($N92, [1]Enums!$A$40, [1]Enums!$A$41)&amp;" ("&amp;$J92&amp;IF($N92, " "&amp;$J$1, "")&amp;")"</f>
        <v>Powder Keg (PolyThiazyl Pellets)</v>
      </c>
      <c r="I92" s="1" t="str">
        <f>IF($N92, [1]Enums!$A$43, [1]Enums!$A$44)&amp;" ("&amp;$J92&amp;IF($N92, " "&amp;$J$1, "")&amp;")"</f>
        <v>Chemical Silo (PolyThiazyl Pellets)</v>
      </c>
      <c r="J92" s="1" t="str">
        <f>[1]Polymers!$B92</f>
        <v>PolyThiazyl</v>
      </c>
      <c r="K92">
        <v>1</v>
      </c>
      <c r="L92">
        <v>10</v>
      </c>
      <c r="M92" s="2" t="str">
        <f>[1]Polymers!$C92</f>
        <v>PTA</v>
      </c>
      <c r="N92" s="2" t="b">
        <f>[1]Polymers!$D92</f>
        <v>1</v>
      </c>
    </row>
    <row r="93" spans="1:14" x14ac:dyDescent="0.2">
      <c r="A93" s="2" t="str">
        <f>[1]Enums!$A$2</f>
        <v>1.0.0</v>
      </c>
      <c r="B93" s="3" t="s">
        <v>87</v>
      </c>
      <c r="C93" s="3" t="s">
        <v>86</v>
      </c>
      <c r="D93" s="3" t="s">
        <v>85</v>
      </c>
      <c r="E93" s="3" t="s">
        <v>84</v>
      </c>
      <c r="F93" s="1" t="str">
        <f>IF($N93, [1]Enums!$A$34, [1]Enums!$A$35)&amp;" ("&amp;$J93&amp;IF($N93, " "&amp;$J$1, "")&amp;")"</f>
        <v>Bag (PolyTrimethylene Terephthalate Pellets)</v>
      </c>
      <c r="G93" s="1" t="str">
        <f>IF($N93, [1]Enums!$A$37, [1]Enums!$A$38)&amp;" ("&amp;$J93&amp;IF($N93, " "&amp;$J$1, "")&amp;")"</f>
        <v>Sack (PolyTrimethylene Terephthalate Pellets)</v>
      </c>
      <c r="H93" s="1" t="str">
        <f>IF($N93, [1]Enums!$A$40, [1]Enums!$A$41)&amp;" ("&amp;$J93&amp;IF($N93, " "&amp;$J$1, "")&amp;")"</f>
        <v>Powder Keg (PolyTrimethylene Terephthalate Pellets)</v>
      </c>
      <c r="I93" s="1" t="str">
        <f>IF($N93, [1]Enums!$A$43, [1]Enums!$A$44)&amp;" ("&amp;$J93&amp;IF($N93, " "&amp;$J$1, "")&amp;")"</f>
        <v>Chemical Silo (PolyTrimethylene Terephthalate Pellets)</v>
      </c>
      <c r="J93" s="1" t="str">
        <f>[1]Polymers!$B93</f>
        <v>PolyTrimethylene Terephthalate</v>
      </c>
      <c r="K93">
        <v>1</v>
      </c>
      <c r="L93">
        <v>10</v>
      </c>
      <c r="M93" s="2" t="str">
        <f>[1]Polymers!$C93</f>
        <v>PTT</v>
      </c>
      <c r="N93" s="2" t="b">
        <f>[1]Polymers!$D93</f>
        <v>1</v>
      </c>
    </row>
    <row r="94" spans="1:14" x14ac:dyDescent="0.2">
      <c r="A94" s="2" t="str">
        <f>[1]Enums!$A$2</f>
        <v>1.0.0</v>
      </c>
      <c r="B94" s="3" t="s">
        <v>83</v>
      </c>
      <c r="C94" s="3" t="s">
        <v>82</v>
      </c>
      <c r="D94" s="3" t="s">
        <v>81</v>
      </c>
      <c r="E94" s="3" t="s">
        <v>80</v>
      </c>
      <c r="F94" s="1" t="str">
        <f>IF($N94, [1]Enums!$A$34, [1]Enums!$A$35)&amp;" ("&amp;$J94&amp;IF($N94, " "&amp;$J$1, "")&amp;")"</f>
        <v>Bag (PolyUrethane Pellets)</v>
      </c>
      <c r="G94" s="1" t="str">
        <f>IF($N94, [1]Enums!$A$37, [1]Enums!$A$38)&amp;" ("&amp;$J94&amp;IF($N94, " "&amp;$J$1, "")&amp;")"</f>
        <v>Sack (PolyUrethane Pellets)</v>
      </c>
      <c r="H94" s="1" t="str">
        <f>IF($N94, [1]Enums!$A$40, [1]Enums!$A$41)&amp;" ("&amp;$J94&amp;IF($N94, " "&amp;$J$1, "")&amp;")"</f>
        <v>Powder Keg (PolyUrethane Pellets)</v>
      </c>
      <c r="I94" s="1" t="str">
        <f>IF($N94, [1]Enums!$A$43, [1]Enums!$A$44)&amp;" ("&amp;$J94&amp;IF($N94, " "&amp;$J$1, "")&amp;")"</f>
        <v>Chemical Silo (PolyUrethane Pellets)</v>
      </c>
      <c r="J94" s="1" t="str">
        <f>[1]Polymers!$B94</f>
        <v>PolyUrethane</v>
      </c>
      <c r="K94">
        <v>1</v>
      </c>
      <c r="L94">
        <v>10</v>
      </c>
      <c r="M94" s="2" t="str">
        <f>[1]Polymers!$C94</f>
        <v>PU</v>
      </c>
      <c r="N94" s="2" t="b">
        <f>[1]Polymers!$D94</f>
        <v>1</v>
      </c>
    </row>
    <row r="95" spans="1:14" x14ac:dyDescent="0.2">
      <c r="A95" s="2" t="str">
        <f>[1]Enums!$A$2</f>
        <v>1.0.0</v>
      </c>
      <c r="B95" s="3" t="s">
        <v>79</v>
      </c>
      <c r="C95" s="3" t="s">
        <v>78</v>
      </c>
      <c r="D95" s="3" t="s">
        <v>77</v>
      </c>
      <c r="E95" s="3" t="s">
        <v>76</v>
      </c>
      <c r="F95" s="1" t="str">
        <f>IF($N95, [1]Enums!$A$34, [1]Enums!$A$35)&amp;" ("&amp;$J95&amp;IF($N95, " "&amp;$J$1, "")&amp;")"</f>
        <v>Bag (PolyVinyl Acetate Pellets)</v>
      </c>
      <c r="G95" s="1" t="str">
        <f>IF($N95, [1]Enums!$A$37, [1]Enums!$A$38)&amp;" ("&amp;$J95&amp;IF($N95, " "&amp;$J$1, "")&amp;")"</f>
        <v>Sack (PolyVinyl Acetate Pellets)</v>
      </c>
      <c r="H95" s="1" t="str">
        <f>IF($N95, [1]Enums!$A$40, [1]Enums!$A$41)&amp;" ("&amp;$J95&amp;IF($N95, " "&amp;$J$1, "")&amp;")"</f>
        <v>Powder Keg (PolyVinyl Acetate Pellets)</v>
      </c>
      <c r="I95" s="1" t="str">
        <f>IF($N95, [1]Enums!$A$43, [1]Enums!$A$44)&amp;" ("&amp;$J95&amp;IF($N95, " "&amp;$J$1, "")&amp;")"</f>
        <v>Chemical Silo (PolyVinyl Acetate Pellets)</v>
      </c>
      <c r="J95" s="1" t="str">
        <f>[1]Polymers!$B95</f>
        <v>PolyVinyl Acetate</v>
      </c>
      <c r="K95">
        <v>1</v>
      </c>
      <c r="L95">
        <v>10</v>
      </c>
      <c r="M95" s="2" t="str">
        <f>[1]Polymers!$C95</f>
        <v>PVAC</v>
      </c>
      <c r="N95" s="2" t="b">
        <f>[1]Polymers!$D95</f>
        <v>1</v>
      </c>
    </row>
    <row r="96" spans="1:14" x14ac:dyDescent="0.2">
      <c r="A96" s="2" t="str">
        <f>[1]Enums!$A$2</f>
        <v>1.0.0</v>
      </c>
      <c r="B96" s="3" t="s">
        <v>75</v>
      </c>
      <c r="C96" s="3" t="s">
        <v>74</v>
      </c>
      <c r="D96" s="3" t="s">
        <v>73</v>
      </c>
      <c r="E96" s="3" t="s">
        <v>72</v>
      </c>
      <c r="F96" s="1" t="str">
        <f>IF($N96, [1]Enums!$A$34, [1]Enums!$A$35)&amp;" ("&amp;$J96&amp;IF($N96, " "&amp;$J$1, "")&amp;")"</f>
        <v>Bag (PolyVinyl Alcohol Pellets)</v>
      </c>
      <c r="G96" s="1" t="str">
        <f>IF($N96, [1]Enums!$A$37, [1]Enums!$A$38)&amp;" ("&amp;$J96&amp;IF($N96, " "&amp;$J$1, "")&amp;")"</f>
        <v>Sack (PolyVinyl Alcohol Pellets)</v>
      </c>
      <c r="H96" s="1" t="str">
        <f>IF($N96, [1]Enums!$A$40, [1]Enums!$A$41)&amp;" ("&amp;$J96&amp;IF($N96, " "&amp;$J$1, "")&amp;")"</f>
        <v>Powder Keg (PolyVinyl Alcohol Pellets)</v>
      </c>
      <c r="I96" s="1" t="str">
        <f>IF($N96, [1]Enums!$A$43, [1]Enums!$A$44)&amp;" ("&amp;$J96&amp;IF($N96, " "&amp;$J$1, "")&amp;")"</f>
        <v>Chemical Silo (PolyVinyl Alcohol Pellets)</v>
      </c>
      <c r="J96" s="1" t="str">
        <f>[1]Polymers!$B96</f>
        <v>PolyVinyl Alcohol</v>
      </c>
      <c r="K96">
        <v>1</v>
      </c>
      <c r="L96">
        <v>10</v>
      </c>
      <c r="M96" s="2" t="str">
        <f>[1]Polymers!$C96</f>
        <v>PVA</v>
      </c>
      <c r="N96" s="2" t="b">
        <f>[1]Polymers!$D96</f>
        <v>1</v>
      </c>
    </row>
    <row r="97" spans="1:14" x14ac:dyDescent="0.2">
      <c r="A97" s="2"/>
      <c r="B97" s="3" t="s">
        <v>71</v>
      </c>
      <c r="C97" s="3" t="s">
        <v>70</v>
      </c>
      <c r="D97" s="3" t="s">
        <v>69</v>
      </c>
      <c r="E97" s="3" t="s">
        <v>68</v>
      </c>
      <c r="F97" s="1" t="str">
        <f>IF($N97, [1]Enums!$A$34, [1]Enums!$A$35)&amp;" ("&amp;$J97&amp;IF($N97, " "&amp;$J$1, "")&amp;")"</f>
        <v>Bag (PolyVinyl Butyral Pellets)</v>
      </c>
      <c r="G97" s="1" t="str">
        <f>IF($N97, [1]Enums!$A$37, [1]Enums!$A$38)&amp;" ("&amp;$J97&amp;IF($N97, " "&amp;$J$1, "")&amp;")"</f>
        <v>Sack (PolyVinyl Butyral Pellets)</v>
      </c>
      <c r="H97" s="1" t="str">
        <f>IF($N97, [1]Enums!$A$40, [1]Enums!$A$41)&amp;" ("&amp;$J97&amp;IF($N97, " "&amp;$J$1, "")&amp;")"</f>
        <v>Powder Keg (PolyVinyl Butyral Pellets)</v>
      </c>
      <c r="I97" s="1" t="str">
        <f>IF($N97, [1]Enums!$A$43, [1]Enums!$A$44)&amp;" ("&amp;$J97&amp;IF($N97, " "&amp;$J$1, "")&amp;")"</f>
        <v>Chemical Silo (PolyVinyl Butyral Pellets)</v>
      </c>
      <c r="J97" s="1" t="str">
        <f>[1]Polymers!$B97</f>
        <v>PolyVinyl Butyral</v>
      </c>
      <c r="K97">
        <v>1</v>
      </c>
      <c r="L97">
        <v>10</v>
      </c>
      <c r="M97" s="2" t="str">
        <f>[1]Polymers!$C97</f>
        <v>PVB</v>
      </c>
      <c r="N97" s="2" t="b">
        <f>[1]Polymers!$D97</f>
        <v>1</v>
      </c>
    </row>
    <row r="98" spans="1:14" x14ac:dyDescent="0.2">
      <c r="A98" s="2" t="str">
        <f>[1]Enums!$A$2</f>
        <v>1.0.0</v>
      </c>
      <c r="B98" s="3" t="s">
        <v>67</v>
      </c>
      <c r="C98" s="3" t="s">
        <v>66</v>
      </c>
      <c r="D98" s="3" t="s">
        <v>65</v>
      </c>
      <c r="E98" s="3" t="s">
        <v>64</v>
      </c>
      <c r="F98" s="1" t="str">
        <f>IF($N98, [1]Enums!$A$34, [1]Enums!$A$35)&amp;" ("&amp;$J98&amp;IF($N98, " "&amp;$J$1, "")&amp;")"</f>
        <v>Bag (PolyVinyl Chloride Pellets)</v>
      </c>
      <c r="G98" s="1" t="str">
        <f>IF($N98, [1]Enums!$A$37, [1]Enums!$A$38)&amp;" ("&amp;$J98&amp;IF($N98, " "&amp;$J$1, "")&amp;")"</f>
        <v>Sack (PolyVinyl Chloride Pellets)</v>
      </c>
      <c r="H98" s="1" t="str">
        <f>IF($N98, [1]Enums!$A$40, [1]Enums!$A$41)&amp;" ("&amp;$J98&amp;IF($N98, " "&amp;$J$1, "")&amp;")"</f>
        <v>Powder Keg (PolyVinyl Chloride Pellets)</v>
      </c>
      <c r="I98" s="1" t="str">
        <f>IF($N98, [1]Enums!$A$43, [1]Enums!$A$44)&amp;" ("&amp;$J98&amp;IF($N98, " "&amp;$J$1, "")&amp;")"</f>
        <v>Chemical Silo (PolyVinyl Chloride Pellets)</v>
      </c>
      <c r="J98" s="1" t="str">
        <f>[1]Polymers!$B98</f>
        <v>PolyVinyl Chloride</v>
      </c>
      <c r="K98">
        <v>1</v>
      </c>
      <c r="L98">
        <v>10</v>
      </c>
      <c r="M98" s="2" t="str">
        <f>[1]Polymers!$C98</f>
        <v>PVC</v>
      </c>
      <c r="N98" s="2" t="b">
        <f>[1]Polymers!$D98</f>
        <v>1</v>
      </c>
    </row>
    <row r="99" spans="1:14" x14ac:dyDescent="0.2">
      <c r="A99" s="2" t="str">
        <f>[1]Enums!$A$2</f>
        <v>1.0.0</v>
      </c>
      <c r="B99" s="3" t="s">
        <v>63</v>
      </c>
      <c r="C99" s="3" t="s">
        <v>62</v>
      </c>
      <c r="D99" s="3" t="s">
        <v>61</v>
      </c>
      <c r="E99" s="3" t="s">
        <v>60</v>
      </c>
      <c r="F99" s="1" t="str">
        <f>IF($N99, [1]Enums!$A$34, [1]Enums!$A$35)&amp;" ("&amp;$J99&amp;IF($N99, " "&amp;$J$1, "")&amp;")"</f>
        <v>Bag (PolyVinyl Chloride Acetate Pellets)</v>
      </c>
      <c r="G99" s="1" t="str">
        <f>IF($N99, [1]Enums!$A$37, [1]Enums!$A$38)&amp;" ("&amp;$J99&amp;IF($N99, " "&amp;$J$1, "")&amp;")"</f>
        <v>Sack (PolyVinyl Chloride Acetate Pellets)</v>
      </c>
      <c r="H99" s="1" t="str">
        <f>IF($N99, [1]Enums!$A$40, [1]Enums!$A$41)&amp;" ("&amp;$J99&amp;IF($N99, " "&amp;$J$1, "")&amp;")"</f>
        <v>Powder Keg (PolyVinyl Chloride Acetate Pellets)</v>
      </c>
      <c r="I99" s="1" t="str">
        <f>IF($N99, [1]Enums!$A$43, [1]Enums!$A$44)&amp;" ("&amp;$J99&amp;IF($N99, " "&amp;$J$1, "")&amp;")"</f>
        <v>Chemical Silo (PolyVinyl Chloride Acetate Pellets)</v>
      </c>
      <c r="J99" s="1" t="str">
        <f>[1]Polymers!$B99</f>
        <v>PolyVinyl Chloride Acetate</v>
      </c>
      <c r="K99">
        <v>1</v>
      </c>
      <c r="L99">
        <v>10</v>
      </c>
      <c r="M99" s="2" t="str">
        <f>[1]Polymers!$C99</f>
        <v>PVCA</v>
      </c>
      <c r="N99" s="2" t="b">
        <f>[1]Polymers!$D99</f>
        <v>1</v>
      </c>
    </row>
    <row r="100" spans="1:14" x14ac:dyDescent="0.2">
      <c r="A100" s="2"/>
      <c r="B100" s="3" t="s">
        <v>59</v>
      </c>
      <c r="C100" s="3" t="s">
        <v>58</v>
      </c>
      <c r="D100" s="3" t="s">
        <v>57</v>
      </c>
      <c r="E100" s="3" t="s">
        <v>56</v>
      </c>
      <c r="F100" s="1" t="str">
        <f>IF($N100, [1]Enums!$A$34, [1]Enums!$A$35)&amp;" ("&amp;$J100&amp;IF($N100, " "&amp;$J$1, "")&amp;")"</f>
        <v>Bag (PolyVinyl Fluoride Pellets)</v>
      </c>
      <c r="G100" s="1" t="str">
        <f>IF($N100, [1]Enums!$A$37, [1]Enums!$A$38)&amp;" ("&amp;$J100&amp;IF($N100, " "&amp;$J$1, "")&amp;")"</f>
        <v>Sack (PolyVinyl Fluoride Pellets)</v>
      </c>
      <c r="H100" s="1" t="str">
        <f>IF($N100, [1]Enums!$A$40, [1]Enums!$A$41)&amp;" ("&amp;$J100&amp;IF($N100, " "&amp;$J$1, "")&amp;")"</f>
        <v>Powder Keg (PolyVinyl Fluoride Pellets)</v>
      </c>
      <c r="I100" s="1" t="str">
        <f>IF($N100, [1]Enums!$A$43, [1]Enums!$A$44)&amp;" ("&amp;$J100&amp;IF($N100, " "&amp;$J$1, "")&amp;")"</f>
        <v>Chemical Silo (PolyVinyl Fluoride Pellets)</v>
      </c>
      <c r="J100" s="1" t="str">
        <f>[1]Polymers!$B100</f>
        <v>PolyVinyl Fluoride</v>
      </c>
      <c r="K100">
        <v>1</v>
      </c>
      <c r="L100">
        <v>10</v>
      </c>
      <c r="M100" s="2" t="str">
        <f>[1]Polymers!$C100</f>
        <v>PVF</v>
      </c>
      <c r="N100" s="2" t="b">
        <f>[1]Polymers!$D100</f>
        <v>1</v>
      </c>
    </row>
    <row r="101" spans="1:14" x14ac:dyDescent="0.2">
      <c r="A101" s="2"/>
      <c r="B101" s="3" t="s">
        <v>55</v>
      </c>
      <c r="C101" s="3" t="s">
        <v>54</v>
      </c>
      <c r="D101" s="3" t="s">
        <v>53</v>
      </c>
      <c r="E101" s="3" t="s">
        <v>52</v>
      </c>
      <c r="F101" s="1" t="str">
        <f>IF($N101, [1]Enums!$A$34, [1]Enums!$A$35)&amp;" ("&amp;$J101&amp;IF($N101, " "&amp;$J$1, "")&amp;")"</f>
        <v>Bag (PolyVinyl Formal Pellets)</v>
      </c>
      <c r="G101" s="1" t="str">
        <f>IF($N101, [1]Enums!$A$37, [1]Enums!$A$38)&amp;" ("&amp;$J101&amp;IF($N101, " "&amp;$J$1, "")&amp;")"</f>
        <v>Sack (PolyVinyl Formal Pellets)</v>
      </c>
      <c r="H101" s="1" t="str">
        <f>IF($N101, [1]Enums!$A$40, [1]Enums!$A$41)&amp;" ("&amp;$J101&amp;IF($N101, " "&amp;$J$1, "")&amp;")"</f>
        <v>Powder Keg (PolyVinyl Formal Pellets)</v>
      </c>
      <c r="I101" s="1" t="str">
        <f>IF($N101, [1]Enums!$A$43, [1]Enums!$A$44)&amp;" ("&amp;$J101&amp;IF($N101, " "&amp;$J$1, "")&amp;")"</f>
        <v>Chemical Silo (PolyVinyl Formal Pellets)</v>
      </c>
      <c r="J101" s="1" t="str">
        <f>[1]Polymers!$B101</f>
        <v>PolyVinyl Formal</v>
      </c>
      <c r="K101">
        <v>1</v>
      </c>
      <c r="L101">
        <v>10</v>
      </c>
      <c r="M101" s="2" t="str">
        <f>[1]Polymers!$C101</f>
        <v>PVFO</v>
      </c>
      <c r="N101" s="2" t="b">
        <f>[1]Polymers!$D101</f>
        <v>1</v>
      </c>
    </row>
    <row r="102" spans="1:14" x14ac:dyDescent="0.2">
      <c r="A102" s="2"/>
      <c r="B102" s="3" t="s">
        <v>51</v>
      </c>
      <c r="C102" s="3" t="s">
        <v>50</v>
      </c>
      <c r="D102" s="3" t="s">
        <v>49</v>
      </c>
      <c r="E102" s="3" t="s">
        <v>48</v>
      </c>
      <c r="F102" s="1" t="str">
        <f>IF($N102, [1]Enums!$A$34, [1]Enums!$A$35)&amp;" ("&amp;$J102&amp;IF($N102, " "&amp;$J$1, "")&amp;")"</f>
        <v>Bag (PolyVinyl Methyl Ether Pellets)</v>
      </c>
      <c r="G102" s="1" t="str">
        <f>IF($N102, [1]Enums!$A$37, [1]Enums!$A$38)&amp;" ("&amp;$J102&amp;IF($N102, " "&amp;$J$1, "")&amp;")"</f>
        <v>Sack (PolyVinyl Methyl Ether Pellets)</v>
      </c>
      <c r="H102" s="1" t="str">
        <f>IF($N102, [1]Enums!$A$40, [1]Enums!$A$41)&amp;" ("&amp;$J102&amp;IF($N102, " "&amp;$J$1, "")&amp;")"</f>
        <v>Powder Keg (PolyVinyl Methyl Ether Pellets)</v>
      </c>
      <c r="I102" s="1" t="str">
        <f>IF($N102, [1]Enums!$A$43, [1]Enums!$A$44)&amp;" ("&amp;$J102&amp;IF($N102, " "&amp;$J$1, "")&amp;")"</f>
        <v>Chemical Silo (PolyVinyl Methyl Ether Pellets)</v>
      </c>
      <c r="J102" s="1" t="str">
        <f>[1]Polymers!$B102</f>
        <v>PolyVinyl Methyl Ether</v>
      </c>
      <c r="K102">
        <v>1</v>
      </c>
      <c r="L102">
        <v>10</v>
      </c>
      <c r="M102" s="2" t="str">
        <f>[1]Polymers!$C102</f>
        <v>PVME</v>
      </c>
      <c r="N102" s="2" t="b">
        <f>[1]Polymers!$D102</f>
        <v>1</v>
      </c>
    </row>
    <row r="103" spans="1:14" x14ac:dyDescent="0.2">
      <c r="A103" s="2"/>
      <c r="B103" s="3" t="s">
        <v>47</v>
      </c>
      <c r="C103" s="3" t="s">
        <v>46</v>
      </c>
      <c r="D103" s="3" t="s">
        <v>45</v>
      </c>
      <c r="E103" s="3" t="s">
        <v>44</v>
      </c>
      <c r="F103" s="1" t="str">
        <f>IF($N103, [1]Enums!$A$34, [1]Enums!$A$35)&amp;" ("&amp;$J103&amp;IF($N103, " "&amp;$J$1, "")&amp;")"</f>
        <v>Bag (PolyVinylidene Dichloride Pellets)</v>
      </c>
      <c r="G103" s="1" t="str">
        <f>IF($N103, [1]Enums!$A$37, [1]Enums!$A$38)&amp;" ("&amp;$J103&amp;IF($N103, " "&amp;$J$1, "")&amp;")"</f>
        <v>Sack (PolyVinylidene Dichloride Pellets)</v>
      </c>
      <c r="H103" s="1" t="str">
        <f>IF($N103, [1]Enums!$A$40, [1]Enums!$A$41)&amp;" ("&amp;$J103&amp;IF($N103, " "&amp;$J$1, "")&amp;")"</f>
        <v>Powder Keg (PolyVinylidene Dichloride Pellets)</v>
      </c>
      <c r="I103" s="1" t="str">
        <f>IF($N103, [1]Enums!$A$43, [1]Enums!$A$44)&amp;" ("&amp;$J103&amp;IF($N103, " "&amp;$J$1, "")&amp;")"</f>
        <v>Chemical Silo (PolyVinylidene Dichloride Pellets)</v>
      </c>
      <c r="J103" s="1" t="str">
        <f>[1]Polymers!$B103</f>
        <v>PolyVinylidene Dichloride</v>
      </c>
      <c r="K103">
        <v>1</v>
      </c>
      <c r="L103">
        <v>10</v>
      </c>
      <c r="M103" s="2" t="str">
        <f>[1]Polymers!$C103</f>
        <v>PVDC</v>
      </c>
      <c r="N103" s="2" t="b">
        <f>[1]Polymers!$D103</f>
        <v>1</v>
      </c>
    </row>
    <row r="104" spans="1:14" x14ac:dyDescent="0.2">
      <c r="A104" s="2"/>
      <c r="B104" s="3" t="s">
        <v>43</v>
      </c>
      <c r="C104" s="3" t="s">
        <v>42</v>
      </c>
      <c r="D104" s="3" t="s">
        <v>41</v>
      </c>
      <c r="E104" s="3" t="s">
        <v>40</v>
      </c>
      <c r="F104" s="1" t="str">
        <f>IF($N104, [1]Enums!$A$34, [1]Enums!$A$35)&amp;" ("&amp;$J104&amp;IF($N104, " "&amp;$J$1, "")&amp;")"</f>
        <v>Bag (PolyVinylidene Fluoride Pellets)</v>
      </c>
      <c r="G104" s="1" t="str">
        <f>IF($N104, [1]Enums!$A$37, [1]Enums!$A$38)&amp;" ("&amp;$J104&amp;IF($N104, " "&amp;$J$1, "")&amp;")"</f>
        <v>Sack (PolyVinylidene Fluoride Pellets)</v>
      </c>
      <c r="H104" s="1" t="str">
        <f>IF($N104, [1]Enums!$A$40, [1]Enums!$A$41)&amp;" ("&amp;$J104&amp;IF($N104, " "&amp;$J$1, "")&amp;")"</f>
        <v>Powder Keg (PolyVinylidene Fluoride Pellets)</v>
      </c>
      <c r="I104" s="1" t="str">
        <f>IF($N104, [1]Enums!$A$43, [1]Enums!$A$44)&amp;" ("&amp;$J104&amp;IF($N104, " "&amp;$J$1, "")&amp;")"</f>
        <v>Chemical Silo (PolyVinylidene Fluoride Pellets)</v>
      </c>
      <c r="J104" s="1" t="str">
        <f>[1]Polymers!$B104</f>
        <v>PolyVinylidene Fluoride</v>
      </c>
      <c r="K104">
        <v>1</v>
      </c>
      <c r="L104">
        <v>10</v>
      </c>
      <c r="M104" s="2" t="str">
        <f>[1]Polymers!$C104</f>
        <v>PVDF</v>
      </c>
      <c r="N104" s="2" t="b">
        <f>[1]Polymers!$D104</f>
        <v>1</v>
      </c>
    </row>
    <row r="105" spans="1:14" x14ac:dyDescent="0.2">
      <c r="A105" s="2"/>
      <c r="B105" s="3" t="s">
        <v>39</v>
      </c>
      <c r="C105" s="3" t="s">
        <v>38</v>
      </c>
      <c r="D105" s="3" t="s">
        <v>37</v>
      </c>
      <c r="E105" s="3" t="s">
        <v>36</v>
      </c>
      <c r="F105" s="1" t="str">
        <f>IF($N105, [1]Enums!$A$34, [1]Enums!$A$35)&amp;" ("&amp;$J105&amp;IF($N105, " "&amp;$J$1, "")&amp;")"</f>
        <v>Bag (PolyVinylidene Fluoride-Trifluoroethylene Pellets)</v>
      </c>
      <c r="G105" s="1" t="str">
        <f>IF($N105, [1]Enums!$A$37, [1]Enums!$A$38)&amp;" ("&amp;$J105&amp;IF($N105, " "&amp;$J$1, "")&amp;")"</f>
        <v>Sack (PolyVinylidene Fluoride-Trifluoroethylene Pellets)</v>
      </c>
      <c r="H105" s="1" t="str">
        <f>IF($N105, [1]Enums!$A$40, [1]Enums!$A$41)&amp;" ("&amp;$J105&amp;IF($N105, " "&amp;$J$1, "")&amp;")"</f>
        <v>Powder Keg (PolyVinylidene Fluoride-Trifluoroethylene Pellets)</v>
      </c>
      <c r="I105" s="1" t="str">
        <f>IF($N105, [1]Enums!$A$43, [1]Enums!$A$44)&amp;" ("&amp;$J105&amp;IF($N105, " "&amp;$J$1, "")&amp;")"</f>
        <v>Chemical Silo (PolyVinylidene Fluoride-Trifluoroethylene Pellets)</v>
      </c>
      <c r="J105" s="1" t="str">
        <f>[1]Polymers!$B105</f>
        <v>PolyVinylidene Fluoride-Trifluoroethylene</v>
      </c>
      <c r="K105">
        <v>1</v>
      </c>
      <c r="L105">
        <v>10</v>
      </c>
      <c r="M105" s="2" t="str">
        <f>[1]Polymers!$C105</f>
        <v>PVDF-TRFE</v>
      </c>
      <c r="N105" s="2" t="b">
        <f>[1]Polymers!$D105</f>
        <v>1</v>
      </c>
    </row>
    <row r="106" spans="1:14" x14ac:dyDescent="0.2">
      <c r="A106" s="2" t="str">
        <f>[1]Enums!$A$12</f>
        <v>1.1.0</v>
      </c>
      <c r="B106" s="3" t="s">
        <v>35</v>
      </c>
      <c r="C106" s="3" t="s">
        <v>34</v>
      </c>
      <c r="D106" s="3" t="s">
        <v>33</v>
      </c>
      <c r="E106" s="3" t="s">
        <v>32</v>
      </c>
      <c r="F106" s="1" t="str">
        <f>IF($N106, [1]Enums!$A$34, [1]Enums!$A$35)&amp;" ("&amp;$J106&amp;IF($N106, " "&amp;$J$1, "")&amp;")"</f>
        <v>Bag (Styrene-Acrylonitrile Pellets)</v>
      </c>
      <c r="G106" s="1" t="str">
        <f>IF($N106, [1]Enums!$A$37, [1]Enums!$A$38)&amp;" ("&amp;$J106&amp;IF($N106, " "&amp;$J$1, "")&amp;")"</f>
        <v>Sack (Styrene-Acrylonitrile Pellets)</v>
      </c>
      <c r="H106" s="1" t="str">
        <f>IF($N106, [1]Enums!$A$40, [1]Enums!$A$41)&amp;" ("&amp;$J106&amp;IF($N106, " "&amp;$J$1, "")&amp;")"</f>
        <v>Powder Keg (Styrene-Acrylonitrile Pellets)</v>
      </c>
      <c r="I106" s="1" t="str">
        <f>IF($N106, [1]Enums!$A$43, [1]Enums!$A$44)&amp;" ("&amp;$J106&amp;IF($N106, " "&amp;$J$1, "")&amp;")"</f>
        <v>Chemical Silo (Styrene-Acrylonitrile Pellets)</v>
      </c>
      <c r="J106" s="1" t="str">
        <f>[1]Polymers!$B106</f>
        <v>Styrene-Acrylonitrile</v>
      </c>
      <c r="K106">
        <v>1</v>
      </c>
      <c r="L106">
        <v>10</v>
      </c>
      <c r="M106" s="2" t="str">
        <f>[1]Polymers!$C106</f>
        <v>SAN</v>
      </c>
      <c r="N106" s="2" t="b">
        <f>[1]Polymers!$D106</f>
        <v>1</v>
      </c>
    </row>
    <row r="107" spans="1:14" x14ac:dyDescent="0.2">
      <c r="A107" s="2" t="str">
        <f>[1]Enums!$A$2</f>
        <v>1.0.0</v>
      </c>
      <c r="B107" s="3" t="s">
        <v>31</v>
      </c>
      <c r="C107" s="3" t="s">
        <v>30</v>
      </c>
      <c r="D107" s="3" t="s">
        <v>29</v>
      </c>
      <c r="E107" s="3" t="s">
        <v>28</v>
      </c>
      <c r="F107" s="1" t="str">
        <f>IF($N107, [1]Enums!$A$34, [1]Enums!$A$35)&amp;" ("&amp;$J107&amp;IF($N107, " "&amp;$J$1, "")&amp;")"</f>
        <v>Bag (Styrene-Butadiene Rubber Pellets)</v>
      </c>
      <c r="G107" s="1" t="str">
        <f>IF($N107, [1]Enums!$A$37, [1]Enums!$A$38)&amp;" ("&amp;$J107&amp;IF($N107, " "&amp;$J$1, "")&amp;")"</f>
        <v>Sack (Styrene-Butadiene Rubber Pellets)</v>
      </c>
      <c r="H107" s="1" t="str">
        <f>IF($N107, [1]Enums!$A$40, [1]Enums!$A$41)&amp;" ("&amp;$J107&amp;IF($N107, " "&amp;$J$1, "")&amp;")"</f>
        <v>Powder Keg (Styrene-Butadiene Rubber Pellets)</v>
      </c>
      <c r="I107" s="1" t="str">
        <f>IF($N107, [1]Enums!$A$43, [1]Enums!$A$44)&amp;" ("&amp;$J107&amp;IF($N107, " "&amp;$J$1, "")&amp;")"</f>
        <v>Chemical Silo (Styrene-Butadiene Rubber Pellets)</v>
      </c>
      <c r="J107" s="1" t="str">
        <f>[1]Polymers!$B107</f>
        <v>Styrene-Butadiene Rubber</v>
      </c>
      <c r="K107">
        <v>1</v>
      </c>
      <c r="L107">
        <v>10</v>
      </c>
      <c r="M107" s="2" t="str">
        <f>[1]Polymers!$C107</f>
        <v>SBR</v>
      </c>
      <c r="N107" s="2" t="b">
        <f>[1]Polymers!$D107</f>
        <v>1</v>
      </c>
    </row>
    <row r="108" spans="1:14" x14ac:dyDescent="0.2">
      <c r="A108" s="2" t="str">
        <f>[1]Enums!$A$12</f>
        <v>1.1.0</v>
      </c>
      <c r="B108" s="3" t="s">
        <v>27</v>
      </c>
      <c r="C108" s="3" t="s">
        <v>26</v>
      </c>
      <c r="D108" s="3" t="s">
        <v>25</v>
      </c>
      <c r="E108" s="3" t="s">
        <v>24</v>
      </c>
      <c r="F108" s="1" t="str">
        <f>IF($N108, [1]Enums!$A$34, [1]Enums!$A$35)&amp;" ("&amp;$J108&amp;IF($N108, " "&amp;$J$1, "")&amp;")"</f>
        <v>Bag (Styrene-Butadiene-Styrene Pellets)</v>
      </c>
      <c r="G108" s="1" t="str">
        <f>IF($N108, [1]Enums!$A$37, [1]Enums!$A$38)&amp;" ("&amp;$J108&amp;IF($N108, " "&amp;$J$1, "")&amp;")"</f>
        <v>Sack (Styrene-Butadiene-Styrene Pellets)</v>
      </c>
      <c r="H108" s="1" t="str">
        <f>IF($N108, [1]Enums!$A$40, [1]Enums!$A$41)&amp;" ("&amp;$J108&amp;IF($N108, " "&amp;$J$1, "")&amp;")"</f>
        <v>Powder Keg (Styrene-Butadiene-Styrene Pellets)</v>
      </c>
      <c r="I108" s="1" t="str">
        <f>IF($N108, [1]Enums!$A$43, [1]Enums!$A$44)&amp;" ("&amp;$J108&amp;IF($N108, " "&amp;$J$1, "")&amp;")"</f>
        <v>Chemical Silo (Styrene-Butadiene-Styrene Pellets)</v>
      </c>
      <c r="J108" s="1" t="str">
        <f>[1]Polymers!$B108</f>
        <v>Styrene-Butadiene-Styrene</v>
      </c>
      <c r="K108">
        <v>1</v>
      </c>
      <c r="L108">
        <v>10</v>
      </c>
      <c r="M108" s="2" t="str">
        <f>[1]Polymers!$C108</f>
        <v>SBS</v>
      </c>
      <c r="N108" s="2" t="b">
        <f>[1]Polymers!$D108</f>
        <v>1</v>
      </c>
    </row>
    <row r="109" spans="1:14" x14ac:dyDescent="0.2">
      <c r="A109" s="2" t="str">
        <f>[1]Enums!$A$21</f>
        <v>1.3.2</v>
      </c>
      <c r="B109" s="3" t="s">
        <v>23</v>
      </c>
      <c r="C109" s="3" t="s">
        <v>22</v>
      </c>
      <c r="D109" s="3" t="s">
        <v>21</v>
      </c>
      <c r="E109" s="3" t="s">
        <v>20</v>
      </c>
      <c r="F109" s="1" t="str">
        <f>IF($N109, [1]Enums!$A$34, [1]Enums!$A$35)&amp;" ("&amp;$J109&amp;IF($N109, " "&amp;$J$1, "")&amp;")"</f>
        <v>Bag (Styrene-Isoprene-Styrene Pellets)</v>
      </c>
      <c r="G109" s="1" t="str">
        <f>IF($N109, [1]Enums!$A$37, [1]Enums!$A$38)&amp;" ("&amp;$J109&amp;IF($N109, " "&amp;$J$1, "")&amp;")"</f>
        <v>Sack (Styrene-Isoprene-Styrene Pellets)</v>
      </c>
      <c r="H109" s="1" t="str">
        <f>IF($N109, [1]Enums!$A$40, [1]Enums!$A$41)&amp;" ("&amp;$J109&amp;IF($N109, " "&amp;$J$1, "")&amp;")"</f>
        <v>Powder Keg (Styrene-Isoprene-Styrene Pellets)</v>
      </c>
      <c r="I109" s="1" t="str">
        <f>IF($N109, [1]Enums!$A$43, [1]Enums!$A$44)&amp;" ("&amp;$J109&amp;IF($N109, " "&amp;$J$1, "")&amp;")"</f>
        <v>Chemical Silo (Styrene-Isoprene-Styrene Pellets)</v>
      </c>
      <c r="J109" s="1" t="str">
        <f>[1]Polymers!$B109</f>
        <v>Styrene-Isoprene-Styrene</v>
      </c>
      <c r="K109">
        <v>1</v>
      </c>
      <c r="L109">
        <v>10</v>
      </c>
      <c r="M109" s="2" t="str">
        <f>[1]Polymers!$C109</f>
        <v>SIS</v>
      </c>
      <c r="N109" s="2" t="b">
        <f>[1]Polymers!$D109</f>
        <v>1</v>
      </c>
    </row>
    <row r="110" spans="1:14" x14ac:dyDescent="0.2">
      <c r="A110" s="2"/>
      <c r="B110" s="3" t="s">
        <v>19</v>
      </c>
      <c r="C110" s="3" t="s">
        <v>18</v>
      </c>
      <c r="D110" s="3" t="s">
        <v>17</v>
      </c>
      <c r="E110" s="3" t="s">
        <v>16</v>
      </c>
      <c r="F110" s="1" t="str">
        <f>IF($N110, [1]Enums!$A$34, [1]Enums!$A$35)&amp;" ("&amp;$J110&amp;IF($N110, " "&amp;$J$1, "")&amp;")"</f>
        <v>Bag (Styrene-Maleic Anhydride Copolymer Pellets)</v>
      </c>
      <c r="G110" s="1" t="str">
        <f>IF($N110, [1]Enums!$A$37, [1]Enums!$A$38)&amp;" ("&amp;$J110&amp;IF($N110, " "&amp;$J$1, "")&amp;")"</f>
        <v>Sack (Styrene-Maleic Anhydride Copolymer Pellets)</v>
      </c>
      <c r="H110" s="1" t="str">
        <f>IF($N110, [1]Enums!$A$40, [1]Enums!$A$41)&amp;" ("&amp;$J110&amp;IF($N110, " "&amp;$J$1, "")&amp;")"</f>
        <v>Powder Keg (Styrene-Maleic Anhydride Copolymer Pellets)</v>
      </c>
      <c r="I110" s="1" t="str">
        <f>IF($N110, [1]Enums!$A$43, [1]Enums!$A$44)&amp;" ("&amp;$J110&amp;IF($N110, " "&amp;$J$1, "")&amp;")"</f>
        <v>Chemical Silo (Styrene-Maleic Anhydride Copolymer Pellets)</v>
      </c>
      <c r="J110" s="1" t="str">
        <f>[1]Polymers!$B110</f>
        <v>Styrene-Maleic Anhydride Copolymer</v>
      </c>
      <c r="K110">
        <v>1</v>
      </c>
      <c r="L110">
        <v>10</v>
      </c>
      <c r="M110" s="2" t="str">
        <f>[1]Polymers!$C110</f>
        <v>SMAC</v>
      </c>
      <c r="N110" s="2" t="b">
        <f>[1]Polymers!$D110</f>
        <v>1</v>
      </c>
    </row>
    <row r="111" spans="1:14" x14ac:dyDescent="0.2">
      <c r="A111" s="2" t="str">
        <f>[1]Enums!$A$2</f>
        <v>1.0.0</v>
      </c>
      <c r="B111" s="3" t="s">
        <v>15</v>
      </c>
      <c r="C111" s="3" t="s">
        <v>14</v>
      </c>
      <c r="D111" s="3" t="s">
        <v>13</v>
      </c>
      <c r="E111" s="3" t="s">
        <v>12</v>
      </c>
      <c r="F111" s="1" t="str">
        <f>IF($N111, [1]Enums!$A$34, [1]Enums!$A$35)&amp;" ("&amp;$J111&amp;IF($N111, " "&amp;$J$1, "")&amp;")"</f>
        <v>Bag (Ultra-High-Molecular-Weight PolyEthylene Pellets)</v>
      </c>
      <c r="G111" s="1" t="str">
        <f>IF($N111, [1]Enums!$A$37, [1]Enums!$A$38)&amp;" ("&amp;$J111&amp;IF($N111, " "&amp;$J$1, "")&amp;")"</f>
        <v>Sack (Ultra-High-Molecular-Weight PolyEthylene Pellets)</v>
      </c>
      <c r="H111" s="1" t="str">
        <f>IF($N111, [1]Enums!$A$40, [1]Enums!$A$41)&amp;" ("&amp;$J111&amp;IF($N111, " "&amp;$J$1, "")&amp;")"</f>
        <v>Powder Keg (Ultra-High-Molecular-Weight PolyEthylene Pellets)</v>
      </c>
      <c r="I111" s="1" t="str">
        <f>IF($N111, [1]Enums!$A$43, [1]Enums!$A$44)&amp;" ("&amp;$J111&amp;IF($N111, " "&amp;$J$1, "")&amp;")"</f>
        <v>Chemical Silo (Ultra-High-Molecular-Weight PolyEthylene Pellets)</v>
      </c>
      <c r="J111" s="1" t="str">
        <f>[1]Polymers!$B111</f>
        <v>Ultra-High-Molecular-Weight PolyEthylene</v>
      </c>
      <c r="K111">
        <v>1</v>
      </c>
      <c r="L111">
        <v>10</v>
      </c>
      <c r="M111" s="2" t="str">
        <f>[1]Polymers!$C111</f>
        <v>UHMWPE</v>
      </c>
      <c r="N111" s="2" t="b">
        <f>[1]Polymers!$D111</f>
        <v>1</v>
      </c>
    </row>
    <row r="112" spans="1:14" x14ac:dyDescent="0.2">
      <c r="A112" s="2"/>
      <c r="B112" s="3" t="s">
        <v>11</v>
      </c>
      <c r="C112" s="3" t="s">
        <v>10</v>
      </c>
      <c r="D112" s="3" t="s">
        <v>9</v>
      </c>
      <c r="E112" s="3" t="s">
        <v>8</v>
      </c>
      <c r="F112" s="1" t="str">
        <f>IF($N112, [1]Enums!$A$34, [1]Enums!$A$35)&amp;" ("&amp;$J112&amp;IF($N112, " "&amp;$J$1, "")&amp;")"</f>
        <v>Bag (Urea-Formaldehyde Polymers Pellets)</v>
      </c>
      <c r="G112" s="1" t="str">
        <f>IF($N112, [1]Enums!$A$37, [1]Enums!$A$38)&amp;" ("&amp;$J112&amp;IF($N112, " "&amp;$J$1, "")&amp;")"</f>
        <v>Sack (Urea-Formaldehyde Polymers Pellets)</v>
      </c>
      <c r="H112" s="1" t="str">
        <f>IF($N112, [1]Enums!$A$40, [1]Enums!$A$41)&amp;" ("&amp;$J112&amp;IF($N112, " "&amp;$J$1, "")&amp;")"</f>
        <v>Powder Keg (Urea-Formaldehyde Polymers Pellets)</v>
      </c>
      <c r="I112" s="1" t="str">
        <f>IF($N112, [1]Enums!$A$43, [1]Enums!$A$44)&amp;" ("&amp;$J112&amp;IF($N112, " "&amp;$J$1, "")&amp;")"</f>
        <v>Chemical Silo (Urea-Formaldehyde Polymers Pellets)</v>
      </c>
      <c r="J112" s="1" t="str">
        <f>[1]Polymers!$B112</f>
        <v>Urea-Formaldehyde Polymers</v>
      </c>
      <c r="K112">
        <v>1</v>
      </c>
      <c r="L112">
        <v>10</v>
      </c>
      <c r="M112" s="2" t="str">
        <f>[1]Polymers!$C112</f>
        <v>UFP</v>
      </c>
      <c r="N112" s="2" t="b">
        <f>[1]Polymers!$D112</f>
        <v>1</v>
      </c>
    </row>
    <row r="113" spans="1:14" x14ac:dyDescent="0.2">
      <c r="A113" s="2" t="str">
        <f>[1]Enums!$A$2</f>
        <v>1.0.0</v>
      </c>
      <c r="B113" s="3" t="s">
        <v>7</v>
      </c>
      <c r="C113" s="3" t="s">
        <v>6</v>
      </c>
      <c r="D113" s="3" t="s">
        <v>5</v>
      </c>
      <c r="E113" s="3" t="s">
        <v>4</v>
      </c>
      <c r="F113" s="1" t="str">
        <f>IF($N113, [1]Enums!$A$34, [1]Enums!$A$35)&amp;" ("&amp;$J113&amp;IF($N113, " "&amp;$J$1, "")&amp;")"</f>
        <v>Bag (Very-Low-Density PolyEthylene Pellets)</v>
      </c>
      <c r="G113" s="1" t="str">
        <f>IF($N113, [1]Enums!$A$37, [1]Enums!$A$38)&amp;" ("&amp;$J113&amp;IF($N113, " "&amp;$J$1, "")&amp;")"</f>
        <v>Sack (Very-Low-Density PolyEthylene Pellets)</v>
      </c>
      <c r="H113" s="1" t="str">
        <f>IF($N113, [1]Enums!$A$40, [1]Enums!$A$41)&amp;" ("&amp;$J113&amp;IF($N113, " "&amp;$J$1, "")&amp;")"</f>
        <v>Powder Keg (Very-Low-Density PolyEthylene Pellets)</v>
      </c>
      <c r="I113" s="1" t="str">
        <f>IF($N113, [1]Enums!$A$43, [1]Enums!$A$44)&amp;" ("&amp;$J113&amp;IF($N113, " "&amp;$J$1, "")&amp;")"</f>
        <v>Chemical Silo (Very-Low-Density PolyEthylene Pellets)</v>
      </c>
      <c r="J113" s="1" t="str">
        <f>[1]Polymers!$B113</f>
        <v>Very-Low-Density PolyEthylene</v>
      </c>
      <c r="K113">
        <v>1</v>
      </c>
      <c r="L113">
        <v>10</v>
      </c>
      <c r="M113" s="2" t="str">
        <f>[1]Polymers!$C113</f>
        <v>VLDPE</v>
      </c>
      <c r="N113" s="2" t="b">
        <f>[1]Polymers!$D113</f>
        <v>1</v>
      </c>
    </row>
    <row r="114" spans="1:14" x14ac:dyDescent="0.2">
      <c r="A114" s="2" t="str">
        <f>[1]Enums!$A$2</f>
        <v>1.0.0</v>
      </c>
      <c r="B114" s="3" t="s">
        <v>3</v>
      </c>
      <c r="C114" s="3" t="s">
        <v>2</v>
      </c>
      <c r="D114" s="3" t="s">
        <v>1</v>
      </c>
      <c r="E114" s="3" t="s">
        <v>0</v>
      </c>
      <c r="F114" s="1" t="str">
        <f>IF($N114, [1]Enums!$A$34, [1]Enums!$A$35)&amp;" ("&amp;$J114&amp;IF($N114, " "&amp;$J$1, "")&amp;")"</f>
        <v>Bag (Vinyl Acetate-Acrylic Acid Pellets)</v>
      </c>
      <c r="G114" s="1" t="str">
        <f>IF($N114, [1]Enums!$A$37, [1]Enums!$A$38)&amp;" ("&amp;$J114&amp;IF($N114, " "&amp;$J$1, "")&amp;")"</f>
        <v>Sack (Vinyl Acetate-Acrylic Acid Pellets)</v>
      </c>
      <c r="H114" s="1" t="str">
        <f>IF($N114, [1]Enums!$A$40, [1]Enums!$A$41)&amp;" ("&amp;$J114&amp;IF($N114, " "&amp;$J$1, "")&amp;")"</f>
        <v>Powder Keg (Vinyl Acetate-Acrylic Acid Pellets)</v>
      </c>
      <c r="I114" s="1" t="str">
        <f>IF($N114, [1]Enums!$A$43, [1]Enums!$A$44)&amp;" ("&amp;$J114&amp;IF($N114, " "&amp;$J$1, "")&amp;")"</f>
        <v>Chemical Silo (Vinyl Acetate-Acrylic Acid Pellets)</v>
      </c>
      <c r="J114" s="1" t="str">
        <f>[1]Polymers!$B114</f>
        <v>Vinyl Acetate-Acrylic Acid</v>
      </c>
      <c r="K114">
        <v>1</v>
      </c>
      <c r="L114">
        <v>10</v>
      </c>
      <c r="M114" s="2" t="str">
        <f>[1]Polymers!$C114</f>
        <v>VA/AA</v>
      </c>
      <c r="N114" s="2" t="b">
        <f>[1]Polymers!$D114</f>
        <v>1</v>
      </c>
    </row>
    <row r="115" spans="1:14" x14ac:dyDescent="0.2">
      <c r="A115" s="2" t="str">
        <f>[1]Enums!$A$12</f>
        <v>1.1.0</v>
      </c>
      <c r="B115" s="16" t="s">
        <v>1856</v>
      </c>
      <c r="C115" s="16" t="s">
        <v>1855</v>
      </c>
      <c r="D115" s="16" t="s">
        <v>1854</v>
      </c>
      <c r="E115" s="16" t="s">
        <v>1853</v>
      </c>
      <c r="F115" s="1" t="str">
        <f>IF($N115, [1]Enums!$A$34, [1]Enums!$A$35)&amp;" ("&amp;$J115&amp;IF($N115, " "&amp;$J$1, "")&amp;")"</f>
        <v>Bag (Polycaprolactam Pellets)</v>
      </c>
      <c r="G115" s="1" t="str">
        <f>IF($N115, [1]Enums!$A$37, [1]Enums!$A$38)&amp;" ("&amp;$J115&amp;IF($N115, " "&amp;$J$1, "")&amp;")"</f>
        <v>Sack (Polycaprolactam Pellets)</v>
      </c>
      <c r="H115" s="1" t="str">
        <f>IF($N115, [1]Enums!$A$40, [1]Enums!$A$41)&amp;" ("&amp;$J115&amp;IF($N115, " "&amp;$J$1, "")&amp;")"</f>
        <v>Powder Keg (Polycaprolactam Pellets)</v>
      </c>
      <c r="I115" s="1" t="str">
        <f>IF($N115, [1]Enums!$A$43, [1]Enums!$A$44)&amp;" ("&amp;$J115&amp;IF($N115, " "&amp;$J$1, "")&amp;")"</f>
        <v>Chemical Silo (Polycaprolactam Pellets)</v>
      </c>
      <c r="J115" s="1" t="str">
        <f>[1]Polymers!$B115</f>
        <v>Polycaprolactam</v>
      </c>
      <c r="K115">
        <v>1</v>
      </c>
      <c r="L115">
        <v>10</v>
      </c>
      <c r="M115" s="2" t="str">
        <f>[1]Polymers!$C115</f>
        <v>Nylon 6</v>
      </c>
      <c r="N115" s="2" t="b">
        <f>[1]Polymers!$D115</f>
        <v>1</v>
      </c>
    </row>
    <row r="116" spans="1:14" x14ac:dyDescent="0.2">
      <c r="A116" s="2" t="str">
        <f>[1]Enums!$A$14</f>
        <v>1.1.2</v>
      </c>
      <c r="B116" s="3" t="s">
        <v>2409</v>
      </c>
      <c r="C116" s="3" t="s">
        <v>2410</v>
      </c>
      <c r="D116" s="3" t="s">
        <v>2411</v>
      </c>
      <c r="E116" s="3" t="s">
        <v>2412</v>
      </c>
      <c r="F116" s="1" t="str">
        <f>IF($N116, [1]Enums!$A$34, [1]Enums!$A$35)&amp;" ("&amp;$J116&amp;IF($N116, " "&amp;$J$1, "")&amp;")"</f>
        <v>Vial (Epoxy-Carbon Fiber Resin)</v>
      </c>
      <c r="G116" s="1" t="str">
        <f>IF($N116, [1]Enums!$A$37, [1]Enums!$A$38)&amp;" ("&amp;$J116&amp;IF($N116, " "&amp;$J$1, "")&amp;")"</f>
        <v>Beaker (Epoxy-Carbon Fiber Resin)</v>
      </c>
      <c r="H116" s="1" t="str">
        <f>IF($N116, [1]Enums!$A$40, [1]Enums!$A$41)&amp;" ("&amp;$J116&amp;IF($N116, " "&amp;$J$1, "")&amp;")"</f>
        <v>Drum (Epoxy-Carbon Fiber Resin)</v>
      </c>
      <c r="I116" s="1" t="str">
        <f>IF($N116, [1]Enums!$A$43, [1]Enums!$A$44)&amp;" ("&amp;$J116&amp;IF($N116, " "&amp;$J$1, "")&amp;")"</f>
        <v>Chemical Vat (Epoxy-Carbon Fiber Resin)</v>
      </c>
      <c r="J116" s="1" t="str">
        <f>[1]Polymers!$B116</f>
        <v>Epoxy-Carbon Fiber Resin</v>
      </c>
      <c r="K116">
        <v>1</v>
      </c>
      <c r="L116">
        <v>10</v>
      </c>
      <c r="M116" s="2" t="str">
        <f>[1]Polymers!$C116</f>
        <v>Carbon Fiber Resin (E)</v>
      </c>
      <c r="N116" s="2" t="b">
        <f>[1]Polymers!$D116</f>
        <v>0</v>
      </c>
    </row>
    <row r="117" spans="1:14" x14ac:dyDescent="0.2">
      <c r="A117" s="2" t="str">
        <f>[1]Enums!$A$14</f>
        <v>1.1.2</v>
      </c>
      <c r="B117" s="3" t="s">
        <v>2413</v>
      </c>
      <c r="C117" s="3" t="s">
        <v>2414</v>
      </c>
      <c r="D117" s="3" t="s">
        <v>2415</v>
      </c>
      <c r="E117" s="3" t="s">
        <v>2416</v>
      </c>
      <c r="F117" s="1" t="str">
        <f>IF($N117, [1]Enums!$A$34, [1]Enums!$A$35)&amp;" ("&amp;$J117&amp;IF($N117, " "&amp;$J$1, "")&amp;")"</f>
        <v>Vial (Phenolic-Carbon Fiber Resin)</v>
      </c>
      <c r="G117" s="1" t="str">
        <f>IF($N117, [1]Enums!$A$37, [1]Enums!$A$38)&amp;" ("&amp;$J117&amp;IF($N117, " "&amp;$J$1, "")&amp;")"</f>
        <v>Beaker (Phenolic-Carbon Fiber Resin)</v>
      </c>
      <c r="H117" s="1" t="str">
        <f>IF($N117, [1]Enums!$A$40, [1]Enums!$A$41)&amp;" ("&amp;$J117&amp;IF($N117, " "&amp;$J$1, "")&amp;")"</f>
        <v>Drum (Phenolic-Carbon Fiber Resin)</v>
      </c>
      <c r="I117" s="1" t="str">
        <f>IF($N117, [1]Enums!$A$43, [1]Enums!$A$44)&amp;" ("&amp;$J117&amp;IF($N117, " "&amp;$J$1, "")&amp;")"</f>
        <v>Chemical Vat (Phenolic-Carbon Fiber Resin)</v>
      </c>
      <c r="J117" s="1" t="str">
        <f>[1]Polymers!$B117</f>
        <v>Phenolic-Carbon Fiber Resin</v>
      </c>
      <c r="K117">
        <v>1</v>
      </c>
      <c r="L117">
        <v>10</v>
      </c>
      <c r="M117" s="2" t="str">
        <f>[1]Polymers!$C117</f>
        <v>Carbon Fiber Resin (P)</v>
      </c>
      <c r="N117" s="2" t="b">
        <f>[1]Polymers!$D117</f>
        <v>0</v>
      </c>
    </row>
    <row r="118" spans="1:14" x14ac:dyDescent="0.2">
      <c r="A118" s="2" t="str">
        <f>[1]Enums!$A$21</f>
        <v>1.3.2</v>
      </c>
      <c r="B118" s="3" t="s">
        <v>2417</v>
      </c>
      <c r="C118" s="3" t="s">
        <v>2418</v>
      </c>
      <c r="D118" s="3" t="s">
        <v>2419</v>
      </c>
      <c r="E118" s="3" t="s">
        <v>2420</v>
      </c>
      <c r="F118" s="1" t="str">
        <f>IF($N118, [1]Enums!$A$34, [1]Enums!$A$35)&amp;" ("&amp;$J118&amp;IF($N118, " "&amp;$J$1, "")&amp;")"</f>
        <v>Vial (Negative Photoresist)</v>
      </c>
      <c r="G118" s="1" t="str">
        <f>IF($N118, [1]Enums!$A$37, [1]Enums!$A$38)&amp;" ("&amp;$J118&amp;IF($N118, " "&amp;$J$1, "")&amp;")"</f>
        <v>Beaker (Negative Photoresist)</v>
      </c>
      <c r="H118" s="1" t="str">
        <f>IF($N118, [1]Enums!$A$40, [1]Enums!$A$41)&amp;" ("&amp;$J118&amp;IF($N118, " "&amp;$J$1, "")&amp;")"</f>
        <v>Drum (Negative Photoresist)</v>
      </c>
      <c r="I118" s="1" t="str">
        <f>IF($N118, [1]Enums!$A$43, [1]Enums!$A$44)&amp;" ("&amp;$J118&amp;IF($N118, " "&amp;$J$1, "")&amp;")"</f>
        <v>Chemical Vat (Negative Photoresist)</v>
      </c>
      <c r="J118" s="1" t="str">
        <f>[1]Polymers!$B118</f>
        <v>Negative Photoresist</v>
      </c>
      <c r="K118">
        <v>1</v>
      </c>
      <c r="L118">
        <v>10</v>
      </c>
      <c r="M118" s="2" t="str">
        <f>[1]Polymers!$C118</f>
        <v>n-PR</v>
      </c>
      <c r="N118" s="2" t="b">
        <f>[1]Polymers!$D118</f>
        <v>0</v>
      </c>
    </row>
    <row r="119" spans="1:14" x14ac:dyDescent="0.2">
      <c r="A119" s="2" t="str">
        <f>[1]Enums!$A$21</f>
        <v>1.3.2</v>
      </c>
      <c r="B119" s="3" t="s">
        <v>2421</v>
      </c>
      <c r="C119" s="3" t="s">
        <v>2422</v>
      </c>
      <c r="D119" s="3" t="s">
        <v>2423</v>
      </c>
      <c r="E119" s="3" t="s">
        <v>2424</v>
      </c>
      <c r="F119" s="1" t="str">
        <f>IF($N119, [1]Enums!$A$34, [1]Enums!$A$35)&amp;" ("&amp;$J119&amp;IF($N119, " "&amp;$J$1, "")&amp;")"</f>
        <v>Vial (Positive Photoresist)</v>
      </c>
      <c r="G119" s="1" t="str">
        <f>IF($N119, [1]Enums!$A$37, [1]Enums!$A$38)&amp;" ("&amp;$J119&amp;IF($N119, " "&amp;$J$1, "")&amp;")"</f>
        <v>Beaker (Positive Photoresist)</v>
      </c>
      <c r="H119" s="1" t="str">
        <f>IF($N119, [1]Enums!$A$40, [1]Enums!$A$41)&amp;" ("&amp;$J119&amp;IF($N119, " "&amp;$J$1, "")&amp;")"</f>
        <v>Drum (Positive Photoresist)</v>
      </c>
      <c r="I119" s="1" t="str">
        <f>IF($N119, [1]Enums!$A$43, [1]Enums!$A$44)&amp;" ("&amp;$J119&amp;IF($N119, " "&amp;$J$1, "")&amp;")"</f>
        <v>Chemical Vat (Positive Photoresist)</v>
      </c>
      <c r="J119" s="1" t="str">
        <f>[1]Polymers!$B119</f>
        <v>Positive Photoresist</v>
      </c>
      <c r="K119">
        <v>1</v>
      </c>
      <c r="L119">
        <v>10</v>
      </c>
      <c r="M119" s="2" t="str">
        <f>[1]Polymers!$C119</f>
        <v>p-PR</v>
      </c>
      <c r="N119" s="2" t="b">
        <f>[1]Polymers!$D119</f>
        <v>0</v>
      </c>
    </row>
    <row r="120" spans="1:14" x14ac:dyDescent="0.2">
      <c r="A120" s="2"/>
      <c r="B120" s="3" t="s">
        <v>2425</v>
      </c>
      <c r="C120" s="3" t="s">
        <v>2426</v>
      </c>
      <c r="D120" s="3" t="s">
        <v>2427</v>
      </c>
      <c r="E120" s="3" t="s">
        <v>2428</v>
      </c>
    </row>
    <row r="121" spans="1:14" x14ac:dyDescent="0.2">
      <c r="A121" s="2"/>
      <c r="B121" s="3" t="s">
        <v>2429</v>
      </c>
      <c r="C121" s="3" t="s">
        <v>2430</v>
      </c>
      <c r="D121" s="3" t="s">
        <v>2431</v>
      </c>
      <c r="E121" s="3" t="s">
        <v>2432</v>
      </c>
    </row>
    <row r="122" spans="1:14" x14ac:dyDescent="0.2">
      <c r="A122" s="2"/>
      <c r="B122" s="3" t="s">
        <v>2433</v>
      </c>
      <c r="C122" s="3" t="s">
        <v>2434</v>
      </c>
      <c r="D122" s="3" t="s">
        <v>2435</v>
      </c>
      <c r="E122" s="3" t="s">
        <v>2436</v>
      </c>
    </row>
    <row r="123" spans="1:14" x14ac:dyDescent="0.2">
      <c r="A123" s="2"/>
      <c r="B123" s="3" t="s">
        <v>2437</v>
      </c>
      <c r="C123" s="3" t="s">
        <v>2438</v>
      </c>
      <c r="D123" s="3" t="s">
        <v>2439</v>
      </c>
      <c r="E123" s="3" t="s">
        <v>2440</v>
      </c>
    </row>
    <row r="124" spans="1:14" x14ac:dyDescent="0.2">
      <c r="A124" s="2"/>
      <c r="B124" s="3" t="s">
        <v>2441</v>
      </c>
      <c r="C124" s="3" t="s">
        <v>2442</v>
      </c>
      <c r="D124" s="3" t="s">
        <v>2443</v>
      </c>
      <c r="E124" s="3" t="s">
        <v>2444</v>
      </c>
    </row>
    <row r="125" spans="1:14" x14ac:dyDescent="0.2">
      <c r="A125" s="2"/>
      <c r="B125" s="3" t="s">
        <v>2445</v>
      </c>
      <c r="C125" s="3" t="s">
        <v>2446</v>
      </c>
      <c r="D125" s="3" t="s">
        <v>2447</v>
      </c>
      <c r="E125" s="3" t="s">
        <v>2448</v>
      </c>
    </row>
    <row r="126" spans="1:14" x14ac:dyDescent="0.2">
      <c r="A126" s="2"/>
      <c r="B126" s="3" t="s">
        <v>2449</v>
      </c>
      <c r="C126" s="3" t="s">
        <v>2450</v>
      </c>
      <c r="D126" s="3" t="s">
        <v>2451</v>
      </c>
      <c r="E126" s="3" t="s">
        <v>2452</v>
      </c>
    </row>
    <row r="127" spans="1:14" x14ac:dyDescent="0.2">
      <c r="A127" s="2"/>
      <c r="B127" s="3" t="s">
        <v>2453</v>
      </c>
      <c r="C127" s="3" t="s">
        <v>2454</v>
      </c>
      <c r="D127" s="3" t="s">
        <v>2455</v>
      </c>
      <c r="E127" s="3" t="s">
        <v>2456</v>
      </c>
    </row>
    <row r="128" spans="1:14" x14ac:dyDescent="0.2">
      <c r="A128" s="2"/>
      <c r="B128" s="3" t="s">
        <v>2457</v>
      </c>
      <c r="C128" s="3" t="s">
        <v>2458</v>
      </c>
      <c r="D128" s="3" t="s">
        <v>2459</v>
      </c>
      <c r="E128" s="3" t="s">
        <v>2460</v>
      </c>
    </row>
    <row r="129" spans="1:5" x14ac:dyDescent="0.2">
      <c r="A129" s="2"/>
      <c r="B129" s="3" t="s">
        <v>2461</v>
      </c>
      <c r="C129" s="3" t="s">
        <v>2462</v>
      </c>
      <c r="D129" s="3" t="s">
        <v>2463</v>
      </c>
      <c r="E129" s="3" t="s">
        <v>2464</v>
      </c>
    </row>
    <row r="130" spans="1:5" x14ac:dyDescent="0.2">
      <c r="A130" s="2"/>
      <c r="B130" s="3" t="s">
        <v>2465</v>
      </c>
      <c r="C130" s="3" t="s">
        <v>2466</v>
      </c>
      <c r="D130" s="3" t="s">
        <v>2467</v>
      </c>
      <c r="E130" s="3" t="s">
        <v>2468</v>
      </c>
    </row>
    <row r="131" spans="1:5" x14ac:dyDescent="0.2">
      <c r="A131" s="2"/>
      <c r="B131" s="3" t="s">
        <v>2469</v>
      </c>
      <c r="C131" s="3" t="s">
        <v>2470</v>
      </c>
      <c r="D131" s="3" t="s">
        <v>2471</v>
      </c>
      <c r="E131" s="3" t="s">
        <v>2472</v>
      </c>
    </row>
    <row r="132" spans="1:5" x14ac:dyDescent="0.2">
      <c r="A132" s="2"/>
      <c r="B132" s="3" t="s">
        <v>2473</v>
      </c>
      <c r="C132" s="3" t="s">
        <v>2474</v>
      </c>
      <c r="D132" s="3" t="s">
        <v>2475</v>
      </c>
      <c r="E132" s="3" t="s">
        <v>2476</v>
      </c>
    </row>
    <row r="133" spans="1:5" x14ac:dyDescent="0.2">
      <c r="A133" s="2"/>
      <c r="B133" s="3" t="s">
        <v>2477</v>
      </c>
      <c r="C133" s="3" t="s">
        <v>2478</v>
      </c>
      <c r="D133" s="3" t="s">
        <v>2479</v>
      </c>
      <c r="E133" s="3" t="s">
        <v>2480</v>
      </c>
    </row>
    <row r="134" spans="1:5" x14ac:dyDescent="0.2">
      <c r="A134" s="2"/>
      <c r="B134" s="3" t="s">
        <v>2481</v>
      </c>
      <c r="C134" s="3" t="s">
        <v>2482</v>
      </c>
      <c r="D134" s="3" t="s">
        <v>2483</v>
      </c>
      <c r="E134" s="3" t="s">
        <v>2484</v>
      </c>
    </row>
    <row r="135" spans="1:5" x14ac:dyDescent="0.2">
      <c r="A135" s="2"/>
      <c r="B135" s="3" t="s">
        <v>2485</v>
      </c>
      <c r="C135" s="3" t="s">
        <v>2486</v>
      </c>
      <c r="D135" s="3" t="s">
        <v>2487</v>
      </c>
      <c r="E135" s="3" t="s">
        <v>2488</v>
      </c>
    </row>
    <row r="136" spans="1:5" x14ac:dyDescent="0.2">
      <c r="A136" s="2"/>
      <c r="B136" s="3" t="s">
        <v>2489</v>
      </c>
      <c r="C136">
        <v>142</v>
      </c>
      <c r="D136" s="3" t="s">
        <v>2490</v>
      </c>
      <c r="E136" s="3" t="s">
        <v>2491</v>
      </c>
    </row>
    <row r="137" spans="1:5" x14ac:dyDescent="0.2">
      <c r="A137" s="2"/>
      <c r="B137" s="3"/>
      <c r="C137" s="3"/>
      <c r="D137" s="3"/>
      <c r="E137" s="3"/>
    </row>
    <row r="138" spans="1:5" x14ac:dyDescent="0.2">
      <c r="A138" s="2"/>
      <c r="B138" s="3"/>
      <c r="D138" s="3"/>
      <c r="E138" s="3"/>
    </row>
    <row r="139" spans="1:5" x14ac:dyDescent="0.2">
      <c r="A139" s="2"/>
    </row>
    <row r="140" spans="1:5" x14ac:dyDescent="0.2">
      <c r="A140" s="2"/>
    </row>
    <row r="141" spans="1:5" x14ac:dyDescent="0.2">
      <c r="A141" s="2"/>
    </row>
    <row r="142" spans="1:5" x14ac:dyDescent="0.2">
      <c r="A142" s="2"/>
    </row>
    <row r="143" spans="1:5" x14ac:dyDescent="0.2">
      <c r="A143" s="2"/>
    </row>
    <row r="144" spans="1:5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S65"/>
  <sheetViews>
    <sheetView topLeftCell="A21" workbookViewId="0">
      <selection activeCell="H52" sqref="H52"/>
    </sheetView>
  </sheetViews>
  <sheetFormatPr defaultRowHeight="12.75" x14ac:dyDescent="0.2"/>
  <cols>
    <col min="2" max="2" width="5.28515625" customWidth="1"/>
    <col min="3" max="3" width="34.28515625" customWidth="1"/>
    <col min="4" max="4" width="8.42578125" customWidth="1"/>
    <col min="5" max="5" width="15" customWidth="1"/>
    <col min="6" max="6" width="19.85546875" bestFit="1" customWidth="1"/>
    <col min="8" max="8" width="26" customWidth="1"/>
    <col min="9" max="9" width="31.140625" customWidth="1"/>
    <col min="10" max="10" width="34" customWidth="1"/>
    <col min="11" max="11" width="15.42578125" bestFit="1" customWidth="1"/>
    <col min="12" max="12" width="18" bestFit="1" customWidth="1"/>
  </cols>
  <sheetData>
    <row r="1" spans="1:19" ht="15" x14ac:dyDescent="0.25">
      <c r="A1" s="7" t="str">
        <f>[1]Enums!$A$1</f>
        <v>Version</v>
      </c>
      <c r="B1" s="9" t="s">
        <v>2651</v>
      </c>
      <c r="C1" s="7" t="str">
        <f xml:space="preserve"> [1]Enums!$B$96</f>
        <v>Mask</v>
      </c>
      <c r="D1" s="7" t="str">
        <f xml:space="preserve"> [1]Enums!$B$83</f>
        <v>Mold Type</v>
      </c>
      <c r="E1" s="19" t="str">
        <f>Electronics!$E$1</f>
        <v>Electronics</v>
      </c>
      <c r="F1" s="7" t="s">
        <v>2519</v>
      </c>
      <c r="H1" s="7"/>
      <c r="I1" s="7"/>
      <c r="J1" s="7"/>
      <c r="K1" s="7"/>
      <c r="L1" s="29"/>
      <c r="M1" s="29"/>
      <c r="N1" s="29"/>
      <c r="O1" s="29"/>
      <c r="P1" s="29"/>
      <c r="Q1" s="29"/>
      <c r="R1" s="29"/>
      <c r="S1" s="29"/>
    </row>
    <row r="2" spans="1:19" ht="15" x14ac:dyDescent="0.25">
      <c r="A2" s="2" t="str">
        <f>[1]Enums!$A$21</f>
        <v>1.3.2</v>
      </c>
      <c r="B2" s="3" t="s">
        <v>2521</v>
      </c>
      <c r="C2" s="10" t="str">
        <f>D2&amp;" ("&amp;E2&amp;")"&amp;"("&amp;F2&amp;")"</f>
        <v>Mask (Solar Cell)(PR Backplane)</v>
      </c>
      <c r="D2" s="10" t="str">
        <f xml:space="preserve"> [1]Enums!$B$96</f>
        <v>Mask</v>
      </c>
      <c r="E2" s="15" t="str">
        <f xml:space="preserve"> Electronics!$E$2</f>
        <v>Solar Cell</v>
      </c>
      <c r="F2" s="2" t="s">
        <v>2690</v>
      </c>
    </row>
    <row r="3" spans="1:19" ht="15" x14ac:dyDescent="0.25">
      <c r="A3" s="2" t="str">
        <f>[1]Enums!$A$21</f>
        <v>1.3.2</v>
      </c>
      <c r="B3" s="3" t="s">
        <v>2522</v>
      </c>
      <c r="C3" s="10" t="str">
        <f t="shared" ref="C3:C55" si="0">D3&amp;" ("&amp;E3&amp;")"&amp;"("&amp;F3&amp;")"</f>
        <v>Mask (Solar Cell)(PR Semiconductor)</v>
      </c>
      <c r="D3" s="10" t="str">
        <f xml:space="preserve"> [1]Enums!$B$96</f>
        <v>Mask</v>
      </c>
      <c r="E3" s="15" t="str">
        <f xml:space="preserve"> Electronics!$E$2</f>
        <v>Solar Cell</v>
      </c>
      <c r="F3" s="2" t="s">
        <v>2691</v>
      </c>
    </row>
    <row r="4" spans="1:19" ht="15" x14ac:dyDescent="0.25">
      <c r="A4" s="2" t="str">
        <f>[1]Enums!$A$21</f>
        <v>1.3.2</v>
      </c>
      <c r="B4" s="3" t="s">
        <v>2523</v>
      </c>
      <c r="C4" s="10" t="str">
        <f t="shared" si="0"/>
        <v>Mask (Solar Cell)(PR Dielectric)</v>
      </c>
      <c r="D4" s="10" t="str">
        <f xml:space="preserve"> [1]Enums!$B$96</f>
        <v>Mask</v>
      </c>
      <c r="E4" s="15" t="str">
        <f xml:space="preserve"> Electronics!$E$2</f>
        <v>Solar Cell</v>
      </c>
      <c r="F4" s="2" t="s">
        <v>2692</v>
      </c>
    </row>
    <row r="5" spans="1:19" ht="15" x14ac:dyDescent="0.25">
      <c r="A5" s="2" t="str">
        <f>[1]Enums!$A$21</f>
        <v>1.3.2</v>
      </c>
      <c r="B5" s="3" t="s">
        <v>2524</v>
      </c>
      <c r="C5" s="10" t="str">
        <f t="shared" si="0"/>
        <v>Mask (Solar Cell)(PR Traces)</v>
      </c>
      <c r="D5" s="10" t="str">
        <f xml:space="preserve"> [1]Enums!$B$96</f>
        <v>Mask</v>
      </c>
      <c r="E5" s="15" t="str">
        <f xml:space="preserve"> Electronics!$E$2</f>
        <v>Solar Cell</v>
      </c>
      <c r="F5" s="2" t="s">
        <v>2693</v>
      </c>
    </row>
    <row r="6" spans="1:19" ht="15" x14ac:dyDescent="0.25">
      <c r="A6" s="2" t="str">
        <f>[1]Enums!$A$21</f>
        <v>1.3.2</v>
      </c>
      <c r="B6" s="3" t="s">
        <v>2525</v>
      </c>
      <c r="C6" s="10" t="str">
        <f t="shared" si="0"/>
        <v>Mask (Solar Cell)(PR Encapsulation)</v>
      </c>
      <c r="D6" s="10" t="str">
        <f xml:space="preserve"> [1]Enums!$B$96</f>
        <v>Mask</v>
      </c>
      <c r="E6" s="15" t="str">
        <f xml:space="preserve"> Electronics!$E$2</f>
        <v>Solar Cell</v>
      </c>
      <c r="F6" s="2" t="s">
        <v>2694</v>
      </c>
    </row>
    <row r="7" spans="1:19" ht="15" x14ac:dyDescent="0.25">
      <c r="A7" s="2" t="str">
        <f>[1]Enums!$A$21</f>
        <v>1.3.2</v>
      </c>
      <c r="B7" s="3" t="s">
        <v>2526</v>
      </c>
      <c r="C7" s="10" t="str">
        <f t="shared" si="0"/>
        <v>Mask (Processor)(PR Backplane)</v>
      </c>
      <c r="D7" s="10" t="str">
        <f xml:space="preserve"> [1]Enums!$B$96</f>
        <v>Mask</v>
      </c>
      <c r="E7" s="15" t="str">
        <f xml:space="preserve"> Electronics!$E$3</f>
        <v>Processor</v>
      </c>
      <c r="F7" s="2" t="s">
        <v>2690</v>
      </c>
    </row>
    <row r="8" spans="1:19" ht="15" x14ac:dyDescent="0.25">
      <c r="A8" s="2" t="str">
        <f>[1]Enums!$A$21</f>
        <v>1.3.2</v>
      </c>
      <c r="B8" s="3" t="s">
        <v>2527</v>
      </c>
      <c r="C8" s="10" t="str">
        <f t="shared" si="0"/>
        <v>Mask (Processor)(PR n-Type Semiconductor)</v>
      </c>
      <c r="D8" s="10" t="str">
        <f xml:space="preserve"> [1]Enums!$B$96</f>
        <v>Mask</v>
      </c>
      <c r="E8" s="15" t="str">
        <f xml:space="preserve"> Electronics!$E$3</f>
        <v>Processor</v>
      </c>
      <c r="F8" s="2" t="s">
        <v>2695</v>
      </c>
    </row>
    <row r="9" spans="1:19" ht="15" x14ac:dyDescent="0.25">
      <c r="A9" s="2" t="str">
        <f>[1]Enums!$A$21</f>
        <v>1.3.2</v>
      </c>
      <c r="B9" s="3" t="s">
        <v>2528</v>
      </c>
      <c r="C9" s="10" t="str">
        <f t="shared" si="0"/>
        <v>Mask (Processor)(PR p-Type Semiconductor)</v>
      </c>
      <c r="D9" s="10" t="str">
        <f xml:space="preserve"> [1]Enums!$B$96</f>
        <v>Mask</v>
      </c>
      <c r="E9" s="15" t="str">
        <f xml:space="preserve"> Electronics!$E$3</f>
        <v>Processor</v>
      </c>
      <c r="F9" s="2" t="s">
        <v>2696</v>
      </c>
    </row>
    <row r="10" spans="1:19" ht="15" x14ac:dyDescent="0.25">
      <c r="A10" s="2" t="str">
        <f>[1]Enums!$A$21</f>
        <v>1.3.2</v>
      </c>
      <c r="B10" s="3" t="s">
        <v>2529</v>
      </c>
      <c r="C10" s="10" t="str">
        <f t="shared" si="0"/>
        <v>Mask (Processor)(PR Dielectric)</v>
      </c>
      <c r="D10" s="10" t="str">
        <f xml:space="preserve"> [1]Enums!$B$96</f>
        <v>Mask</v>
      </c>
      <c r="E10" s="15" t="str">
        <f xml:space="preserve"> Electronics!$E$3</f>
        <v>Processor</v>
      </c>
      <c r="F10" s="2" t="s">
        <v>2692</v>
      </c>
    </row>
    <row r="11" spans="1:19" ht="15" x14ac:dyDescent="0.25">
      <c r="A11" s="2" t="str">
        <f>[1]Enums!$A$21</f>
        <v>1.3.2</v>
      </c>
      <c r="B11" s="3" t="s">
        <v>2530</v>
      </c>
      <c r="C11" s="10" t="str">
        <f t="shared" si="0"/>
        <v>Mask (Processor)(PR Inner Traces)</v>
      </c>
      <c r="D11" s="10" t="str">
        <f xml:space="preserve"> [1]Enums!$B$96</f>
        <v>Mask</v>
      </c>
      <c r="E11" s="15" t="str">
        <f xml:space="preserve"> Electronics!$E$3</f>
        <v>Processor</v>
      </c>
      <c r="F11" s="2" t="s">
        <v>2697</v>
      </c>
    </row>
    <row r="12" spans="1:19" ht="15" x14ac:dyDescent="0.25">
      <c r="A12" s="2" t="str">
        <f>[1]Enums!$A$21</f>
        <v>1.3.2</v>
      </c>
      <c r="B12" s="3" t="s">
        <v>2531</v>
      </c>
      <c r="C12" s="10" t="str">
        <f t="shared" si="0"/>
        <v>Mask (Processor)(PR Through Vias)</v>
      </c>
      <c r="D12" s="10" t="str">
        <f xml:space="preserve"> [1]Enums!$B$96</f>
        <v>Mask</v>
      </c>
      <c r="E12" s="15" t="str">
        <f xml:space="preserve"> Electronics!$E$3</f>
        <v>Processor</v>
      </c>
      <c r="F12" s="2" t="s">
        <v>2698</v>
      </c>
    </row>
    <row r="13" spans="1:19" ht="15" x14ac:dyDescent="0.25">
      <c r="A13" s="2" t="str">
        <f>[1]Enums!$A$21</f>
        <v>1.3.2</v>
      </c>
      <c r="B13" s="3" t="s">
        <v>2532</v>
      </c>
      <c r="C13" s="10" t="str">
        <f t="shared" si="0"/>
        <v>Mask (Processor)(PR Outer Traces)</v>
      </c>
      <c r="D13" s="10" t="str">
        <f xml:space="preserve"> [1]Enums!$B$96</f>
        <v>Mask</v>
      </c>
      <c r="E13" s="15" t="str">
        <f xml:space="preserve"> Electronics!$E$3</f>
        <v>Processor</v>
      </c>
      <c r="F13" s="2" t="s">
        <v>2699</v>
      </c>
    </row>
    <row r="14" spans="1:19" ht="15" x14ac:dyDescent="0.25">
      <c r="A14" s="2" t="str">
        <f>[1]Enums!$A$21</f>
        <v>1.3.2</v>
      </c>
      <c r="B14" s="3" t="s">
        <v>2533</v>
      </c>
      <c r="C14" s="10" t="str">
        <f t="shared" si="0"/>
        <v>Mask (Processor)(PR Encapsulation)</v>
      </c>
      <c r="D14" s="10" t="str">
        <f xml:space="preserve"> [1]Enums!$B$96</f>
        <v>Mask</v>
      </c>
      <c r="E14" s="15" t="str">
        <f xml:space="preserve"> Electronics!$E$3</f>
        <v>Processor</v>
      </c>
      <c r="F14" s="2" t="s">
        <v>2694</v>
      </c>
    </row>
    <row r="15" spans="1:19" ht="15" x14ac:dyDescent="0.25">
      <c r="A15" s="2" t="str">
        <f>[1]Enums!$A$21</f>
        <v>1.3.2</v>
      </c>
      <c r="B15" s="3" t="s">
        <v>2534</v>
      </c>
      <c r="C15" s="10" t="str">
        <f t="shared" si="0"/>
        <v>Mask (Temperature Sensor)(PR Backplane)</v>
      </c>
      <c r="D15" s="10" t="str">
        <f xml:space="preserve"> [1]Enums!$B$96</f>
        <v>Mask</v>
      </c>
      <c r="E15" s="15" t="str">
        <f xml:space="preserve"> Electronics!$E$4</f>
        <v>Temperature Sensor</v>
      </c>
      <c r="F15" s="2" t="s">
        <v>2690</v>
      </c>
    </row>
    <row r="16" spans="1:19" ht="15" x14ac:dyDescent="0.25">
      <c r="A16" s="2" t="str">
        <f>[1]Enums!$A$21</f>
        <v>1.3.2</v>
      </c>
      <c r="B16" s="3" t="s">
        <v>2535</v>
      </c>
      <c r="C16" s="10" t="str">
        <f t="shared" si="0"/>
        <v>Mask (Temperature Sensor)(PR Semiconductor)</v>
      </c>
      <c r="D16" s="10" t="str">
        <f xml:space="preserve"> [1]Enums!$B$96</f>
        <v>Mask</v>
      </c>
      <c r="E16" s="15" t="str">
        <f xml:space="preserve"> Electronics!$E$4</f>
        <v>Temperature Sensor</v>
      </c>
      <c r="F16" s="2" t="s">
        <v>2691</v>
      </c>
    </row>
    <row r="17" spans="1:6" ht="15" x14ac:dyDescent="0.25">
      <c r="A17" s="2" t="str">
        <f>[1]Enums!$A$21</f>
        <v>1.3.2</v>
      </c>
      <c r="B17" s="3" t="s">
        <v>2536</v>
      </c>
      <c r="C17" s="10" t="str">
        <f t="shared" si="0"/>
        <v>Mask (Temperature Sensor)(PR Dielectric)</v>
      </c>
      <c r="D17" s="10" t="str">
        <f xml:space="preserve"> [1]Enums!$B$96</f>
        <v>Mask</v>
      </c>
      <c r="E17" s="15" t="str">
        <f xml:space="preserve"> Electronics!$E$4</f>
        <v>Temperature Sensor</v>
      </c>
      <c r="F17" s="2" t="s">
        <v>2692</v>
      </c>
    </row>
    <row r="18" spans="1:6" ht="15" x14ac:dyDescent="0.25">
      <c r="A18" s="2" t="str">
        <f>[1]Enums!$A$21</f>
        <v>1.3.2</v>
      </c>
      <c r="B18" s="3" t="s">
        <v>2537</v>
      </c>
      <c r="C18" s="10" t="str">
        <f t="shared" si="0"/>
        <v>Mask (Temperature Sensor)(PR Traces)</v>
      </c>
      <c r="D18" s="10" t="str">
        <f xml:space="preserve"> [1]Enums!$B$96</f>
        <v>Mask</v>
      </c>
      <c r="E18" s="15" t="str">
        <f xml:space="preserve"> Electronics!$E$4</f>
        <v>Temperature Sensor</v>
      </c>
      <c r="F18" s="2" t="s">
        <v>2693</v>
      </c>
    </row>
    <row r="19" spans="1:6" ht="15" x14ac:dyDescent="0.25">
      <c r="A19" s="2" t="str">
        <f>[1]Enums!$A$21</f>
        <v>1.3.2</v>
      </c>
      <c r="B19" s="3" t="s">
        <v>2538</v>
      </c>
      <c r="C19" s="10" t="str">
        <f t="shared" si="0"/>
        <v>Mask (Temperature Sensor)(PR Encapsulation)</v>
      </c>
      <c r="D19" s="10" t="str">
        <f xml:space="preserve"> [1]Enums!$B$96</f>
        <v>Mask</v>
      </c>
      <c r="E19" s="15" t="str">
        <f xml:space="preserve"> Electronics!$E$4</f>
        <v>Temperature Sensor</v>
      </c>
      <c r="F19" s="2" t="s">
        <v>2694</v>
      </c>
    </row>
    <row r="20" spans="1:6" ht="15" x14ac:dyDescent="0.25">
      <c r="A20" s="2" t="str">
        <f>[1]Enums!$A$21</f>
        <v>1.3.2</v>
      </c>
      <c r="B20" s="3" t="s">
        <v>2539</v>
      </c>
      <c r="C20" s="10" t="str">
        <f t="shared" si="0"/>
        <v>Mask (Pressure Sensor)(PR Backplane)</v>
      </c>
      <c r="D20" s="10" t="str">
        <f xml:space="preserve"> [1]Enums!$B$96</f>
        <v>Mask</v>
      </c>
      <c r="E20" s="15" t="str">
        <f xml:space="preserve"> Electronics!$E$5</f>
        <v>Pressure Sensor</v>
      </c>
      <c r="F20" s="2" t="s">
        <v>2690</v>
      </c>
    </row>
    <row r="21" spans="1:6" ht="15" x14ac:dyDescent="0.25">
      <c r="A21" s="2" t="str">
        <f>[1]Enums!$A$21</f>
        <v>1.3.2</v>
      </c>
      <c r="B21" s="3" t="s">
        <v>2540</v>
      </c>
      <c r="C21" s="10" t="str">
        <f t="shared" si="0"/>
        <v>Mask (Pressure Sensor)(PR Semiconductor)</v>
      </c>
      <c r="D21" s="10" t="str">
        <f xml:space="preserve"> [1]Enums!$B$96</f>
        <v>Mask</v>
      </c>
      <c r="E21" s="15" t="str">
        <f xml:space="preserve"> Electronics!$E$5</f>
        <v>Pressure Sensor</v>
      </c>
      <c r="F21" s="2" t="s">
        <v>2691</v>
      </c>
    </row>
    <row r="22" spans="1:6" ht="15" x14ac:dyDescent="0.25">
      <c r="A22" s="2" t="str">
        <f>[1]Enums!$A$21</f>
        <v>1.3.2</v>
      </c>
      <c r="B22" s="3" t="s">
        <v>2541</v>
      </c>
      <c r="C22" s="10" t="str">
        <f t="shared" si="0"/>
        <v>Mask (Pressure Sensor)(PR Dielectric)</v>
      </c>
      <c r="D22" s="10" t="str">
        <f xml:space="preserve"> [1]Enums!$B$96</f>
        <v>Mask</v>
      </c>
      <c r="E22" s="15" t="str">
        <f xml:space="preserve"> Electronics!$E$5</f>
        <v>Pressure Sensor</v>
      </c>
      <c r="F22" s="2" t="s">
        <v>2692</v>
      </c>
    </row>
    <row r="23" spans="1:6" ht="15" x14ac:dyDescent="0.25">
      <c r="A23" s="2" t="str">
        <f>[1]Enums!$A$21</f>
        <v>1.3.2</v>
      </c>
      <c r="B23" s="3" t="s">
        <v>2542</v>
      </c>
      <c r="C23" s="10" t="str">
        <f t="shared" si="0"/>
        <v>Mask (Pressure Sensor)(PR Traces)</v>
      </c>
      <c r="D23" s="10" t="str">
        <f xml:space="preserve"> [1]Enums!$B$96</f>
        <v>Mask</v>
      </c>
      <c r="E23" s="15" t="str">
        <f xml:space="preserve"> Electronics!$E$5</f>
        <v>Pressure Sensor</v>
      </c>
      <c r="F23" s="2" t="s">
        <v>2693</v>
      </c>
    </row>
    <row r="24" spans="1:6" ht="15" x14ac:dyDescent="0.25">
      <c r="A24" s="2" t="str">
        <f>[1]Enums!$A$21</f>
        <v>1.3.2</v>
      </c>
      <c r="B24" s="3" t="s">
        <v>2543</v>
      </c>
      <c r="C24" s="10" t="str">
        <f t="shared" si="0"/>
        <v>Mask (Pressure Sensor)(PR Encapsulation)</v>
      </c>
      <c r="D24" s="10" t="str">
        <f xml:space="preserve"> [1]Enums!$B$96</f>
        <v>Mask</v>
      </c>
      <c r="E24" s="15" t="str">
        <f xml:space="preserve"> Electronics!$E$5</f>
        <v>Pressure Sensor</v>
      </c>
      <c r="F24" s="2" t="s">
        <v>2694</v>
      </c>
    </row>
    <row r="25" spans="1:6" ht="15" x14ac:dyDescent="0.25">
      <c r="A25" s="2" t="str">
        <f>[1]Enums!$A$21</f>
        <v>1.3.2</v>
      </c>
      <c r="B25" s="3" t="s">
        <v>2544</v>
      </c>
      <c r="C25" s="10" t="str">
        <f t="shared" si="0"/>
        <v>Mask (Low Power Radio)(PR Backplane)</v>
      </c>
      <c r="D25" s="10" t="str">
        <f xml:space="preserve"> [1]Enums!$B$96</f>
        <v>Mask</v>
      </c>
      <c r="E25" s="15" t="str">
        <f xml:space="preserve"> Electronics!$E$6</f>
        <v>Low Power Radio</v>
      </c>
      <c r="F25" s="2" t="s">
        <v>2690</v>
      </c>
    </row>
    <row r="26" spans="1:6" ht="15" x14ac:dyDescent="0.25">
      <c r="A26" s="2" t="str">
        <f>[1]Enums!$A$21</f>
        <v>1.3.2</v>
      </c>
      <c r="B26" s="3" t="s">
        <v>2545</v>
      </c>
      <c r="C26" s="10" t="str">
        <f t="shared" si="0"/>
        <v>Mask (Low Power Radio)(PR n-Type Semiconductor)</v>
      </c>
      <c r="D26" s="10" t="str">
        <f xml:space="preserve"> [1]Enums!$B$96</f>
        <v>Mask</v>
      </c>
      <c r="E26" s="15" t="str">
        <f xml:space="preserve"> Electronics!$E$6</f>
        <v>Low Power Radio</v>
      </c>
      <c r="F26" s="2" t="s">
        <v>2695</v>
      </c>
    </row>
    <row r="27" spans="1:6" ht="15" x14ac:dyDescent="0.25">
      <c r="A27" s="2" t="str">
        <f>[1]Enums!$A$21</f>
        <v>1.3.2</v>
      </c>
      <c r="B27" s="3" t="s">
        <v>2546</v>
      </c>
      <c r="C27" s="10" t="str">
        <f t="shared" si="0"/>
        <v>Mask (Low Power Radio)(PR p-Type Semiconductor)</v>
      </c>
      <c r="D27" s="10" t="str">
        <f xml:space="preserve"> [1]Enums!$B$96</f>
        <v>Mask</v>
      </c>
      <c r="E27" s="15" t="str">
        <f xml:space="preserve"> Electronics!$E$6</f>
        <v>Low Power Radio</v>
      </c>
      <c r="F27" s="2" t="s">
        <v>2696</v>
      </c>
    </row>
    <row r="28" spans="1:6" ht="15" x14ac:dyDescent="0.25">
      <c r="A28" s="2" t="str">
        <f>[1]Enums!$A$21</f>
        <v>1.3.2</v>
      </c>
      <c r="B28" s="3" t="s">
        <v>2547</v>
      </c>
      <c r="C28" s="10" t="str">
        <f t="shared" si="0"/>
        <v>Mask (Low Power Radio)(PR Dielectric)</v>
      </c>
      <c r="D28" s="10" t="str">
        <f xml:space="preserve"> [1]Enums!$B$96</f>
        <v>Mask</v>
      </c>
      <c r="E28" s="15" t="str">
        <f xml:space="preserve"> Electronics!$E$6</f>
        <v>Low Power Radio</v>
      </c>
      <c r="F28" s="2" t="s">
        <v>2692</v>
      </c>
    </row>
    <row r="29" spans="1:6" ht="15" x14ac:dyDescent="0.25">
      <c r="A29" s="2" t="str">
        <f>[1]Enums!$A$21</f>
        <v>1.3.2</v>
      </c>
      <c r="B29" s="3" t="s">
        <v>2548</v>
      </c>
      <c r="C29" s="10" t="str">
        <f t="shared" si="0"/>
        <v>Mask (Low Power Radio)(PR Inner Traces)</v>
      </c>
      <c r="D29" s="10" t="str">
        <f xml:space="preserve"> [1]Enums!$B$96</f>
        <v>Mask</v>
      </c>
      <c r="E29" s="15" t="str">
        <f xml:space="preserve"> Electronics!$E$6</f>
        <v>Low Power Radio</v>
      </c>
      <c r="F29" s="2" t="s">
        <v>2697</v>
      </c>
    </row>
    <row r="30" spans="1:6" ht="15" x14ac:dyDescent="0.25">
      <c r="A30" s="2" t="str">
        <f>[1]Enums!$A$21</f>
        <v>1.3.2</v>
      </c>
      <c r="B30" s="3" t="s">
        <v>2549</v>
      </c>
      <c r="C30" s="10" t="str">
        <f t="shared" si="0"/>
        <v>Mask (Low Power Radio)(PR Through Vias)</v>
      </c>
      <c r="D30" s="10" t="str">
        <f xml:space="preserve"> [1]Enums!$B$96</f>
        <v>Mask</v>
      </c>
      <c r="E30" s="15" t="str">
        <f xml:space="preserve"> Electronics!$E$6</f>
        <v>Low Power Radio</v>
      </c>
      <c r="F30" s="2" t="s">
        <v>2698</v>
      </c>
    </row>
    <row r="31" spans="1:6" ht="15" x14ac:dyDescent="0.25">
      <c r="A31" s="2" t="str">
        <f>[1]Enums!$A$21</f>
        <v>1.3.2</v>
      </c>
      <c r="B31" s="3" t="s">
        <v>2550</v>
      </c>
      <c r="C31" s="10" t="str">
        <f t="shared" si="0"/>
        <v>Mask (Low Power Radio)(PR Outer Traces)</v>
      </c>
      <c r="D31" s="10" t="str">
        <f xml:space="preserve"> [1]Enums!$B$96</f>
        <v>Mask</v>
      </c>
      <c r="E31" s="15" t="str">
        <f xml:space="preserve"> Electronics!$E$6</f>
        <v>Low Power Radio</v>
      </c>
      <c r="F31" s="2" t="s">
        <v>2699</v>
      </c>
    </row>
    <row r="32" spans="1:6" ht="15" x14ac:dyDescent="0.25">
      <c r="A32" s="2" t="str">
        <f>[1]Enums!$A$21</f>
        <v>1.3.2</v>
      </c>
      <c r="B32" s="3" t="s">
        <v>2551</v>
      </c>
      <c r="C32" s="10" t="str">
        <f t="shared" si="0"/>
        <v>Mask (Low Power Radio)(PR Encapsulation)</v>
      </c>
      <c r="D32" s="10" t="str">
        <f xml:space="preserve"> [1]Enums!$B$96</f>
        <v>Mask</v>
      </c>
      <c r="E32" s="15" t="str">
        <f xml:space="preserve"> Electronics!$E$6</f>
        <v>Low Power Radio</v>
      </c>
      <c r="F32" s="2" t="s">
        <v>2694</v>
      </c>
    </row>
    <row r="33" spans="1:6" ht="15" x14ac:dyDescent="0.25">
      <c r="A33" s="2" t="str">
        <f>[1]Enums!$A$21</f>
        <v>1.3.2</v>
      </c>
      <c r="B33" s="3" t="s">
        <v>2552</v>
      </c>
      <c r="C33" s="10" t="str">
        <f t="shared" si="0"/>
        <v>Mask (DSP)(PR Backplane)</v>
      </c>
      <c r="D33" s="10" t="str">
        <f xml:space="preserve"> [1]Enums!$B$96</f>
        <v>Mask</v>
      </c>
      <c r="E33" s="15" t="str">
        <f xml:space="preserve"> Electronics!$E$7</f>
        <v>DSP</v>
      </c>
      <c r="F33" s="2" t="s">
        <v>2690</v>
      </c>
    </row>
    <row r="34" spans="1:6" ht="15" x14ac:dyDescent="0.25">
      <c r="A34" s="2" t="str">
        <f>[1]Enums!$A$21</f>
        <v>1.3.2</v>
      </c>
      <c r="B34" s="3" t="s">
        <v>2553</v>
      </c>
      <c r="C34" s="10" t="str">
        <f t="shared" si="0"/>
        <v>Mask (DSP)(PR n-Type Semiconductor)</v>
      </c>
      <c r="D34" s="10" t="str">
        <f xml:space="preserve"> [1]Enums!$B$96</f>
        <v>Mask</v>
      </c>
      <c r="E34" s="15" t="str">
        <f xml:space="preserve"> Electronics!$E$7</f>
        <v>DSP</v>
      </c>
      <c r="F34" s="2" t="s">
        <v>2695</v>
      </c>
    </row>
    <row r="35" spans="1:6" ht="15" x14ac:dyDescent="0.25">
      <c r="A35" s="2" t="str">
        <f>[1]Enums!$A$21</f>
        <v>1.3.2</v>
      </c>
      <c r="B35" s="3" t="s">
        <v>2554</v>
      </c>
      <c r="C35" s="10" t="str">
        <f t="shared" si="0"/>
        <v>Mask (DSP)(PR p-Type Semiconductor)</v>
      </c>
      <c r="D35" s="10" t="str">
        <f xml:space="preserve"> [1]Enums!$B$96</f>
        <v>Mask</v>
      </c>
      <c r="E35" s="15" t="str">
        <f xml:space="preserve"> Electronics!$E$7</f>
        <v>DSP</v>
      </c>
      <c r="F35" s="2" t="s">
        <v>2696</v>
      </c>
    </row>
    <row r="36" spans="1:6" ht="15" x14ac:dyDescent="0.25">
      <c r="A36" s="2" t="str">
        <f>[1]Enums!$A$21</f>
        <v>1.3.2</v>
      </c>
      <c r="B36" s="3" t="s">
        <v>2555</v>
      </c>
      <c r="C36" s="10" t="str">
        <f t="shared" si="0"/>
        <v>Mask (DSP)(PR Dielectric)</v>
      </c>
      <c r="D36" s="10" t="str">
        <f xml:space="preserve"> [1]Enums!$B$96</f>
        <v>Mask</v>
      </c>
      <c r="E36" s="15" t="str">
        <f xml:space="preserve"> Electronics!$E$7</f>
        <v>DSP</v>
      </c>
      <c r="F36" s="2" t="s">
        <v>2692</v>
      </c>
    </row>
    <row r="37" spans="1:6" ht="15" x14ac:dyDescent="0.25">
      <c r="A37" s="2" t="str">
        <f>[1]Enums!$A$21</f>
        <v>1.3.2</v>
      </c>
      <c r="B37" s="3" t="s">
        <v>2556</v>
      </c>
      <c r="C37" s="10" t="str">
        <f t="shared" si="0"/>
        <v>Mask (DSP)(PR Inner Traces)</v>
      </c>
      <c r="D37" s="10" t="str">
        <f xml:space="preserve"> [1]Enums!$B$96</f>
        <v>Mask</v>
      </c>
      <c r="E37" s="15" t="str">
        <f xml:space="preserve"> Electronics!$E$7</f>
        <v>DSP</v>
      </c>
      <c r="F37" s="2" t="s">
        <v>2697</v>
      </c>
    </row>
    <row r="38" spans="1:6" ht="15" x14ac:dyDescent="0.25">
      <c r="A38" s="2" t="str">
        <f>[1]Enums!$A$21</f>
        <v>1.3.2</v>
      </c>
      <c r="B38" s="3" t="s">
        <v>2557</v>
      </c>
      <c r="C38" s="10" t="str">
        <f t="shared" si="0"/>
        <v>Mask (DSP)(PR Through Vias)</v>
      </c>
      <c r="D38" s="10" t="str">
        <f xml:space="preserve"> [1]Enums!$B$96</f>
        <v>Mask</v>
      </c>
      <c r="E38" s="15" t="str">
        <f xml:space="preserve"> Electronics!$E$7</f>
        <v>DSP</v>
      </c>
      <c r="F38" s="2" t="s">
        <v>2698</v>
      </c>
    </row>
    <row r="39" spans="1:6" ht="15" x14ac:dyDescent="0.25">
      <c r="A39" s="2" t="str">
        <f>[1]Enums!$A$21</f>
        <v>1.3.2</v>
      </c>
      <c r="B39" s="3" t="s">
        <v>2558</v>
      </c>
      <c r="C39" s="10" t="str">
        <f t="shared" si="0"/>
        <v>Mask (DSP)(PR Outer Traces)</v>
      </c>
      <c r="D39" s="10" t="str">
        <f xml:space="preserve"> [1]Enums!$B$96</f>
        <v>Mask</v>
      </c>
      <c r="E39" s="15" t="str">
        <f xml:space="preserve"> Electronics!$E$7</f>
        <v>DSP</v>
      </c>
      <c r="F39" s="2" t="s">
        <v>2699</v>
      </c>
    </row>
    <row r="40" spans="1:6" ht="15" x14ac:dyDescent="0.25">
      <c r="A40" s="2" t="str">
        <f>[1]Enums!$A$21</f>
        <v>1.3.2</v>
      </c>
      <c r="B40" s="3" t="s">
        <v>2559</v>
      </c>
      <c r="C40" s="10" t="str">
        <f t="shared" si="0"/>
        <v>Mask (DSP)(PR Encapsulation)</v>
      </c>
      <c r="D40" s="10" t="str">
        <f xml:space="preserve"> [1]Enums!$B$96</f>
        <v>Mask</v>
      </c>
      <c r="E40" s="15" t="str">
        <f xml:space="preserve"> Electronics!$E$7</f>
        <v>DSP</v>
      </c>
      <c r="F40" s="2" t="s">
        <v>2694</v>
      </c>
    </row>
    <row r="41" spans="1:6" ht="15" x14ac:dyDescent="0.25">
      <c r="A41" s="2" t="str">
        <f>[1]Enums!$A$21</f>
        <v>1.3.2</v>
      </c>
      <c r="B41" s="3" t="s">
        <v>2560</v>
      </c>
      <c r="C41" s="10" t="str">
        <f t="shared" si="0"/>
        <v>Mask (Digital Analog Convertor)(PR Backplane)</v>
      </c>
      <c r="D41" s="10" t="str">
        <f xml:space="preserve"> [1]Enums!$B$96</f>
        <v>Mask</v>
      </c>
      <c r="E41" s="15" t="str">
        <f xml:space="preserve"> Electronics!$E$8</f>
        <v>Digital Analog Convertor</v>
      </c>
      <c r="F41" s="2" t="s">
        <v>2690</v>
      </c>
    </row>
    <row r="42" spans="1:6" ht="15" x14ac:dyDescent="0.25">
      <c r="A42" s="2" t="str">
        <f>[1]Enums!$A$21</f>
        <v>1.3.2</v>
      </c>
      <c r="B42" s="3" t="s">
        <v>2561</v>
      </c>
      <c r="C42" s="10" t="str">
        <f t="shared" si="0"/>
        <v>Mask (Digital Analog Convertor)(PR Semiconductor)</v>
      </c>
      <c r="D42" s="10" t="str">
        <f xml:space="preserve"> [1]Enums!$B$96</f>
        <v>Mask</v>
      </c>
      <c r="E42" s="15" t="str">
        <f xml:space="preserve"> Electronics!$E$8</f>
        <v>Digital Analog Convertor</v>
      </c>
      <c r="F42" s="2" t="s">
        <v>2691</v>
      </c>
    </row>
    <row r="43" spans="1:6" ht="15" x14ac:dyDescent="0.25">
      <c r="A43" s="2" t="str">
        <f>[1]Enums!$A$21</f>
        <v>1.3.2</v>
      </c>
      <c r="B43" s="3" t="s">
        <v>2562</v>
      </c>
      <c r="C43" s="10" t="str">
        <f t="shared" si="0"/>
        <v>Mask (Digital Analog Convertor)(PR Dielectric)</v>
      </c>
      <c r="D43" s="10" t="str">
        <f xml:space="preserve"> [1]Enums!$B$96</f>
        <v>Mask</v>
      </c>
      <c r="E43" s="15" t="str">
        <f xml:space="preserve"> Electronics!$E$8</f>
        <v>Digital Analog Convertor</v>
      </c>
      <c r="F43" s="2" t="s">
        <v>2692</v>
      </c>
    </row>
    <row r="44" spans="1:6" ht="15" x14ac:dyDescent="0.25">
      <c r="A44" s="2" t="str">
        <f>[1]Enums!$A$21</f>
        <v>1.3.2</v>
      </c>
      <c r="B44" s="3" t="s">
        <v>2563</v>
      </c>
      <c r="C44" s="10" t="str">
        <f t="shared" si="0"/>
        <v>Mask (Digital Analog Convertor)(PR Traces)</v>
      </c>
      <c r="D44" s="10" t="str">
        <f xml:space="preserve"> [1]Enums!$B$96</f>
        <v>Mask</v>
      </c>
      <c r="E44" s="15" t="str">
        <f xml:space="preserve"> Electronics!$E$8</f>
        <v>Digital Analog Convertor</v>
      </c>
      <c r="F44" s="2" t="s">
        <v>2693</v>
      </c>
    </row>
    <row r="45" spans="1:6" ht="15" x14ac:dyDescent="0.25">
      <c r="A45" s="2" t="str">
        <f>[1]Enums!$A$21</f>
        <v>1.3.2</v>
      </c>
      <c r="B45" s="3" t="s">
        <v>2564</v>
      </c>
      <c r="C45" s="10" t="str">
        <f t="shared" si="0"/>
        <v>Mask (Digital Analog Convertor)(PR Encapsulation)</v>
      </c>
      <c r="D45" s="10" t="str">
        <f xml:space="preserve"> [1]Enums!$B$96</f>
        <v>Mask</v>
      </c>
      <c r="E45" s="15" t="str">
        <f xml:space="preserve"> Electronics!$E$8</f>
        <v>Digital Analog Convertor</v>
      </c>
      <c r="F45" s="2" t="s">
        <v>2694</v>
      </c>
    </row>
    <row r="46" spans="1:6" ht="15" x14ac:dyDescent="0.25">
      <c r="A46" s="2" t="str">
        <f>[1]Enums!$A$21</f>
        <v>1.3.2</v>
      </c>
      <c r="B46" s="3" t="s">
        <v>2565</v>
      </c>
      <c r="C46" s="10" t="str">
        <f t="shared" si="0"/>
        <v>Mask (Amplifier)(PR Backplane)</v>
      </c>
      <c r="D46" s="10" t="str">
        <f xml:space="preserve"> [1]Enums!$B$96</f>
        <v>Mask</v>
      </c>
      <c r="E46" s="15" t="str">
        <f xml:space="preserve"> Electronics!$E$9</f>
        <v>Amplifier</v>
      </c>
      <c r="F46" s="2" t="s">
        <v>2690</v>
      </c>
    </row>
    <row r="47" spans="1:6" ht="15" x14ac:dyDescent="0.25">
      <c r="A47" s="2" t="str">
        <f>[1]Enums!$A$21</f>
        <v>1.3.2</v>
      </c>
      <c r="B47" s="3" t="s">
        <v>2566</v>
      </c>
      <c r="C47" s="10" t="str">
        <f t="shared" si="0"/>
        <v>Mask (Amplifier)(PR Semiconductor)</v>
      </c>
      <c r="D47" s="10" t="str">
        <f xml:space="preserve"> [1]Enums!$B$96</f>
        <v>Mask</v>
      </c>
      <c r="E47" s="15" t="str">
        <f xml:space="preserve"> Electronics!$E$9</f>
        <v>Amplifier</v>
      </c>
      <c r="F47" s="2" t="s">
        <v>2691</v>
      </c>
    </row>
    <row r="48" spans="1:6" ht="15" x14ac:dyDescent="0.25">
      <c r="A48" s="2" t="str">
        <f>[1]Enums!$A$21</f>
        <v>1.3.2</v>
      </c>
      <c r="B48" s="3" t="s">
        <v>2567</v>
      </c>
      <c r="C48" s="10" t="str">
        <f t="shared" si="0"/>
        <v>Mask (Amplifier)(PR Dielectric)</v>
      </c>
      <c r="D48" s="10" t="str">
        <f xml:space="preserve"> [1]Enums!$B$96</f>
        <v>Mask</v>
      </c>
      <c r="E48" s="15" t="str">
        <f xml:space="preserve"> Electronics!$E$9</f>
        <v>Amplifier</v>
      </c>
      <c r="F48" s="2" t="s">
        <v>2692</v>
      </c>
    </row>
    <row r="49" spans="1:6" ht="15" x14ac:dyDescent="0.25">
      <c r="A49" s="2" t="str">
        <f>[1]Enums!$A$21</f>
        <v>1.3.2</v>
      </c>
      <c r="B49" s="3" t="s">
        <v>2568</v>
      </c>
      <c r="C49" s="10" t="str">
        <f t="shared" si="0"/>
        <v>Mask (Amplifier)(PR Traces)</v>
      </c>
      <c r="D49" s="10" t="str">
        <f xml:space="preserve"> [1]Enums!$B$96</f>
        <v>Mask</v>
      </c>
      <c r="E49" s="15" t="str">
        <f xml:space="preserve"> Electronics!$E$9</f>
        <v>Amplifier</v>
      </c>
      <c r="F49" s="2" t="s">
        <v>2693</v>
      </c>
    </row>
    <row r="50" spans="1:6" ht="15" x14ac:dyDescent="0.25">
      <c r="A50" s="2" t="str">
        <f>[1]Enums!$A$21</f>
        <v>1.3.2</v>
      </c>
      <c r="B50" s="3" t="s">
        <v>2569</v>
      </c>
      <c r="C50" s="10" t="str">
        <f t="shared" si="0"/>
        <v>Mask (Amplifier)(PR Encapsulation)</v>
      </c>
      <c r="D50" s="10" t="str">
        <f xml:space="preserve"> [1]Enums!$B$96</f>
        <v>Mask</v>
      </c>
      <c r="E50" s="15" t="str">
        <f xml:space="preserve"> Electronics!$E$9</f>
        <v>Amplifier</v>
      </c>
      <c r="F50" s="2" t="s">
        <v>2694</v>
      </c>
    </row>
    <row r="51" spans="1:6" ht="15" x14ac:dyDescent="0.25">
      <c r="A51" s="2" t="str">
        <f>[1]Enums!$A$21</f>
        <v>1.3.2</v>
      </c>
      <c r="B51" s="3" t="s">
        <v>2570</v>
      </c>
      <c r="C51" s="10" t="str">
        <f t="shared" si="0"/>
        <v>Mask (OLED Array)(PR Backplane)</v>
      </c>
      <c r="D51" s="10" t="str">
        <f xml:space="preserve"> [1]Enums!$B$96</f>
        <v>Mask</v>
      </c>
      <c r="E51" s="15" t="str">
        <f xml:space="preserve"> Electronics!$E$10</f>
        <v>OLED Array</v>
      </c>
      <c r="F51" s="2" t="s">
        <v>2690</v>
      </c>
    </row>
    <row r="52" spans="1:6" ht="15" x14ac:dyDescent="0.25">
      <c r="A52" s="2" t="str">
        <f>[1]Enums!$A$21</f>
        <v>1.3.2</v>
      </c>
      <c r="B52" s="3" t="s">
        <v>2571</v>
      </c>
      <c r="C52" s="10" t="str">
        <f t="shared" si="0"/>
        <v>Mask (OLED Array)(PR Semiconductor)</v>
      </c>
      <c r="D52" s="10" t="str">
        <f xml:space="preserve"> [1]Enums!$B$96</f>
        <v>Mask</v>
      </c>
      <c r="E52" s="15" t="str">
        <f xml:space="preserve"> Electronics!$E$10</f>
        <v>OLED Array</v>
      </c>
      <c r="F52" s="2" t="s">
        <v>2691</v>
      </c>
    </row>
    <row r="53" spans="1:6" ht="15" x14ac:dyDescent="0.25">
      <c r="A53" s="2" t="str">
        <f>[1]Enums!$A$21</f>
        <v>1.3.2</v>
      </c>
      <c r="B53" s="3" t="s">
        <v>2572</v>
      </c>
      <c r="C53" s="10" t="str">
        <f t="shared" si="0"/>
        <v>Mask (OLED Array)(PR Dielectric)</v>
      </c>
      <c r="D53" s="10" t="str">
        <f xml:space="preserve"> [1]Enums!$B$96</f>
        <v>Mask</v>
      </c>
      <c r="E53" s="15" t="str">
        <f xml:space="preserve"> Electronics!$E$10</f>
        <v>OLED Array</v>
      </c>
      <c r="F53" s="2" t="s">
        <v>2692</v>
      </c>
    </row>
    <row r="54" spans="1:6" ht="15" x14ac:dyDescent="0.25">
      <c r="A54" s="2" t="str">
        <f>[1]Enums!$A$21</f>
        <v>1.3.2</v>
      </c>
      <c r="B54" s="3" t="s">
        <v>2573</v>
      </c>
      <c r="C54" s="10" t="str">
        <f t="shared" si="0"/>
        <v>Mask (OLED Array)(PR Traces)</v>
      </c>
      <c r="D54" s="10" t="str">
        <f xml:space="preserve"> [1]Enums!$B$96</f>
        <v>Mask</v>
      </c>
      <c r="E54" s="15" t="str">
        <f xml:space="preserve"> Electronics!$E$10</f>
        <v>OLED Array</v>
      </c>
      <c r="F54" s="2" t="s">
        <v>2693</v>
      </c>
    </row>
    <row r="55" spans="1:6" ht="15" x14ac:dyDescent="0.25">
      <c r="A55" s="2" t="str">
        <f>[1]Enums!$A$21</f>
        <v>1.3.2</v>
      </c>
      <c r="B55" s="3" t="s">
        <v>2574</v>
      </c>
      <c r="C55" s="10" t="str">
        <f t="shared" si="0"/>
        <v>Mask (OLED Array)(PR Encapsulation)</v>
      </c>
      <c r="D55" s="10" t="str">
        <f xml:space="preserve"> [1]Enums!$B$96</f>
        <v>Mask</v>
      </c>
      <c r="E55" s="15" t="str">
        <f xml:space="preserve"> Electronics!$E$10</f>
        <v>OLED Array</v>
      </c>
      <c r="F55" s="2" t="s">
        <v>2694</v>
      </c>
    </row>
    <row r="56" spans="1:6" x14ac:dyDescent="0.2">
      <c r="A56" s="2"/>
    </row>
    <row r="57" spans="1:6" x14ac:dyDescent="0.2">
      <c r="A57" s="2"/>
    </row>
    <row r="58" spans="1:6" x14ac:dyDescent="0.2">
      <c r="A58" s="2"/>
    </row>
    <row r="59" spans="1:6" x14ac:dyDescent="0.2">
      <c r="A59" s="2"/>
    </row>
    <row r="60" spans="1:6" x14ac:dyDescent="0.2">
      <c r="A60" s="2"/>
    </row>
    <row r="61" spans="1:6" x14ac:dyDescent="0.2">
      <c r="A61" s="2"/>
    </row>
    <row r="62" spans="1:6" x14ac:dyDescent="0.2">
      <c r="A62" s="2"/>
    </row>
    <row r="63" spans="1:6" x14ac:dyDescent="0.2">
      <c r="A63" s="2"/>
    </row>
    <row r="64" spans="1:6" x14ac:dyDescent="0.2">
      <c r="A64" s="2"/>
    </row>
    <row r="65" spans="1:1" x14ac:dyDescent="0.2">
      <c r="A65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57"/>
  <sheetViews>
    <sheetView workbookViewId="0">
      <selection activeCell="H58" sqref="H58"/>
    </sheetView>
  </sheetViews>
  <sheetFormatPr defaultRowHeight="12.75" x14ac:dyDescent="0.2"/>
  <cols>
    <col min="2" max="2" width="10.85546875" customWidth="1"/>
    <col min="3" max="3" width="48" bestFit="1" customWidth="1"/>
    <col min="5" max="5" width="10.140625" customWidth="1"/>
    <col min="6" max="6" width="15" customWidth="1"/>
    <col min="7" max="7" width="7.5703125" customWidth="1"/>
    <col min="8" max="10" width="34.42578125" bestFit="1" customWidth="1"/>
    <col min="11" max="11" width="15.5703125" customWidth="1"/>
    <col min="12" max="12" width="20.42578125" customWidth="1"/>
  </cols>
  <sheetData>
    <row r="1" spans="1:24" x14ac:dyDescent="0.2">
      <c r="A1" s="7" t="str">
        <f>Masks!A1</f>
        <v>Version</v>
      </c>
      <c r="B1" s="9" t="s">
        <v>2652</v>
      </c>
      <c r="C1" s="7" t="str">
        <f>Masks!C1</f>
        <v>Mask</v>
      </c>
      <c r="D1" s="7" t="str">
        <f>Masks!D1</f>
        <v>Mold Type</v>
      </c>
      <c r="E1" s="7" t="str">
        <f>Masks!E1</f>
        <v>Electronics</v>
      </c>
      <c r="F1" s="7" t="str">
        <f>Masks!F1</f>
        <v>Layer</v>
      </c>
      <c r="G1" s="7" t="s">
        <v>2520</v>
      </c>
      <c r="H1" s="7" t="s">
        <v>2518</v>
      </c>
      <c r="I1" s="7" t="s">
        <v>566</v>
      </c>
      <c r="J1" s="7" t="s">
        <v>2705</v>
      </c>
      <c r="K1" s="7" t="s">
        <v>2333</v>
      </c>
      <c r="L1" s="7" t="s">
        <v>2706</v>
      </c>
      <c r="M1" s="7"/>
      <c r="N1" s="7"/>
      <c r="O1" s="7"/>
      <c r="P1" s="7"/>
      <c r="Q1" s="7"/>
      <c r="R1" s="7"/>
      <c r="S1" s="7"/>
    </row>
    <row r="2" spans="1:24" x14ac:dyDescent="0.2">
      <c r="A2" t="str">
        <f>A4</f>
        <v>1.3.2</v>
      </c>
      <c r="B2" s="48" t="s">
        <v>2665</v>
      </c>
      <c r="C2" s="7"/>
      <c r="D2" s="7"/>
      <c r="E2" s="7"/>
      <c r="F2" s="2" t="s">
        <v>2700</v>
      </c>
      <c r="G2" s="7">
        <v>0</v>
      </c>
      <c r="H2" s="2" t="s">
        <v>2666</v>
      </c>
      <c r="I2" s="7"/>
      <c r="J2" s="7"/>
      <c r="K2" s="7" t="b">
        <v>1</v>
      </c>
      <c r="L2" s="2" t="b">
        <v>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x14ac:dyDescent="0.2">
      <c r="A3" t="str">
        <f>A5</f>
        <v>1.3.2</v>
      </c>
      <c r="B3" s="3" t="s">
        <v>2658</v>
      </c>
      <c r="C3" s="7"/>
      <c r="D3" s="7"/>
      <c r="E3" s="7"/>
      <c r="F3" s="2" t="s">
        <v>2700</v>
      </c>
      <c r="G3" s="7">
        <v>0</v>
      </c>
      <c r="H3" s="2" t="s">
        <v>2707</v>
      </c>
      <c r="I3" s="7"/>
      <c r="J3" s="7"/>
      <c r="K3" s="7" t="b">
        <v>1</v>
      </c>
      <c r="L3" s="2" t="b">
        <v>0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x14ac:dyDescent="0.2">
      <c r="A4" t="str">
        <f>Masks!A2</f>
        <v>1.3.2</v>
      </c>
      <c r="B4" s="3" t="s">
        <v>2649</v>
      </c>
      <c r="C4" t="str">
        <f>Masks!C2</f>
        <v>Mask (Solar Cell)(PR Backplane)</v>
      </c>
      <c r="D4" t="str">
        <f>Masks!D2</f>
        <v>Mask</v>
      </c>
      <c r="E4" t="str">
        <f>Masks!E2</f>
        <v>Solar Cell</v>
      </c>
      <c r="F4" s="2" t="s">
        <v>2690</v>
      </c>
      <c r="G4">
        <v>1</v>
      </c>
      <c r="H4" t="str">
        <f>$H$1&amp;" ("&amp;Masks!E2&amp;")"&amp;IF(Wafers!G4=VLOOKUP(Masks!E2,Electronics!E:F,2,FALSE),""," ("&amp;Wafers!G4&amp;" of "&amp;VLOOKUP(Masks!E2,Electronics!E:F,2,FALSE)&amp;")")</f>
        <v>Wafer (Solar Cell) (1 of 5)</v>
      </c>
      <c r="I4" t="str">
        <f>$H$2</f>
        <v>Silicon Wafer</v>
      </c>
      <c r="J4" t="str">
        <f>Pellets!$F$118</f>
        <v>Vial (Negative Photoresist)</v>
      </c>
      <c r="K4" t="b">
        <v>0</v>
      </c>
      <c r="L4" s="2" t="b">
        <v>1</v>
      </c>
    </row>
    <row r="5" spans="1:24" x14ac:dyDescent="0.2">
      <c r="A5" t="str">
        <f>Masks!A3</f>
        <v>1.3.2</v>
      </c>
      <c r="B5" s="3" t="s">
        <v>2648</v>
      </c>
      <c r="C5" t="str">
        <f>Masks!C3</f>
        <v>Mask (Solar Cell)(PR Semiconductor)</v>
      </c>
      <c r="D5" t="str">
        <f>Masks!D3</f>
        <v>Mask</v>
      </c>
      <c r="E5" t="str">
        <f>Masks!E3</f>
        <v>Solar Cell</v>
      </c>
      <c r="F5" t="str">
        <f>Masks!F3</f>
        <v>PR Semiconductor</v>
      </c>
      <c r="G5">
        <v>2</v>
      </c>
      <c r="H5" t="str">
        <f>$H$1&amp;" ("&amp;Masks!E3&amp;")"&amp;IF(Wafers!G5=VLOOKUP(Masks!E3,Electronics!E:F,2,FALSE),""," ("&amp;Wafers!G5&amp;" of "&amp;VLOOKUP(Masks!E3,Electronics!E:F,2,FALSE)&amp;")")</f>
        <v>Wafer (Solar Cell) (2 of 5)</v>
      </c>
      <c r="I5" t="str">
        <f>H4</f>
        <v>Wafer (Solar Cell) (1 of 5)</v>
      </c>
      <c r="J5" t="str">
        <f>Pellets!$F$119</f>
        <v>Vial (Positive Photoresist)</v>
      </c>
      <c r="K5" t="b">
        <v>0</v>
      </c>
      <c r="L5" s="2" t="b">
        <v>1</v>
      </c>
    </row>
    <row r="6" spans="1:24" x14ac:dyDescent="0.2">
      <c r="A6" t="str">
        <f>Masks!A4</f>
        <v>1.3.2</v>
      </c>
      <c r="B6" s="3" t="s">
        <v>2647</v>
      </c>
      <c r="C6" t="str">
        <f>Masks!C4</f>
        <v>Mask (Solar Cell)(PR Dielectric)</v>
      </c>
      <c r="D6" t="str">
        <f>Masks!D4</f>
        <v>Mask</v>
      </c>
      <c r="E6" t="str">
        <f>Masks!E4</f>
        <v>Solar Cell</v>
      </c>
      <c r="F6" t="str">
        <f>Masks!F4</f>
        <v>PR Dielectric</v>
      </c>
      <c r="G6">
        <v>3</v>
      </c>
      <c r="H6" t="str">
        <f>$H$1&amp;" ("&amp;Masks!E4&amp;")"&amp;IF(Wafers!G6=VLOOKUP(Masks!E4,Electronics!E:F,2,FALSE),""," ("&amp;Wafers!G6&amp;" of "&amp;VLOOKUP(Masks!E4,Electronics!E:F,2,FALSE)&amp;")")</f>
        <v>Wafer (Solar Cell) (3 of 5)</v>
      </c>
      <c r="I6" t="str">
        <f>H5</f>
        <v>Wafer (Solar Cell) (2 of 5)</v>
      </c>
      <c r="J6" t="str">
        <f>Pellets!$F$118</f>
        <v>Vial (Negative Photoresist)</v>
      </c>
      <c r="K6" t="b">
        <v>0</v>
      </c>
      <c r="L6" s="2" t="b">
        <v>1</v>
      </c>
    </row>
    <row r="7" spans="1:24" x14ac:dyDescent="0.2">
      <c r="A7" t="str">
        <f>Masks!A5</f>
        <v>1.3.2</v>
      </c>
      <c r="B7" s="3" t="s">
        <v>2646</v>
      </c>
      <c r="C7" t="str">
        <f>Masks!C5</f>
        <v>Mask (Solar Cell)(PR Traces)</v>
      </c>
      <c r="D7" t="str">
        <f>Masks!D5</f>
        <v>Mask</v>
      </c>
      <c r="E7" t="str">
        <f>Masks!E5</f>
        <v>Solar Cell</v>
      </c>
      <c r="F7" t="str">
        <f>Masks!F5</f>
        <v>PR Traces</v>
      </c>
      <c r="G7">
        <v>4</v>
      </c>
      <c r="H7" t="str">
        <f>$H$1&amp;" ("&amp;Masks!E5&amp;")"&amp;IF(Wafers!G7=VLOOKUP(Masks!E5,Electronics!E:F,2,FALSE),""," ("&amp;Wafers!G7&amp;" of "&amp;VLOOKUP(Masks!E5,Electronics!E:F,2,FALSE)&amp;")")</f>
        <v>Wafer (Solar Cell) (4 of 5)</v>
      </c>
      <c r="I7" t="str">
        <f>H6</f>
        <v>Wafer (Solar Cell) (3 of 5)</v>
      </c>
      <c r="J7" t="str">
        <f>Pellets!$F$119</f>
        <v>Vial (Positive Photoresist)</v>
      </c>
      <c r="K7" t="b">
        <v>0</v>
      </c>
      <c r="L7" s="2" t="b">
        <v>1</v>
      </c>
    </row>
    <row r="8" spans="1:24" x14ac:dyDescent="0.2">
      <c r="A8" t="str">
        <f>Masks!A6</f>
        <v>1.3.2</v>
      </c>
      <c r="B8" s="3" t="s">
        <v>2645</v>
      </c>
      <c r="C8" t="str">
        <f>Masks!C6</f>
        <v>Mask (Solar Cell)(PR Encapsulation)</v>
      </c>
      <c r="D8" t="str">
        <f>Masks!D6</f>
        <v>Mask</v>
      </c>
      <c r="E8" t="str">
        <f>Masks!E6</f>
        <v>Solar Cell</v>
      </c>
      <c r="F8" t="str">
        <f>Masks!F6</f>
        <v>PR Encapsulation</v>
      </c>
      <c r="G8">
        <v>5</v>
      </c>
      <c r="H8" t="str">
        <f>$H$1&amp;" ("&amp;Masks!E6&amp;")"&amp;IF(Wafers!G8=VLOOKUP(Masks!E6,Electronics!E:F,2,FALSE),""," ("&amp;Wafers!G8&amp;" of "&amp;VLOOKUP(Masks!E6,Electronics!E:F,2,FALSE)&amp;")")</f>
        <v>Wafer (Solar Cell)</v>
      </c>
      <c r="I8" t="str">
        <f>H7</f>
        <v>Wafer (Solar Cell) (4 of 5)</v>
      </c>
      <c r="J8" t="str">
        <f>Pellets!$F$118</f>
        <v>Vial (Negative Photoresist)</v>
      </c>
      <c r="K8" t="b">
        <v>0</v>
      </c>
      <c r="L8" s="2" t="b">
        <v>0</v>
      </c>
    </row>
    <row r="9" spans="1:24" x14ac:dyDescent="0.2">
      <c r="A9" t="str">
        <f>Masks!A7</f>
        <v>1.3.2</v>
      </c>
      <c r="B9" s="3" t="s">
        <v>2644</v>
      </c>
      <c r="C9" t="str">
        <f>Masks!C7</f>
        <v>Mask (Processor)(PR Backplane)</v>
      </c>
      <c r="D9" t="str">
        <f>Masks!D7</f>
        <v>Mask</v>
      </c>
      <c r="E9" t="str">
        <f>Masks!E7</f>
        <v>Processor</v>
      </c>
      <c r="F9" t="str">
        <f>Masks!F7</f>
        <v>PR Backplane</v>
      </c>
      <c r="G9">
        <v>1</v>
      </c>
      <c r="H9" t="str">
        <f>$H$1&amp;" ("&amp;Masks!E7&amp;")"&amp;IF(Wafers!G9=VLOOKUP(Masks!E7,Electronics!E:F,2,FALSE),""," ("&amp;Wafers!G9&amp;" of "&amp;VLOOKUP(Masks!E7,Electronics!E:F,2,FALSE)&amp;")")</f>
        <v>Wafer (Processor) (1 of 8)</v>
      </c>
      <c r="I9" t="str">
        <f>$H$2</f>
        <v>Silicon Wafer</v>
      </c>
      <c r="J9" t="str">
        <f>Pellets!$F$118</f>
        <v>Vial (Negative Photoresist)</v>
      </c>
      <c r="K9" t="b">
        <v>0</v>
      </c>
      <c r="L9" s="2" t="b">
        <v>1</v>
      </c>
    </row>
    <row r="10" spans="1:24" x14ac:dyDescent="0.2">
      <c r="A10" t="str">
        <f>Masks!A8</f>
        <v>1.3.2</v>
      </c>
      <c r="B10" s="3" t="s">
        <v>2643</v>
      </c>
      <c r="C10" t="str">
        <f>Masks!C8</f>
        <v>Mask (Processor)(PR n-Type Semiconductor)</v>
      </c>
      <c r="D10" t="str">
        <f>Masks!D8</f>
        <v>Mask</v>
      </c>
      <c r="E10" t="str">
        <f>Masks!E8</f>
        <v>Processor</v>
      </c>
      <c r="F10" t="str">
        <f>Masks!F8</f>
        <v>PR n-Type Semiconductor</v>
      </c>
      <c r="G10">
        <v>2</v>
      </c>
      <c r="H10" t="str">
        <f>$H$1&amp;" ("&amp;Masks!E8&amp;")"&amp;IF(Wafers!G10=VLOOKUP(Masks!E8,Electronics!E:F,2,FALSE),""," ("&amp;Wafers!G10&amp;" of "&amp;VLOOKUP(Masks!E8,Electronics!E:F,2,FALSE)&amp;")")</f>
        <v>Wafer (Processor) (2 of 8)</v>
      </c>
      <c r="I10" t="str">
        <f t="shared" ref="I10:I16" si="0">H9</f>
        <v>Wafer (Processor) (1 of 8)</v>
      </c>
      <c r="J10" t="str">
        <f>Pellets!$F$119</f>
        <v>Vial (Positive Photoresist)</v>
      </c>
      <c r="K10" t="b">
        <v>0</v>
      </c>
      <c r="L10" s="2" t="b">
        <v>1</v>
      </c>
    </row>
    <row r="11" spans="1:24" x14ac:dyDescent="0.2">
      <c r="A11" t="str">
        <f>Masks!A9</f>
        <v>1.3.2</v>
      </c>
      <c r="B11" s="3" t="s">
        <v>2642</v>
      </c>
      <c r="C11" t="str">
        <f>Masks!C9</f>
        <v>Mask (Processor)(PR p-Type Semiconductor)</v>
      </c>
      <c r="D11" t="str">
        <f>Masks!D9</f>
        <v>Mask</v>
      </c>
      <c r="E11" t="str">
        <f>Masks!E9</f>
        <v>Processor</v>
      </c>
      <c r="F11" t="str">
        <f>Masks!F9</f>
        <v>PR p-Type Semiconductor</v>
      </c>
      <c r="G11">
        <v>3</v>
      </c>
      <c r="H11" t="str">
        <f>$H$1&amp;" ("&amp;Masks!E9&amp;")"&amp;IF(Wafers!G11=VLOOKUP(Masks!E9,Electronics!E:F,2,FALSE),""," ("&amp;Wafers!G11&amp;" of "&amp;VLOOKUP(Masks!E9,Electronics!E:F,2,FALSE)&amp;")")</f>
        <v>Wafer (Processor) (3 of 8)</v>
      </c>
      <c r="I11" t="str">
        <f t="shared" si="0"/>
        <v>Wafer (Processor) (2 of 8)</v>
      </c>
      <c r="J11" t="str">
        <f>Pellets!$F$118</f>
        <v>Vial (Negative Photoresist)</v>
      </c>
      <c r="K11" t="b">
        <v>0</v>
      </c>
      <c r="L11" s="2" t="b">
        <v>1</v>
      </c>
    </row>
    <row r="12" spans="1:24" x14ac:dyDescent="0.2">
      <c r="A12" t="str">
        <f>Masks!A10</f>
        <v>1.3.2</v>
      </c>
      <c r="B12" s="3" t="s">
        <v>2641</v>
      </c>
      <c r="C12" t="str">
        <f>Masks!C10</f>
        <v>Mask (Processor)(PR Dielectric)</v>
      </c>
      <c r="D12" t="str">
        <f>Masks!D10</f>
        <v>Mask</v>
      </c>
      <c r="E12" t="str">
        <f>Masks!E10</f>
        <v>Processor</v>
      </c>
      <c r="F12" t="str">
        <f>Masks!F10</f>
        <v>PR Dielectric</v>
      </c>
      <c r="G12">
        <v>4</v>
      </c>
      <c r="H12" t="str">
        <f>$H$1&amp;" ("&amp;Masks!E10&amp;")"&amp;IF(Wafers!G12=VLOOKUP(Masks!E10,Electronics!E:F,2,FALSE),""," ("&amp;Wafers!G12&amp;" of "&amp;VLOOKUP(Masks!E10,Electronics!E:F,2,FALSE)&amp;")")</f>
        <v>Wafer (Processor) (4 of 8)</v>
      </c>
      <c r="I12" t="str">
        <f t="shared" si="0"/>
        <v>Wafer (Processor) (3 of 8)</v>
      </c>
      <c r="J12" t="str">
        <f>Pellets!$F$119</f>
        <v>Vial (Positive Photoresist)</v>
      </c>
      <c r="K12" t="b">
        <v>0</v>
      </c>
      <c r="L12" s="2" t="b">
        <v>1</v>
      </c>
    </row>
    <row r="13" spans="1:24" x14ac:dyDescent="0.2">
      <c r="A13" t="str">
        <f>Masks!A11</f>
        <v>1.3.2</v>
      </c>
      <c r="B13" s="3" t="s">
        <v>2640</v>
      </c>
      <c r="C13" t="str">
        <f>Masks!C11</f>
        <v>Mask (Processor)(PR Inner Traces)</v>
      </c>
      <c r="D13" t="str">
        <f>Masks!D11</f>
        <v>Mask</v>
      </c>
      <c r="E13" t="str">
        <f>Masks!E11</f>
        <v>Processor</v>
      </c>
      <c r="F13" t="str">
        <f>Masks!F11</f>
        <v>PR Inner Traces</v>
      </c>
      <c r="G13">
        <v>5</v>
      </c>
      <c r="H13" t="str">
        <f>$H$1&amp;" ("&amp;Masks!E11&amp;")"&amp;IF(Wafers!G13=VLOOKUP(Masks!E11,Electronics!E:F,2,FALSE),""," ("&amp;Wafers!G13&amp;" of "&amp;VLOOKUP(Masks!E11,Electronics!E:F,2,FALSE)&amp;")")</f>
        <v>Wafer (Processor) (5 of 8)</v>
      </c>
      <c r="I13" t="str">
        <f t="shared" si="0"/>
        <v>Wafer (Processor) (4 of 8)</v>
      </c>
      <c r="J13" t="str">
        <f>Pellets!$F$118</f>
        <v>Vial (Negative Photoresist)</v>
      </c>
      <c r="K13" t="b">
        <v>0</v>
      </c>
      <c r="L13" s="2" t="b">
        <v>1</v>
      </c>
    </row>
    <row r="14" spans="1:24" x14ac:dyDescent="0.2">
      <c r="A14" t="str">
        <f>Masks!A12</f>
        <v>1.3.2</v>
      </c>
      <c r="B14" s="3" t="s">
        <v>2639</v>
      </c>
      <c r="C14" t="str">
        <f>Masks!C12</f>
        <v>Mask (Processor)(PR Through Vias)</v>
      </c>
      <c r="D14" t="str">
        <f>Masks!D12</f>
        <v>Mask</v>
      </c>
      <c r="E14" t="str">
        <f>Masks!E12</f>
        <v>Processor</v>
      </c>
      <c r="F14" t="str">
        <f>Masks!F12</f>
        <v>PR Through Vias</v>
      </c>
      <c r="G14">
        <v>6</v>
      </c>
      <c r="H14" t="str">
        <f>$H$1&amp;" ("&amp;Masks!E12&amp;")"&amp;IF(Wafers!G14=VLOOKUP(Masks!E12,Electronics!E:F,2,FALSE),""," ("&amp;Wafers!G14&amp;" of "&amp;VLOOKUP(Masks!E12,Electronics!E:F,2,FALSE)&amp;")")</f>
        <v>Wafer (Processor) (6 of 8)</v>
      </c>
      <c r="I14" t="str">
        <f t="shared" si="0"/>
        <v>Wafer (Processor) (5 of 8)</v>
      </c>
      <c r="J14" t="str">
        <f>Pellets!$F$119</f>
        <v>Vial (Positive Photoresist)</v>
      </c>
      <c r="K14" t="b">
        <v>0</v>
      </c>
      <c r="L14" s="2" t="b">
        <v>1</v>
      </c>
    </row>
    <row r="15" spans="1:24" x14ac:dyDescent="0.2">
      <c r="A15" t="str">
        <f>Masks!A13</f>
        <v>1.3.2</v>
      </c>
      <c r="B15" s="3" t="s">
        <v>2638</v>
      </c>
      <c r="C15" t="str">
        <f>Masks!C13</f>
        <v>Mask (Processor)(PR Outer Traces)</v>
      </c>
      <c r="D15" t="str">
        <f>Masks!D13</f>
        <v>Mask</v>
      </c>
      <c r="E15" t="str">
        <f>Masks!E13</f>
        <v>Processor</v>
      </c>
      <c r="F15" t="str">
        <f>Masks!F13</f>
        <v>PR Outer Traces</v>
      </c>
      <c r="G15">
        <v>7</v>
      </c>
      <c r="H15" t="str">
        <f>$H$1&amp;" ("&amp;Masks!E13&amp;")"&amp;IF(Wafers!G15=VLOOKUP(Masks!E13,Electronics!E:F,2,FALSE),""," ("&amp;Wafers!G15&amp;" of "&amp;VLOOKUP(Masks!E13,Electronics!E:F,2,FALSE)&amp;")")</f>
        <v>Wafer (Processor) (7 of 8)</v>
      </c>
      <c r="I15" t="str">
        <f t="shared" si="0"/>
        <v>Wafer (Processor) (6 of 8)</v>
      </c>
      <c r="J15" t="str">
        <f>Pellets!$F$118</f>
        <v>Vial (Negative Photoresist)</v>
      </c>
      <c r="K15" t="b">
        <v>0</v>
      </c>
      <c r="L15" s="2" t="b">
        <v>1</v>
      </c>
    </row>
    <row r="16" spans="1:24" x14ac:dyDescent="0.2">
      <c r="A16" t="str">
        <f>Masks!A14</f>
        <v>1.3.2</v>
      </c>
      <c r="B16" s="3" t="s">
        <v>2637</v>
      </c>
      <c r="C16" t="str">
        <f>Masks!C14</f>
        <v>Mask (Processor)(PR Encapsulation)</v>
      </c>
      <c r="D16" t="str">
        <f>Masks!D14</f>
        <v>Mask</v>
      </c>
      <c r="E16" t="str">
        <f>Masks!E14</f>
        <v>Processor</v>
      </c>
      <c r="F16" t="str">
        <f>Masks!F14</f>
        <v>PR Encapsulation</v>
      </c>
      <c r="G16">
        <v>8</v>
      </c>
      <c r="H16" t="str">
        <f>$H$1&amp;" ("&amp;Masks!E14&amp;")"&amp;IF(Wafers!G16=VLOOKUP(Masks!E14,Electronics!E:F,2,FALSE),""," ("&amp;Wafers!G16&amp;" of "&amp;VLOOKUP(Masks!E14,Electronics!E:F,2,FALSE)&amp;")")</f>
        <v>Wafer (Processor)</v>
      </c>
      <c r="I16" t="str">
        <f t="shared" si="0"/>
        <v>Wafer (Processor) (7 of 8)</v>
      </c>
      <c r="J16" t="str">
        <f>Pellets!$F$119</f>
        <v>Vial (Positive Photoresist)</v>
      </c>
      <c r="K16" t="b">
        <v>0</v>
      </c>
      <c r="L16" s="2" t="b">
        <v>0</v>
      </c>
    </row>
    <row r="17" spans="1:12" x14ac:dyDescent="0.2">
      <c r="A17" t="str">
        <f>Masks!A15</f>
        <v>1.3.2</v>
      </c>
      <c r="B17" s="3" t="s">
        <v>2636</v>
      </c>
      <c r="C17" t="str">
        <f>Masks!C15</f>
        <v>Mask (Temperature Sensor)(PR Backplane)</v>
      </c>
      <c r="D17" t="str">
        <f>Masks!D15</f>
        <v>Mask</v>
      </c>
      <c r="E17" t="str">
        <f>Masks!E15</f>
        <v>Temperature Sensor</v>
      </c>
      <c r="F17" t="str">
        <f>Masks!F15</f>
        <v>PR Backplane</v>
      </c>
      <c r="G17">
        <v>1</v>
      </c>
      <c r="H17" t="str">
        <f>$H$1&amp;" ("&amp;Masks!E15&amp;")"&amp;IF(Wafers!G17=VLOOKUP(Masks!E15,Electronics!E:F,2,FALSE),""," ("&amp;Wafers!G17&amp;" of "&amp;VLOOKUP(Masks!E15,Electronics!E:F,2,FALSE)&amp;")")</f>
        <v>Wafer (Temperature Sensor) (1 of 5)</v>
      </c>
      <c r="I17" t="str">
        <f>$H$2</f>
        <v>Silicon Wafer</v>
      </c>
      <c r="J17" t="str">
        <f>Pellets!$F$118</f>
        <v>Vial (Negative Photoresist)</v>
      </c>
      <c r="K17" t="b">
        <v>0</v>
      </c>
      <c r="L17" s="2" t="b">
        <v>1</v>
      </c>
    </row>
    <row r="18" spans="1:12" x14ac:dyDescent="0.2">
      <c r="A18" t="str">
        <f>Masks!A16</f>
        <v>1.3.2</v>
      </c>
      <c r="B18" s="3" t="s">
        <v>2635</v>
      </c>
      <c r="C18" t="str">
        <f>Masks!C16</f>
        <v>Mask (Temperature Sensor)(PR Semiconductor)</v>
      </c>
      <c r="D18" t="str">
        <f>Masks!D16</f>
        <v>Mask</v>
      </c>
      <c r="E18" t="str">
        <f>Masks!E16</f>
        <v>Temperature Sensor</v>
      </c>
      <c r="F18" t="str">
        <f>Masks!F16</f>
        <v>PR Semiconductor</v>
      </c>
      <c r="G18">
        <v>2</v>
      </c>
      <c r="H18" t="str">
        <f>$H$1&amp;" ("&amp;Masks!E16&amp;")"&amp;IF(Wafers!G18=VLOOKUP(Masks!E16,Electronics!E:F,2,FALSE),""," ("&amp;Wafers!G18&amp;" of "&amp;VLOOKUP(Masks!E16,Electronics!E:F,2,FALSE)&amp;")")</f>
        <v>Wafer (Temperature Sensor) (2 of 5)</v>
      </c>
      <c r="I18" t="str">
        <f>H17</f>
        <v>Wafer (Temperature Sensor) (1 of 5)</v>
      </c>
      <c r="J18" t="str">
        <f>Pellets!$F$119</f>
        <v>Vial (Positive Photoresist)</v>
      </c>
      <c r="K18" t="b">
        <v>0</v>
      </c>
      <c r="L18" s="2" t="b">
        <v>1</v>
      </c>
    </row>
    <row r="19" spans="1:12" x14ac:dyDescent="0.2">
      <c r="A19" t="str">
        <f>Masks!A17</f>
        <v>1.3.2</v>
      </c>
      <c r="B19" s="3" t="s">
        <v>2634</v>
      </c>
      <c r="C19" t="str">
        <f>Masks!C17</f>
        <v>Mask (Temperature Sensor)(PR Dielectric)</v>
      </c>
      <c r="D19" t="str">
        <f>Masks!D17</f>
        <v>Mask</v>
      </c>
      <c r="E19" t="str">
        <f>Masks!E17</f>
        <v>Temperature Sensor</v>
      </c>
      <c r="F19" t="str">
        <f>Masks!F17</f>
        <v>PR Dielectric</v>
      </c>
      <c r="G19">
        <v>3</v>
      </c>
      <c r="H19" t="str">
        <f>$H$1&amp;" ("&amp;Masks!E17&amp;")"&amp;IF(Wafers!G19=VLOOKUP(Masks!E17,Electronics!E:F,2,FALSE),""," ("&amp;Wafers!G19&amp;" of "&amp;VLOOKUP(Masks!E17,Electronics!E:F,2,FALSE)&amp;")")</f>
        <v>Wafer (Temperature Sensor) (3 of 5)</v>
      </c>
      <c r="I19" t="str">
        <f>H18</f>
        <v>Wafer (Temperature Sensor) (2 of 5)</v>
      </c>
      <c r="J19" t="str">
        <f>Pellets!$F$118</f>
        <v>Vial (Negative Photoresist)</v>
      </c>
      <c r="K19" t="b">
        <v>0</v>
      </c>
      <c r="L19" s="2" t="b">
        <v>1</v>
      </c>
    </row>
    <row r="20" spans="1:12" x14ac:dyDescent="0.2">
      <c r="A20" t="str">
        <f>Masks!A18</f>
        <v>1.3.2</v>
      </c>
      <c r="B20" s="3" t="s">
        <v>2633</v>
      </c>
      <c r="C20" t="str">
        <f>Masks!C18</f>
        <v>Mask (Temperature Sensor)(PR Traces)</v>
      </c>
      <c r="D20" t="str">
        <f>Masks!D18</f>
        <v>Mask</v>
      </c>
      <c r="E20" t="str">
        <f>Masks!E18</f>
        <v>Temperature Sensor</v>
      </c>
      <c r="F20" t="str">
        <f>Masks!F18</f>
        <v>PR Traces</v>
      </c>
      <c r="G20">
        <v>4</v>
      </c>
      <c r="H20" t="str">
        <f>$H$1&amp;" ("&amp;Masks!E18&amp;")"&amp;IF(Wafers!G20=VLOOKUP(Masks!E18,Electronics!E:F,2,FALSE),""," ("&amp;Wafers!G20&amp;" of "&amp;VLOOKUP(Masks!E18,Electronics!E:F,2,FALSE)&amp;")")</f>
        <v>Wafer (Temperature Sensor) (4 of 5)</v>
      </c>
      <c r="I20" t="str">
        <f>H19</f>
        <v>Wafer (Temperature Sensor) (3 of 5)</v>
      </c>
      <c r="J20" t="str">
        <f>Pellets!$F$119</f>
        <v>Vial (Positive Photoresist)</v>
      </c>
      <c r="K20" t="b">
        <v>0</v>
      </c>
      <c r="L20" s="2" t="b">
        <v>1</v>
      </c>
    </row>
    <row r="21" spans="1:12" x14ac:dyDescent="0.2">
      <c r="A21" t="str">
        <f>Masks!A19</f>
        <v>1.3.2</v>
      </c>
      <c r="B21" s="3" t="s">
        <v>2632</v>
      </c>
      <c r="C21" t="str">
        <f>Masks!C19</f>
        <v>Mask (Temperature Sensor)(PR Encapsulation)</v>
      </c>
      <c r="D21" t="str">
        <f>Masks!D19</f>
        <v>Mask</v>
      </c>
      <c r="E21" t="str">
        <f>Masks!E19</f>
        <v>Temperature Sensor</v>
      </c>
      <c r="F21" t="str">
        <f>Masks!F19</f>
        <v>PR Encapsulation</v>
      </c>
      <c r="G21">
        <v>5</v>
      </c>
      <c r="H21" t="str">
        <f>$H$1&amp;" ("&amp;Masks!E19&amp;")"&amp;IF(Wafers!G21=VLOOKUP(Masks!E19,Electronics!E:F,2,FALSE),""," ("&amp;Wafers!G21&amp;" of "&amp;VLOOKUP(Masks!E19,Electronics!E:F,2,FALSE)&amp;")")</f>
        <v>Wafer (Temperature Sensor)</v>
      </c>
      <c r="I21" t="str">
        <f>H20</f>
        <v>Wafer (Temperature Sensor) (4 of 5)</v>
      </c>
      <c r="J21" t="str">
        <f>Pellets!$F$118</f>
        <v>Vial (Negative Photoresist)</v>
      </c>
      <c r="K21" t="b">
        <v>0</v>
      </c>
      <c r="L21" s="2" t="b">
        <v>0</v>
      </c>
    </row>
    <row r="22" spans="1:12" x14ac:dyDescent="0.2">
      <c r="A22" t="str">
        <f>Masks!A20</f>
        <v>1.3.2</v>
      </c>
      <c r="B22" s="3" t="s">
        <v>2631</v>
      </c>
      <c r="C22" t="str">
        <f>Masks!C20</f>
        <v>Mask (Pressure Sensor)(PR Backplane)</v>
      </c>
      <c r="D22" t="str">
        <f>Masks!D20</f>
        <v>Mask</v>
      </c>
      <c r="E22" t="str">
        <f>Masks!E20</f>
        <v>Pressure Sensor</v>
      </c>
      <c r="F22" t="str">
        <f>Masks!F20</f>
        <v>PR Backplane</v>
      </c>
      <c r="G22">
        <v>1</v>
      </c>
      <c r="H22" t="str">
        <f>$H$1&amp;" ("&amp;Masks!E20&amp;")"&amp;IF(Wafers!G22=VLOOKUP(Masks!E20,Electronics!E:F,2,FALSE),""," ("&amp;Wafers!G22&amp;" of "&amp;VLOOKUP(Masks!E20,Electronics!E:F,2,FALSE)&amp;")")</f>
        <v>Wafer (Pressure Sensor) (1 of 5)</v>
      </c>
      <c r="I22" t="str">
        <f>$H$2</f>
        <v>Silicon Wafer</v>
      </c>
      <c r="J22" t="str">
        <f>Pellets!$F$118</f>
        <v>Vial (Negative Photoresist)</v>
      </c>
      <c r="K22" t="b">
        <v>0</v>
      </c>
      <c r="L22" s="2" t="b">
        <v>1</v>
      </c>
    </row>
    <row r="23" spans="1:12" x14ac:dyDescent="0.2">
      <c r="A23" t="str">
        <f>Masks!A21</f>
        <v>1.3.2</v>
      </c>
      <c r="B23" s="3" t="s">
        <v>2630</v>
      </c>
      <c r="C23" t="str">
        <f>Masks!C21</f>
        <v>Mask (Pressure Sensor)(PR Semiconductor)</v>
      </c>
      <c r="D23" t="str">
        <f>Masks!D21</f>
        <v>Mask</v>
      </c>
      <c r="E23" t="str">
        <f>Masks!E21</f>
        <v>Pressure Sensor</v>
      </c>
      <c r="F23" t="str">
        <f>Masks!F21</f>
        <v>PR Semiconductor</v>
      </c>
      <c r="G23">
        <v>2</v>
      </c>
      <c r="H23" t="str">
        <f>$H$1&amp;" ("&amp;Masks!E21&amp;")"&amp;IF(Wafers!G23=VLOOKUP(Masks!E21,Electronics!E:F,2,FALSE),""," ("&amp;Wafers!G23&amp;" of "&amp;VLOOKUP(Masks!E21,Electronics!E:F,2,FALSE)&amp;")")</f>
        <v>Wafer (Pressure Sensor) (2 of 5)</v>
      </c>
      <c r="I23" t="str">
        <f>H22</f>
        <v>Wafer (Pressure Sensor) (1 of 5)</v>
      </c>
      <c r="J23" t="str">
        <f>Pellets!$F$119</f>
        <v>Vial (Positive Photoresist)</v>
      </c>
      <c r="K23" t="b">
        <v>0</v>
      </c>
      <c r="L23" s="2" t="b">
        <v>1</v>
      </c>
    </row>
    <row r="24" spans="1:12" x14ac:dyDescent="0.2">
      <c r="A24" t="str">
        <f>Masks!A22</f>
        <v>1.3.2</v>
      </c>
      <c r="B24" s="3" t="s">
        <v>2629</v>
      </c>
      <c r="C24" t="str">
        <f>Masks!C22</f>
        <v>Mask (Pressure Sensor)(PR Dielectric)</v>
      </c>
      <c r="D24" t="str">
        <f>Masks!D22</f>
        <v>Mask</v>
      </c>
      <c r="E24" t="str">
        <f>Masks!E22</f>
        <v>Pressure Sensor</v>
      </c>
      <c r="F24" t="str">
        <f>Masks!F22</f>
        <v>PR Dielectric</v>
      </c>
      <c r="G24">
        <v>3</v>
      </c>
      <c r="H24" t="str">
        <f>$H$1&amp;" ("&amp;Masks!E22&amp;")"&amp;IF(Wafers!G24=VLOOKUP(Masks!E22,Electronics!E:F,2,FALSE),""," ("&amp;Wafers!G24&amp;" of "&amp;VLOOKUP(Masks!E22,Electronics!E:F,2,FALSE)&amp;")")</f>
        <v>Wafer (Pressure Sensor) (3 of 5)</v>
      </c>
      <c r="I24" t="str">
        <f>H23</f>
        <v>Wafer (Pressure Sensor) (2 of 5)</v>
      </c>
      <c r="J24" t="str">
        <f>Pellets!$F$118</f>
        <v>Vial (Negative Photoresist)</v>
      </c>
      <c r="K24" t="b">
        <v>0</v>
      </c>
      <c r="L24" s="2" t="b">
        <v>1</v>
      </c>
    </row>
    <row r="25" spans="1:12" x14ac:dyDescent="0.2">
      <c r="A25" t="str">
        <f>Masks!A23</f>
        <v>1.3.2</v>
      </c>
      <c r="B25" s="3" t="s">
        <v>2628</v>
      </c>
      <c r="C25" t="str">
        <f>Masks!C23</f>
        <v>Mask (Pressure Sensor)(PR Traces)</v>
      </c>
      <c r="D25" t="str">
        <f>Masks!D23</f>
        <v>Mask</v>
      </c>
      <c r="E25" t="str">
        <f>Masks!E23</f>
        <v>Pressure Sensor</v>
      </c>
      <c r="F25" t="str">
        <f>Masks!F23</f>
        <v>PR Traces</v>
      </c>
      <c r="G25">
        <v>4</v>
      </c>
      <c r="H25" t="str">
        <f>$H$1&amp;" ("&amp;Masks!E23&amp;")"&amp;IF(Wafers!G25=VLOOKUP(Masks!E23,Electronics!E:F,2,FALSE),""," ("&amp;Wafers!G25&amp;" of "&amp;VLOOKUP(Masks!E23,Electronics!E:F,2,FALSE)&amp;")")</f>
        <v>Wafer (Pressure Sensor) (4 of 5)</v>
      </c>
      <c r="I25" t="str">
        <f>H24</f>
        <v>Wafer (Pressure Sensor) (3 of 5)</v>
      </c>
      <c r="J25" t="str">
        <f>Pellets!$F$119</f>
        <v>Vial (Positive Photoresist)</v>
      </c>
      <c r="K25" t="b">
        <v>0</v>
      </c>
      <c r="L25" s="2" t="b">
        <v>1</v>
      </c>
    </row>
    <row r="26" spans="1:12" x14ac:dyDescent="0.2">
      <c r="A26" t="str">
        <f>Masks!A24</f>
        <v>1.3.2</v>
      </c>
      <c r="B26" s="3" t="s">
        <v>2627</v>
      </c>
      <c r="C26" t="str">
        <f>Masks!C24</f>
        <v>Mask (Pressure Sensor)(PR Encapsulation)</v>
      </c>
      <c r="D26" t="str">
        <f>Masks!D24</f>
        <v>Mask</v>
      </c>
      <c r="E26" t="str">
        <f>Masks!E24</f>
        <v>Pressure Sensor</v>
      </c>
      <c r="F26" t="str">
        <f>Masks!F24</f>
        <v>PR Encapsulation</v>
      </c>
      <c r="G26">
        <v>5</v>
      </c>
      <c r="H26" t="str">
        <f>$H$1&amp;" ("&amp;Masks!E24&amp;")"&amp;IF(Wafers!G26=VLOOKUP(Masks!E24,Electronics!E:F,2,FALSE),""," ("&amp;Wafers!G26&amp;" of "&amp;VLOOKUP(Masks!E24,Electronics!E:F,2,FALSE)&amp;")")</f>
        <v>Wafer (Pressure Sensor)</v>
      </c>
      <c r="I26" t="str">
        <f>H25</f>
        <v>Wafer (Pressure Sensor) (4 of 5)</v>
      </c>
      <c r="J26" t="str">
        <f>Pellets!$F$118</f>
        <v>Vial (Negative Photoresist)</v>
      </c>
      <c r="K26" t="b">
        <v>0</v>
      </c>
      <c r="L26" s="2" t="b">
        <v>0</v>
      </c>
    </row>
    <row r="27" spans="1:12" x14ac:dyDescent="0.2">
      <c r="A27" t="str">
        <f>Masks!A25</f>
        <v>1.3.2</v>
      </c>
      <c r="B27" s="3" t="s">
        <v>2626</v>
      </c>
      <c r="C27" t="str">
        <f>Masks!C25</f>
        <v>Mask (Low Power Radio)(PR Backplane)</v>
      </c>
      <c r="D27" t="str">
        <f>Masks!D25</f>
        <v>Mask</v>
      </c>
      <c r="E27" t="str">
        <f>Masks!E25</f>
        <v>Low Power Radio</v>
      </c>
      <c r="F27" t="str">
        <f>Masks!F25</f>
        <v>PR Backplane</v>
      </c>
      <c r="G27">
        <v>1</v>
      </c>
      <c r="H27" t="str">
        <f>$H$1&amp;" ("&amp;Masks!E25&amp;")"&amp;IF(Wafers!G27=VLOOKUP(Masks!E25,Electronics!E:F,2,FALSE),""," ("&amp;Wafers!G27&amp;" of "&amp;VLOOKUP(Masks!E25,Electronics!E:F,2,FALSE)&amp;")")</f>
        <v>Wafer (Low Power Radio) (1 of 8)</v>
      </c>
      <c r="I27" t="str">
        <f>$H$2</f>
        <v>Silicon Wafer</v>
      </c>
      <c r="J27" t="str">
        <f>Pellets!$F$118</f>
        <v>Vial (Negative Photoresist)</v>
      </c>
      <c r="K27" t="b">
        <v>0</v>
      </c>
      <c r="L27" s="2" t="b">
        <v>1</v>
      </c>
    </row>
    <row r="28" spans="1:12" x14ac:dyDescent="0.2">
      <c r="A28" t="str">
        <f>Masks!A26</f>
        <v>1.3.2</v>
      </c>
      <c r="B28" s="3" t="s">
        <v>2625</v>
      </c>
      <c r="C28" t="str">
        <f>Masks!C26</f>
        <v>Mask (Low Power Radio)(PR n-Type Semiconductor)</v>
      </c>
      <c r="D28" t="str">
        <f>Masks!D26</f>
        <v>Mask</v>
      </c>
      <c r="E28" t="str">
        <f>Masks!E26</f>
        <v>Low Power Radio</v>
      </c>
      <c r="F28" t="str">
        <f>Masks!F26</f>
        <v>PR n-Type Semiconductor</v>
      </c>
      <c r="G28">
        <v>2</v>
      </c>
      <c r="H28" t="str">
        <f>$H$1&amp;" ("&amp;Masks!E26&amp;")"&amp;IF(Wafers!G28=VLOOKUP(Masks!E26,Electronics!E:F,2,FALSE),""," ("&amp;Wafers!G28&amp;" of "&amp;VLOOKUP(Masks!E26,Electronics!E:F,2,FALSE)&amp;")")</f>
        <v>Wafer (Low Power Radio) (2 of 8)</v>
      </c>
      <c r="I28" t="str">
        <f t="shared" ref="I28:I34" si="1">H27</f>
        <v>Wafer (Low Power Radio) (1 of 8)</v>
      </c>
      <c r="J28" t="str">
        <f>Pellets!$F$119</f>
        <v>Vial (Positive Photoresist)</v>
      </c>
      <c r="K28" t="b">
        <v>0</v>
      </c>
      <c r="L28" s="2" t="b">
        <v>1</v>
      </c>
    </row>
    <row r="29" spans="1:12" x14ac:dyDescent="0.2">
      <c r="A29" t="str">
        <f>Masks!A27</f>
        <v>1.3.2</v>
      </c>
      <c r="B29" s="3" t="s">
        <v>2624</v>
      </c>
      <c r="C29" t="str">
        <f>Masks!C27</f>
        <v>Mask (Low Power Radio)(PR p-Type Semiconductor)</v>
      </c>
      <c r="D29" t="str">
        <f>Masks!D27</f>
        <v>Mask</v>
      </c>
      <c r="E29" t="str">
        <f>Masks!E27</f>
        <v>Low Power Radio</v>
      </c>
      <c r="F29" t="str">
        <f>Masks!F27</f>
        <v>PR p-Type Semiconductor</v>
      </c>
      <c r="G29">
        <v>3</v>
      </c>
      <c r="H29" t="str">
        <f>$H$1&amp;" ("&amp;Masks!E27&amp;")"&amp;IF(Wafers!G29=VLOOKUP(Masks!E27,Electronics!E:F,2,FALSE),""," ("&amp;Wafers!G29&amp;" of "&amp;VLOOKUP(Masks!E27,Electronics!E:F,2,FALSE)&amp;")")</f>
        <v>Wafer (Low Power Radio) (3 of 8)</v>
      </c>
      <c r="I29" t="str">
        <f t="shared" si="1"/>
        <v>Wafer (Low Power Radio) (2 of 8)</v>
      </c>
      <c r="J29" t="str">
        <f>Pellets!$F$118</f>
        <v>Vial (Negative Photoresist)</v>
      </c>
      <c r="K29" t="b">
        <v>0</v>
      </c>
      <c r="L29" s="2" t="b">
        <v>1</v>
      </c>
    </row>
    <row r="30" spans="1:12" x14ac:dyDescent="0.2">
      <c r="A30" t="str">
        <f>Masks!A28</f>
        <v>1.3.2</v>
      </c>
      <c r="B30" s="3" t="s">
        <v>2623</v>
      </c>
      <c r="C30" t="str">
        <f>Masks!C28</f>
        <v>Mask (Low Power Radio)(PR Dielectric)</v>
      </c>
      <c r="D30" t="str">
        <f>Masks!D28</f>
        <v>Mask</v>
      </c>
      <c r="E30" t="str">
        <f>Masks!E28</f>
        <v>Low Power Radio</v>
      </c>
      <c r="F30" t="str">
        <f>Masks!F28</f>
        <v>PR Dielectric</v>
      </c>
      <c r="G30">
        <v>4</v>
      </c>
      <c r="H30" t="str">
        <f>$H$1&amp;" ("&amp;Masks!E28&amp;")"&amp;IF(Wafers!G30=VLOOKUP(Masks!E28,Electronics!E:F,2,FALSE),""," ("&amp;Wafers!G30&amp;" of "&amp;VLOOKUP(Masks!E28,Electronics!E:F,2,FALSE)&amp;")")</f>
        <v>Wafer (Low Power Radio) (4 of 8)</v>
      </c>
      <c r="I30" t="str">
        <f t="shared" si="1"/>
        <v>Wafer (Low Power Radio) (3 of 8)</v>
      </c>
      <c r="J30" t="str">
        <f>Pellets!$F$119</f>
        <v>Vial (Positive Photoresist)</v>
      </c>
      <c r="K30" t="b">
        <v>0</v>
      </c>
      <c r="L30" s="2" t="b">
        <v>1</v>
      </c>
    </row>
    <row r="31" spans="1:12" x14ac:dyDescent="0.2">
      <c r="A31" t="str">
        <f>Masks!A29</f>
        <v>1.3.2</v>
      </c>
      <c r="B31" s="3" t="s">
        <v>2622</v>
      </c>
      <c r="C31" t="str">
        <f>Masks!C29</f>
        <v>Mask (Low Power Radio)(PR Inner Traces)</v>
      </c>
      <c r="D31" t="str">
        <f>Masks!D29</f>
        <v>Mask</v>
      </c>
      <c r="E31" t="str">
        <f>Masks!E29</f>
        <v>Low Power Radio</v>
      </c>
      <c r="F31" t="str">
        <f>Masks!F29</f>
        <v>PR Inner Traces</v>
      </c>
      <c r="G31">
        <v>5</v>
      </c>
      <c r="H31" t="str">
        <f>$H$1&amp;" ("&amp;Masks!E29&amp;")"&amp;IF(Wafers!G31=VLOOKUP(Masks!E29,Electronics!E:F,2,FALSE),""," ("&amp;Wafers!G31&amp;" of "&amp;VLOOKUP(Masks!E29,Electronics!E:F,2,FALSE)&amp;")")</f>
        <v>Wafer (Low Power Radio) (5 of 8)</v>
      </c>
      <c r="I31" t="str">
        <f t="shared" si="1"/>
        <v>Wafer (Low Power Radio) (4 of 8)</v>
      </c>
      <c r="J31" t="str">
        <f>Pellets!$F$118</f>
        <v>Vial (Negative Photoresist)</v>
      </c>
      <c r="K31" t="b">
        <v>0</v>
      </c>
      <c r="L31" s="2" t="b">
        <v>1</v>
      </c>
    </row>
    <row r="32" spans="1:12" x14ac:dyDescent="0.2">
      <c r="A32" t="str">
        <f>Masks!A30</f>
        <v>1.3.2</v>
      </c>
      <c r="B32" s="3" t="s">
        <v>2621</v>
      </c>
      <c r="C32" t="str">
        <f>Masks!C30</f>
        <v>Mask (Low Power Radio)(PR Through Vias)</v>
      </c>
      <c r="D32" t="str">
        <f>Masks!D30</f>
        <v>Mask</v>
      </c>
      <c r="E32" t="str">
        <f>Masks!E30</f>
        <v>Low Power Radio</v>
      </c>
      <c r="F32" t="str">
        <f>Masks!F30</f>
        <v>PR Through Vias</v>
      </c>
      <c r="G32">
        <v>6</v>
      </c>
      <c r="H32" t="str">
        <f>$H$1&amp;" ("&amp;Masks!E30&amp;")"&amp;IF(Wafers!G32=VLOOKUP(Masks!E30,Electronics!E:F,2,FALSE),""," ("&amp;Wafers!G32&amp;" of "&amp;VLOOKUP(Masks!E30,Electronics!E:F,2,FALSE)&amp;")")</f>
        <v>Wafer (Low Power Radio) (6 of 8)</v>
      </c>
      <c r="I32" t="str">
        <f t="shared" si="1"/>
        <v>Wafer (Low Power Radio) (5 of 8)</v>
      </c>
      <c r="J32" t="str">
        <f>Pellets!$F$119</f>
        <v>Vial (Positive Photoresist)</v>
      </c>
      <c r="K32" t="b">
        <v>0</v>
      </c>
      <c r="L32" s="2" t="b">
        <v>1</v>
      </c>
    </row>
    <row r="33" spans="1:12" x14ac:dyDescent="0.2">
      <c r="A33" t="str">
        <f>Masks!A31</f>
        <v>1.3.2</v>
      </c>
      <c r="B33" s="3" t="s">
        <v>2620</v>
      </c>
      <c r="C33" t="str">
        <f>Masks!C31</f>
        <v>Mask (Low Power Radio)(PR Outer Traces)</v>
      </c>
      <c r="D33" t="str">
        <f>Masks!D31</f>
        <v>Mask</v>
      </c>
      <c r="E33" t="str">
        <f>Masks!E31</f>
        <v>Low Power Radio</v>
      </c>
      <c r="F33" t="str">
        <f>Masks!F31</f>
        <v>PR Outer Traces</v>
      </c>
      <c r="G33">
        <v>7</v>
      </c>
      <c r="H33" t="str">
        <f>$H$1&amp;" ("&amp;Masks!E31&amp;")"&amp;IF(Wafers!G33=VLOOKUP(Masks!E31,Electronics!E:F,2,FALSE),""," ("&amp;Wafers!G33&amp;" of "&amp;VLOOKUP(Masks!E31,Electronics!E:F,2,FALSE)&amp;")")</f>
        <v>Wafer (Low Power Radio) (7 of 8)</v>
      </c>
      <c r="I33" t="str">
        <f t="shared" si="1"/>
        <v>Wafer (Low Power Radio) (6 of 8)</v>
      </c>
      <c r="J33" t="str">
        <f>Pellets!$F$118</f>
        <v>Vial (Negative Photoresist)</v>
      </c>
      <c r="K33" t="b">
        <v>0</v>
      </c>
      <c r="L33" s="2" t="b">
        <v>1</v>
      </c>
    </row>
    <row r="34" spans="1:12" x14ac:dyDescent="0.2">
      <c r="A34" t="str">
        <f>Masks!A32</f>
        <v>1.3.2</v>
      </c>
      <c r="B34" s="3" t="s">
        <v>2619</v>
      </c>
      <c r="C34" t="str">
        <f>Masks!C32</f>
        <v>Mask (Low Power Radio)(PR Encapsulation)</v>
      </c>
      <c r="D34" t="str">
        <f>Masks!D32</f>
        <v>Mask</v>
      </c>
      <c r="E34" t="str">
        <f>Masks!E32</f>
        <v>Low Power Radio</v>
      </c>
      <c r="F34" t="str">
        <f>Masks!F32</f>
        <v>PR Encapsulation</v>
      </c>
      <c r="G34">
        <v>8</v>
      </c>
      <c r="H34" t="str">
        <f>$H$1&amp;" ("&amp;Masks!E32&amp;")"&amp;IF(Wafers!G34=VLOOKUP(Masks!E32,Electronics!E:F,2,FALSE),""," ("&amp;Wafers!G34&amp;" of "&amp;VLOOKUP(Masks!E32,Electronics!E:F,2,FALSE)&amp;")")</f>
        <v>Wafer (Low Power Radio)</v>
      </c>
      <c r="I34" t="str">
        <f t="shared" si="1"/>
        <v>Wafer (Low Power Radio) (7 of 8)</v>
      </c>
      <c r="J34" t="str">
        <f>Pellets!$F$119</f>
        <v>Vial (Positive Photoresist)</v>
      </c>
      <c r="K34" t="b">
        <v>0</v>
      </c>
      <c r="L34" s="2" t="b">
        <v>0</v>
      </c>
    </row>
    <row r="35" spans="1:12" x14ac:dyDescent="0.2">
      <c r="A35" t="str">
        <f>Masks!A33</f>
        <v>1.3.2</v>
      </c>
      <c r="B35" s="3" t="s">
        <v>2618</v>
      </c>
      <c r="C35" t="str">
        <f>Masks!C33</f>
        <v>Mask (DSP)(PR Backplane)</v>
      </c>
      <c r="D35" t="str">
        <f>Masks!D33</f>
        <v>Mask</v>
      </c>
      <c r="E35" t="str">
        <f>Masks!E33</f>
        <v>DSP</v>
      </c>
      <c r="F35" t="str">
        <f>Masks!F33</f>
        <v>PR Backplane</v>
      </c>
      <c r="G35">
        <v>1</v>
      </c>
      <c r="H35" t="str">
        <f>$H$1&amp;" ("&amp;Masks!E33&amp;")"&amp;IF(Wafers!G35=VLOOKUP(Masks!E33,Electronics!E:F,2,FALSE),""," ("&amp;Wafers!G35&amp;" of "&amp;VLOOKUP(Masks!E33,Electronics!E:F,2,FALSE)&amp;")")</f>
        <v>Wafer (DSP) (1 of 8)</v>
      </c>
      <c r="I35" t="str">
        <f>$H$2</f>
        <v>Silicon Wafer</v>
      </c>
      <c r="J35" t="str">
        <f>Pellets!$F$118</f>
        <v>Vial (Negative Photoresist)</v>
      </c>
      <c r="K35" t="b">
        <v>0</v>
      </c>
      <c r="L35" s="2" t="b">
        <v>1</v>
      </c>
    </row>
    <row r="36" spans="1:12" x14ac:dyDescent="0.2">
      <c r="A36" t="str">
        <f>Masks!A34</f>
        <v>1.3.2</v>
      </c>
      <c r="B36" s="3" t="s">
        <v>2617</v>
      </c>
      <c r="C36" t="str">
        <f>Masks!C34</f>
        <v>Mask (DSP)(PR n-Type Semiconductor)</v>
      </c>
      <c r="D36" t="str">
        <f>Masks!D34</f>
        <v>Mask</v>
      </c>
      <c r="E36" t="str">
        <f>Masks!E34</f>
        <v>DSP</v>
      </c>
      <c r="F36" t="str">
        <f>Masks!F34</f>
        <v>PR n-Type Semiconductor</v>
      </c>
      <c r="G36">
        <v>2</v>
      </c>
      <c r="H36" t="str">
        <f>$H$1&amp;" ("&amp;Masks!E34&amp;")"&amp;IF(Wafers!G36=VLOOKUP(Masks!E34,Electronics!E:F,2,FALSE),""," ("&amp;Wafers!G36&amp;" of "&amp;VLOOKUP(Masks!E34,Electronics!E:F,2,FALSE)&amp;")")</f>
        <v>Wafer (DSP) (2 of 8)</v>
      </c>
      <c r="I36" t="str">
        <f t="shared" ref="I36:I42" si="2">H35</f>
        <v>Wafer (DSP) (1 of 8)</v>
      </c>
      <c r="J36" t="str">
        <f>Pellets!$F$119</f>
        <v>Vial (Positive Photoresist)</v>
      </c>
      <c r="K36" t="b">
        <v>0</v>
      </c>
      <c r="L36" s="2" t="b">
        <v>1</v>
      </c>
    </row>
    <row r="37" spans="1:12" x14ac:dyDescent="0.2">
      <c r="A37" t="str">
        <f>Masks!A35</f>
        <v>1.3.2</v>
      </c>
      <c r="B37" s="3" t="s">
        <v>2616</v>
      </c>
      <c r="C37" t="str">
        <f>Masks!C35</f>
        <v>Mask (DSP)(PR p-Type Semiconductor)</v>
      </c>
      <c r="D37" t="str">
        <f>Masks!D35</f>
        <v>Mask</v>
      </c>
      <c r="E37" t="str">
        <f>Masks!E35</f>
        <v>DSP</v>
      </c>
      <c r="F37" t="str">
        <f>Masks!F35</f>
        <v>PR p-Type Semiconductor</v>
      </c>
      <c r="G37">
        <v>3</v>
      </c>
      <c r="H37" t="str">
        <f>$H$1&amp;" ("&amp;Masks!E35&amp;")"&amp;IF(Wafers!G37=VLOOKUP(Masks!E35,Electronics!E:F,2,FALSE),""," ("&amp;Wafers!G37&amp;" of "&amp;VLOOKUP(Masks!E35,Electronics!E:F,2,FALSE)&amp;")")</f>
        <v>Wafer (DSP) (3 of 8)</v>
      </c>
      <c r="I37" t="str">
        <f t="shared" si="2"/>
        <v>Wafer (DSP) (2 of 8)</v>
      </c>
      <c r="J37" t="str">
        <f>Pellets!$F$118</f>
        <v>Vial (Negative Photoresist)</v>
      </c>
      <c r="K37" t="b">
        <v>0</v>
      </c>
      <c r="L37" s="2" t="b">
        <v>1</v>
      </c>
    </row>
    <row r="38" spans="1:12" x14ac:dyDescent="0.2">
      <c r="A38" t="str">
        <f>Masks!A36</f>
        <v>1.3.2</v>
      </c>
      <c r="B38" s="3" t="s">
        <v>2615</v>
      </c>
      <c r="C38" t="str">
        <f>Masks!C36</f>
        <v>Mask (DSP)(PR Dielectric)</v>
      </c>
      <c r="D38" t="str">
        <f>Masks!D36</f>
        <v>Mask</v>
      </c>
      <c r="E38" t="str">
        <f>Masks!E36</f>
        <v>DSP</v>
      </c>
      <c r="F38" t="str">
        <f>Masks!F36</f>
        <v>PR Dielectric</v>
      </c>
      <c r="G38">
        <v>4</v>
      </c>
      <c r="H38" t="str">
        <f>$H$1&amp;" ("&amp;Masks!E36&amp;")"&amp;IF(Wafers!G38=VLOOKUP(Masks!E36,Electronics!E:F,2,FALSE),""," ("&amp;Wafers!G38&amp;" of "&amp;VLOOKUP(Masks!E36,Electronics!E:F,2,FALSE)&amp;")")</f>
        <v>Wafer (DSP) (4 of 8)</v>
      </c>
      <c r="I38" t="str">
        <f t="shared" si="2"/>
        <v>Wafer (DSP) (3 of 8)</v>
      </c>
      <c r="J38" t="str">
        <f>Pellets!$F$119</f>
        <v>Vial (Positive Photoresist)</v>
      </c>
      <c r="K38" t="b">
        <v>0</v>
      </c>
      <c r="L38" s="2" t="b">
        <v>1</v>
      </c>
    </row>
    <row r="39" spans="1:12" x14ac:dyDescent="0.2">
      <c r="A39" t="str">
        <f>Masks!A37</f>
        <v>1.3.2</v>
      </c>
      <c r="B39" s="3" t="s">
        <v>2614</v>
      </c>
      <c r="C39" t="str">
        <f>Masks!C37</f>
        <v>Mask (DSP)(PR Inner Traces)</v>
      </c>
      <c r="D39" t="str">
        <f>Masks!D37</f>
        <v>Mask</v>
      </c>
      <c r="E39" t="str">
        <f>Masks!E37</f>
        <v>DSP</v>
      </c>
      <c r="F39" t="str">
        <f>Masks!F37</f>
        <v>PR Inner Traces</v>
      </c>
      <c r="G39">
        <v>5</v>
      </c>
      <c r="H39" t="str">
        <f>$H$1&amp;" ("&amp;Masks!E37&amp;")"&amp;IF(Wafers!G39=VLOOKUP(Masks!E37,Electronics!E:F,2,FALSE),""," ("&amp;Wafers!G39&amp;" of "&amp;VLOOKUP(Masks!E37,Electronics!E:F,2,FALSE)&amp;")")</f>
        <v>Wafer (DSP) (5 of 8)</v>
      </c>
      <c r="I39" t="str">
        <f t="shared" si="2"/>
        <v>Wafer (DSP) (4 of 8)</v>
      </c>
      <c r="J39" t="str">
        <f>Pellets!$F$118</f>
        <v>Vial (Negative Photoresist)</v>
      </c>
      <c r="K39" t="b">
        <v>0</v>
      </c>
      <c r="L39" s="2" t="b">
        <v>1</v>
      </c>
    </row>
    <row r="40" spans="1:12" x14ac:dyDescent="0.2">
      <c r="A40" t="str">
        <f>Masks!A38</f>
        <v>1.3.2</v>
      </c>
      <c r="B40" s="3" t="s">
        <v>2613</v>
      </c>
      <c r="C40" t="str">
        <f>Masks!C38</f>
        <v>Mask (DSP)(PR Through Vias)</v>
      </c>
      <c r="D40" t="str">
        <f>Masks!D38</f>
        <v>Mask</v>
      </c>
      <c r="E40" t="str">
        <f>Masks!E38</f>
        <v>DSP</v>
      </c>
      <c r="F40" t="str">
        <f>Masks!F38</f>
        <v>PR Through Vias</v>
      </c>
      <c r="G40">
        <v>6</v>
      </c>
      <c r="H40" t="str">
        <f>$H$1&amp;" ("&amp;Masks!E38&amp;")"&amp;IF(Wafers!G40=VLOOKUP(Masks!E38,Electronics!E:F,2,FALSE),""," ("&amp;Wafers!G40&amp;" of "&amp;VLOOKUP(Masks!E38,Electronics!E:F,2,FALSE)&amp;")")</f>
        <v>Wafer (DSP) (6 of 8)</v>
      </c>
      <c r="I40" t="str">
        <f t="shared" si="2"/>
        <v>Wafer (DSP) (5 of 8)</v>
      </c>
      <c r="J40" t="str">
        <f>Pellets!$F$119</f>
        <v>Vial (Positive Photoresist)</v>
      </c>
      <c r="K40" t="b">
        <v>0</v>
      </c>
      <c r="L40" s="2" t="b">
        <v>1</v>
      </c>
    </row>
    <row r="41" spans="1:12" x14ac:dyDescent="0.2">
      <c r="A41" t="str">
        <f>Masks!A39</f>
        <v>1.3.2</v>
      </c>
      <c r="B41" s="3" t="s">
        <v>2612</v>
      </c>
      <c r="C41" t="str">
        <f>Masks!C39</f>
        <v>Mask (DSP)(PR Outer Traces)</v>
      </c>
      <c r="D41" t="str">
        <f>Masks!D39</f>
        <v>Mask</v>
      </c>
      <c r="E41" t="str">
        <f>Masks!E39</f>
        <v>DSP</v>
      </c>
      <c r="F41" t="str">
        <f>Masks!F39</f>
        <v>PR Outer Traces</v>
      </c>
      <c r="G41">
        <v>7</v>
      </c>
      <c r="H41" t="str">
        <f>$H$1&amp;" ("&amp;Masks!E39&amp;")"&amp;IF(Wafers!G41=VLOOKUP(Masks!E39,Electronics!E:F,2,FALSE),""," ("&amp;Wafers!G41&amp;" of "&amp;VLOOKUP(Masks!E39,Electronics!E:F,2,FALSE)&amp;")")</f>
        <v>Wafer (DSP) (7 of 8)</v>
      </c>
      <c r="I41" t="str">
        <f t="shared" si="2"/>
        <v>Wafer (DSP) (6 of 8)</v>
      </c>
      <c r="J41" t="str">
        <f>Pellets!$F$118</f>
        <v>Vial (Negative Photoresist)</v>
      </c>
      <c r="K41" t="b">
        <v>0</v>
      </c>
      <c r="L41" s="2" t="b">
        <v>1</v>
      </c>
    </row>
    <row r="42" spans="1:12" x14ac:dyDescent="0.2">
      <c r="A42" t="str">
        <f>Masks!A40</f>
        <v>1.3.2</v>
      </c>
      <c r="B42" s="3" t="s">
        <v>2611</v>
      </c>
      <c r="C42" t="str">
        <f>Masks!C40</f>
        <v>Mask (DSP)(PR Encapsulation)</v>
      </c>
      <c r="D42" t="str">
        <f>Masks!D40</f>
        <v>Mask</v>
      </c>
      <c r="E42" t="str">
        <f>Masks!E40</f>
        <v>DSP</v>
      </c>
      <c r="F42" t="str">
        <f>Masks!F40</f>
        <v>PR Encapsulation</v>
      </c>
      <c r="G42">
        <v>8</v>
      </c>
      <c r="H42" t="str">
        <f>$H$1&amp;" ("&amp;Masks!E40&amp;")"&amp;IF(Wafers!G42=VLOOKUP(Masks!E40,Electronics!E:F,2,FALSE),""," ("&amp;Wafers!G42&amp;" of "&amp;VLOOKUP(Masks!E40,Electronics!E:F,2,FALSE)&amp;")")</f>
        <v>Wafer (DSP)</v>
      </c>
      <c r="I42" t="str">
        <f t="shared" si="2"/>
        <v>Wafer (DSP) (7 of 8)</v>
      </c>
      <c r="J42" t="str">
        <f>Pellets!$F$119</f>
        <v>Vial (Positive Photoresist)</v>
      </c>
      <c r="K42" t="b">
        <v>0</v>
      </c>
      <c r="L42" s="2" t="b">
        <v>0</v>
      </c>
    </row>
    <row r="43" spans="1:12" x14ac:dyDescent="0.2">
      <c r="A43" t="str">
        <f>Masks!A41</f>
        <v>1.3.2</v>
      </c>
      <c r="B43" s="3" t="s">
        <v>2610</v>
      </c>
      <c r="C43" t="str">
        <f>Masks!C41</f>
        <v>Mask (Digital Analog Convertor)(PR Backplane)</v>
      </c>
      <c r="D43" t="str">
        <f>Masks!D41</f>
        <v>Mask</v>
      </c>
      <c r="E43" t="str">
        <f>Masks!E41</f>
        <v>Digital Analog Convertor</v>
      </c>
      <c r="F43" t="str">
        <f>Masks!F41</f>
        <v>PR Backplane</v>
      </c>
      <c r="G43">
        <v>1</v>
      </c>
      <c r="H43" t="str">
        <f>$H$1&amp;" ("&amp;Masks!E41&amp;")"&amp;IF(Wafers!G43=VLOOKUP(Masks!E41,Electronics!E:F,2,FALSE),""," ("&amp;Wafers!G43&amp;" of "&amp;VLOOKUP(Masks!E41,Electronics!E:F,2,FALSE)&amp;")")</f>
        <v>Wafer (Digital Analog Convertor) (1 of 5)</v>
      </c>
      <c r="I43" t="str">
        <f>$H$2</f>
        <v>Silicon Wafer</v>
      </c>
      <c r="J43" t="str">
        <f>Pellets!$F$118</f>
        <v>Vial (Negative Photoresist)</v>
      </c>
      <c r="K43" t="b">
        <v>0</v>
      </c>
      <c r="L43" s="2" t="b">
        <v>1</v>
      </c>
    </row>
    <row r="44" spans="1:12" x14ac:dyDescent="0.2">
      <c r="A44" t="str">
        <f>Masks!A42</f>
        <v>1.3.2</v>
      </c>
      <c r="B44" s="3" t="s">
        <v>2609</v>
      </c>
      <c r="C44" t="str">
        <f>Masks!C42</f>
        <v>Mask (Digital Analog Convertor)(PR Semiconductor)</v>
      </c>
      <c r="D44" t="str">
        <f>Masks!D42</f>
        <v>Mask</v>
      </c>
      <c r="E44" t="str">
        <f>Masks!E42</f>
        <v>Digital Analog Convertor</v>
      </c>
      <c r="F44" t="str">
        <f>Masks!F42</f>
        <v>PR Semiconductor</v>
      </c>
      <c r="G44">
        <v>2</v>
      </c>
      <c r="H44" t="str">
        <f>$H$1&amp;" ("&amp;Masks!E42&amp;")"&amp;IF(Wafers!G44=VLOOKUP(Masks!E42,Electronics!E:F,2,FALSE),""," ("&amp;Wafers!G44&amp;" of "&amp;VLOOKUP(Masks!E42,Electronics!E:F,2,FALSE)&amp;")")</f>
        <v>Wafer (Digital Analog Convertor) (2 of 5)</v>
      </c>
      <c r="I44" t="str">
        <f>H43</f>
        <v>Wafer (Digital Analog Convertor) (1 of 5)</v>
      </c>
      <c r="J44" t="str">
        <f>Pellets!$F$119</f>
        <v>Vial (Positive Photoresist)</v>
      </c>
      <c r="K44" t="b">
        <v>0</v>
      </c>
      <c r="L44" s="2" t="b">
        <v>1</v>
      </c>
    </row>
    <row r="45" spans="1:12" x14ac:dyDescent="0.2">
      <c r="A45" t="str">
        <f>Masks!A43</f>
        <v>1.3.2</v>
      </c>
      <c r="B45" s="3" t="s">
        <v>2608</v>
      </c>
      <c r="C45" t="str">
        <f>Masks!C43</f>
        <v>Mask (Digital Analog Convertor)(PR Dielectric)</v>
      </c>
      <c r="D45" t="str">
        <f>Masks!D43</f>
        <v>Mask</v>
      </c>
      <c r="E45" t="str">
        <f>Masks!E43</f>
        <v>Digital Analog Convertor</v>
      </c>
      <c r="F45" t="str">
        <f>Masks!F43</f>
        <v>PR Dielectric</v>
      </c>
      <c r="G45">
        <v>3</v>
      </c>
      <c r="H45" t="str">
        <f>$H$1&amp;" ("&amp;Masks!E43&amp;")"&amp;IF(Wafers!G45=VLOOKUP(Masks!E43,Electronics!E:F,2,FALSE),""," ("&amp;Wafers!G45&amp;" of "&amp;VLOOKUP(Masks!E43,Electronics!E:F,2,FALSE)&amp;")")</f>
        <v>Wafer (Digital Analog Convertor) (3 of 5)</v>
      </c>
      <c r="I45" t="str">
        <f>H44</f>
        <v>Wafer (Digital Analog Convertor) (2 of 5)</v>
      </c>
      <c r="J45" t="str">
        <f>Pellets!$F$118</f>
        <v>Vial (Negative Photoresist)</v>
      </c>
      <c r="K45" t="b">
        <v>0</v>
      </c>
      <c r="L45" s="2" t="b">
        <v>1</v>
      </c>
    </row>
    <row r="46" spans="1:12" x14ac:dyDescent="0.2">
      <c r="A46" t="str">
        <f>Masks!A44</f>
        <v>1.3.2</v>
      </c>
      <c r="B46" s="3" t="s">
        <v>2607</v>
      </c>
      <c r="C46" t="str">
        <f>Masks!C44</f>
        <v>Mask (Digital Analog Convertor)(PR Traces)</v>
      </c>
      <c r="D46" t="str">
        <f>Masks!D44</f>
        <v>Mask</v>
      </c>
      <c r="E46" t="str">
        <f>Masks!E44</f>
        <v>Digital Analog Convertor</v>
      </c>
      <c r="F46" t="str">
        <f>Masks!F44</f>
        <v>PR Traces</v>
      </c>
      <c r="G46">
        <v>4</v>
      </c>
      <c r="H46" t="str">
        <f>$H$1&amp;" ("&amp;Masks!E44&amp;")"&amp;IF(Wafers!G46=VLOOKUP(Masks!E44,Electronics!E:F,2,FALSE),""," ("&amp;Wafers!G46&amp;" of "&amp;VLOOKUP(Masks!E44,Electronics!E:F,2,FALSE)&amp;")")</f>
        <v>Wafer (Digital Analog Convertor) (4 of 5)</v>
      </c>
      <c r="I46" t="str">
        <f>H45</f>
        <v>Wafer (Digital Analog Convertor) (3 of 5)</v>
      </c>
      <c r="J46" t="str">
        <f>Pellets!$F$119</f>
        <v>Vial (Positive Photoresist)</v>
      </c>
      <c r="K46" t="b">
        <v>0</v>
      </c>
      <c r="L46" s="2" t="b">
        <v>1</v>
      </c>
    </row>
    <row r="47" spans="1:12" x14ac:dyDescent="0.2">
      <c r="A47" t="str">
        <f>Masks!A45</f>
        <v>1.3.2</v>
      </c>
      <c r="B47" s="3" t="s">
        <v>2606</v>
      </c>
      <c r="C47" t="str">
        <f>Masks!C45</f>
        <v>Mask (Digital Analog Convertor)(PR Encapsulation)</v>
      </c>
      <c r="D47" t="str">
        <f>Masks!D45</f>
        <v>Mask</v>
      </c>
      <c r="E47" t="str">
        <f>Masks!E45</f>
        <v>Digital Analog Convertor</v>
      </c>
      <c r="F47" t="str">
        <f>Masks!F45</f>
        <v>PR Encapsulation</v>
      </c>
      <c r="G47">
        <v>5</v>
      </c>
      <c r="H47" t="str">
        <f>$H$1&amp;" ("&amp;Masks!E45&amp;")"&amp;IF(Wafers!G47=VLOOKUP(Masks!E45,Electronics!E:F,2,FALSE),""," ("&amp;Wafers!G47&amp;" of "&amp;VLOOKUP(Masks!E45,Electronics!E:F,2,FALSE)&amp;")")</f>
        <v>Wafer (Digital Analog Convertor)</v>
      </c>
      <c r="I47" t="str">
        <f>H46</f>
        <v>Wafer (Digital Analog Convertor) (4 of 5)</v>
      </c>
      <c r="J47" t="str">
        <f>Pellets!$F$118</f>
        <v>Vial (Negative Photoresist)</v>
      </c>
      <c r="K47" t="b">
        <v>0</v>
      </c>
      <c r="L47" s="2" t="b">
        <v>0</v>
      </c>
    </row>
    <row r="48" spans="1:12" x14ac:dyDescent="0.2">
      <c r="A48" t="str">
        <f>Masks!A46</f>
        <v>1.3.2</v>
      </c>
      <c r="B48" s="3" t="s">
        <v>2605</v>
      </c>
      <c r="C48" t="str">
        <f>Masks!C46</f>
        <v>Mask (Amplifier)(PR Backplane)</v>
      </c>
      <c r="D48" t="str">
        <f>Masks!D46</f>
        <v>Mask</v>
      </c>
      <c r="E48" t="str">
        <f>Masks!E46</f>
        <v>Amplifier</v>
      </c>
      <c r="F48" t="str">
        <f>Masks!F46</f>
        <v>PR Backplane</v>
      </c>
      <c r="G48">
        <v>1</v>
      </c>
      <c r="H48" t="str">
        <f>$H$1&amp;" ("&amp;Masks!E46&amp;")"&amp;IF(Wafers!G48=VLOOKUP(Masks!E46,Electronics!E:F,2,FALSE),""," ("&amp;Wafers!G48&amp;" of "&amp;VLOOKUP(Masks!E46,Electronics!E:F,2,FALSE)&amp;")")</f>
        <v>Wafer (Amplifier) (1 of 5)</v>
      </c>
      <c r="I48" t="str">
        <f>$H$2</f>
        <v>Silicon Wafer</v>
      </c>
      <c r="J48" t="str">
        <f>Pellets!$F$118</f>
        <v>Vial (Negative Photoresist)</v>
      </c>
      <c r="K48" t="b">
        <v>0</v>
      </c>
      <c r="L48" s="2" t="b">
        <v>1</v>
      </c>
    </row>
    <row r="49" spans="1:12" x14ac:dyDescent="0.2">
      <c r="A49" t="str">
        <f>Masks!A47</f>
        <v>1.3.2</v>
      </c>
      <c r="B49" s="3" t="s">
        <v>2604</v>
      </c>
      <c r="C49" t="str">
        <f>Masks!C47</f>
        <v>Mask (Amplifier)(PR Semiconductor)</v>
      </c>
      <c r="D49" t="str">
        <f>Masks!D47</f>
        <v>Mask</v>
      </c>
      <c r="E49" t="str">
        <f>Masks!E47</f>
        <v>Amplifier</v>
      </c>
      <c r="F49" t="str">
        <f>Masks!F47</f>
        <v>PR Semiconductor</v>
      </c>
      <c r="G49">
        <v>2</v>
      </c>
      <c r="H49" t="str">
        <f>$H$1&amp;" ("&amp;Masks!E47&amp;")"&amp;IF(Wafers!G49=VLOOKUP(Masks!E47,Electronics!E:F,2,FALSE),""," ("&amp;Wafers!G49&amp;" of "&amp;VLOOKUP(Masks!E47,Electronics!E:F,2,FALSE)&amp;")")</f>
        <v>Wafer (Amplifier) (2 of 5)</v>
      </c>
      <c r="I49" t="str">
        <f>H48</f>
        <v>Wafer (Amplifier) (1 of 5)</v>
      </c>
      <c r="J49" t="str">
        <f>Pellets!$F$119</f>
        <v>Vial (Positive Photoresist)</v>
      </c>
      <c r="K49" t="b">
        <v>0</v>
      </c>
      <c r="L49" s="2" t="b">
        <v>1</v>
      </c>
    </row>
    <row r="50" spans="1:12" x14ac:dyDescent="0.2">
      <c r="A50" t="str">
        <f>Masks!A48</f>
        <v>1.3.2</v>
      </c>
      <c r="B50" s="3" t="s">
        <v>2603</v>
      </c>
      <c r="C50" t="str">
        <f>Masks!C48</f>
        <v>Mask (Amplifier)(PR Dielectric)</v>
      </c>
      <c r="D50" t="str">
        <f>Masks!D48</f>
        <v>Mask</v>
      </c>
      <c r="E50" t="str">
        <f>Masks!E48</f>
        <v>Amplifier</v>
      </c>
      <c r="F50" t="str">
        <f>Masks!F48</f>
        <v>PR Dielectric</v>
      </c>
      <c r="G50">
        <v>3</v>
      </c>
      <c r="H50" t="str">
        <f>$H$1&amp;" ("&amp;Masks!E48&amp;")"&amp;IF(Wafers!G50=VLOOKUP(Masks!E48,Electronics!E:F,2,FALSE),""," ("&amp;Wafers!G50&amp;" of "&amp;VLOOKUP(Masks!E48,Electronics!E:F,2,FALSE)&amp;")")</f>
        <v>Wafer (Amplifier) (3 of 5)</v>
      </c>
      <c r="I50" t="str">
        <f>H49</f>
        <v>Wafer (Amplifier) (2 of 5)</v>
      </c>
      <c r="J50" t="str">
        <f>Pellets!$F$118</f>
        <v>Vial (Negative Photoresist)</v>
      </c>
      <c r="K50" t="b">
        <v>0</v>
      </c>
      <c r="L50" s="2" t="b">
        <v>1</v>
      </c>
    </row>
    <row r="51" spans="1:12" x14ac:dyDescent="0.2">
      <c r="A51" t="str">
        <f>Masks!A49</f>
        <v>1.3.2</v>
      </c>
      <c r="B51" s="3" t="s">
        <v>2602</v>
      </c>
      <c r="C51" t="str">
        <f>Masks!C49</f>
        <v>Mask (Amplifier)(PR Traces)</v>
      </c>
      <c r="D51" t="str">
        <f>Masks!D49</f>
        <v>Mask</v>
      </c>
      <c r="E51" t="str">
        <f>Masks!E49</f>
        <v>Amplifier</v>
      </c>
      <c r="F51" t="str">
        <f>Masks!F49</f>
        <v>PR Traces</v>
      </c>
      <c r="G51">
        <v>4</v>
      </c>
      <c r="H51" t="str">
        <f>$H$1&amp;" ("&amp;Masks!E49&amp;")"&amp;IF(Wafers!G51=VLOOKUP(Masks!E49,Electronics!E:F,2,FALSE),""," ("&amp;Wafers!G51&amp;" of "&amp;VLOOKUP(Masks!E49,Electronics!E:F,2,FALSE)&amp;")")</f>
        <v>Wafer (Amplifier) (4 of 5)</v>
      </c>
      <c r="I51" t="str">
        <f>H50</f>
        <v>Wafer (Amplifier) (3 of 5)</v>
      </c>
      <c r="J51" t="str">
        <f>Pellets!$F$119</f>
        <v>Vial (Positive Photoresist)</v>
      </c>
      <c r="K51" t="b">
        <v>0</v>
      </c>
      <c r="L51" s="2" t="b">
        <v>1</v>
      </c>
    </row>
    <row r="52" spans="1:12" x14ac:dyDescent="0.2">
      <c r="A52" t="str">
        <f>Masks!A50</f>
        <v>1.3.2</v>
      </c>
      <c r="B52" s="3" t="s">
        <v>2601</v>
      </c>
      <c r="C52" t="str">
        <f>Masks!C50</f>
        <v>Mask (Amplifier)(PR Encapsulation)</v>
      </c>
      <c r="D52" t="str">
        <f>Masks!D50</f>
        <v>Mask</v>
      </c>
      <c r="E52" t="str">
        <f>Masks!E50</f>
        <v>Amplifier</v>
      </c>
      <c r="F52" t="str">
        <f>Masks!F50</f>
        <v>PR Encapsulation</v>
      </c>
      <c r="G52">
        <v>5</v>
      </c>
      <c r="H52" t="str">
        <f>$H$1&amp;" ("&amp;Masks!E50&amp;")"&amp;IF(Wafers!G52=VLOOKUP(Masks!E50,Electronics!E:F,2,FALSE),""," ("&amp;Wafers!G52&amp;" of "&amp;VLOOKUP(Masks!E50,Electronics!E:F,2,FALSE)&amp;")")</f>
        <v>Wafer (Amplifier)</v>
      </c>
      <c r="I52" t="str">
        <f>H51</f>
        <v>Wafer (Amplifier) (4 of 5)</v>
      </c>
      <c r="J52" t="str">
        <f>Pellets!$F$118</f>
        <v>Vial (Negative Photoresist)</v>
      </c>
      <c r="K52" t="b">
        <v>0</v>
      </c>
      <c r="L52" s="2" t="b">
        <v>0</v>
      </c>
    </row>
    <row r="53" spans="1:12" x14ac:dyDescent="0.2">
      <c r="A53" t="str">
        <f>Masks!A51</f>
        <v>1.3.2</v>
      </c>
      <c r="B53" s="3" t="s">
        <v>2600</v>
      </c>
      <c r="C53" t="str">
        <f>Masks!C51</f>
        <v>Mask (OLED Array)(PR Backplane)</v>
      </c>
      <c r="D53" t="str">
        <f>Masks!D51</f>
        <v>Mask</v>
      </c>
      <c r="E53" t="str">
        <f>Masks!E51</f>
        <v>OLED Array</v>
      </c>
      <c r="F53" t="str">
        <f>Masks!F51</f>
        <v>PR Backplane</v>
      </c>
      <c r="G53">
        <v>1</v>
      </c>
      <c r="H53" t="str">
        <f>$H$1&amp;" ("&amp;Masks!E51&amp;")"&amp;IF(Wafers!G53=VLOOKUP(Masks!E51,Electronics!E:F,2,FALSE),""," ("&amp;Wafers!G53&amp;" of "&amp;VLOOKUP(Masks!E51,Electronics!E:F,2,FALSE)&amp;")")</f>
        <v>Wafer (OLED Array) (1 of 5)</v>
      </c>
      <c r="I53" t="str">
        <f>$H$2</f>
        <v>Silicon Wafer</v>
      </c>
      <c r="J53" t="str">
        <f>Pellets!$F$118</f>
        <v>Vial (Negative Photoresist)</v>
      </c>
      <c r="K53" t="b">
        <v>0</v>
      </c>
      <c r="L53" s="2" t="b">
        <v>1</v>
      </c>
    </row>
    <row r="54" spans="1:12" x14ac:dyDescent="0.2">
      <c r="A54" t="str">
        <f>Masks!A52</f>
        <v>1.3.2</v>
      </c>
      <c r="B54" s="3" t="s">
        <v>2599</v>
      </c>
      <c r="C54" t="str">
        <f>Masks!C52</f>
        <v>Mask (OLED Array)(PR Semiconductor)</v>
      </c>
      <c r="D54" t="str">
        <f>Masks!D52</f>
        <v>Mask</v>
      </c>
      <c r="E54" t="str">
        <f>Masks!E52</f>
        <v>OLED Array</v>
      </c>
      <c r="F54" t="str">
        <f>Masks!F52</f>
        <v>PR Semiconductor</v>
      </c>
      <c r="G54">
        <v>2</v>
      </c>
      <c r="H54" t="str">
        <f>$H$1&amp;" ("&amp;Masks!E52&amp;")"&amp;IF(Wafers!G54=VLOOKUP(Masks!E52,Electronics!E:F,2,FALSE),""," ("&amp;Wafers!G54&amp;" of "&amp;VLOOKUP(Masks!E52,Electronics!E:F,2,FALSE)&amp;")")</f>
        <v>Wafer (OLED Array) (2 of 5)</v>
      </c>
      <c r="I54" t="str">
        <f>H53</f>
        <v>Wafer (OLED Array) (1 of 5)</v>
      </c>
      <c r="J54" t="str">
        <f>Pellets!$F$119</f>
        <v>Vial (Positive Photoresist)</v>
      </c>
      <c r="K54" t="b">
        <v>0</v>
      </c>
      <c r="L54" s="2" t="b">
        <v>1</v>
      </c>
    </row>
    <row r="55" spans="1:12" x14ac:dyDescent="0.2">
      <c r="A55" t="str">
        <f>Masks!A53</f>
        <v>1.3.2</v>
      </c>
      <c r="B55" s="3" t="s">
        <v>2598</v>
      </c>
      <c r="C55" t="str">
        <f>Masks!C53</f>
        <v>Mask (OLED Array)(PR Dielectric)</v>
      </c>
      <c r="D55" t="str">
        <f>Masks!D53</f>
        <v>Mask</v>
      </c>
      <c r="E55" t="str">
        <f>Masks!E53</f>
        <v>OLED Array</v>
      </c>
      <c r="F55" t="str">
        <f>Masks!F53</f>
        <v>PR Dielectric</v>
      </c>
      <c r="G55">
        <v>3</v>
      </c>
      <c r="H55" t="str">
        <f>$H$1&amp;" ("&amp;Masks!E53&amp;")"&amp;IF(Wafers!G55=VLOOKUP(Masks!E53,Electronics!E:F,2,FALSE),""," ("&amp;Wafers!G55&amp;" of "&amp;VLOOKUP(Masks!E53,Electronics!E:F,2,FALSE)&amp;")")</f>
        <v>Wafer (OLED Array) (3 of 5)</v>
      </c>
      <c r="I55" t="str">
        <f>H54</f>
        <v>Wafer (OLED Array) (2 of 5)</v>
      </c>
      <c r="J55" t="str">
        <f>Pellets!$F$118</f>
        <v>Vial (Negative Photoresist)</v>
      </c>
      <c r="K55" t="b">
        <v>0</v>
      </c>
      <c r="L55" s="2" t="b">
        <v>1</v>
      </c>
    </row>
    <row r="56" spans="1:12" x14ac:dyDescent="0.2">
      <c r="A56" t="str">
        <f>Masks!A54</f>
        <v>1.3.2</v>
      </c>
      <c r="B56" s="3" t="s">
        <v>2597</v>
      </c>
      <c r="C56" t="str">
        <f>Masks!C54</f>
        <v>Mask (OLED Array)(PR Traces)</v>
      </c>
      <c r="D56" t="str">
        <f>Masks!D54</f>
        <v>Mask</v>
      </c>
      <c r="E56" t="str">
        <f>Masks!E54</f>
        <v>OLED Array</v>
      </c>
      <c r="F56" t="str">
        <f>Masks!F54</f>
        <v>PR Traces</v>
      </c>
      <c r="G56">
        <v>4</v>
      </c>
      <c r="H56" t="str">
        <f>$H$1&amp;" ("&amp;Masks!E54&amp;")"&amp;IF(Wafers!G56=VLOOKUP(Masks!E54,Electronics!E:F,2,FALSE),""," ("&amp;Wafers!G56&amp;" of "&amp;VLOOKUP(Masks!E54,Electronics!E:F,2,FALSE)&amp;")")</f>
        <v>Wafer (OLED Array) (4 of 5)</v>
      </c>
      <c r="I56" t="str">
        <f>H55</f>
        <v>Wafer (OLED Array) (3 of 5)</v>
      </c>
      <c r="J56" t="str">
        <f>Pellets!$F$119</f>
        <v>Vial (Positive Photoresist)</v>
      </c>
      <c r="K56" t="b">
        <v>0</v>
      </c>
      <c r="L56" s="2" t="b">
        <v>1</v>
      </c>
    </row>
    <row r="57" spans="1:12" x14ac:dyDescent="0.2">
      <c r="A57" t="str">
        <f>Masks!A55</f>
        <v>1.3.2</v>
      </c>
      <c r="B57" s="3" t="s">
        <v>2596</v>
      </c>
      <c r="C57" t="str">
        <f>Masks!C55</f>
        <v>Mask (OLED Array)(PR Encapsulation)</v>
      </c>
      <c r="D57" t="str">
        <f>Masks!D55</f>
        <v>Mask</v>
      </c>
      <c r="E57" t="str">
        <f>Masks!E55</f>
        <v>OLED Array</v>
      </c>
      <c r="F57" t="str">
        <f>Masks!F55</f>
        <v>PR Encapsulation</v>
      </c>
      <c r="G57">
        <v>5</v>
      </c>
      <c r="H57" t="str">
        <f>$H$1&amp;" ("&amp;Masks!E55&amp;")"&amp;IF(Wafers!G57=VLOOKUP(Masks!E55,Electronics!E:F,2,FALSE),""," ("&amp;Wafers!G57&amp;" of "&amp;VLOOKUP(Masks!E55,Electronics!E:F,2,FALSE)&amp;")")</f>
        <v>Wafer (OLED Array)</v>
      </c>
      <c r="I57" t="str">
        <f>H56</f>
        <v>Wafer (OLED Array) (4 of 5)</v>
      </c>
      <c r="J57" t="str">
        <f>Pellets!$F$118</f>
        <v>Vial (Negative Photoresist)</v>
      </c>
      <c r="K57" t="b">
        <v>0</v>
      </c>
      <c r="L57" s="2" t="b">
        <v>0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workbookViewId="0">
      <selection activeCell="K30" sqref="K30"/>
    </sheetView>
  </sheetViews>
  <sheetFormatPr defaultRowHeight="12.75" x14ac:dyDescent="0.2"/>
  <cols>
    <col min="1" max="1" width="5.7109375" customWidth="1"/>
    <col min="2" max="2" width="4.7109375" customWidth="1"/>
    <col min="3" max="3" width="4.28515625" customWidth="1"/>
    <col min="4" max="4" width="3.85546875" customWidth="1"/>
    <col min="5" max="5" width="5" customWidth="1"/>
    <col min="6" max="6" width="34.5703125" customWidth="1"/>
    <col min="7" max="7" width="25.7109375" customWidth="1"/>
    <col min="8" max="8" width="14.140625" customWidth="1"/>
    <col min="9" max="9" width="13.28515625" bestFit="1" customWidth="1"/>
    <col min="10" max="10" width="18" bestFit="1" customWidth="1"/>
    <col min="11" max="11" width="20.5703125" customWidth="1"/>
    <col min="12" max="12" width="9.7109375" customWidth="1"/>
    <col min="13" max="13" width="13.5703125" customWidth="1"/>
    <col min="14" max="14" width="14.42578125" customWidth="1"/>
    <col min="15" max="15" width="12.28515625" customWidth="1"/>
    <col min="16" max="16" width="14.140625" customWidth="1"/>
    <col min="17" max="18" width="12.140625" customWidth="1"/>
  </cols>
  <sheetData>
    <row r="1" spans="1:18" s="21" customFormat="1" ht="28.5" customHeight="1" x14ac:dyDescent="0.25">
      <c r="A1" s="28" t="str">
        <f>[1]Enums!$A$1</f>
        <v>Version</v>
      </c>
      <c r="B1" s="32" t="s">
        <v>1918</v>
      </c>
      <c r="C1" s="32" t="s">
        <v>1917</v>
      </c>
      <c r="D1" s="32" t="s">
        <v>1915</v>
      </c>
      <c r="E1" s="32" t="s">
        <v>1916</v>
      </c>
      <c r="F1" s="20" t="s">
        <v>1948</v>
      </c>
      <c r="G1" s="20" t="s">
        <v>1935</v>
      </c>
      <c r="H1" s="20" t="s">
        <v>1934</v>
      </c>
      <c r="I1" s="20" t="s">
        <v>1933</v>
      </c>
      <c r="J1" s="20" t="s">
        <v>1931</v>
      </c>
      <c r="K1" s="20" t="s">
        <v>1932</v>
      </c>
      <c r="L1" s="36" t="s">
        <v>1914</v>
      </c>
      <c r="M1" s="36" t="s">
        <v>1937</v>
      </c>
      <c r="N1" s="30" t="s">
        <v>1941</v>
      </c>
      <c r="O1" s="30" t="s">
        <v>1940</v>
      </c>
      <c r="P1" s="30" t="s">
        <v>1938</v>
      </c>
      <c r="Q1" s="30" t="s">
        <v>1939</v>
      </c>
      <c r="R1" s="28" t="s">
        <v>2328</v>
      </c>
    </row>
    <row r="2" spans="1:18" x14ac:dyDescent="0.2">
      <c r="A2" s="23" t="str">
        <f>[1]Enums!$A$12</f>
        <v>1.1.0</v>
      </c>
      <c r="B2" s="3" t="s">
        <v>1930</v>
      </c>
      <c r="C2" s="3" t="s">
        <v>1926</v>
      </c>
      <c r="D2" s="16" t="s">
        <v>1879</v>
      </c>
      <c r="E2" s="3" t="s">
        <v>1919</v>
      </c>
      <c r="F2" s="2" t="str">
        <f>Pellets!$F$67</f>
        <v>Bag (PolyIsoPrene Pellets)</v>
      </c>
      <c r="G2" s="2" t="s">
        <v>1883</v>
      </c>
      <c r="H2" s="2" t="s">
        <v>2132</v>
      </c>
      <c r="I2" s="2" t="s">
        <v>2343</v>
      </c>
      <c r="J2" s="2" t="s">
        <v>2134</v>
      </c>
      <c r="K2" s="40" t="s">
        <v>2332</v>
      </c>
      <c r="L2">
        <v>3</v>
      </c>
      <c r="M2">
        <v>15</v>
      </c>
      <c r="N2">
        <v>1</v>
      </c>
      <c r="O2">
        <v>2</v>
      </c>
      <c r="P2">
        <v>1</v>
      </c>
      <c r="Q2">
        <v>1</v>
      </c>
      <c r="R2">
        <v>0</v>
      </c>
    </row>
    <row r="3" spans="1:18" ht="12" customHeight="1" x14ac:dyDescent="0.2">
      <c r="A3" s="23" t="str">
        <f>[1]Enums!$A$12</f>
        <v>1.1.0</v>
      </c>
      <c r="B3" s="3" t="s">
        <v>1929</v>
      </c>
      <c r="C3" s="3" t="s">
        <v>1925</v>
      </c>
      <c r="D3" s="16" t="s">
        <v>1880</v>
      </c>
      <c r="E3" s="3" t="s">
        <v>1920</v>
      </c>
      <c r="F3" s="2" t="str">
        <f>'Molded Items'!C131</f>
        <v>Fibers (PVC)</v>
      </c>
      <c r="G3" s="2" t="s">
        <v>1887</v>
      </c>
      <c r="H3" s="2" t="s">
        <v>2011</v>
      </c>
      <c r="I3" s="2" t="s">
        <v>2135</v>
      </c>
      <c r="J3" s="2" t="s">
        <v>1884</v>
      </c>
      <c r="K3" s="2" t="s">
        <v>1885</v>
      </c>
      <c r="L3">
        <v>1</v>
      </c>
      <c r="M3">
        <v>30</v>
      </c>
      <c r="N3">
        <v>1</v>
      </c>
      <c r="O3">
        <v>3</v>
      </c>
      <c r="P3">
        <v>2</v>
      </c>
      <c r="Q3">
        <v>1</v>
      </c>
      <c r="R3">
        <v>0</v>
      </c>
    </row>
    <row r="4" spans="1:18" x14ac:dyDescent="0.2">
      <c r="A4" s="23" t="str">
        <f>[1]Enums!$A$12</f>
        <v>1.1.0</v>
      </c>
      <c r="B4" s="3" t="s">
        <v>1928</v>
      </c>
      <c r="C4" s="3" t="s">
        <v>1924</v>
      </c>
      <c r="D4" s="16" t="s">
        <v>1881</v>
      </c>
      <c r="E4" s="3" t="s">
        <v>1921</v>
      </c>
      <c r="F4" s="2" t="str">
        <f>'Molded Items'!C148</f>
        <v>Fibers (Nylon 6)</v>
      </c>
      <c r="G4" s="40" t="s">
        <v>2341</v>
      </c>
      <c r="H4" s="40" t="s">
        <v>2152</v>
      </c>
      <c r="I4" s="40" t="s">
        <v>1886</v>
      </c>
      <c r="J4" s="40" t="s">
        <v>2327</v>
      </c>
      <c r="K4" s="40" t="s">
        <v>1885</v>
      </c>
      <c r="L4">
        <v>5</v>
      </c>
      <c r="M4">
        <v>10</v>
      </c>
      <c r="N4">
        <v>2</v>
      </c>
      <c r="O4">
        <v>5</v>
      </c>
      <c r="P4">
        <v>4</v>
      </c>
      <c r="Q4">
        <v>1</v>
      </c>
      <c r="R4">
        <v>1</v>
      </c>
    </row>
    <row r="5" spans="1:18" x14ac:dyDescent="0.2">
      <c r="A5" s="23" t="str">
        <f>[1]Enums!$A$12</f>
        <v>1.1.0</v>
      </c>
      <c r="B5" s="3" t="s">
        <v>1927</v>
      </c>
      <c r="C5" s="3" t="s">
        <v>1923</v>
      </c>
      <c r="D5" s="16" t="s">
        <v>1882</v>
      </c>
      <c r="E5" s="3" t="s">
        <v>1922</v>
      </c>
      <c r="F5" t="str">
        <f>'Molded Items'!C116</f>
        <v>Fibers (kevlar)</v>
      </c>
      <c r="G5" s="2" t="s">
        <v>1888</v>
      </c>
      <c r="H5" s="2" t="s">
        <v>1936</v>
      </c>
      <c r="I5" s="2" t="s">
        <v>1886</v>
      </c>
      <c r="J5" s="2" t="s">
        <v>1884</v>
      </c>
      <c r="K5" s="2" t="s">
        <v>1885</v>
      </c>
      <c r="L5">
        <v>33</v>
      </c>
      <c r="M5">
        <v>10</v>
      </c>
      <c r="N5">
        <v>3</v>
      </c>
      <c r="O5">
        <v>8</v>
      </c>
      <c r="P5">
        <v>6</v>
      </c>
      <c r="Q5">
        <v>3</v>
      </c>
      <c r="R5">
        <v>0</v>
      </c>
    </row>
    <row r="6" spans="1:18" x14ac:dyDescent="0.2">
      <c r="A6" s="23" t="str">
        <f>[1]Enums!$A$12</f>
        <v>1.1.0</v>
      </c>
      <c r="B6" s="16" t="s">
        <v>2015</v>
      </c>
      <c r="C6" s="3" t="s">
        <v>2016</v>
      </c>
      <c r="D6" s="3" t="s">
        <v>2017</v>
      </c>
      <c r="E6" s="3" t="s">
        <v>2018</v>
      </c>
      <c r="F6" t="str">
        <f>[2]Ingots!$C2</f>
        <v>Magnesium Ingot</v>
      </c>
      <c r="G6" s="40" t="s">
        <v>2142</v>
      </c>
      <c r="H6" s="2" t="s">
        <v>1934</v>
      </c>
      <c r="I6" s="2" t="s">
        <v>2143</v>
      </c>
      <c r="J6" s="2" t="s">
        <v>1884</v>
      </c>
      <c r="K6" s="2" t="s">
        <v>1885</v>
      </c>
      <c r="L6">
        <v>7</v>
      </c>
      <c r="M6">
        <v>20</v>
      </c>
      <c r="N6">
        <v>2</v>
      </c>
      <c r="O6">
        <v>5</v>
      </c>
      <c r="P6">
        <v>4</v>
      </c>
      <c r="Q6">
        <v>1</v>
      </c>
      <c r="R6">
        <v>0</v>
      </c>
    </row>
    <row r="7" spans="1:18" ht="14.25" customHeight="1" x14ac:dyDescent="0.2">
      <c r="A7" s="23" t="str">
        <f>[1]Enums!$A$12</f>
        <v>1.1.0</v>
      </c>
      <c r="B7" s="16" t="s">
        <v>2019</v>
      </c>
      <c r="C7" s="3" t="s">
        <v>2020</v>
      </c>
      <c r="D7" s="3" t="s">
        <v>2021</v>
      </c>
      <c r="E7" s="3" t="s">
        <v>2022</v>
      </c>
      <c r="F7" t="str">
        <f>[2]Ingots!$C3</f>
        <v>Titanium Ingot</v>
      </c>
      <c r="G7" s="40" t="s">
        <v>2111</v>
      </c>
      <c r="H7" s="2" t="s">
        <v>2144</v>
      </c>
      <c r="I7" s="2" t="s">
        <v>2145</v>
      </c>
      <c r="J7" s="2" t="s">
        <v>2146</v>
      </c>
      <c r="K7" s="2" t="s">
        <v>1932</v>
      </c>
      <c r="L7">
        <v>30</v>
      </c>
      <c r="M7">
        <v>10</v>
      </c>
      <c r="N7">
        <v>3</v>
      </c>
      <c r="O7">
        <v>8</v>
      </c>
      <c r="P7">
        <v>6</v>
      </c>
      <c r="Q7">
        <v>3</v>
      </c>
      <c r="R7">
        <v>0</v>
      </c>
    </row>
    <row r="8" spans="1:18" x14ac:dyDescent="0.2">
      <c r="A8" s="23" t="str">
        <f>[1]Enums!$A$12</f>
        <v>1.1.0</v>
      </c>
      <c r="B8" s="16" t="s">
        <v>2023</v>
      </c>
      <c r="C8" s="3" t="s">
        <v>2024</v>
      </c>
      <c r="D8" s="3" t="s">
        <v>2025</v>
      </c>
      <c r="E8" s="3" t="s">
        <v>2026</v>
      </c>
      <c r="F8" t="str">
        <f>[2]Ingots!$C4</f>
        <v>Manganese Ingot</v>
      </c>
      <c r="G8" s="40" t="s">
        <v>2112</v>
      </c>
      <c r="H8" s="2" t="s">
        <v>2148</v>
      </c>
      <c r="I8" s="2" t="s">
        <v>2147</v>
      </c>
      <c r="J8" s="2" t="s">
        <v>2179</v>
      </c>
      <c r="K8" s="2" t="s">
        <v>1932</v>
      </c>
      <c r="L8">
        <v>7</v>
      </c>
      <c r="M8">
        <v>10</v>
      </c>
      <c r="N8">
        <v>1</v>
      </c>
      <c r="O8">
        <v>3</v>
      </c>
      <c r="P8">
        <v>2</v>
      </c>
      <c r="Q8">
        <v>1</v>
      </c>
      <c r="R8">
        <v>0</v>
      </c>
    </row>
    <row r="9" spans="1:18" x14ac:dyDescent="0.2">
      <c r="A9" s="23" t="str">
        <f>[1]Enums!$A$12</f>
        <v>1.1.0</v>
      </c>
      <c r="B9" s="3" t="s">
        <v>2027</v>
      </c>
      <c r="C9" s="3" t="s">
        <v>2028</v>
      </c>
      <c r="D9" s="3" t="s">
        <v>2029</v>
      </c>
      <c r="E9" s="3" t="s">
        <v>2030</v>
      </c>
      <c r="F9" t="str">
        <f>[2]Ingots!$C5</f>
        <v>Cobalt Ingot</v>
      </c>
      <c r="G9" s="40" t="s">
        <v>2113</v>
      </c>
      <c r="H9" s="2" t="s">
        <v>1936</v>
      </c>
      <c r="I9" s="2" t="s">
        <v>2170</v>
      </c>
      <c r="J9" s="2" t="s">
        <v>2178</v>
      </c>
      <c r="K9" s="2" t="s">
        <v>2140</v>
      </c>
      <c r="L9">
        <v>15</v>
      </c>
      <c r="M9">
        <v>10</v>
      </c>
      <c r="N9">
        <v>2</v>
      </c>
      <c r="O9">
        <v>6</v>
      </c>
      <c r="P9">
        <v>5</v>
      </c>
      <c r="Q9">
        <v>2</v>
      </c>
      <c r="R9">
        <v>0</v>
      </c>
    </row>
    <row r="10" spans="1:18" x14ac:dyDescent="0.2">
      <c r="A10" s="23" t="str">
        <f>[1]Enums!$A$12</f>
        <v>1.1.0</v>
      </c>
      <c r="B10" s="3" t="s">
        <v>2031</v>
      </c>
      <c r="C10" s="3" t="s">
        <v>2032</v>
      </c>
      <c r="D10" s="3" t="s">
        <v>2033</v>
      </c>
      <c r="E10" s="3" t="s">
        <v>2034</v>
      </c>
      <c r="F10" t="str">
        <f>[2]Ingots!$C6</f>
        <v>Nickel Ingot</v>
      </c>
      <c r="G10" s="40" t="s">
        <v>2114</v>
      </c>
      <c r="H10" s="2" t="s">
        <v>2150</v>
      </c>
      <c r="I10" s="2" t="s">
        <v>2173</v>
      </c>
      <c r="J10" s="2" t="s">
        <v>2151</v>
      </c>
      <c r="K10" s="2" t="s">
        <v>2181</v>
      </c>
      <c r="L10">
        <v>15</v>
      </c>
      <c r="M10">
        <v>20</v>
      </c>
      <c r="N10">
        <v>2</v>
      </c>
      <c r="O10">
        <v>6</v>
      </c>
      <c r="P10">
        <v>5</v>
      </c>
      <c r="Q10">
        <v>2</v>
      </c>
      <c r="R10">
        <v>0</v>
      </c>
    </row>
    <row r="11" spans="1:18" x14ac:dyDescent="0.2">
      <c r="A11" s="23" t="str">
        <f>[1]Enums!$A$12</f>
        <v>1.1.0</v>
      </c>
      <c r="B11" s="3" t="s">
        <v>2035</v>
      </c>
      <c r="C11" s="3" t="s">
        <v>2036</v>
      </c>
      <c r="D11" s="3" t="s">
        <v>2037</v>
      </c>
      <c r="E11" s="3" t="s">
        <v>2038</v>
      </c>
      <c r="F11" t="str">
        <f>[2]Ingots!$C7</f>
        <v>Copper Ingot</v>
      </c>
      <c r="G11" s="40" t="s">
        <v>2115</v>
      </c>
      <c r="H11" s="2" t="s">
        <v>2152</v>
      </c>
      <c r="I11" s="2" t="s">
        <v>2173</v>
      </c>
      <c r="J11" s="2" t="s">
        <v>2176</v>
      </c>
      <c r="K11" s="2" t="s">
        <v>2140</v>
      </c>
      <c r="L11">
        <v>10</v>
      </c>
      <c r="M11">
        <v>10</v>
      </c>
      <c r="N11">
        <v>2</v>
      </c>
      <c r="O11">
        <v>5</v>
      </c>
      <c r="P11">
        <v>4</v>
      </c>
      <c r="Q11">
        <v>2</v>
      </c>
      <c r="R11">
        <v>0</v>
      </c>
    </row>
    <row r="12" spans="1:18" x14ac:dyDescent="0.2">
      <c r="A12" s="23" t="str">
        <f>[1]Enums!$A$12</f>
        <v>1.1.0</v>
      </c>
      <c r="B12" s="3" t="s">
        <v>2039</v>
      </c>
      <c r="C12" s="3" t="s">
        <v>2040</v>
      </c>
      <c r="D12" s="3" t="s">
        <v>2041</v>
      </c>
      <c r="E12" s="3" t="s">
        <v>2042</v>
      </c>
      <c r="F12" t="str">
        <f>[2]Ingots!$C8</f>
        <v>Zinc Ingot</v>
      </c>
      <c r="G12" s="40" t="s">
        <v>2116</v>
      </c>
      <c r="H12" s="2" t="s">
        <v>1936</v>
      </c>
      <c r="I12" s="2" t="s">
        <v>2171</v>
      </c>
      <c r="J12" s="2" t="s">
        <v>2175</v>
      </c>
      <c r="K12" s="2" t="s">
        <v>2194</v>
      </c>
      <c r="L12">
        <v>10</v>
      </c>
      <c r="M12">
        <v>10</v>
      </c>
      <c r="N12">
        <v>2</v>
      </c>
      <c r="O12">
        <v>5</v>
      </c>
      <c r="P12">
        <v>4</v>
      </c>
      <c r="Q12">
        <v>2</v>
      </c>
      <c r="R12">
        <v>0</v>
      </c>
    </row>
    <row r="13" spans="1:18" x14ac:dyDescent="0.2">
      <c r="A13" s="23" t="str">
        <f>[1]Enums!$A$12</f>
        <v>1.1.0</v>
      </c>
      <c r="B13" s="3" t="s">
        <v>2043</v>
      </c>
      <c r="C13" s="3" t="s">
        <v>2044</v>
      </c>
      <c r="D13" s="3" t="s">
        <v>2045</v>
      </c>
      <c r="E13" s="3" t="s">
        <v>2046</v>
      </c>
      <c r="F13" t="str">
        <f>[2]Ingots!$C9</f>
        <v>Palladium Ingot</v>
      </c>
      <c r="G13" s="40" t="s">
        <v>2117</v>
      </c>
      <c r="H13" s="2" t="s">
        <v>2153</v>
      </c>
      <c r="I13" s="2" t="s">
        <v>2170</v>
      </c>
      <c r="J13" s="2" t="s">
        <v>2177</v>
      </c>
      <c r="K13" s="2" t="s">
        <v>2182</v>
      </c>
      <c r="L13">
        <v>7</v>
      </c>
      <c r="M13">
        <v>30</v>
      </c>
      <c r="N13">
        <v>2</v>
      </c>
      <c r="O13">
        <v>5</v>
      </c>
      <c r="P13">
        <v>4</v>
      </c>
      <c r="Q13">
        <v>2</v>
      </c>
      <c r="R13">
        <v>0</v>
      </c>
    </row>
    <row r="14" spans="1:18" x14ac:dyDescent="0.2">
      <c r="A14" s="23" t="str">
        <f>[1]Enums!$A$12</f>
        <v>1.1.0</v>
      </c>
      <c r="B14" s="3" t="s">
        <v>2047</v>
      </c>
      <c r="C14" s="3" t="s">
        <v>2048</v>
      </c>
      <c r="D14" s="3" t="s">
        <v>2049</v>
      </c>
      <c r="E14" s="3" t="s">
        <v>2050</v>
      </c>
      <c r="F14" t="str">
        <f>[2]Ingots!$C10</f>
        <v>Silver Ingot</v>
      </c>
      <c r="G14" s="40" t="s">
        <v>2118</v>
      </c>
      <c r="H14" s="2" t="s">
        <v>2154</v>
      </c>
      <c r="I14" s="2" t="s">
        <v>2169</v>
      </c>
      <c r="J14" s="2" t="s">
        <v>2188</v>
      </c>
      <c r="K14" s="2" t="s">
        <v>2194</v>
      </c>
      <c r="L14">
        <v>10</v>
      </c>
      <c r="M14">
        <v>20</v>
      </c>
      <c r="N14">
        <v>2</v>
      </c>
      <c r="O14">
        <v>5</v>
      </c>
      <c r="P14">
        <v>4</v>
      </c>
      <c r="Q14">
        <v>2</v>
      </c>
      <c r="R14">
        <v>0</v>
      </c>
    </row>
    <row r="15" spans="1:18" x14ac:dyDescent="0.2">
      <c r="A15" s="23" t="str">
        <f>[1]Enums!$A$12</f>
        <v>1.1.0</v>
      </c>
      <c r="B15" s="3" t="s">
        <v>2051</v>
      </c>
      <c r="C15" s="3" t="s">
        <v>2052</v>
      </c>
      <c r="D15" s="3" t="s">
        <v>2053</v>
      </c>
      <c r="E15" s="3" t="s">
        <v>2054</v>
      </c>
      <c r="F15" t="str">
        <f>[2]Ingots!$C11</f>
        <v>Antimony Ingot</v>
      </c>
      <c r="G15" s="40" t="s">
        <v>2129</v>
      </c>
      <c r="H15" s="2" t="s">
        <v>2156</v>
      </c>
      <c r="I15" s="2" t="s">
        <v>2143</v>
      </c>
      <c r="J15" s="2" t="s">
        <v>2189</v>
      </c>
      <c r="K15" s="2" t="s">
        <v>2183</v>
      </c>
      <c r="L15">
        <v>20</v>
      </c>
      <c r="M15">
        <v>10</v>
      </c>
      <c r="N15">
        <v>2</v>
      </c>
      <c r="O15">
        <v>6</v>
      </c>
      <c r="P15">
        <v>5</v>
      </c>
      <c r="Q15">
        <v>2</v>
      </c>
      <c r="R15">
        <v>0</v>
      </c>
    </row>
    <row r="16" spans="1:18" x14ac:dyDescent="0.2">
      <c r="A16" s="23" t="str">
        <f>[1]Enums!$A$12</f>
        <v>1.1.0</v>
      </c>
      <c r="B16" s="3" t="s">
        <v>2055</v>
      </c>
      <c r="C16" s="3" t="s">
        <v>2056</v>
      </c>
      <c r="D16" s="3" t="s">
        <v>2057</v>
      </c>
      <c r="E16" s="3" t="s">
        <v>2058</v>
      </c>
      <c r="F16" t="str">
        <f>[2]Ingots!$C12</f>
        <v>Tungsten Ingot</v>
      </c>
      <c r="G16" s="40" t="s">
        <v>2119</v>
      </c>
      <c r="H16" s="2" t="s">
        <v>2157</v>
      </c>
      <c r="I16" s="2" t="s">
        <v>2170</v>
      </c>
      <c r="J16" s="2" t="s">
        <v>2190</v>
      </c>
      <c r="K16" s="2" t="s">
        <v>2182</v>
      </c>
      <c r="L16">
        <v>25</v>
      </c>
      <c r="M16">
        <v>10</v>
      </c>
      <c r="N16">
        <v>3</v>
      </c>
      <c r="O16">
        <v>8</v>
      </c>
      <c r="P16">
        <v>6</v>
      </c>
      <c r="Q16">
        <v>3</v>
      </c>
      <c r="R16">
        <v>0</v>
      </c>
    </row>
    <row r="17" spans="1:18" x14ac:dyDescent="0.2">
      <c r="A17" s="23" t="str">
        <f>[1]Enums!$A$12</f>
        <v>1.1.0</v>
      </c>
      <c r="B17" s="3" t="s">
        <v>2059</v>
      </c>
      <c r="C17" s="3" t="s">
        <v>2060</v>
      </c>
      <c r="D17" s="3" t="s">
        <v>2061</v>
      </c>
      <c r="E17" s="3" t="s">
        <v>2062</v>
      </c>
      <c r="F17" t="str">
        <f>[2]Ingots!$C13</f>
        <v>Platinum Ingot</v>
      </c>
      <c r="G17" s="40" t="s">
        <v>2120</v>
      </c>
      <c r="H17" s="2" t="s">
        <v>2158</v>
      </c>
      <c r="I17" s="2" t="s">
        <v>2174</v>
      </c>
      <c r="J17" s="2" t="s">
        <v>1931</v>
      </c>
      <c r="K17" s="2" t="s">
        <v>2184</v>
      </c>
      <c r="L17">
        <v>7</v>
      </c>
      <c r="M17">
        <v>30</v>
      </c>
      <c r="N17">
        <v>2</v>
      </c>
      <c r="O17">
        <v>5</v>
      </c>
      <c r="P17">
        <v>4</v>
      </c>
      <c r="Q17">
        <v>2</v>
      </c>
      <c r="R17">
        <v>0</v>
      </c>
    </row>
    <row r="18" spans="1:18" x14ac:dyDescent="0.2">
      <c r="A18" s="23" t="str">
        <f>[1]Enums!$A$12</f>
        <v>1.1.0</v>
      </c>
      <c r="B18" s="3" t="s">
        <v>2063</v>
      </c>
      <c r="C18" s="3" t="s">
        <v>2064</v>
      </c>
      <c r="D18" s="3" t="s">
        <v>2065</v>
      </c>
      <c r="E18" s="3" t="s">
        <v>2066</v>
      </c>
      <c r="F18" t="str">
        <f>[2]Ingots!$C14</f>
        <v>Plumbum (Lead) Ingot</v>
      </c>
      <c r="G18" s="40" t="s">
        <v>2164</v>
      </c>
      <c r="H18" s="2" t="s">
        <v>2165</v>
      </c>
      <c r="I18" s="2" t="s">
        <v>2170</v>
      </c>
      <c r="J18" s="2" t="s">
        <v>2190</v>
      </c>
      <c r="K18" s="2" t="s">
        <v>2185</v>
      </c>
      <c r="L18">
        <v>15</v>
      </c>
      <c r="M18">
        <v>2</v>
      </c>
      <c r="N18">
        <v>2</v>
      </c>
      <c r="O18">
        <v>6</v>
      </c>
      <c r="P18">
        <v>5</v>
      </c>
      <c r="Q18">
        <v>2</v>
      </c>
      <c r="R18">
        <v>0</v>
      </c>
    </row>
    <row r="19" spans="1:18" x14ac:dyDescent="0.2">
      <c r="A19" s="23" t="str">
        <f>[1]Enums!$A$12</f>
        <v>1.1.0</v>
      </c>
      <c r="B19" s="3" t="s">
        <v>2067</v>
      </c>
      <c r="C19" s="3" t="s">
        <v>2068</v>
      </c>
      <c r="D19" s="3" t="s">
        <v>2069</v>
      </c>
      <c r="E19" s="3" t="s">
        <v>2070</v>
      </c>
      <c r="F19" t="str">
        <f>[2]Ingots!$C15</f>
        <v>Bismuth Ingot</v>
      </c>
      <c r="G19" s="40" t="s">
        <v>2131</v>
      </c>
      <c r="H19" s="2" t="s">
        <v>2195</v>
      </c>
      <c r="I19" s="2" t="s">
        <v>2196</v>
      </c>
      <c r="J19" s="2" t="s">
        <v>2197</v>
      </c>
      <c r="K19" s="2" t="s">
        <v>2198</v>
      </c>
      <c r="L19">
        <v>7</v>
      </c>
      <c r="M19">
        <v>30</v>
      </c>
      <c r="N19">
        <v>3</v>
      </c>
      <c r="O19">
        <v>8</v>
      </c>
      <c r="P19">
        <v>6</v>
      </c>
      <c r="Q19">
        <v>3</v>
      </c>
      <c r="R19">
        <v>0</v>
      </c>
    </row>
    <row r="20" spans="1:18" x14ac:dyDescent="0.2">
      <c r="A20" s="23" t="str">
        <f>[1]Enums!$A$12</f>
        <v>1.1.0</v>
      </c>
      <c r="B20" s="3" t="s">
        <v>2071</v>
      </c>
      <c r="C20" s="3" t="s">
        <v>2072</v>
      </c>
      <c r="D20" s="3" t="s">
        <v>2073</v>
      </c>
      <c r="E20" s="3" t="s">
        <v>2074</v>
      </c>
      <c r="F20" t="str">
        <f>[2]Ingots!$C16</f>
        <v>Aluminum Ingot</v>
      </c>
      <c r="G20" s="40" t="s">
        <v>2121</v>
      </c>
      <c r="H20" s="2" t="s">
        <v>2011</v>
      </c>
      <c r="I20" s="2" t="s">
        <v>2143</v>
      </c>
      <c r="J20" s="2" t="s">
        <v>2191</v>
      </c>
      <c r="K20" s="2" t="s">
        <v>2186</v>
      </c>
      <c r="L20">
        <v>12</v>
      </c>
      <c r="M20">
        <v>12</v>
      </c>
      <c r="N20">
        <v>2</v>
      </c>
      <c r="O20">
        <v>6</v>
      </c>
      <c r="P20">
        <v>5</v>
      </c>
      <c r="Q20">
        <v>2</v>
      </c>
      <c r="R20">
        <v>0</v>
      </c>
    </row>
    <row r="21" spans="1:18" x14ac:dyDescent="0.2">
      <c r="A21" s="23" t="str">
        <f>[1]Enums!$A$12</f>
        <v>1.1.0</v>
      </c>
      <c r="B21" s="3" t="s">
        <v>2075</v>
      </c>
      <c r="C21" s="3" t="s">
        <v>2076</v>
      </c>
      <c r="D21" s="3" t="s">
        <v>2077</v>
      </c>
      <c r="E21" s="3" t="s">
        <v>2078</v>
      </c>
      <c r="F21" t="str">
        <f>[2]Ingots!$C17</f>
        <v>Steel Ingot</v>
      </c>
      <c r="G21" s="40" t="s">
        <v>2128</v>
      </c>
      <c r="H21" s="2" t="s">
        <v>2154</v>
      </c>
      <c r="I21" s="2" t="s">
        <v>2169</v>
      </c>
      <c r="J21" s="2" t="s">
        <v>2192</v>
      </c>
      <c r="K21" s="2" t="s">
        <v>2194</v>
      </c>
      <c r="L21">
        <v>24</v>
      </c>
      <c r="M21">
        <v>10</v>
      </c>
      <c r="N21">
        <v>3</v>
      </c>
      <c r="O21">
        <v>8</v>
      </c>
      <c r="P21">
        <v>6</v>
      </c>
      <c r="Q21">
        <v>3</v>
      </c>
      <c r="R21">
        <v>0</v>
      </c>
    </row>
    <row r="22" spans="1:18" x14ac:dyDescent="0.2">
      <c r="A22" s="23" t="str">
        <f>[1]Enums!$A$12</f>
        <v>1.1.0</v>
      </c>
      <c r="B22" s="3" t="s">
        <v>2079</v>
      </c>
      <c r="C22" s="3" t="s">
        <v>2080</v>
      </c>
      <c r="D22" s="3" t="s">
        <v>2081</v>
      </c>
      <c r="E22" s="3" t="s">
        <v>2082</v>
      </c>
      <c r="F22" t="str">
        <f>[2]Ingots!$C18</f>
        <v>Stainless Steel Ingot</v>
      </c>
      <c r="G22" s="40" t="s">
        <v>2127</v>
      </c>
      <c r="H22" s="2" t="s">
        <v>2154</v>
      </c>
      <c r="I22" s="2" t="s">
        <v>2169</v>
      </c>
      <c r="J22" s="2" t="s">
        <v>2192</v>
      </c>
      <c r="K22" s="2" t="s">
        <v>2194</v>
      </c>
      <c r="L22">
        <v>28</v>
      </c>
      <c r="M22">
        <v>10</v>
      </c>
      <c r="N22">
        <v>3</v>
      </c>
      <c r="O22">
        <v>8</v>
      </c>
      <c r="P22">
        <v>6</v>
      </c>
      <c r="Q22">
        <v>3</v>
      </c>
      <c r="R22">
        <v>0</v>
      </c>
    </row>
    <row r="23" spans="1:18" x14ac:dyDescent="0.2">
      <c r="A23" s="23" t="str">
        <f>[1]Enums!$A$12</f>
        <v>1.1.0</v>
      </c>
      <c r="B23" s="3" t="s">
        <v>2083</v>
      </c>
      <c r="C23" s="3" t="s">
        <v>2084</v>
      </c>
      <c r="D23" s="3" t="s">
        <v>2085</v>
      </c>
      <c r="E23" s="3" t="s">
        <v>2086</v>
      </c>
      <c r="F23" t="str">
        <f>[2]Ingots!$C19</f>
        <v>Brass Ingot</v>
      </c>
      <c r="G23" s="40" t="s">
        <v>2126</v>
      </c>
      <c r="H23" s="2" t="s">
        <v>2155</v>
      </c>
      <c r="I23" s="2" t="s">
        <v>2166</v>
      </c>
      <c r="J23" s="2" t="s">
        <v>2175</v>
      </c>
      <c r="K23" s="2" t="s">
        <v>2180</v>
      </c>
      <c r="L23">
        <v>18</v>
      </c>
      <c r="M23">
        <v>10</v>
      </c>
      <c r="N23">
        <v>2</v>
      </c>
      <c r="O23">
        <v>6</v>
      </c>
      <c r="P23">
        <v>5</v>
      </c>
      <c r="Q23">
        <v>2</v>
      </c>
      <c r="R23">
        <v>0</v>
      </c>
    </row>
    <row r="24" spans="1:18" x14ac:dyDescent="0.2">
      <c r="A24" s="23" t="str">
        <f>[1]Enums!$A$12</f>
        <v>1.1.0</v>
      </c>
      <c r="B24" s="3" t="s">
        <v>2087</v>
      </c>
      <c r="C24" s="3" t="s">
        <v>2088</v>
      </c>
      <c r="D24" s="3" t="s">
        <v>2089</v>
      </c>
      <c r="E24" s="3" t="s">
        <v>2090</v>
      </c>
      <c r="F24" t="str">
        <f>[2]Ingots!$C20</f>
        <v>Bronze Ingot</v>
      </c>
      <c r="G24" s="40" t="s">
        <v>2125</v>
      </c>
      <c r="H24" s="2" t="s">
        <v>2155</v>
      </c>
      <c r="I24" s="2" t="s">
        <v>2166</v>
      </c>
      <c r="J24" s="2" t="s">
        <v>2175</v>
      </c>
      <c r="K24" s="2" t="s">
        <v>2180</v>
      </c>
      <c r="L24">
        <v>18</v>
      </c>
      <c r="M24">
        <v>10</v>
      </c>
      <c r="N24">
        <v>2</v>
      </c>
      <c r="O24">
        <v>6</v>
      </c>
      <c r="P24">
        <v>5</v>
      </c>
      <c r="Q24">
        <v>2</v>
      </c>
      <c r="R24">
        <v>0</v>
      </c>
    </row>
    <row r="25" spans="1:18" x14ac:dyDescent="0.2">
      <c r="A25" s="23" t="str">
        <f>[1]Enums!$A$12</f>
        <v>1.1.0</v>
      </c>
      <c r="B25" s="3" t="s">
        <v>2091</v>
      </c>
      <c r="C25" s="3" t="s">
        <v>2092</v>
      </c>
      <c r="D25" s="3" t="s">
        <v>2093</v>
      </c>
      <c r="E25" s="3" t="s">
        <v>2094</v>
      </c>
      <c r="F25" t="str">
        <f>[2]Ingots!$C21</f>
        <v>Tin Ingot</v>
      </c>
      <c r="G25" s="40" t="s">
        <v>2122</v>
      </c>
      <c r="H25" s="2" t="s">
        <v>2162</v>
      </c>
      <c r="I25" s="2" t="s">
        <v>2172</v>
      </c>
      <c r="J25" s="2" t="s">
        <v>2193</v>
      </c>
      <c r="K25" s="2" t="s">
        <v>2182</v>
      </c>
      <c r="L25">
        <v>12</v>
      </c>
      <c r="M25">
        <v>20</v>
      </c>
      <c r="N25">
        <v>2</v>
      </c>
      <c r="O25">
        <v>5</v>
      </c>
      <c r="P25">
        <v>3</v>
      </c>
      <c r="Q25">
        <v>1</v>
      </c>
      <c r="R25">
        <v>0</v>
      </c>
    </row>
    <row r="26" spans="1:18" x14ac:dyDescent="0.2">
      <c r="A26" s="23" t="str">
        <f>[1]Enums!$A$12</f>
        <v>1.1.0</v>
      </c>
      <c r="B26" s="3" t="s">
        <v>2095</v>
      </c>
      <c r="C26" s="3" t="s">
        <v>2096</v>
      </c>
      <c r="D26" s="3" t="s">
        <v>2097</v>
      </c>
      <c r="E26" s="3" t="s">
        <v>2098</v>
      </c>
      <c r="F26" t="str">
        <f>[2]Ingots!$C22</f>
        <v>Chrome Ingot</v>
      </c>
      <c r="G26" s="40" t="s">
        <v>2123</v>
      </c>
      <c r="H26" s="2" t="s">
        <v>2163</v>
      </c>
      <c r="I26" s="2" t="s">
        <v>2173</v>
      </c>
      <c r="J26" s="2" t="s">
        <v>2175</v>
      </c>
      <c r="K26" s="2" t="s">
        <v>2187</v>
      </c>
      <c r="L26">
        <v>15</v>
      </c>
      <c r="M26">
        <v>10</v>
      </c>
      <c r="N26">
        <v>2</v>
      </c>
      <c r="O26">
        <v>6</v>
      </c>
      <c r="P26">
        <v>5</v>
      </c>
      <c r="Q26">
        <v>2</v>
      </c>
      <c r="R26">
        <v>0</v>
      </c>
    </row>
    <row r="27" spans="1:18" x14ac:dyDescent="0.2">
      <c r="A27" s="23" t="str">
        <f>[1]Enums!$A$12</f>
        <v>1.1.0</v>
      </c>
      <c r="B27" s="3" t="s">
        <v>2099</v>
      </c>
      <c r="C27" s="3" t="s">
        <v>2100</v>
      </c>
      <c r="D27" s="3" t="s">
        <v>2101</v>
      </c>
      <c r="E27" s="3" t="s">
        <v>2102</v>
      </c>
      <c r="F27" t="str">
        <f>[2]Ingots!$C23</f>
        <v>Tungsten Carbide Ingot</v>
      </c>
      <c r="G27" s="40" t="s">
        <v>1346</v>
      </c>
      <c r="H27" s="2" t="s">
        <v>2159</v>
      </c>
      <c r="I27" s="2" t="s">
        <v>2172</v>
      </c>
      <c r="J27" s="2" t="s">
        <v>2193</v>
      </c>
      <c r="K27" s="2" t="s">
        <v>2194</v>
      </c>
      <c r="L27">
        <v>33</v>
      </c>
      <c r="M27">
        <v>10</v>
      </c>
      <c r="N27">
        <v>3</v>
      </c>
      <c r="O27">
        <v>8</v>
      </c>
      <c r="P27">
        <v>6</v>
      </c>
      <c r="Q27">
        <v>3</v>
      </c>
      <c r="R27">
        <v>0</v>
      </c>
    </row>
    <row r="28" spans="1:18" x14ac:dyDescent="0.2">
      <c r="A28" s="23" t="str">
        <f>[1]Enums!$A$12</f>
        <v>1.1.0</v>
      </c>
      <c r="B28" s="3" t="s">
        <v>2103</v>
      </c>
      <c r="C28" s="3" t="s">
        <v>2104</v>
      </c>
      <c r="D28" s="3" t="s">
        <v>2105</v>
      </c>
      <c r="E28" s="3" t="s">
        <v>2106</v>
      </c>
      <c r="F28" t="str">
        <f>[2]Ingots!$C24</f>
        <v>Nichrome Ingot</v>
      </c>
      <c r="G28" s="40" t="s">
        <v>2124</v>
      </c>
      <c r="H28" s="2" t="s">
        <v>2168</v>
      </c>
      <c r="I28" s="2" t="s">
        <v>2167</v>
      </c>
      <c r="J28" s="2" t="s">
        <v>2161</v>
      </c>
      <c r="K28" s="2" t="s">
        <v>2160</v>
      </c>
      <c r="L28">
        <v>10</v>
      </c>
      <c r="M28">
        <v>30</v>
      </c>
      <c r="N28">
        <v>2</v>
      </c>
      <c r="O28">
        <v>5</v>
      </c>
      <c r="P28">
        <v>3</v>
      </c>
      <c r="Q28">
        <v>1</v>
      </c>
      <c r="R28">
        <v>0</v>
      </c>
    </row>
    <row r="29" spans="1:18" x14ac:dyDescent="0.2">
      <c r="A29" s="23" t="str">
        <f>[1]Enums!$A$12</f>
        <v>1.1.0</v>
      </c>
      <c r="B29" s="3" t="s">
        <v>2107</v>
      </c>
      <c r="C29" s="3" t="s">
        <v>2108</v>
      </c>
      <c r="D29" s="3" t="s">
        <v>2109</v>
      </c>
      <c r="E29" s="3" t="s">
        <v>2110</v>
      </c>
      <c r="F29" t="str">
        <f>[2]Ingots!$C25</f>
        <v>Antimony-Lead Ingot</v>
      </c>
      <c r="G29" s="40" t="s">
        <v>2130</v>
      </c>
      <c r="H29" s="2" t="s">
        <v>2156</v>
      </c>
      <c r="I29" s="2" t="s">
        <v>2171</v>
      </c>
      <c r="J29" s="2" t="s">
        <v>2189</v>
      </c>
      <c r="K29" s="2" t="s">
        <v>2183</v>
      </c>
      <c r="L29">
        <v>32</v>
      </c>
      <c r="M29">
        <v>10</v>
      </c>
      <c r="N29">
        <v>3</v>
      </c>
      <c r="O29">
        <v>8</v>
      </c>
      <c r="P29">
        <v>6</v>
      </c>
      <c r="Q29">
        <v>3</v>
      </c>
      <c r="R29">
        <v>0</v>
      </c>
    </row>
    <row r="30" spans="1:18" x14ac:dyDescent="0.2">
      <c r="A30" s="23" t="str">
        <f>[1]Enums!$A$12</f>
        <v>1.1.0</v>
      </c>
      <c r="B30" s="3" t="s">
        <v>2199</v>
      </c>
      <c r="C30" s="3" t="s">
        <v>2200</v>
      </c>
      <c r="D30" s="3" t="s">
        <v>2201</v>
      </c>
      <c r="E30" s="3" t="s">
        <v>2202</v>
      </c>
      <c r="F30" t="str">
        <f>'Molded Items'!C40</f>
        <v>Fibers (Carbon Fiber)</v>
      </c>
      <c r="G30" s="40" t="s">
        <v>2271</v>
      </c>
      <c r="H30" s="40" t="s">
        <v>2163</v>
      </c>
      <c r="I30" s="40" t="s">
        <v>2173</v>
      </c>
      <c r="J30" s="40" t="s">
        <v>2175</v>
      </c>
      <c r="K30" s="40" t="s">
        <v>2187</v>
      </c>
      <c r="L30">
        <v>32</v>
      </c>
      <c r="M30">
        <v>10</v>
      </c>
      <c r="N30">
        <v>3</v>
      </c>
      <c r="O30">
        <v>8</v>
      </c>
      <c r="P30">
        <v>6</v>
      </c>
      <c r="Q30">
        <v>3</v>
      </c>
      <c r="R30">
        <v>0</v>
      </c>
    </row>
    <row r="31" spans="1:18" x14ac:dyDescent="0.2">
      <c r="A31" s="23" t="str">
        <f>[1]Enums!$A$12</f>
        <v>1.1.0</v>
      </c>
      <c r="B31" s="3" t="s">
        <v>2203</v>
      </c>
      <c r="C31" s="3" t="s">
        <v>2204</v>
      </c>
      <c r="D31" s="3" t="s">
        <v>2205</v>
      </c>
      <c r="E31" s="3" t="s">
        <v>2206</v>
      </c>
      <c r="F31" t="str">
        <f>'Molded Items'!C43</f>
        <v>Fibers (Chitin)</v>
      </c>
      <c r="G31" s="40" t="s">
        <v>2272</v>
      </c>
      <c r="H31" s="40" t="s">
        <v>2276</v>
      </c>
      <c r="I31" s="40" t="s">
        <v>2277</v>
      </c>
      <c r="J31" s="40" t="s">
        <v>2278</v>
      </c>
      <c r="K31" s="40" t="s">
        <v>2279</v>
      </c>
      <c r="L31">
        <v>15</v>
      </c>
      <c r="M31">
        <v>30</v>
      </c>
      <c r="N31">
        <v>2</v>
      </c>
      <c r="O31">
        <v>5</v>
      </c>
      <c r="P31">
        <v>4</v>
      </c>
      <c r="Q31">
        <v>2</v>
      </c>
      <c r="R31">
        <v>0</v>
      </c>
    </row>
    <row r="32" spans="1:18" x14ac:dyDescent="0.2">
      <c r="A32" s="23" t="str">
        <f>[1]Enums!$A$12</f>
        <v>1.1.0</v>
      </c>
      <c r="B32" s="3" t="s">
        <v>2207</v>
      </c>
      <c r="C32" s="3" t="s">
        <v>2208</v>
      </c>
      <c r="D32" s="3" t="s">
        <v>2209</v>
      </c>
      <c r="E32" s="3" t="s">
        <v>2210</v>
      </c>
      <c r="F32" t="str">
        <f>'Molded Items'!C70</f>
        <v>Fibers (PAN)</v>
      </c>
      <c r="G32" s="40" t="s">
        <v>2273</v>
      </c>
      <c r="H32" s="2" t="s">
        <v>2291</v>
      </c>
      <c r="I32" s="2" t="s">
        <v>2289</v>
      </c>
      <c r="J32" s="2" t="s">
        <v>2290</v>
      </c>
      <c r="K32" s="2" t="s">
        <v>1885</v>
      </c>
      <c r="L32">
        <v>5</v>
      </c>
      <c r="M32">
        <v>30</v>
      </c>
      <c r="N32">
        <v>1</v>
      </c>
      <c r="O32">
        <v>3</v>
      </c>
      <c r="P32">
        <v>2</v>
      </c>
      <c r="Q32">
        <v>1</v>
      </c>
      <c r="R32">
        <v>0</v>
      </c>
    </row>
    <row r="33" spans="1:18" x14ac:dyDescent="0.2">
      <c r="A33" s="23" t="str">
        <f>[1]Enums!$A$12</f>
        <v>1.1.0</v>
      </c>
      <c r="B33" s="3" t="s">
        <v>2211</v>
      </c>
      <c r="C33" s="3" t="s">
        <v>2212</v>
      </c>
      <c r="D33" s="3" t="s">
        <v>2213</v>
      </c>
      <c r="E33" s="3" t="s">
        <v>2214</v>
      </c>
      <c r="F33" t="str">
        <f>'Molded Items'!C92</f>
        <v>Fibers (Nylon 6,7)</v>
      </c>
      <c r="G33" s="40" t="s">
        <v>2305</v>
      </c>
      <c r="H33" s="40" t="s">
        <v>2274</v>
      </c>
      <c r="I33" s="40" t="s">
        <v>2137</v>
      </c>
      <c r="J33" s="40" t="s">
        <v>2149</v>
      </c>
      <c r="K33" s="40" t="s">
        <v>2275</v>
      </c>
      <c r="L33">
        <v>5</v>
      </c>
      <c r="M33">
        <v>30</v>
      </c>
      <c r="N33">
        <v>1</v>
      </c>
      <c r="O33">
        <v>3</v>
      </c>
      <c r="P33">
        <v>2</v>
      </c>
      <c r="Q33">
        <v>1</v>
      </c>
      <c r="R33">
        <v>0</v>
      </c>
    </row>
    <row r="34" spans="1:18" x14ac:dyDescent="0.2">
      <c r="A34" s="23" t="str">
        <f>[1]Enums!$A$12</f>
        <v>1.1.0</v>
      </c>
      <c r="B34" s="3" t="s">
        <v>2215</v>
      </c>
      <c r="C34" s="3" t="s">
        <v>2216</v>
      </c>
      <c r="D34" s="3" t="s">
        <v>2217</v>
      </c>
      <c r="E34" s="3" t="s">
        <v>2218</v>
      </c>
      <c r="F34" t="str">
        <f>'Molded Items'!C93</f>
        <v>Fibers (Nylon 6,10)</v>
      </c>
      <c r="G34" s="2" t="s">
        <v>2304</v>
      </c>
      <c r="H34" s="2" t="s">
        <v>2136</v>
      </c>
      <c r="I34" s="2" t="s">
        <v>2139</v>
      </c>
      <c r="J34" s="2" t="s">
        <v>2138</v>
      </c>
      <c r="K34" s="2" t="s">
        <v>2141</v>
      </c>
      <c r="L34">
        <v>5</v>
      </c>
      <c r="M34">
        <v>30</v>
      </c>
      <c r="N34">
        <v>1</v>
      </c>
      <c r="O34">
        <v>3</v>
      </c>
      <c r="P34">
        <v>2</v>
      </c>
      <c r="Q34">
        <v>1</v>
      </c>
      <c r="R34">
        <v>0</v>
      </c>
    </row>
    <row r="35" spans="1:18" x14ac:dyDescent="0.2">
      <c r="A35" s="23" t="str">
        <f>[1]Enums!$A$12</f>
        <v>1.1.0</v>
      </c>
      <c r="B35" s="3" t="s">
        <v>2219</v>
      </c>
      <c r="C35" s="3" t="s">
        <v>2220</v>
      </c>
      <c r="D35" s="3" t="s">
        <v>2221</v>
      </c>
      <c r="E35" s="3" t="s">
        <v>2222</v>
      </c>
      <c r="F35" t="str">
        <f>'Molded Items'!C54</f>
        <v>Fibers (LLDPE)</v>
      </c>
      <c r="G35" s="40" t="s">
        <v>2330</v>
      </c>
      <c r="H35" s="2" t="s">
        <v>2011</v>
      </c>
      <c r="I35" s="2" t="s">
        <v>2329</v>
      </c>
      <c r="J35" s="2" t="s">
        <v>1884</v>
      </c>
      <c r="K35" s="2" t="s">
        <v>1885</v>
      </c>
      <c r="L35">
        <v>3</v>
      </c>
      <c r="M35">
        <v>30</v>
      </c>
      <c r="N35">
        <v>1</v>
      </c>
      <c r="O35">
        <v>3</v>
      </c>
      <c r="P35">
        <v>2</v>
      </c>
      <c r="Q35">
        <v>1</v>
      </c>
      <c r="R35">
        <v>0</v>
      </c>
    </row>
    <row r="36" spans="1:18" x14ac:dyDescent="0.2">
      <c r="A36" s="23" t="str">
        <f>[1]Enums!$A$12</f>
        <v>1.1.0</v>
      </c>
      <c r="B36" s="3" t="s">
        <v>2223</v>
      </c>
      <c r="C36" s="3" t="s">
        <v>2224</v>
      </c>
      <c r="D36" s="3" t="s">
        <v>2225</v>
      </c>
      <c r="E36" s="3" t="s">
        <v>2226</v>
      </c>
      <c r="F36" t="str">
        <f>'Molded Items'!C56</f>
        <v>Fibers (LDPE)</v>
      </c>
      <c r="G36" s="40" t="s">
        <v>2331</v>
      </c>
      <c r="H36" s="2" t="s">
        <v>2152</v>
      </c>
      <c r="I36" s="2" t="s">
        <v>2292</v>
      </c>
      <c r="J36" s="2" t="s">
        <v>2294</v>
      </c>
      <c r="K36" s="2" t="s">
        <v>2293</v>
      </c>
      <c r="L36">
        <v>5</v>
      </c>
      <c r="M36">
        <v>30</v>
      </c>
      <c r="N36">
        <v>1</v>
      </c>
      <c r="O36">
        <v>3</v>
      </c>
      <c r="P36">
        <v>2</v>
      </c>
      <c r="Q36">
        <v>1</v>
      </c>
      <c r="R36">
        <v>0</v>
      </c>
    </row>
    <row r="37" spans="1:18" x14ac:dyDescent="0.2">
      <c r="A37" s="23" t="str">
        <f>[1]Enums!$A$12</f>
        <v>1.1.0</v>
      </c>
      <c r="B37" s="3" t="s">
        <v>2227</v>
      </c>
      <c r="C37" s="3" t="s">
        <v>2228</v>
      </c>
      <c r="D37" s="3" t="s">
        <v>2229</v>
      </c>
      <c r="E37" s="3" t="s">
        <v>2230</v>
      </c>
      <c r="F37" t="str">
        <f>'Molded Items'!C57</f>
        <v>Fibers (MDPE)</v>
      </c>
      <c r="G37" s="40" t="s">
        <v>2300</v>
      </c>
      <c r="H37" s="2" t="s">
        <v>2136</v>
      </c>
      <c r="I37" s="2" t="s">
        <v>2135</v>
      </c>
      <c r="J37" s="2" t="s">
        <v>1884</v>
      </c>
      <c r="K37" s="2" t="s">
        <v>2140</v>
      </c>
      <c r="L37">
        <v>8</v>
      </c>
      <c r="M37">
        <v>30</v>
      </c>
      <c r="N37">
        <v>1</v>
      </c>
      <c r="O37">
        <v>3</v>
      </c>
      <c r="P37">
        <v>2</v>
      </c>
      <c r="Q37">
        <v>1</v>
      </c>
      <c r="R37">
        <v>0</v>
      </c>
    </row>
    <row r="38" spans="1:18" x14ac:dyDescent="0.2">
      <c r="A38" s="23" t="str">
        <f>[1]Enums!$A$12</f>
        <v>1.1.0</v>
      </c>
      <c r="B38" s="3" t="s">
        <v>2231</v>
      </c>
      <c r="C38" s="3" t="s">
        <v>2232</v>
      </c>
      <c r="D38" s="3" t="s">
        <v>2233</v>
      </c>
      <c r="E38" s="3" t="s">
        <v>2234</v>
      </c>
      <c r="F38" t="str">
        <f>'Molded Items'!C50</f>
        <v>Fibers (HDPE)</v>
      </c>
      <c r="G38" s="40" t="s">
        <v>2288</v>
      </c>
      <c r="H38" s="2" t="s">
        <v>2011</v>
      </c>
      <c r="I38" s="2" t="s">
        <v>2135</v>
      </c>
      <c r="J38" s="2" t="s">
        <v>1884</v>
      </c>
      <c r="K38" s="2" t="s">
        <v>1885</v>
      </c>
      <c r="L38">
        <v>12</v>
      </c>
      <c r="M38">
        <v>30</v>
      </c>
      <c r="N38">
        <v>1</v>
      </c>
      <c r="O38">
        <v>3</v>
      </c>
      <c r="P38">
        <v>2</v>
      </c>
      <c r="Q38">
        <v>1</v>
      </c>
      <c r="R38">
        <v>0</v>
      </c>
    </row>
    <row r="39" spans="1:18" x14ac:dyDescent="0.2">
      <c r="A39" s="23" t="str">
        <f>[1]Enums!$A$12</f>
        <v>1.1.0</v>
      </c>
      <c r="B39" s="3" t="s">
        <v>2235</v>
      </c>
      <c r="C39" s="3" t="s">
        <v>2236</v>
      </c>
      <c r="D39" s="3" t="s">
        <v>2237</v>
      </c>
      <c r="E39" s="3" t="s">
        <v>2238</v>
      </c>
      <c r="F39" t="str">
        <f>'Molded Items'!C86</f>
        <v>Fibers (PEN)</v>
      </c>
      <c r="G39" s="40" t="s">
        <v>2280</v>
      </c>
      <c r="H39" s="40" t="s">
        <v>2295</v>
      </c>
      <c r="I39" s="40" t="s">
        <v>2296</v>
      </c>
      <c r="J39" s="40" t="s">
        <v>2297</v>
      </c>
      <c r="K39" s="40" t="s">
        <v>2298</v>
      </c>
      <c r="L39">
        <v>10</v>
      </c>
      <c r="M39">
        <v>30</v>
      </c>
      <c r="N39">
        <v>2</v>
      </c>
      <c r="O39">
        <v>6</v>
      </c>
      <c r="P39">
        <v>5</v>
      </c>
      <c r="Q39">
        <v>2</v>
      </c>
      <c r="R39">
        <v>0</v>
      </c>
    </row>
    <row r="40" spans="1:18" x14ac:dyDescent="0.2">
      <c r="A40" s="23" t="str">
        <f>[1]Enums!$A$12</f>
        <v>1.1.0</v>
      </c>
      <c r="B40" s="3" t="s">
        <v>2239</v>
      </c>
      <c r="C40" s="3" t="s">
        <v>2240</v>
      </c>
      <c r="D40" s="3" t="s">
        <v>2241</v>
      </c>
      <c r="E40" s="3" t="s">
        <v>2242</v>
      </c>
      <c r="F40" t="str">
        <f>'Molded Items'!C88</f>
        <v>Fibers (PES)</v>
      </c>
      <c r="G40" s="40" t="s">
        <v>2282</v>
      </c>
      <c r="H40" s="2" t="s">
        <v>2291</v>
      </c>
      <c r="I40" s="2" t="s">
        <v>2299</v>
      </c>
      <c r="J40" s="2" t="s">
        <v>2133</v>
      </c>
      <c r="K40" s="2" t="s">
        <v>1885</v>
      </c>
      <c r="L40">
        <v>8</v>
      </c>
      <c r="M40">
        <v>30</v>
      </c>
      <c r="N40">
        <v>1</v>
      </c>
      <c r="O40">
        <v>3</v>
      </c>
      <c r="P40">
        <v>2</v>
      </c>
      <c r="Q40">
        <v>1</v>
      </c>
      <c r="R40">
        <v>0</v>
      </c>
    </row>
    <row r="41" spans="1:18" x14ac:dyDescent="0.2">
      <c r="A41" s="23" t="str">
        <f>[1]Enums!$A$12</f>
        <v>1.1.0</v>
      </c>
      <c r="B41" s="3" t="s">
        <v>2243</v>
      </c>
      <c r="C41" s="3" t="s">
        <v>2244</v>
      </c>
      <c r="D41" s="3" t="s">
        <v>2245</v>
      </c>
      <c r="E41" s="3" t="s">
        <v>2246</v>
      </c>
      <c r="F41" t="str">
        <f>'Molded Items'!C89</f>
        <v>Fibers (PET)</v>
      </c>
      <c r="G41" s="40" t="s">
        <v>2301</v>
      </c>
      <c r="H41" s="40" t="s">
        <v>2011</v>
      </c>
      <c r="I41" s="40" t="s">
        <v>2135</v>
      </c>
      <c r="J41" s="2" t="s">
        <v>1884</v>
      </c>
      <c r="K41" s="2" t="s">
        <v>2293</v>
      </c>
      <c r="L41">
        <v>8</v>
      </c>
      <c r="M41">
        <v>30</v>
      </c>
      <c r="N41">
        <v>1</v>
      </c>
      <c r="O41">
        <v>3</v>
      </c>
      <c r="P41">
        <v>2</v>
      </c>
      <c r="Q41">
        <v>1</v>
      </c>
      <c r="R41">
        <v>0</v>
      </c>
    </row>
    <row r="42" spans="1:18" x14ac:dyDescent="0.2">
      <c r="A42" s="23" t="str">
        <f>[1]Enums!$A$12</f>
        <v>1.1.0</v>
      </c>
      <c r="B42" s="3" t="s">
        <v>2247</v>
      </c>
      <c r="C42" s="3" t="s">
        <v>2248</v>
      </c>
      <c r="D42" s="3" t="s">
        <v>2249</v>
      </c>
      <c r="E42" s="3" t="s">
        <v>2250</v>
      </c>
      <c r="F42" t="str">
        <f>'Molded Items'!C90</f>
        <v>Fibers (PETG)</v>
      </c>
      <c r="G42" s="40" t="s">
        <v>2302</v>
      </c>
      <c r="H42" s="2" t="s">
        <v>2011</v>
      </c>
      <c r="I42" s="2" t="s">
        <v>2303</v>
      </c>
      <c r="J42" s="2" t="s">
        <v>1884</v>
      </c>
      <c r="K42" s="2" t="s">
        <v>1885</v>
      </c>
      <c r="L42">
        <v>5</v>
      </c>
      <c r="M42">
        <v>30</v>
      </c>
      <c r="N42">
        <v>1</v>
      </c>
      <c r="O42">
        <v>3</v>
      </c>
      <c r="P42">
        <v>2</v>
      </c>
      <c r="Q42">
        <v>1</v>
      </c>
      <c r="R42">
        <v>0</v>
      </c>
    </row>
    <row r="43" spans="1:18" x14ac:dyDescent="0.2">
      <c r="A43" s="23" t="str">
        <f>[1]Enums!$A$12</f>
        <v>1.1.0</v>
      </c>
      <c r="B43" s="3" t="s">
        <v>2251</v>
      </c>
      <c r="C43" s="3" t="s">
        <v>2252</v>
      </c>
      <c r="D43" s="3" t="s">
        <v>2253</v>
      </c>
      <c r="E43" s="3" t="s">
        <v>2254</v>
      </c>
      <c r="F43" t="str">
        <f>'Molded Items'!C117</f>
        <v>Fibers (PP)</v>
      </c>
      <c r="G43" s="40" t="s">
        <v>2283</v>
      </c>
      <c r="H43" s="2" t="s">
        <v>2011</v>
      </c>
      <c r="I43" s="2" t="s">
        <v>2326</v>
      </c>
      <c r="J43" s="2" t="s">
        <v>2284</v>
      </c>
      <c r="K43" s="2" t="s">
        <v>1885</v>
      </c>
      <c r="L43">
        <v>5</v>
      </c>
      <c r="M43">
        <v>30</v>
      </c>
      <c r="N43">
        <v>1</v>
      </c>
      <c r="O43">
        <v>3</v>
      </c>
      <c r="P43">
        <v>2</v>
      </c>
      <c r="Q43">
        <v>1</v>
      </c>
      <c r="R43">
        <v>0</v>
      </c>
    </row>
    <row r="44" spans="1:18" x14ac:dyDescent="0.2">
      <c r="A44" s="23" t="str">
        <f>[1]Enums!$A$12</f>
        <v>1.1.0</v>
      </c>
      <c r="B44" s="3" t="s">
        <v>2255</v>
      </c>
      <c r="C44" s="3" t="s">
        <v>2256</v>
      </c>
      <c r="D44" s="3" t="s">
        <v>2257</v>
      </c>
      <c r="E44" s="3" t="s">
        <v>2258</v>
      </c>
      <c r="F44" t="str">
        <f>'Molded Items'!C120</f>
        <v>Fibers (PS)</v>
      </c>
      <c r="G44" s="40" t="s">
        <v>2285</v>
      </c>
      <c r="H44" s="2" t="s">
        <v>2011</v>
      </c>
      <c r="I44" s="2" t="s">
        <v>1886</v>
      </c>
      <c r="J44" s="2" t="s">
        <v>1884</v>
      </c>
      <c r="K44" s="2" t="s">
        <v>1885</v>
      </c>
      <c r="L44">
        <v>2</v>
      </c>
      <c r="M44">
        <v>30</v>
      </c>
      <c r="N44">
        <v>1</v>
      </c>
      <c r="O44">
        <v>3</v>
      </c>
      <c r="P44">
        <v>2</v>
      </c>
      <c r="Q44">
        <v>1</v>
      </c>
      <c r="R44">
        <v>0</v>
      </c>
    </row>
    <row r="45" spans="1:18" x14ac:dyDescent="0.2">
      <c r="A45" s="23" t="str">
        <f>[1]Enums!$A$12</f>
        <v>1.1.0</v>
      </c>
      <c r="B45" s="3" t="s">
        <v>2259</v>
      </c>
      <c r="C45" s="3" t="s">
        <v>2260</v>
      </c>
      <c r="D45" s="3" t="s">
        <v>2261</v>
      </c>
      <c r="E45" s="3" t="s">
        <v>2262</v>
      </c>
      <c r="F45" t="str">
        <f>'Molded Items'!C127</f>
        <v>Fibers (PU)</v>
      </c>
      <c r="G45" s="40" t="s">
        <v>2286</v>
      </c>
      <c r="H45" s="2" t="s">
        <v>2011</v>
      </c>
      <c r="I45" s="2" t="s">
        <v>2135</v>
      </c>
      <c r="J45" s="2" t="s">
        <v>1884</v>
      </c>
      <c r="K45" s="2" t="s">
        <v>1885</v>
      </c>
      <c r="L45">
        <v>8</v>
      </c>
      <c r="M45">
        <v>30</v>
      </c>
      <c r="N45">
        <v>1</v>
      </c>
      <c r="O45">
        <v>3</v>
      </c>
      <c r="P45">
        <v>2</v>
      </c>
      <c r="Q45">
        <v>1</v>
      </c>
      <c r="R45">
        <v>0</v>
      </c>
    </row>
    <row r="46" spans="1:18" x14ac:dyDescent="0.2">
      <c r="A46" s="23" t="str">
        <f>[1]Enums!$A$12</f>
        <v>1.1.0</v>
      </c>
      <c r="B46" s="3" t="s">
        <v>2263</v>
      </c>
      <c r="C46" s="3" t="s">
        <v>2264</v>
      </c>
      <c r="D46" s="3" t="s">
        <v>2265</v>
      </c>
      <c r="E46" s="3" t="s">
        <v>2266</v>
      </c>
      <c r="F46" t="str">
        <f>'Molded Items'!C109</f>
        <v>Fibers (POM)</v>
      </c>
      <c r="G46" s="40" t="s">
        <v>2287</v>
      </c>
      <c r="H46" s="2" t="s">
        <v>2011</v>
      </c>
      <c r="I46" s="2" t="s">
        <v>2135</v>
      </c>
      <c r="J46" s="2" t="s">
        <v>1884</v>
      </c>
      <c r="K46" s="2" t="s">
        <v>1885</v>
      </c>
      <c r="L46">
        <v>3</v>
      </c>
      <c r="M46">
        <v>30</v>
      </c>
      <c r="N46">
        <v>1</v>
      </c>
      <c r="O46">
        <v>3</v>
      </c>
      <c r="P46">
        <v>2</v>
      </c>
      <c r="Q46">
        <v>1</v>
      </c>
      <c r="R46">
        <v>0</v>
      </c>
    </row>
    <row r="47" spans="1:18" x14ac:dyDescent="0.2">
      <c r="A47" s="23" t="str">
        <f>[1]Enums!$A$12</f>
        <v>1.1.0</v>
      </c>
      <c r="B47" s="3" t="s">
        <v>2267</v>
      </c>
      <c r="C47" s="3" t="s">
        <v>2268</v>
      </c>
      <c r="D47" s="3" t="s">
        <v>2269</v>
      </c>
      <c r="E47" s="3" t="s">
        <v>2270</v>
      </c>
      <c r="F47" t="str">
        <f>'Molded Items'!C144</f>
        <v>Fibers (UHMWPE)</v>
      </c>
      <c r="G47" s="40" t="s">
        <v>2281</v>
      </c>
      <c r="H47" s="2" t="s">
        <v>1936</v>
      </c>
      <c r="I47" s="2" t="s">
        <v>2143</v>
      </c>
      <c r="J47" s="2" t="s">
        <v>1931</v>
      </c>
      <c r="K47" s="2" t="s">
        <v>2140</v>
      </c>
      <c r="L47">
        <v>28</v>
      </c>
      <c r="M47">
        <v>30</v>
      </c>
      <c r="N47">
        <v>3</v>
      </c>
      <c r="O47">
        <v>8</v>
      </c>
      <c r="P47">
        <v>6</v>
      </c>
      <c r="Q47">
        <v>3</v>
      </c>
      <c r="R47">
        <v>0</v>
      </c>
    </row>
    <row r="48" spans="1:18" x14ac:dyDescent="0.2">
      <c r="A48" s="23" t="str">
        <f>[1]Enums!$A$12</f>
        <v>1.1.0</v>
      </c>
      <c r="B48" s="16" t="s">
        <v>2337</v>
      </c>
      <c r="C48" s="3" t="s">
        <v>2336</v>
      </c>
      <c r="D48" s="3" t="s">
        <v>2335</v>
      </c>
      <c r="E48" s="3" t="s">
        <v>2334</v>
      </c>
      <c r="F48" t="str">
        <f>G5&amp;" "&amp;H5</f>
        <v>Kevlar Helmet</v>
      </c>
      <c r="G48" s="40" t="s">
        <v>2338</v>
      </c>
      <c r="H48" s="2" t="s">
        <v>1936</v>
      </c>
      <c r="I48" s="2" t="s">
        <v>1886</v>
      </c>
      <c r="J48" s="2" t="s">
        <v>1884</v>
      </c>
      <c r="K48" s="2" t="s">
        <v>1885</v>
      </c>
      <c r="L48">
        <v>33</v>
      </c>
      <c r="M48">
        <v>10</v>
      </c>
      <c r="N48">
        <v>3</v>
      </c>
      <c r="O48">
        <v>8</v>
      </c>
      <c r="P48">
        <v>6</v>
      </c>
      <c r="Q48">
        <v>3</v>
      </c>
      <c r="R48">
        <v>0</v>
      </c>
    </row>
    <row r="49" spans="1:18" x14ac:dyDescent="0.2">
      <c r="A49" s="23" t="str">
        <f>[1]Enums!$A$14</f>
        <v>1.1.2</v>
      </c>
      <c r="B49" s="3" t="s">
        <v>2344</v>
      </c>
      <c r="C49" s="3" t="s">
        <v>2399</v>
      </c>
      <c r="D49" s="3" t="s">
        <v>2345</v>
      </c>
      <c r="E49" s="3" t="s">
        <v>2346</v>
      </c>
      <c r="F49" t="str">
        <f>Pellets!F66</f>
        <v>Bag (PolyIsoButylene Pellets)</v>
      </c>
      <c r="G49" s="40" t="s">
        <v>2388</v>
      </c>
      <c r="H49" s="40" t="s">
        <v>2389</v>
      </c>
      <c r="I49" s="40" t="s">
        <v>2342</v>
      </c>
      <c r="J49" s="40" t="s">
        <v>1884</v>
      </c>
      <c r="K49" s="40" t="s">
        <v>2332</v>
      </c>
      <c r="L49">
        <v>5</v>
      </c>
      <c r="M49">
        <v>15</v>
      </c>
      <c r="N49">
        <v>1</v>
      </c>
      <c r="O49">
        <v>3</v>
      </c>
      <c r="P49">
        <v>1</v>
      </c>
      <c r="Q49">
        <v>1</v>
      </c>
      <c r="R49">
        <v>0</v>
      </c>
    </row>
    <row r="50" spans="1:18" x14ac:dyDescent="0.2">
      <c r="A50" s="23" t="str">
        <f>[1]Enums!$A$14</f>
        <v>1.1.2</v>
      </c>
      <c r="B50" s="3" t="s">
        <v>2347</v>
      </c>
      <c r="C50" s="3" t="s">
        <v>2348</v>
      </c>
      <c r="D50" s="3" t="s">
        <v>2349</v>
      </c>
      <c r="E50" s="3" t="s">
        <v>2350</v>
      </c>
      <c r="F50" t="str">
        <f>Pellets!F38</f>
        <v>Bag (PolyButadiene (low-cis) Pellets)</v>
      </c>
      <c r="G50" s="40" t="s">
        <v>2387</v>
      </c>
      <c r="H50" s="40" t="s">
        <v>2389</v>
      </c>
      <c r="I50" s="40" t="s">
        <v>2342</v>
      </c>
      <c r="J50" s="40" t="s">
        <v>1884</v>
      </c>
      <c r="K50" s="40" t="s">
        <v>2332</v>
      </c>
      <c r="L50">
        <v>5</v>
      </c>
      <c r="M50">
        <v>15</v>
      </c>
      <c r="N50">
        <v>1</v>
      </c>
      <c r="O50">
        <v>3</v>
      </c>
      <c r="P50">
        <v>1</v>
      </c>
      <c r="Q50">
        <v>1</v>
      </c>
      <c r="R50">
        <v>0</v>
      </c>
    </row>
    <row r="51" spans="1:18" x14ac:dyDescent="0.2">
      <c r="A51" s="23" t="str">
        <f>[1]Enums!$A$14</f>
        <v>1.1.2</v>
      </c>
      <c r="B51" s="3" t="s">
        <v>2351</v>
      </c>
      <c r="C51" s="3" t="s">
        <v>2352</v>
      </c>
      <c r="D51" s="3" t="s">
        <v>2353</v>
      </c>
      <c r="E51" s="3" t="s">
        <v>2354</v>
      </c>
      <c r="F51" t="str">
        <f>Pellets!F39</f>
        <v>Bag (PolyButadiene (high-cis) Pellets)</v>
      </c>
      <c r="G51" s="40" t="s">
        <v>2390</v>
      </c>
      <c r="H51" s="40" t="s">
        <v>2389</v>
      </c>
      <c r="I51" s="40" t="s">
        <v>2342</v>
      </c>
      <c r="J51" s="40" t="s">
        <v>1884</v>
      </c>
      <c r="K51" s="40" t="s">
        <v>2332</v>
      </c>
      <c r="L51">
        <v>5</v>
      </c>
      <c r="M51">
        <v>15</v>
      </c>
      <c r="N51">
        <v>1</v>
      </c>
      <c r="O51">
        <v>3</v>
      </c>
      <c r="P51">
        <v>2</v>
      </c>
      <c r="Q51">
        <v>1</v>
      </c>
      <c r="R51">
        <v>0</v>
      </c>
    </row>
    <row r="52" spans="1:18" x14ac:dyDescent="0.2">
      <c r="A52" s="23" t="str">
        <f>[1]Enums!$A$14</f>
        <v>1.1.2</v>
      </c>
      <c r="B52" s="3" t="s">
        <v>2355</v>
      </c>
      <c r="C52" s="3" t="s">
        <v>2356</v>
      </c>
      <c r="D52" s="3" t="s">
        <v>2357</v>
      </c>
      <c r="E52" s="3" t="s">
        <v>2358</v>
      </c>
      <c r="F52" t="str">
        <f>Pellets!$F$107</f>
        <v>Bag (Styrene-Butadiene Rubber Pellets)</v>
      </c>
      <c r="G52" s="40" t="s">
        <v>2391</v>
      </c>
      <c r="H52" s="40" t="s">
        <v>2389</v>
      </c>
      <c r="I52" s="40" t="s">
        <v>2342</v>
      </c>
      <c r="J52" s="40" t="s">
        <v>1884</v>
      </c>
      <c r="K52" s="40" t="s">
        <v>2332</v>
      </c>
      <c r="L52">
        <v>10</v>
      </c>
      <c r="M52">
        <v>20</v>
      </c>
      <c r="N52">
        <v>1</v>
      </c>
      <c r="O52">
        <v>3</v>
      </c>
      <c r="P52">
        <v>2</v>
      </c>
      <c r="Q52">
        <v>1</v>
      </c>
      <c r="R52">
        <v>0</v>
      </c>
    </row>
    <row r="53" spans="1:18" x14ac:dyDescent="0.2">
      <c r="A53" s="23" t="str">
        <f>[1]Enums!$A$14</f>
        <v>1.1.2</v>
      </c>
      <c r="B53" s="3" t="s">
        <v>2359</v>
      </c>
      <c r="C53" s="3" t="s">
        <v>2360</v>
      </c>
      <c r="D53" s="3" t="s">
        <v>2361</v>
      </c>
      <c r="E53" s="3" t="s">
        <v>2362</v>
      </c>
      <c r="F53" t="str">
        <f>Pellets!$F$27</f>
        <v>Bag (Nitrile-Butadiene Rubber Pellets)</v>
      </c>
      <c r="G53" s="40" t="s">
        <v>2392</v>
      </c>
      <c r="H53" s="40" t="s">
        <v>2389</v>
      </c>
      <c r="I53" s="40" t="s">
        <v>2342</v>
      </c>
      <c r="J53" s="40" t="s">
        <v>1884</v>
      </c>
      <c r="K53" s="40" t="s">
        <v>2332</v>
      </c>
      <c r="L53">
        <v>10</v>
      </c>
      <c r="M53">
        <v>20</v>
      </c>
      <c r="N53">
        <v>1</v>
      </c>
      <c r="O53">
        <v>3</v>
      </c>
      <c r="P53">
        <v>2</v>
      </c>
      <c r="Q53">
        <v>1</v>
      </c>
      <c r="R53">
        <v>0</v>
      </c>
    </row>
    <row r="54" spans="1:18" x14ac:dyDescent="0.2">
      <c r="A54" s="23" t="str">
        <f>[1]Enums!$A$14</f>
        <v>1.1.2</v>
      </c>
      <c r="B54" s="3" t="s">
        <v>2363</v>
      </c>
      <c r="C54" s="3" t="s">
        <v>2364</v>
      </c>
      <c r="D54" s="3" t="s">
        <v>2365</v>
      </c>
      <c r="E54" s="3" t="s">
        <v>2366</v>
      </c>
      <c r="F54" t="str">
        <f>Pellets!$F$18</f>
        <v>Bag (Hydrogenated Nitrile-Butadiene Rubber Pellets)</v>
      </c>
      <c r="G54" s="40" t="s">
        <v>2393</v>
      </c>
      <c r="H54" s="40" t="s">
        <v>2389</v>
      </c>
      <c r="I54" s="40" t="s">
        <v>2342</v>
      </c>
      <c r="J54" s="40" t="s">
        <v>1884</v>
      </c>
      <c r="K54" s="40" t="s">
        <v>2332</v>
      </c>
      <c r="L54">
        <v>10</v>
      </c>
      <c r="M54">
        <v>20</v>
      </c>
      <c r="N54">
        <v>1</v>
      </c>
      <c r="O54">
        <v>3</v>
      </c>
      <c r="P54">
        <v>2</v>
      </c>
      <c r="Q54">
        <v>1</v>
      </c>
      <c r="R54">
        <v>0</v>
      </c>
    </row>
    <row r="55" spans="1:18" x14ac:dyDescent="0.2">
      <c r="A55" s="23" t="str">
        <f>[1]Enums!$A$14</f>
        <v>1.1.2</v>
      </c>
      <c r="B55" s="3" t="s">
        <v>2367</v>
      </c>
      <c r="C55" s="3" t="s">
        <v>2368</v>
      </c>
      <c r="D55" s="3" t="s">
        <v>2369</v>
      </c>
      <c r="E55" s="3" t="s">
        <v>2370</v>
      </c>
      <c r="F55" t="str">
        <f>Pellets!$F$11</f>
        <v>Bag (Chlorine Isobutylene-Isoprene Rubber Pellets)</v>
      </c>
      <c r="G55" s="40" t="s">
        <v>2394</v>
      </c>
      <c r="H55" s="40" t="s">
        <v>2389</v>
      </c>
      <c r="I55" s="40" t="s">
        <v>2342</v>
      </c>
      <c r="J55" s="40" t="s">
        <v>1884</v>
      </c>
      <c r="K55" s="40" t="s">
        <v>2332</v>
      </c>
      <c r="L55">
        <v>20</v>
      </c>
      <c r="M55">
        <v>25</v>
      </c>
      <c r="N55">
        <v>2</v>
      </c>
      <c r="O55">
        <v>4</v>
      </c>
      <c r="P55">
        <v>3</v>
      </c>
      <c r="Q55">
        <v>2</v>
      </c>
      <c r="R55">
        <v>0</v>
      </c>
    </row>
    <row r="56" spans="1:18" x14ac:dyDescent="0.2">
      <c r="A56" s="23" t="str">
        <f>[1]Enums!$A$14</f>
        <v>1.1.2</v>
      </c>
      <c r="B56" s="3" t="s">
        <v>2371</v>
      </c>
      <c r="C56" s="3" t="s">
        <v>2372</v>
      </c>
      <c r="D56" s="3" t="s">
        <v>2373</v>
      </c>
      <c r="E56" s="3" t="s">
        <v>2374</v>
      </c>
      <c r="F56" t="str">
        <f>Pellets!$F$6</f>
        <v>Bag (Bromine Isobutylene-Isoprene Rubber Pellets)</v>
      </c>
      <c r="G56" s="40" t="s">
        <v>2395</v>
      </c>
      <c r="H56" s="40" t="s">
        <v>2389</v>
      </c>
      <c r="I56" s="40" t="s">
        <v>2342</v>
      </c>
      <c r="J56" s="40" t="s">
        <v>1884</v>
      </c>
      <c r="K56" s="40" t="s">
        <v>2332</v>
      </c>
      <c r="L56">
        <v>20</v>
      </c>
      <c r="M56">
        <v>25</v>
      </c>
      <c r="N56">
        <v>2</v>
      </c>
      <c r="O56">
        <v>4</v>
      </c>
      <c r="P56">
        <v>3</v>
      </c>
      <c r="Q56">
        <v>2</v>
      </c>
      <c r="R56">
        <v>0</v>
      </c>
    </row>
    <row r="57" spans="1:18" x14ac:dyDescent="0.2">
      <c r="A57" s="23" t="str">
        <f>[1]Enums!$A$14</f>
        <v>1.1.2</v>
      </c>
      <c r="B57" s="3" t="s">
        <v>2375</v>
      </c>
      <c r="C57" s="3" t="s">
        <v>2376</v>
      </c>
      <c r="D57" s="3" t="s">
        <v>2377</v>
      </c>
      <c r="E57" s="3" t="s">
        <v>2378</v>
      </c>
      <c r="F57" t="str">
        <f>Pellets!$F$15</f>
        <v>Bag (Ethylene-Propylene-Diene Monomer Pellets)</v>
      </c>
      <c r="G57" s="40" t="s">
        <v>2396</v>
      </c>
      <c r="H57" s="40" t="s">
        <v>2389</v>
      </c>
      <c r="I57" s="40" t="s">
        <v>2342</v>
      </c>
      <c r="J57" s="40" t="s">
        <v>1884</v>
      </c>
      <c r="K57" s="40" t="s">
        <v>2332</v>
      </c>
      <c r="L57">
        <v>20</v>
      </c>
      <c r="M57">
        <v>25</v>
      </c>
      <c r="N57">
        <v>2</v>
      </c>
      <c r="O57">
        <v>4</v>
      </c>
      <c r="P57">
        <v>3</v>
      </c>
      <c r="Q57">
        <v>2</v>
      </c>
      <c r="R57">
        <v>0</v>
      </c>
    </row>
    <row r="58" spans="1:18" x14ac:dyDescent="0.2">
      <c r="A58" s="23" t="str">
        <f>[1]Enums!$A$14</f>
        <v>1.1.2</v>
      </c>
      <c r="B58" s="3" t="s">
        <v>2379</v>
      </c>
      <c r="C58" s="3" t="s">
        <v>2380</v>
      </c>
      <c r="D58" s="3" t="s">
        <v>2381</v>
      </c>
      <c r="E58" s="3" t="s">
        <v>2382</v>
      </c>
      <c r="F58" t="str">
        <f>Pellets!$F$16</f>
        <v>Bag (Ethylene-Vinyl Acetate Pellets)</v>
      </c>
      <c r="G58" s="40" t="s">
        <v>2397</v>
      </c>
      <c r="H58" s="40" t="s">
        <v>2389</v>
      </c>
      <c r="I58" s="40" t="s">
        <v>2342</v>
      </c>
      <c r="J58" s="40" t="s">
        <v>1884</v>
      </c>
      <c r="K58" s="40" t="s">
        <v>2332</v>
      </c>
      <c r="L58">
        <v>20</v>
      </c>
      <c r="M58">
        <v>25</v>
      </c>
      <c r="N58">
        <v>2</v>
      </c>
      <c r="O58">
        <v>4</v>
      </c>
      <c r="P58">
        <v>3</v>
      </c>
      <c r="Q58">
        <v>2</v>
      </c>
      <c r="R58">
        <v>0</v>
      </c>
    </row>
    <row r="59" spans="1:18" x14ac:dyDescent="0.2">
      <c r="A59" s="23" t="str">
        <f>[1]Enums!$A$14</f>
        <v>1.1.2</v>
      </c>
      <c r="B59" s="3" t="s">
        <v>2383</v>
      </c>
      <c r="C59" s="3" t="s">
        <v>2384</v>
      </c>
      <c r="D59" s="3" t="s">
        <v>2385</v>
      </c>
      <c r="E59" s="3" t="s">
        <v>2386</v>
      </c>
      <c r="F59" t="str">
        <f>Pellets!$F$94</f>
        <v>Bag (PolyUrethane Pellets)</v>
      </c>
      <c r="G59" s="40" t="s">
        <v>2398</v>
      </c>
      <c r="H59" s="40" t="s">
        <v>2389</v>
      </c>
      <c r="I59" s="40" t="s">
        <v>2342</v>
      </c>
      <c r="J59" s="40" t="s">
        <v>1884</v>
      </c>
      <c r="K59" s="40" t="s">
        <v>2332</v>
      </c>
      <c r="L59">
        <v>20</v>
      </c>
      <c r="M59">
        <v>25</v>
      </c>
      <c r="N59">
        <v>2</v>
      </c>
      <c r="O59">
        <v>4</v>
      </c>
      <c r="P59">
        <v>3</v>
      </c>
      <c r="Q59">
        <v>2</v>
      </c>
      <c r="R59">
        <v>0</v>
      </c>
    </row>
    <row r="60" spans="1:18" x14ac:dyDescent="0.2">
      <c r="H60" s="40"/>
      <c r="I60" s="40"/>
      <c r="J60" s="40"/>
      <c r="K60" s="4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41"/>
  <sheetViews>
    <sheetView workbookViewId="0">
      <selection activeCell="H34" sqref="H34"/>
    </sheetView>
  </sheetViews>
  <sheetFormatPr defaultRowHeight="12.75" x14ac:dyDescent="0.2"/>
  <cols>
    <col min="3" max="4" width="9.28515625" bestFit="1" customWidth="1"/>
    <col min="5" max="5" width="11.140625" customWidth="1"/>
    <col min="6" max="6" width="8.85546875" customWidth="1"/>
    <col min="7" max="7" width="22.7109375" bestFit="1" customWidth="1"/>
    <col min="8" max="8" width="22.5703125" customWidth="1"/>
    <col min="9" max="9" width="25.28515625" bestFit="1" customWidth="1"/>
    <col min="10" max="11" width="25.28515625" customWidth="1"/>
    <col min="12" max="12" width="15.7109375" customWidth="1"/>
    <col min="13" max="13" width="17.42578125" customWidth="1"/>
    <col min="14" max="14" width="19.7109375" customWidth="1"/>
  </cols>
  <sheetData>
    <row r="1" spans="1:14" s="21" customFormat="1" ht="15" x14ac:dyDescent="0.25">
      <c r="A1" s="28" t="str">
        <f>[1]Enums!$A$1</f>
        <v>Version</v>
      </c>
      <c r="B1" s="32" t="s">
        <v>1942</v>
      </c>
      <c r="C1" s="32" t="s">
        <v>1943</v>
      </c>
      <c r="D1" s="32" t="s">
        <v>1944</v>
      </c>
      <c r="E1" s="32" t="s">
        <v>1945</v>
      </c>
      <c r="F1" s="32" t="s">
        <v>1946</v>
      </c>
      <c r="G1" s="32" t="s">
        <v>1950</v>
      </c>
      <c r="H1" s="20" t="s">
        <v>1949</v>
      </c>
      <c r="I1" s="20" t="s">
        <v>1947</v>
      </c>
      <c r="J1" s="20" t="s">
        <v>2012</v>
      </c>
      <c r="K1" s="20" t="s">
        <v>2013</v>
      </c>
      <c r="L1" s="28" t="s">
        <v>1951</v>
      </c>
      <c r="M1" s="36" t="s">
        <v>2014</v>
      </c>
      <c r="N1" s="36" t="s">
        <v>1937</v>
      </c>
    </row>
    <row r="2" spans="1:14" x14ac:dyDescent="0.2">
      <c r="A2" s="23" t="str">
        <f>[1]Enums!$A$12</f>
        <v>1.1.0</v>
      </c>
      <c r="B2" s="16" t="s">
        <v>1835</v>
      </c>
      <c r="C2" s="3" t="s">
        <v>1965</v>
      </c>
      <c r="D2" s="3" t="s">
        <v>1979</v>
      </c>
      <c r="E2" s="3" t="s">
        <v>1993</v>
      </c>
      <c r="F2" s="3" t="s">
        <v>2007</v>
      </c>
      <c r="G2" s="43" t="str">
        <f>'Molded Items'!$C$151</f>
        <v>Tool Shaft (Carbon Fiber Composite)</v>
      </c>
      <c r="H2" s="43" t="str">
        <f>[2]Ingots!$C$17</f>
        <v>Steel Ingot</v>
      </c>
      <c r="I2" s="45" t="str">
        <f>[1]Enums!$A$149&amp;" "&amp;VLOOKUP(H2, [2]Ingots!$C$2:$E$39, 3,FALSE)</f>
        <v>Composite Steel</v>
      </c>
      <c r="J2" s="45">
        <v>2</v>
      </c>
      <c r="K2" s="45">
        <v>1600</v>
      </c>
      <c r="L2" s="44">
        <v>7</v>
      </c>
      <c r="M2" s="44">
        <v>2</v>
      </c>
      <c r="N2" s="44">
        <v>10</v>
      </c>
    </row>
    <row r="3" spans="1:14" x14ac:dyDescent="0.2">
      <c r="A3" s="23" t="str">
        <f>[1]Enums!$A$12</f>
        <v>1.1.0</v>
      </c>
      <c r="B3" s="16" t="s">
        <v>1836</v>
      </c>
      <c r="C3" s="3" t="s">
        <v>1964</v>
      </c>
      <c r="D3" s="3" t="s">
        <v>1978</v>
      </c>
      <c r="E3" s="3" t="s">
        <v>1992</v>
      </c>
      <c r="F3" s="3" t="s">
        <v>2006</v>
      </c>
      <c r="G3" s="43" t="str">
        <f>'Molded Items'!$C$151</f>
        <v>Tool Shaft (Carbon Fiber Composite)</v>
      </c>
      <c r="H3" s="43" t="str">
        <f>[2]Ingots!$C$18</f>
        <v>Stainless Steel Ingot</v>
      </c>
      <c r="I3" s="45" t="str">
        <f>[1]Enums!$A$149&amp;" "&amp;VLOOKUP(H3, [2]Ingots!$C$2:$E$39, 3,FALSE)</f>
        <v>Composite Stainless Steel</v>
      </c>
      <c r="J3" s="45">
        <v>2</v>
      </c>
      <c r="K3" s="45">
        <v>1800</v>
      </c>
      <c r="L3" s="44">
        <v>8</v>
      </c>
      <c r="M3" s="46">
        <v>2</v>
      </c>
      <c r="N3" s="46">
        <v>10</v>
      </c>
    </row>
    <row r="4" spans="1:14" x14ac:dyDescent="0.2">
      <c r="A4" s="23" t="str">
        <f>[1]Enums!$A$12</f>
        <v>1.1.0</v>
      </c>
      <c r="B4" s="16" t="s">
        <v>1837</v>
      </c>
      <c r="C4" s="3" t="s">
        <v>1963</v>
      </c>
      <c r="D4" s="3" t="s">
        <v>1977</v>
      </c>
      <c r="E4" s="3" t="s">
        <v>1991</v>
      </c>
      <c r="F4" s="3" t="s">
        <v>2005</v>
      </c>
      <c r="G4" s="43" t="str">
        <f>'Molded Items'!$C$151</f>
        <v>Tool Shaft (Carbon Fiber Composite)</v>
      </c>
      <c r="H4" s="43" t="str">
        <f>[2]Ingots!$C$19</f>
        <v>Brass Ingot</v>
      </c>
      <c r="I4" s="45" t="str">
        <f>[1]Enums!$A$149&amp;" "&amp;VLOOKUP(H4, [2]Ingots!$C$2:$E$39, 3,FALSE)</f>
        <v>Composite Brass</v>
      </c>
      <c r="J4" s="45">
        <v>2</v>
      </c>
      <c r="K4" s="45">
        <v>900</v>
      </c>
      <c r="L4" s="44">
        <v>5</v>
      </c>
      <c r="M4" s="44">
        <v>2</v>
      </c>
      <c r="N4" s="44">
        <v>30</v>
      </c>
    </row>
    <row r="5" spans="1:14" x14ac:dyDescent="0.2">
      <c r="A5" s="23" t="str">
        <f>[1]Enums!$A$12</f>
        <v>1.1.0</v>
      </c>
      <c r="B5" s="16" t="s">
        <v>1838</v>
      </c>
      <c r="C5" s="3" t="s">
        <v>1962</v>
      </c>
      <c r="D5" s="3" t="s">
        <v>1976</v>
      </c>
      <c r="E5" s="3" t="s">
        <v>1990</v>
      </c>
      <c r="F5" s="3" t="s">
        <v>2004</v>
      </c>
      <c r="G5" s="43" t="str">
        <f>'Molded Items'!$C$151</f>
        <v>Tool Shaft (Carbon Fiber Composite)</v>
      </c>
      <c r="H5" s="43" t="str">
        <f>[2]Ingots!$C$20</f>
        <v>Bronze Ingot</v>
      </c>
      <c r="I5" s="45" t="str">
        <f>[1]Enums!$A$149&amp;" "&amp;VLOOKUP(H5, [2]Ingots!$C$2:$E$39, 3,FALSE)</f>
        <v>Composite Bronze</v>
      </c>
      <c r="J5" s="45">
        <v>2</v>
      </c>
      <c r="K5" s="45">
        <v>900</v>
      </c>
      <c r="L5" s="44">
        <v>5</v>
      </c>
      <c r="M5" s="46">
        <v>2</v>
      </c>
      <c r="N5" s="46">
        <v>30</v>
      </c>
    </row>
    <row r="6" spans="1:14" x14ac:dyDescent="0.2">
      <c r="A6" s="23" t="str">
        <f>[1]Enums!$A$12</f>
        <v>1.1.0</v>
      </c>
      <c r="B6" s="16" t="s">
        <v>1839</v>
      </c>
      <c r="C6" s="3" t="s">
        <v>1961</v>
      </c>
      <c r="D6" s="3" t="s">
        <v>1975</v>
      </c>
      <c r="E6" s="3" t="s">
        <v>1989</v>
      </c>
      <c r="F6" s="3" t="s">
        <v>2003</v>
      </c>
      <c r="G6" s="43" t="str">
        <f>'Molded Items'!$C$151</f>
        <v>Tool Shaft (Carbon Fiber Composite)</v>
      </c>
      <c r="H6" s="43" t="str">
        <f>[2]Ingots!$C$23</f>
        <v>Tungsten Carbide Ingot</v>
      </c>
      <c r="I6" s="45" t="str">
        <f>[1]Enums!$A$149&amp;" "&amp;VLOOKUP(H6, [2]Ingots!$C$2:$E$39, 3,FALSE)</f>
        <v>Composite Tungsten Carbide</v>
      </c>
      <c r="J6" s="45">
        <v>3</v>
      </c>
      <c r="K6" s="45">
        <v>2200</v>
      </c>
      <c r="L6" s="44">
        <v>12</v>
      </c>
      <c r="M6" s="46">
        <v>4</v>
      </c>
      <c r="N6" s="44">
        <v>10</v>
      </c>
    </row>
    <row r="7" spans="1:14" x14ac:dyDescent="0.2">
      <c r="A7" s="23" t="str">
        <f>[1]Enums!$A$12</f>
        <v>1.1.0</v>
      </c>
      <c r="B7" s="16" t="s">
        <v>1840</v>
      </c>
      <c r="C7" s="3" t="s">
        <v>1960</v>
      </c>
      <c r="D7" s="3" t="s">
        <v>1974</v>
      </c>
      <c r="E7" s="3" t="s">
        <v>1988</v>
      </c>
      <c r="F7" s="3" t="s">
        <v>2002</v>
      </c>
      <c r="G7" s="43" t="str">
        <f>'Molded Items'!$C$151</f>
        <v>Tool Shaft (Carbon Fiber Composite)</v>
      </c>
      <c r="H7" s="43" t="str">
        <f>[2]Ingots!$C$24</f>
        <v>Nichrome Ingot</v>
      </c>
      <c r="I7" s="45" t="str">
        <f>[1]Enums!$A$149&amp;" "&amp;VLOOKUP(H7, [2]Ingots!$C$2:$E$39, 3,FALSE)</f>
        <v>Composite Nichrome</v>
      </c>
      <c r="J7" s="45">
        <v>2</v>
      </c>
      <c r="K7" s="45">
        <v>700</v>
      </c>
      <c r="L7" s="44">
        <v>5</v>
      </c>
      <c r="M7" s="46">
        <v>2</v>
      </c>
      <c r="N7" s="46">
        <v>20</v>
      </c>
    </row>
    <row r="8" spans="1:14" x14ac:dyDescent="0.2">
      <c r="A8" s="23" t="str">
        <f>[1]Enums!$A$12</f>
        <v>1.1.0</v>
      </c>
      <c r="B8" s="16" t="s">
        <v>1841</v>
      </c>
      <c r="C8" s="3" t="s">
        <v>1959</v>
      </c>
      <c r="D8" s="3" t="s">
        <v>1973</v>
      </c>
      <c r="E8" s="3" t="s">
        <v>1987</v>
      </c>
      <c r="F8" s="3" t="s">
        <v>2001</v>
      </c>
      <c r="G8" s="43" t="str">
        <f>'Molded Items'!$C$151</f>
        <v>Tool Shaft (Carbon Fiber Composite)</v>
      </c>
      <c r="H8" s="43" t="str">
        <f>[2]Ingots!$C$25</f>
        <v>Antimony-Lead Ingot</v>
      </c>
      <c r="I8" s="45" t="str">
        <f>[1]Enums!$A$149&amp;" "&amp;VLOOKUP(H8, [2]Ingots!$C$2:$E$39, 3,FALSE)</f>
        <v>Composite Antimony-Lead</v>
      </c>
      <c r="J8" s="45">
        <v>3</v>
      </c>
      <c r="K8" s="45">
        <v>2200</v>
      </c>
      <c r="L8" s="44">
        <v>10</v>
      </c>
      <c r="M8" s="46">
        <v>3</v>
      </c>
      <c r="N8" s="44">
        <v>10</v>
      </c>
    </row>
    <row r="9" spans="1:14" x14ac:dyDescent="0.2">
      <c r="A9" s="23" t="str">
        <f>[1]Enums!$A$12</f>
        <v>1.1.0</v>
      </c>
      <c r="B9" s="16" t="s">
        <v>1842</v>
      </c>
      <c r="C9" s="3" t="s">
        <v>1958</v>
      </c>
      <c r="D9" s="3" t="s">
        <v>1972</v>
      </c>
      <c r="E9" s="3" t="s">
        <v>1986</v>
      </c>
      <c r="F9" s="3" t="s">
        <v>2000</v>
      </c>
      <c r="G9" s="44" t="str">
        <f>'Molded Items'!$C$150</f>
        <v>Tool Shaft (PEEK)</v>
      </c>
      <c r="H9" s="43" t="str">
        <f>[2]Ingots!$C$17</f>
        <v>Steel Ingot</v>
      </c>
      <c r="I9" s="45" t="str">
        <f>[1]Enums!$A$150&amp;" "&amp;VLOOKUP(H9, [2]Ingots!$C$2:$E$39, 3,FALSE)</f>
        <v>Engineered Steel</v>
      </c>
      <c r="J9" s="45">
        <v>2</v>
      </c>
      <c r="K9" s="45">
        <v>1800</v>
      </c>
      <c r="L9" s="44">
        <v>5</v>
      </c>
      <c r="M9" s="46">
        <v>2</v>
      </c>
      <c r="N9" s="46">
        <v>10</v>
      </c>
    </row>
    <row r="10" spans="1:14" x14ac:dyDescent="0.2">
      <c r="A10" s="23" t="str">
        <f>[1]Enums!$A$12</f>
        <v>1.1.0</v>
      </c>
      <c r="B10" s="16" t="s">
        <v>1843</v>
      </c>
      <c r="C10" s="3" t="s">
        <v>1957</v>
      </c>
      <c r="D10" s="3" t="s">
        <v>1971</v>
      </c>
      <c r="E10" s="3" t="s">
        <v>1985</v>
      </c>
      <c r="F10" s="3" t="s">
        <v>1999</v>
      </c>
      <c r="G10" s="44" t="str">
        <f>'Molded Items'!$C$150</f>
        <v>Tool Shaft (PEEK)</v>
      </c>
      <c r="H10" s="43" t="str">
        <f>[2]Ingots!$C$18</f>
        <v>Stainless Steel Ingot</v>
      </c>
      <c r="I10" s="45" t="str">
        <f>[1]Enums!$A$150&amp;" "&amp;VLOOKUP(H10, [2]Ingots!$C$2:$E$39, 3,FALSE)</f>
        <v>Engineered Stainless Steel</v>
      </c>
      <c r="J10" s="45">
        <v>2</v>
      </c>
      <c r="K10" s="45">
        <v>2000</v>
      </c>
      <c r="L10" s="44">
        <v>6</v>
      </c>
      <c r="M10" s="46">
        <v>2</v>
      </c>
      <c r="N10" s="44">
        <v>10</v>
      </c>
    </row>
    <row r="11" spans="1:14" x14ac:dyDescent="0.2">
      <c r="A11" s="23" t="str">
        <f>[1]Enums!$A$12</f>
        <v>1.1.0</v>
      </c>
      <c r="B11" s="16" t="s">
        <v>1844</v>
      </c>
      <c r="C11" s="3" t="s">
        <v>1956</v>
      </c>
      <c r="D11" s="3" t="s">
        <v>1970</v>
      </c>
      <c r="E11" s="3" t="s">
        <v>1984</v>
      </c>
      <c r="F11" s="3" t="s">
        <v>1998</v>
      </c>
      <c r="G11" s="44" t="str">
        <f>'Molded Items'!$C$150</f>
        <v>Tool Shaft (PEEK)</v>
      </c>
      <c r="H11" s="43" t="str">
        <f>[2]Ingots!$C$19</f>
        <v>Brass Ingot</v>
      </c>
      <c r="I11" s="45" t="str">
        <f>[1]Enums!$A$150&amp;" "&amp;VLOOKUP(H11, [2]Ingots!$C$2:$E$39, 3,FALSE)</f>
        <v>Engineered Brass</v>
      </c>
      <c r="J11" s="45">
        <v>2</v>
      </c>
      <c r="K11" s="45">
        <v>1200</v>
      </c>
      <c r="L11" s="44">
        <v>3</v>
      </c>
      <c r="M11" s="46">
        <v>2</v>
      </c>
      <c r="N11" s="46">
        <v>30</v>
      </c>
    </row>
    <row r="12" spans="1:14" x14ac:dyDescent="0.2">
      <c r="A12" s="23" t="str">
        <f>[1]Enums!$A$12</f>
        <v>1.1.0</v>
      </c>
      <c r="B12" s="16" t="s">
        <v>1845</v>
      </c>
      <c r="C12" s="3" t="s">
        <v>1955</v>
      </c>
      <c r="D12" s="3" t="s">
        <v>1969</v>
      </c>
      <c r="E12" s="3" t="s">
        <v>1983</v>
      </c>
      <c r="F12" s="3" t="s">
        <v>1997</v>
      </c>
      <c r="G12" s="44" t="str">
        <f>'Molded Items'!$C$150</f>
        <v>Tool Shaft (PEEK)</v>
      </c>
      <c r="H12" s="43" t="str">
        <f>[2]Ingots!$C$20</f>
        <v>Bronze Ingot</v>
      </c>
      <c r="I12" s="45" t="str">
        <f>[1]Enums!$A$150&amp;" "&amp;VLOOKUP(H12, [2]Ingots!$C$2:$E$39, 3,FALSE)</f>
        <v>Engineered Bronze</v>
      </c>
      <c r="J12" s="45">
        <v>2</v>
      </c>
      <c r="K12" s="45">
        <v>1200</v>
      </c>
      <c r="L12" s="44">
        <v>3</v>
      </c>
      <c r="M12" s="46">
        <v>2</v>
      </c>
      <c r="N12" s="44">
        <v>30</v>
      </c>
    </row>
    <row r="13" spans="1:14" x14ac:dyDescent="0.2">
      <c r="A13" s="23" t="str">
        <f>[1]Enums!$A$12</f>
        <v>1.1.0</v>
      </c>
      <c r="B13" s="16" t="s">
        <v>1846</v>
      </c>
      <c r="C13" s="3" t="s">
        <v>1954</v>
      </c>
      <c r="D13" s="3" t="s">
        <v>1968</v>
      </c>
      <c r="E13" s="3" t="s">
        <v>1982</v>
      </c>
      <c r="F13" s="3" t="s">
        <v>1996</v>
      </c>
      <c r="G13" s="44" t="str">
        <f>'Molded Items'!$C$150</f>
        <v>Tool Shaft (PEEK)</v>
      </c>
      <c r="H13" s="43" t="str">
        <f>[2]Ingots!$C$23</f>
        <v>Tungsten Carbide Ingot</v>
      </c>
      <c r="I13" s="45" t="str">
        <f>[1]Enums!$A$150&amp;" "&amp;VLOOKUP(H13, [2]Ingots!$C$2:$E$39, 3,FALSE)</f>
        <v>Engineered Tungsten Carbide</v>
      </c>
      <c r="J13" s="45">
        <v>3</v>
      </c>
      <c r="K13" s="45">
        <v>2500</v>
      </c>
      <c r="L13" s="44">
        <v>10</v>
      </c>
      <c r="M13" s="46">
        <v>4</v>
      </c>
      <c r="N13" s="46">
        <v>10</v>
      </c>
    </row>
    <row r="14" spans="1:14" x14ac:dyDescent="0.2">
      <c r="A14" s="23" t="str">
        <f>[1]Enums!$A$12</f>
        <v>1.1.0</v>
      </c>
      <c r="B14" s="16" t="s">
        <v>1847</v>
      </c>
      <c r="C14" s="3" t="s">
        <v>1953</v>
      </c>
      <c r="D14" s="3" t="s">
        <v>1967</v>
      </c>
      <c r="E14" s="3" t="s">
        <v>1981</v>
      </c>
      <c r="F14" s="3" t="s">
        <v>1995</v>
      </c>
      <c r="G14" s="44" t="str">
        <f>'Molded Items'!$C$150</f>
        <v>Tool Shaft (PEEK)</v>
      </c>
      <c r="H14" s="43" t="str">
        <f>[2]Ingots!$C$24</f>
        <v>Nichrome Ingot</v>
      </c>
      <c r="I14" s="45" t="str">
        <f>[1]Enums!$A$150&amp;" "&amp;VLOOKUP(H14, [2]Ingots!$C$2:$E$39, 3,FALSE)</f>
        <v>Engineered Nichrome</v>
      </c>
      <c r="J14" s="45">
        <v>2</v>
      </c>
      <c r="K14" s="45">
        <v>1000</v>
      </c>
      <c r="L14" s="44">
        <v>3</v>
      </c>
      <c r="M14" s="46">
        <v>2</v>
      </c>
      <c r="N14" s="44">
        <v>20</v>
      </c>
    </row>
    <row r="15" spans="1:14" x14ac:dyDescent="0.2">
      <c r="A15" s="23" t="str">
        <f>[1]Enums!$A$12</f>
        <v>1.1.0</v>
      </c>
      <c r="B15" s="16" t="s">
        <v>1848</v>
      </c>
      <c r="C15" s="3" t="s">
        <v>1952</v>
      </c>
      <c r="D15" s="3" t="s">
        <v>1966</v>
      </c>
      <c r="E15" s="3" t="s">
        <v>1980</v>
      </c>
      <c r="F15" s="3" t="s">
        <v>1994</v>
      </c>
      <c r="G15" s="44" t="str">
        <f>'Molded Items'!$C$150</f>
        <v>Tool Shaft (PEEK)</v>
      </c>
      <c r="H15" s="43" t="str">
        <f>[2]Ingots!$C$25</f>
        <v>Antimony-Lead Ingot</v>
      </c>
      <c r="I15" s="45" t="str">
        <f>[1]Enums!$A$150&amp;" "&amp;VLOOKUP(H15, [2]Ingots!$C$2:$E$39, 3,FALSE)</f>
        <v>Engineered Antimony-Lead</v>
      </c>
      <c r="J15" s="45">
        <v>3</v>
      </c>
      <c r="K15" s="45">
        <v>2500</v>
      </c>
      <c r="L15" s="44">
        <v>8</v>
      </c>
      <c r="M15" s="46">
        <v>3</v>
      </c>
      <c r="N15" s="46">
        <v>10</v>
      </c>
    </row>
    <row r="16" spans="1:14" x14ac:dyDescent="0.2">
      <c r="A16" s="23" t="str">
        <f>[1]Enums!$A$12</f>
        <v>1.1.0</v>
      </c>
      <c r="B16" s="16" t="s">
        <v>2315</v>
      </c>
      <c r="C16" s="3" t="s">
        <v>2314</v>
      </c>
      <c r="D16" s="3" t="s">
        <v>2313</v>
      </c>
      <c r="E16" s="3" t="s">
        <v>2312</v>
      </c>
      <c r="F16" s="3" t="s">
        <v>2311</v>
      </c>
      <c r="G16" s="43" t="str">
        <f>'Molded Items'!$C$151</f>
        <v>Tool Shaft (Carbon Fiber Composite)</v>
      </c>
      <c r="H16" s="44" t="str">
        <f>'[1]Items (MC)'!$B$11</f>
        <v>Iron Ingot</v>
      </c>
      <c r="I16" s="45" t="str">
        <f>[1]Enums!$A$149&amp;" Iron"</f>
        <v>Composite Iron</v>
      </c>
      <c r="J16" s="45">
        <v>2</v>
      </c>
      <c r="K16" s="45">
        <v>1050</v>
      </c>
      <c r="L16" s="44">
        <v>8</v>
      </c>
      <c r="M16" s="46">
        <v>3</v>
      </c>
      <c r="N16" s="46">
        <v>10</v>
      </c>
    </row>
    <row r="17" spans="1:14" x14ac:dyDescent="0.2">
      <c r="A17" s="23" t="str">
        <f>[1]Enums!$A$12</f>
        <v>1.1.0</v>
      </c>
      <c r="B17" s="16" t="s">
        <v>2310</v>
      </c>
      <c r="C17" s="3" t="s">
        <v>2309</v>
      </c>
      <c r="D17" s="3" t="s">
        <v>2308</v>
      </c>
      <c r="E17" s="3" t="s">
        <v>2307</v>
      </c>
      <c r="F17" s="3" t="s">
        <v>2306</v>
      </c>
      <c r="G17" s="44" t="str">
        <f>'Molded Items'!$C$150</f>
        <v>Tool Shaft (PEEK)</v>
      </c>
      <c r="H17" s="44" t="str">
        <f>'[1]Items (MC)'!$B$11</f>
        <v>Iron Ingot</v>
      </c>
      <c r="I17" s="45" t="str">
        <f>[1]Enums!$A$150&amp;" Iron"</f>
        <v>Engineered Iron</v>
      </c>
      <c r="J17" s="45">
        <v>2</v>
      </c>
      <c r="K17" s="45">
        <v>1250</v>
      </c>
      <c r="L17" s="44">
        <v>7</v>
      </c>
      <c r="M17" s="46">
        <v>3</v>
      </c>
      <c r="N17" s="46">
        <v>10</v>
      </c>
    </row>
    <row r="18" spans="1:14" x14ac:dyDescent="0.2">
      <c r="A18" s="23" t="str">
        <f>[1]Enums!$A$12</f>
        <v>1.1.0</v>
      </c>
      <c r="B18" s="16" t="s">
        <v>2325</v>
      </c>
      <c r="C18" s="3" t="s">
        <v>2324</v>
      </c>
      <c r="D18" s="3" t="s">
        <v>2323</v>
      </c>
      <c r="E18" s="3" t="s">
        <v>2322</v>
      </c>
      <c r="F18" s="3" t="s">
        <v>2321</v>
      </c>
      <c r="G18" s="43" t="str">
        <f>'Molded Items'!$C$151</f>
        <v>Tool Shaft (Carbon Fiber Composite)</v>
      </c>
      <c r="H18" s="44" t="str">
        <f>'[1]Items (MC)'!$B$10</f>
        <v>Diamond</v>
      </c>
      <c r="I18" s="45" t="str">
        <f>[1]Enums!$A$149&amp;" Diamond"</f>
        <v>Composite Diamond</v>
      </c>
      <c r="J18" s="45">
        <v>3</v>
      </c>
      <c r="K18" s="44">
        <v>2200</v>
      </c>
      <c r="L18" s="44">
        <v>12</v>
      </c>
      <c r="M18" s="46">
        <v>4</v>
      </c>
      <c r="N18" s="46">
        <v>10</v>
      </c>
    </row>
    <row r="19" spans="1:14" x14ac:dyDescent="0.2">
      <c r="A19" s="23" t="str">
        <f>[1]Enums!$A$12</f>
        <v>1.1.0</v>
      </c>
      <c r="B19" s="16" t="s">
        <v>2320</v>
      </c>
      <c r="C19" s="3" t="s">
        <v>2319</v>
      </c>
      <c r="D19" s="3" t="s">
        <v>2318</v>
      </c>
      <c r="E19" s="3" t="s">
        <v>2317</v>
      </c>
      <c r="F19" s="3" t="s">
        <v>2316</v>
      </c>
      <c r="G19" s="44" t="str">
        <f>'Molded Items'!$C$150</f>
        <v>Tool Shaft (PEEK)</v>
      </c>
      <c r="H19" s="44" t="str">
        <f>'[1]Items (MC)'!$B$10</f>
        <v>Diamond</v>
      </c>
      <c r="I19" s="45" t="str">
        <f>[1]Enums!$A$150&amp;" Diamond"</f>
        <v>Engineered Diamond</v>
      </c>
      <c r="J19" s="45">
        <v>3</v>
      </c>
      <c r="K19" s="44">
        <v>2500</v>
      </c>
      <c r="L19" s="44">
        <v>10</v>
      </c>
      <c r="M19" s="46">
        <v>4</v>
      </c>
      <c r="N19" s="46">
        <v>10</v>
      </c>
    </row>
    <row r="20" spans="1:14" x14ac:dyDescent="0.2">
      <c r="A20" s="23"/>
      <c r="G20" s="43"/>
      <c r="H20" s="44"/>
      <c r="I20" s="44"/>
      <c r="J20" s="44"/>
      <c r="K20" s="44"/>
      <c r="L20" s="44"/>
      <c r="M20" s="44"/>
      <c r="N20" s="44"/>
    </row>
    <row r="21" spans="1:14" x14ac:dyDescent="0.2">
      <c r="A21" s="23"/>
      <c r="G21" s="43"/>
      <c r="H21" s="44"/>
      <c r="I21" s="44"/>
      <c r="J21" s="44"/>
      <c r="K21" s="44"/>
      <c r="L21" s="44"/>
      <c r="M21" s="44"/>
      <c r="N21" s="44"/>
    </row>
    <row r="22" spans="1:14" x14ac:dyDescent="0.2">
      <c r="A22" s="23"/>
      <c r="H22" s="44"/>
      <c r="I22" s="44"/>
      <c r="J22" s="44"/>
      <c r="K22" s="44"/>
      <c r="L22" s="44"/>
      <c r="M22" s="44"/>
      <c r="N22" s="44"/>
    </row>
    <row r="23" spans="1:14" x14ac:dyDescent="0.2">
      <c r="A23" s="23"/>
      <c r="H23" s="44"/>
      <c r="I23" s="44"/>
      <c r="J23" s="44"/>
      <c r="K23" s="44"/>
      <c r="L23" s="44"/>
      <c r="M23" s="44"/>
      <c r="N23" s="44"/>
    </row>
    <row r="24" spans="1:14" x14ac:dyDescent="0.2">
      <c r="A24" s="23"/>
      <c r="H24" s="44"/>
      <c r="I24" s="44"/>
      <c r="J24" s="44"/>
      <c r="K24" s="44"/>
      <c r="L24" s="44"/>
      <c r="M24" s="44"/>
      <c r="N24" s="44"/>
    </row>
    <row r="25" spans="1:14" x14ac:dyDescent="0.2">
      <c r="A25" s="23"/>
      <c r="H25" s="44"/>
      <c r="I25" s="44"/>
      <c r="J25" s="44"/>
      <c r="K25" s="44"/>
      <c r="L25" s="44"/>
      <c r="M25" s="44"/>
      <c r="N25" s="44"/>
    </row>
    <row r="26" spans="1:14" x14ac:dyDescent="0.2">
      <c r="A26" s="23"/>
      <c r="H26" s="44"/>
      <c r="I26" s="44"/>
      <c r="J26" s="44"/>
      <c r="K26" s="44"/>
      <c r="L26" s="44"/>
      <c r="M26" s="44"/>
      <c r="N26" s="44"/>
    </row>
    <row r="27" spans="1:14" x14ac:dyDescent="0.2">
      <c r="A27" s="23"/>
      <c r="H27" s="44"/>
      <c r="I27" s="44"/>
      <c r="J27" s="44"/>
      <c r="K27" s="44"/>
      <c r="L27" s="44"/>
      <c r="M27" s="44"/>
      <c r="N27" s="44"/>
    </row>
    <row r="28" spans="1:14" x14ac:dyDescent="0.2">
      <c r="A28" s="23"/>
      <c r="H28" s="44"/>
      <c r="I28" s="44"/>
      <c r="J28" s="44"/>
      <c r="K28" s="44"/>
      <c r="L28" s="44"/>
      <c r="M28" s="44"/>
      <c r="N28" s="44"/>
    </row>
    <row r="29" spans="1:14" x14ac:dyDescent="0.2">
      <c r="A29" s="23"/>
      <c r="H29" s="44"/>
      <c r="I29" s="44"/>
      <c r="J29" s="44"/>
      <c r="K29" s="44"/>
      <c r="L29" s="44"/>
      <c r="M29" s="44"/>
      <c r="N29" s="44"/>
    </row>
    <row r="30" spans="1:14" x14ac:dyDescent="0.2">
      <c r="A30" s="23"/>
      <c r="H30" s="44"/>
      <c r="I30" s="44"/>
      <c r="J30" s="44"/>
      <c r="K30" s="44"/>
      <c r="L30" s="44"/>
      <c r="M30" s="44"/>
      <c r="N30" s="44"/>
    </row>
    <row r="31" spans="1:14" x14ac:dyDescent="0.2">
      <c r="A31" s="23"/>
      <c r="G31" s="44"/>
      <c r="H31" s="44"/>
      <c r="I31" s="44"/>
      <c r="J31" s="44"/>
      <c r="K31" s="44"/>
      <c r="L31" s="44"/>
      <c r="M31" s="44"/>
      <c r="N31" s="44"/>
    </row>
    <row r="32" spans="1:14" x14ac:dyDescent="0.2">
      <c r="A32" s="23"/>
      <c r="G32" s="44"/>
      <c r="H32" s="44"/>
      <c r="I32" s="44"/>
      <c r="J32" s="44"/>
      <c r="K32" s="44"/>
      <c r="L32" s="44"/>
      <c r="M32" s="44"/>
      <c r="N32" s="44"/>
    </row>
    <row r="33" spans="1:14" x14ac:dyDescent="0.2">
      <c r="A33" s="23"/>
      <c r="G33" s="44"/>
      <c r="H33" s="44"/>
      <c r="I33" s="44"/>
      <c r="J33" s="44"/>
      <c r="K33" s="44"/>
      <c r="L33" s="44"/>
      <c r="M33" s="44"/>
      <c r="N33" s="44"/>
    </row>
    <row r="34" spans="1:14" x14ac:dyDescent="0.2">
      <c r="A34" s="23"/>
      <c r="G34" s="44"/>
      <c r="H34" s="44"/>
      <c r="I34" s="44"/>
      <c r="J34" s="44"/>
      <c r="K34" s="44"/>
      <c r="L34" s="44"/>
      <c r="M34" s="44"/>
      <c r="N34" s="44"/>
    </row>
    <row r="35" spans="1:14" x14ac:dyDescent="0.2">
      <c r="A35" s="23"/>
      <c r="G35" s="44"/>
      <c r="H35" s="44"/>
      <c r="I35" s="44"/>
      <c r="J35" s="44"/>
      <c r="K35" s="44"/>
      <c r="L35" s="44"/>
      <c r="M35" s="44"/>
      <c r="N35" s="44"/>
    </row>
    <row r="36" spans="1:14" x14ac:dyDescent="0.2">
      <c r="A36" s="23"/>
      <c r="G36" s="44"/>
      <c r="H36" s="44"/>
      <c r="I36" s="44"/>
      <c r="J36" s="44"/>
      <c r="K36" s="44"/>
      <c r="L36" s="44"/>
      <c r="M36" s="44"/>
      <c r="N36" s="44"/>
    </row>
    <row r="37" spans="1:14" x14ac:dyDescent="0.2">
      <c r="A37" s="23"/>
      <c r="G37" s="44"/>
      <c r="H37" s="44"/>
      <c r="I37" s="44"/>
      <c r="J37" s="44"/>
      <c r="K37" s="44"/>
      <c r="L37" s="44"/>
      <c r="M37" s="44"/>
      <c r="N37" s="44"/>
    </row>
    <row r="38" spans="1:14" x14ac:dyDescent="0.2">
      <c r="A38" s="23"/>
      <c r="G38" s="44"/>
      <c r="H38" s="44"/>
      <c r="I38" s="44"/>
      <c r="J38" s="44"/>
      <c r="K38" s="44"/>
      <c r="L38" s="44"/>
      <c r="M38" s="44"/>
      <c r="N38" s="44"/>
    </row>
    <row r="39" spans="1:14" x14ac:dyDescent="0.2">
      <c r="A39" s="23"/>
      <c r="G39" s="44"/>
      <c r="H39" s="44"/>
      <c r="I39" s="44"/>
      <c r="J39" s="44"/>
      <c r="K39" s="44"/>
      <c r="L39" s="44"/>
      <c r="M39" s="44"/>
      <c r="N39" s="44"/>
    </row>
    <row r="40" spans="1:14" x14ac:dyDescent="0.2">
      <c r="A40" s="23"/>
      <c r="G40" s="44"/>
      <c r="H40" s="44"/>
      <c r="I40" s="44"/>
      <c r="J40" s="44"/>
      <c r="K40" s="44"/>
      <c r="L40" s="44"/>
      <c r="M40" s="44"/>
      <c r="N40" s="44"/>
    </row>
    <row r="41" spans="1:14" x14ac:dyDescent="0.2">
      <c r="A41" s="23"/>
      <c r="G41" s="44"/>
      <c r="H41" s="44"/>
      <c r="I41" s="44"/>
      <c r="J41" s="44"/>
      <c r="K41" s="44"/>
      <c r="L41" s="44"/>
      <c r="M41" s="44"/>
      <c r="N41" s="44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26"/>
  <sheetViews>
    <sheetView workbookViewId="0">
      <selection activeCell="M39" sqref="M39"/>
    </sheetView>
  </sheetViews>
  <sheetFormatPr defaultColWidth="8.85546875" defaultRowHeight="12.75" x14ac:dyDescent="0.2"/>
  <cols>
    <col min="1" max="2" width="8.85546875" style="21"/>
    <col min="3" max="4" width="23.42578125" style="21" customWidth="1"/>
    <col min="5" max="5" width="21.42578125" style="21" customWidth="1"/>
    <col min="6" max="6" width="10.42578125" style="21" customWidth="1"/>
    <col min="7" max="7" width="10" style="21" customWidth="1"/>
    <col min="8" max="8" width="6.42578125" style="21" customWidth="1"/>
    <col min="9" max="9" width="8.85546875" style="33"/>
    <col min="10" max="16384" width="8.85546875" style="21"/>
  </cols>
  <sheetData>
    <row r="1" spans="1:11" ht="30" x14ac:dyDescent="0.25">
      <c r="A1" s="28" t="str">
        <f>[1]Enums!$A$1</f>
        <v>Version</v>
      </c>
      <c r="B1" s="32" t="str">
        <f xml:space="preserve"> '[1]Game IDs'!A1</f>
        <v>Game ID</v>
      </c>
      <c r="C1" s="31" t="s">
        <v>1816</v>
      </c>
      <c r="D1" s="20" t="s">
        <v>1815</v>
      </c>
      <c r="E1" s="31" t="str">
        <f>'Molded Items'!C1</f>
        <v>Molded Item</v>
      </c>
      <c r="F1" s="36" t="str">
        <f xml:space="preserve"> [1]Enums!$A$114</f>
        <v>Base Material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">
      <c r="A2" s="23" t="str">
        <f>[1]Enums!$A$2</f>
        <v>1.0.0</v>
      </c>
      <c r="B2" s="3" t="s">
        <v>1812</v>
      </c>
      <c r="C2" s="22" t="str">
        <f>[1]Enums!$A$111&amp;" "&amp;D2</f>
        <v>Gripped Iron Shovel</v>
      </c>
      <c r="D2" s="24" t="str">
        <f>'[1]Items (MC)'!$B$2</f>
        <v>Iron Shovel</v>
      </c>
      <c r="E2" s="22" t="str">
        <f>'Molded Items'!$C$2</f>
        <v>Grip (Natural Rubber)</v>
      </c>
      <c r="F2" s="34" t="str">
        <f>[1]Enums!$A$117</f>
        <v>Iron</v>
      </c>
      <c r="G2" s="24">
        <v>1.25</v>
      </c>
      <c r="H2" s="24">
        <v>1.25</v>
      </c>
      <c r="I2" s="26">
        <v>3</v>
      </c>
      <c r="J2" s="21" t="b">
        <v>1</v>
      </c>
    </row>
    <row r="3" spans="1:11" x14ac:dyDescent="0.2">
      <c r="A3" s="23" t="str">
        <f>[1]Enums!$A$2</f>
        <v>1.0.0</v>
      </c>
      <c r="B3" s="3" t="s">
        <v>1811</v>
      </c>
      <c r="C3" s="22" t="str">
        <f>[1]Enums!$A$111&amp;" "&amp;D3</f>
        <v>Gripped Iron Pickaxe</v>
      </c>
      <c r="D3" s="21" t="str">
        <f>'[1]Items (MC)'!$B$3</f>
        <v>Iron Pickaxe</v>
      </c>
      <c r="E3" s="22" t="str">
        <f>'Molded Items'!$C$2</f>
        <v>Grip (Natural Rubber)</v>
      </c>
      <c r="F3" s="34" t="str">
        <f>[1]Enums!$A$117</f>
        <v>Iron</v>
      </c>
      <c r="G3" s="24">
        <v>1.25</v>
      </c>
      <c r="H3" s="24">
        <v>1.25</v>
      </c>
      <c r="I3" s="33">
        <v>3</v>
      </c>
      <c r="J3" s="21" t="b">
        <v>1</v>
      </c>
    </row>
    <row r="4" spans="1:11" x14ac:dyDescent="0.2">
      <c r="A4" s="23" t="str">
        <f>[1]Enums!$A$2</f>
        <v>1.0.0</v>
      </c>
      <c r="B4" s="3" t="s">
        <v>1810</v>
      </c>
      <c r="C4" s="22" t="str">
        <f>[1]Enums!$A$111&amp;" "&amp;D4</f>
        <v>Gripped Iron Axe</v>
      </c>
      <c r="D4" s="21" t="str">
        <f>'[1]Items (MC)'!$B$4</f>
        <v>Iron Axe</v>
      </c>
      <c r="E4" s="22" t="str">
        <f>'Molded Items'!$C$2</f>
        <v>Grip (Natural Rubber)</v>
      </c>
      <c r="F4" s="34" t="str">
        <f>[1]Enums!$A$117</f>
        <v>Iron</v>
      </c>
      <c r="G4" s="24">
        <v>1.25</v>
      </c>
      <c r="H4" s="24">
        <v>1.25</v>
      </c>
      <c r="I4" s="26">
        <v>3</v>
      </c>
      <c r="J4" s="21" t="b">
        <v>1</v>
      </c>
    </row>
    <row r="5" spans="1:11" x14ac:dyDescent="0.2">
      <c r="A5" s="23" t="str">
        <f>[1]Enums!$A$2</f>
        <v>1.0.0</v>
      </c>
      <c r="B5" s="3" t="s">
        <v>1809</v>
      </c>
      <c r="C5" s="22" t="str">
        <f>[1]Enums!$A$111&amp;" "&amp;D5</f>
        <v>Gripped Iron Sword</v>
      </c>
      <c r="D5" s="21" t="str">
        <f>'[1]Items (MC)'!$B$13</f>
        <v>Iron Sword</v>
      </c>
      <c r="E5" s="22" t="str">
        <f>'Molded Items'!$C$2</f>
        <v>Grip (Natural Rubber)</v>
      </c>
      <c r="F5" s="34" t="str">
        <f>[1]Enums!$A$117</f>
        <v>Iron</v>
      </c>
      <c r="G5" s="24">
        <v>1.25</v>
      </c>
      <c r="H5" s="24">
        <v>1.25</v>
      </c>
      <c r="I5" s="33">
        <v>3</v>
      </c>
      <c r="J5" s="21" t="b">
        <v>1</v>
      </c>
    </row>
    <row r="6" spans="1:11" x14ac:dyDescent="0.2">
      <c r="A6" s="23" t="str">
        <f>[1]Enums!$A$2</f>
        <v>1.0.0</v>
      </c>
      <c r="B6" s="3" t="s">
        <v>1808</v>
      </c>
      <c r="C6" s="22" t="str">
        <f>[1]Enums!$A$111&amp;" "&amp;D6</f>
        <v>Gripped Wooden Sword</v>
      </c>
      <c r="D6" s="21" t="str">
        <f>'[1]Items (MC)'!$B$14</f>
        <v>Wooden Sword</v>
      </c>
      <c r="E6" s="22" t="str">
        <f>'Molded Items'!$C$2</f>
        <v>Grip (Natural Rubber)</v>
      </c>
      <c r="F6" s="34" t="str">
        <f>[1]Enums!$A$115</f>
        <v>Wooden</v>
      </c>
      <c r="G6" s="24">
        <v>1.25</v>
      </c>
      <c r="H6" s="24">
        <v>1.25</v>
      </c>
      <c r="I6" s="26">
        <v>3</v>
      </c>
      <c r="J6" s="21" t="b">
        <v>1</v>
      </c>
    </row>
    <row r="7" spans="1:11" x14ac:dyDescent="0.2">
      <c r="A7" s="23" t="str">
        <f>[1]Enums!$A$2</f>
        <v>1.0.0</v>
      </c>
      <c r="B7" s="3" t="s">
        <v>1807</v>
      </c>
      <c r="C7" s="22" t="str">
        <f>[1]Enums!$A$111&amp;" "&amp;D7</f>
        <v>Gripped Wooden Shovel</v>
      </c>
      <c r="D7" s="21" t="str">
        <f>'[1]Items (MC)'!$B$15</f>
        <v>Wooden Shovel</v>
      </c>
      <c r="E7" s="22" t="str">
        <f>'Molded Items'!$C$2</f>
        <v>Grip (Natural Rubber)</v>
      </c>
      <c r="F7" s="34" t="str">
        <f>[1]Enums!$A$115</f>
        <v>Wooden</v>
      </c>
      <c r="G7" s="24">
        <v>1.25</v>
      </c>
      <c r="H7" s="24">
        <v>1.25</v>
      </c>
      <c r="I7" s="33">
        <v>3</v>
      </c>
      <c r="J7" s="21" t="b">
        <v>1</v>
      </c>
    </row>
    <row r="8" spans="1:11" x14ac:dyDescent="0.2">
      <c r="A8" s="23" t="str">
        <f>[1]Enums!$A$2</f>
        <v>1.0.0</v>
      </c>
      <c r="B8" s="3" t="s">
        <v>1806</v>
      </c>
      <c r="C8" s="22" t="str">
        <f>[1]Enums!$A$111&amp;" "&amp;D8</f>
        <v>Gripped Wooden Pickaxe</v>
      </c>
      <c r="D8" s="21" t="str">
        <f>'[1]Items (MC)'!$B$16</f>
        <v>Wooden Pickaxe</v>
      </c>
      <c r="E8" s="22" t="str">
        <f>'Molded Items'!$C$2</f>
        <v>Grip (Natural Rubber)</v>
      </c>
      <c r="F8" s="34" t="str">
        <f>[1]Enums!$A$115</f>
        <v>Wooden</v>
      </c>
      <c r="G8" s="24">
        <v>1.25</v>
      </c>
      <c r="H8" s="24">
        <v>1.25</v>
      </c>
      <c r="I8" s="26">
        <v>3</v>
      </c>
      <c r="J8" s="21" t="b">
        <v>1</v>
      </c>
    </row>
    <row r="9" spans="1:11" x14ac:dyDescent="0.2">
      <c r="A9" s="23" t="str">
        <f>[1]Enums!$A$2</f>
        <v>1.0.0</v>
      </c>
      <c r="B9" s="3" t="s">
        <v>1805</v>
      </c>
      <c r="C9" s="22" t="str">
        <f>[1]Enums!$A$111&amp;" "&amp;D9</f>
        <v>Gripped Wooden Axe</v>
      </c>
      <c r="D9" s="21" t="str">
        <f>'[1]Items (MC)'!$B$17</f>
        <v>Wooden Axe</v>
      </c>
      <c r="E9" s="22" t="str">
        <f>'Molded Items'!$C$2</f>
        <v>Grip (Natural Rubber)</v>
      </c>
      <c r="F9" s="34" t="str">
        <f>[1]Enums!$A$115</f>
        <v>Wooden</v>
      </c>
      <c r="G9" s="24">
        <v>1.25</v>
      </c>
      <c r="H9" s="24">
        <v>1.25</v>
      </c>
      <c r="I9" s="33">
        <v>3</v>
      </c>
      <c r="J9" s="21" t="b">
        <v>1</v>
      </c>
    </row>
    <row r="10" spans="1:11" x14ac:dyDescent="0.2">
      <c r="A10" s="23" t="str">
        <f>[1]Enums!$A$2</f>
        <v>1.0.0</v>
      </c>
      <c r="B10" s="3" t="s">
        <v>1804</v>
      </c>
      <c r="C10" s="22" t="str">
        <f>[1]Enums!$A$111&amp;" "&amp;D10</f>
        <v>Gripped Stone Sword</v>
      </c>
      <c r="D10" s="21" t="str">
        <f>'[1]Items (MC)'!$B$18</f>
        <v>Stone Sword</v>
      </c>
      <c r="E10" s="22" t="str">
        <f>'Molded Items'!$C$2</f>
        <v>Grip (Natural Rubber)</v>
      </c>
      <c r="F10" s="34" t="str">
        <f>[1]Enums!$A$116</f>
        <v>Stone</v>
      </c>
      <c r="G10" s="24">
        <v>1.25</v>
      </c>
      <c r="H10" s="24">
        <v>1.25</v>
      </c>
      <c r="I10" s="26">
        <v>3</v>
      </c>
      <c r="J10" s="21" t="b">
        <v>1</v>
      </c>
    </row>
    <row r="11" spans="1:11" x14ac:dyDescent="0.2">
      <c r="A11" s="23" t="str">
        <f>[1]Enums!$A$2</f>
        <v>1.0.0</v>
      </c>
      <c r="B11" s="3" t="s">
        <v>1803</v>
      </c>
      <c r="C11" s="22" t="str">
        <f>[1]Enums!$A$111&amp;" "&amp;D11</f>
        <v>Gripped Stone Shovel</v>
      </c>
      <c r="D11" s="21" t="str">
        <f>'[1]Items (MC)'!$B$19</f>
        <v>Stone Shovel</v>
      </c>
      <c r="E11" s="22" t="str">
        <f>'Molded Items'!$C$2</f>
        <v>Grip (Natural Rubber)</v>
      </c>
      <c r="F11" s="34" t="str">
        <f>[1]Enums!$A$116</f>
        <v>Stone</v>
      </c>
      <c r="G11" s="24">
        <v>1.25</v>
      </c>
      <c r="H11" s="24">
        <v>1.25</v>
      </c>
      <c r="I11" s="33">
        <v>3</v>
      </c>
      <c r="J11" s="21" t="b">
        <v>1</v>
      </c>
    </row>
    <row r="12" spans="1:11" x14ac:dyDescent="0.2">
      <c r="A12" s="23" t="str">
        <f>[1]Enums!$A$2</f>
        <v>1.0.0</v>
      </c>
      <c r="B12" s="3" t="s">
        <v>1802</v>
      </c>
      <c r="C12" s="22" t="str">
        <f>[1]Enums!$A$111&amp;" "&amp;D12</f>
        <v>Gripped Stone Pickaxe</v>
      </c>
      <c r="D12" s="21" t="str">
        <f>'[1]Items (MC)'!$B$20</f>
        <v>Stone Pickaxe</v>
      </c>
      <c r="E12" s="22" t="str">
        <f>'Molded Items'!$C$2</f>
        <v>Grip (Natural Rubber)</v>
      </c>
      <c r="F12" s="34" t="str">
        <f>[1]Enums!$A$116</f>
        <v>Stone</v>
      </c>
      <c r="G12" s="24">
        <v>1.25</v>
      </c>
      <c r="H12" s="24">
        <v>1.25</v>
      </c>
      <c r="I12" s="26">
        <v>3</v>
      </c>
      <c r="J12" s="21" t="b">
        <v>1</v>
      </c>
    </row>
    <row r="13" spans="1:11" x14ac:dyDescent="0.2">
      <c r="A13" s="23" t="str">
        <f>[1]Enums!$A$2</f>
        <v>1.0.0</v>
      </c>
      <c r="B13" s="3" t="s">
        <v>1801</v>
      </c>
      <c r="C13" s="22" t="str">
        <f>[1]Enums!$A$111&amp;" "&amp;D13</f>
        <v>Gripped Stone Axe</v>
      </c>
      <c r="D13" s="21" t="str">
        <f>'[1]Items (MC)'!$B$21</f>
        <v>Stone Axe</v>
      </c>
      <c r="E13" s="22" t="str">
        <f>'Molded Items'!$C$2</f>
        <v>Grip (Natural Rubber)</v>
      </c>
      <c r="F13" s="34" t="str">
        <f>[1]Enums!$A$116</f>
        <v>Stone</v>
      </c>
      <c r="G13" s="24">
        <v>1.25</v>
      </c>
      <c r="H13" s="24">
        <v>1.25</v>
      </c>
      <c r="I13" s="33">
        <v>3</v>
      </c>
      <c r="J13" s="21" t="b">
        <v>1</v>
      </c>
    </row>
    <row r="14" spans="1:11" x14ac:dyDescent="0.2">
      <c r="A14" s="23" t="str">
        <f>[1]Enums!$A$2</f>
        <v>1.0.0</v>
      </c>
      <c r="B14" s="3" t="s">
        <v>1800</v>
      </c>
      <c r="C14" s="22" t="str">
        <f>[1]Enums!$A$111&amp;" "&amp;D14</f>
        <v>Gripped Diamond Sword</v>
      </c>
      <c r="D14" s="21" t="str">
        <f>'[1]Items (MC)'!$B$22</f>
        <v>Diamond Sword</v>
      </c>
      <c r="E14" s="22" t="str">
        <f>'Molded Items'!$C$2</f>
        <v>Grip (Natural Rubber)</v>
      </c>
      <c r="F14" s="34" t="str">
        <f>[1]Enums!$A$119</f>
        <v>Diamond</v>
      </c>
      <c r="G14" s="24">
        <v>1.25</v>
      </c>
      <c r="H14" s="24">
        <v>1.25</v>
      </c>
      <c r="I14" s="26">
        <v>3</v>
      </c>
      <c r="J14" s="21" t="b">
        <v>1</v>
      </c>
    </row>
    <row r="15" spans="1:11" x14ac:dyDescent="0.2">
      <c r="A15" s="23" t="str">
        <f>[1]Enums!$A$2</f>
        <v>1.0.0</v>
      </c>
      <c r="B15" s="3" t="s">
        <v>1799</v>
      </c>
      <c r="C15" s="22" t="str">
        <f>[1]Enums!$A$111&amp;" "&amp;D15</f>
        <v>Gripped Diamond Shovel</v>
      </c>
      <c r="D15" s="21" t="str">
        <f>'[1]Items (MC)'!$B$23</f>
        <v>Diamond Shovel</v>
      </c>
      <c r="E15" s="22" t="str">
        <f>'Molded Items'!$C$2</f>
        <v>Grip (Natural Rubber)</v>
      </c>
      <c r="F15" s="34" t="str">
        <f>[1]Enums!$A$119</f>
        <v>Diamond</v>
      </c>
      <c r="G15" s="24">
        <v>1.25</v>
      </c>
      <c r="H15" s="24">
        <v>1.25</v>
      </c>
      <c r="I15" s="33">
        <v>3</v>
      </c>
      <c r="J15" s="21" t="b">
        <v>1</v>
      </c>
    </row>
    <row r="16" spans="1:11" x14ac:dyDescent="0.2">
      <c r="A16" s="23" t="str">
        <f>[1]Enums!$A$2</f>
        <v>1.0.0</v>
      </c>
      <c r="B16" s="3" t="s">
        <v>1798</v>
      </c>
      <c r="C16" s="22" t="str">
        <f>[1]Enums!$A$111&amp;" "&amp;D16</f>
        <v>Gripped Diamond Pickaxe</v>
      </c>
      <c r="D16" s="21" t="str">
        <f>'[1]Items (MC)'!$B$24</f>
        <v>Diamond Pickaxe</v>
      </c>
      <c r="E16" s="22" t="str">
        <f>'Molded Items'!$C$2</f>
        <v>Grip (Natural Rubber)</v>
      </c>
      <c r="F16" s="34" t="str">
        <f>[1]Enums!$A$119</f>
        <v>Diamond</v>
      </c>
      <c r="G16" s="24">
        <v>1.25</v>
      </c>
      <c r="H16" s="24">
        <v>1.25</v>
      </c>
      <c r="I16" s="26">
        <v>3</v>
      </c>
      <c r="J16" s="21" t="b">
        <v>1</v>
      </c>
    </row>
    <row r="17" spans="1:10" x14ac:dyDescent="0.2">
      <c r="A17" s="23" t="str">
        <f>[1]Enums!$A$2</f>
        <v>1.0.0</v>
      </c>
      <c r="B17" s="3" t="s">
        <v>1797</v>
      </c>
      <c r="C17" s="22" t="str">
        <f>[1]Enums!$A$111&amp;" "&amp;D17</f>
        <v>Gripped Diamond Axe</v>
      </c>
      <c r="D17" s="21" t="str">
        <f>'[1]Items (MC)'!$B$25</f>
        <v>Diamond Axe</v>
      </c>
      <c r="E17" s="22" t="str">
        <f>'Molded Items'!$C$2</f>
        <v>Grip (Natural Rubber)</v>
      </c>
      <c r="F17" s="34" t="str">
        <f>[1]Enums!$A$119</f>
        <v>Diamond</v>
      </c>
      <c r="G17" s="24">
        <v>1.25</v>
      </c>
      <c r="H17" s="24">
        <v>1.25</v>
      </c>
      <c r="I17" s="33">
        <v>3</v>
      </c>
      <c r="J17" s="21" t="b">
        <v>1</v>
      </c>
    </row>
    <row r="18" spans="1:10" x14ac:dyDescent="0.2">
      <c r="A18" s="23" t="str">
        <f>[1]Enums!$A$2</f>
        <v>1.0.0</v>
      </c>
      <c r="B18" s="3" t="s">
        <v>1796</v>
      </c>
      <c r="C18" s="22" t="str">
        <f>[1]Enums!$A$111&amp;" "&amp;D18</f>
        <v>Gripped Golden Sword</v>
      </c>
      <c r="D18" s="21" t="str">
        <f>'[1]Items (MC)'!$B$29</f>
        <v>Golden Sword</v>
      </c>
      <c r="E18" s="22" t="str">
        <f>'Molded Items'!$C$2</f>
        <v>Grip (Natural Rubber)</v>
      </c>
      <c r="F18" s="34" t="str">
        <f>[1]Enums!$A$118</f>
        <v>Golden</v>
      </c>
      <c r="G18" s="24">
        <v>1.25</v>
      </c>
      <c r="H18" s="24">
        <v>1.25</v>
      </c>
      <c r="I18" s="26">
        <v>3</v>
      </c>
      <c r="J18" s="21" t="b">
        <v>1</v>
      </c>
    </row>
    <row r="19" spans="1:10" x14ac:dyDescent="0.2">
      <c r="A19" s="23" t="str">
        <f>[1]Enums!$A$2</f>
        <v>1.0.0</v>
      </c>
      <c r="B19" s="3" t="s">
        <v>1795</v>
      </c>
      <c r="C19" s="22" t="str">
        <f>[1]Enums!$A$111&amp;" "&amp;D19</f>
        <v>Gripped Golden Shovel</v>
      </c>
      <c r="D19" s="21" t="str">
        <f>'[1]Items (MC)'!$B$30</f>
        <v>Golden Shovel</v>
      </c>
      <c r="E19" s="22" t="str">
        <f>'Molded Items'!$C$2</f>
        <v>Grip (Natural Rubber)</v>
      </c>
      <c r="F19" s="34" t="str">
        <f>[1]Enums!$A$118</f>
        <v>Golden</v>
      </c>
      <c r="G19" s="24">
        <v>1.25</v>
      </c>
      <c r="H19" s="24">
        <v>1.25</v>
      </c>
      <c r="I19" s="33">
        <v>3</v>
      </c>
      <c r="J19" s="21" t="b">
        <v>1</v>
      </c>
    </row>
    <row r="20" spans="1:10" x14ac:dyDescent="0.2">
      <c r="A20" s="23" t="str">
        <f>[1]Enums!$A$2</f>
        <v>1.0.0</v>
      </c>
      <c r="B20" s="3" t="s">
        <v>1794</v>
      </c>
      <c r="C20" s="22" t="str">
        <f>[1]Enums!$A$111&amp;" "&amp;D20</f>
        <v>Gripped Golden Pickaxe</v>
      </c>
      <c r="D20" s="21" t="str">
        <f>'[1]Items (MC)'!$B$31</f>
        <v>Golden Pickaxe</v>
      </c>
      <c r="E20" s="22" t="str">
        <f>'Molded Items'!$C$2</f>
        <v>Grip (Natural Rubber)</v>
      </c>
      <c r="F20" s="34" t="str">
        <f>[1]Enums!$A$118</f>
        <v>Golden</v>
      </c>
      <c r="G20" s="24">
        <v>1.25</v>
      </c>
      <c r="H20" s="24">
        <v>1.25</v>
      </c>
      <c r="I20" s="26">
        <v>3</v>
      </c>
      <c r="J20" s="21" t="b">
        <v>1</v>
      </c>
    </row>
    <row r="21" spans="1:10" x14ac:dyDescent="0.2">
      <c r="A21" s="23" t="str">
        <f>[1]Enums!$A$2</f>
        <v>1.0.0</v>
      </c>
      <c r="B21" s="3" t="s">
        <v>1793</v>
      </c>
      <c r="C21" s="22" t="str">
        <f>[1]Enums!$A$111&amp;" "&amp;D21</f>
        <v>Gripped Golden Axe</v>
      </c>
      <c r="D21" s="21" t="str">
        <f>'[1]Items (MC)'!$B$32</f>
        <v>Golden Axe</v>
      </c>
      <c r="E21" s="22" t="str">
        <f>'Molded Items'!$C$2</f>
        <v>Grip (Natural Rubber)</v>
      </c>
      <c r="F21" s="34" t="str">
        <f>[1]Enums!$A$118</f>
        <v>Golden</v>
      </c>
      <c r="G21" s="24">
        <v>1.25</v>
      </c>
      <c r="H21" s="24">
        <v>1.25</v>
      </c>
      <c r="I21" s="33">
        <v>3</v>
      </c>
      <c r="J21" s="21" t="b">
        <v>1</v>
      </c>
    </row>
    <row r="22" spans="1:10" x14ac:dyDescent="0.2">
      <c r="A22" s="23" t="str">
        <f>[1]Enums!$A$2</f>
        <v>1.0.0</v>
      </c>
      <c r="B22" s="3" t="s">
        <v>1792</v>
      </c>
      <c r="C22" s="22" t="str">
        <f>[1]Enums!$A$111&amp;" "&amp;D22</f>
        <v>Gripped Wooden Hoe</v>
      </c>
      <c r="D22" s="21" t="str">
        <f>'[1]Items (MC)'!$B$36</f>
        <v>Wooden Hoe</v>
      </c>
      <c r="E22" s="22" t="str">
        <f>'Molded Items'!$C$2</f>
        <v>Grip (Natural Rubber)</v>
      </c>
      <c r="F22" s="34" t="str">
        <f>[1]Enums!$A$115</f>
        <v>Wooden</v>
      </c>
      <c r="G22" s="24">
        <v>1.25</v>
      </c>
      <c r="H22" s="24">
        <v>1.25</v>
      </c>
      <c r="I22" s="26">
        <v>3</v>
      </c>
      <c r="J22" s="21" t="b">
        <v>1</v>
      </c>
    </row>
    <row r="23" spans="1:10" x14ac:dyDescent="0.2">
      <c r="A23" s="23" t="str">
        <f>[1]Enums!$A$2</f>
        <v>1.0.0</v>
      </c>
      <c r="B23" s="3" t="s">
        <v>1791</v>
      </c>
      <c r="C23" s="22" t="str">
        <f>[1]Enums!$A$111&amp;" "&amp;D23</f>
        <v>Gripped Stone Hoe</v>
      </c>
      <c r="D23" s="21" t="str">
        <f>'[1]Items (MC)'!$B$37</f>
        <v>Stone Hoe</v>
      </c>
      <c r="E23" s="22" t="str">
        <f>'Molded Items'!$C$2</f>
        <v>Grip (Natural Rubber)</v>
      </c>
      <c r="F23" s="34" t="str">
        <f>[1]Enums!$A$116</f>
        <v>Stone</v>
      </c>
      <c r="G23" s="24">
        <v>1.25</v>
      </c>
      <c r="H23" s="24">
        <v>1.25</v>
      </c>
      <c r="I23" s="33">
        <v>3</v>
      </c>
      <c r="J23" s="21" t="b">
        <v>1</v>
      </c>
    </row>
    <row r="24" spans="1:10" x14ac:dyDescent="0.2">
      <c r="A24" s="23" t="str">
        <f>[1]Enums!$A$2</f>
        <v>1.0.0</v>
      </c>
      <c r="B24" s="3" t="s">
        <v>1790</v>
      </c>
      <c r="C24" s="22" t="str">
        <f>[1]Enums!$A$111&amp;" "&amp;D24</f>
        <v>Gripped Iron Hoe</v>
      </c>
      <c r="D24" s="21" t="str">
        <f>'[1]Items (MC)'!$B$38</f>
        <v>Iron Hoe</v>
      </c>
      <c r="E24" s="22" t="str">
        <f>'Molded Items'!$C$2</f>
        <v>Grip (Natural Rubber)</v>
      </c>
      <c r="F24" s="34" t="str">
        <f>[1]Enums!$A$117</f>
        <v>Iron</v>
      </c>
      <c r="G24" s="24">
        <v>1.25</v>
      </c>
      <c r="H24" s="24">
        <v>1.25</v>
      </c>
      <c r="I24" s="26">
        <v>3</v>
      </c>
      <c r="J24" s="21" t="b">
        <v>1</v>
      </c>
    </row>
    <row r="25" spans="1:10" x14ac:dyDescent="0.2">
      <c r="A25" s="23" t="str">
        <f>[1]Enums!$A$2</f>
        <v>1.0.0</v>
      </c>
      <c r="B25" s="3" t="s">
        <v>1789</v>
      </c>
      <c r="C25" s="22" t="str">
        <f>[1]Enums!$A$111&amp;" "&amp;D25</f>
        <v>Gripped Diamond Hoe</v>
      </c>
      <c r="D25" s="21" t="str">
        <f>'[1]Items (MC)'!$B$39</f>
        <v>Diamond Hoe</v>
      </c>
      <c r="E25" s="22" t="str">
        <f>'Molded Items'!$C$2</f>
        <v>Grip (Natural Rubber)</v>
      </c>
      <c r="F25" s="34" t="str">
        <f>[1]Enums!$A$119</f>
        <v>Diamond</v>
      </c>
      <c r="G25" s="24">
        <v>1.25</v>
      </c>
      <c r="H25" s="24">
        <v>1.25</v>
      </c>
      <c r="I25" s="33">
        <v>3</v>
      </c>
      <c r="J25" s="21" t="b">
        <v>1</v>
      </c>
    </row>
    <row r="26" spans="1:10" x14ac:dyDescent="0.2">
      <c r="A26" s="23" t="str">
        <f>[1]Enums!$A$2</f>
        <v>1.0.0</v>
      </c>
      <c r="B26" s="3" t="s">
        <v>1788</v>
      </c>
      <c r="C26" s="22" t="str">
        <f>[1]Enums!$A$111&amp;" "&amp;D26</f>
        <v>Gripped Golden Hoe</v>
      </c>
      <c r="D26" s="21" t="str">
        <f>'[1]Items (MC)'!$B$40</f>
        <v>Golden Hoe</v>
      </c>
      <c r="E26" s="22" t="str">
        <f>'Molded Items'!$C$2</f>
        <v>Grip (Natural Rubber)</v>
      </c>
      <c r="F26" s="34" t="str">
        <f>[1]Enums!$A$118</f>
        <v>Golden</v>
      </c>
      <c r="G26" s="24">
        <v>1.25</v>
      </c>
      <c r="H26" s="24">
        <v>1.25</v>
      </c>
      <c r="I26" s="26">
        <v>3</v>
      </c>
      <c r="J26" s="21" t="b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26"/>
  <sheetViews>
    <sheetView workbookViewId="0">
      <selection activeCell="M33" sqref="M33"/>
    </sheetView>
  </sheetViews>
  <sheetFormatPr defaultColWidth="8.85546875" defaultRowHeight="12.75" x14ac:dyDescent="0.2"/>
  <cols>
    <col min="1" max="2" width="8.85546875" style="21"/>
    <col min="3" max="3" width="26.42578125" style="21" customWidth="1"/>
    <col min="4" max="4" width="10.42578125" style="21" customWidth="1"/>
    <col min="5" max="5" width="10.140625" style="21" customWidth="1"/>
    <col min="6" max="6" width="8.140625" style="21" customWidth="1"/>
    <col min="7" max="7" width="11.28515625" style="21" customWidth="1"/>
    <col min="8" max="8" width="8.42578125" style="21" customWidth="1"/>
    <col min="9" max="9" width="21.42578125" style="21" customWidth="1"/>
    <col min="10" max="10" width="17.42578125" style="21" customWidth="1"/>
    <col min="11" max="11" width="11.7109375" style="21" customWidth="1"/>
    <col min="12" max="12" width="13.85546875" style="21" customWidth="1"/>
    <col min="13" max="13" width="11.7109375" style="21" customWidth="1"/>
    <col min="14" max="16384" width="8.85546875" style="21"/>
  </cols>
  <sheetData>
    <row r="1" spans="1:13" s="37" customFormat="1" ht="38.25" x14ac:dyDescent="0.25">
      <c r="A1" s="28" t="str">
        <f>[1]Enums!$A$1</f>
        <v>Version</v>
      </c>
      <c r="B1" s="32" t="str">
        <f xml:space="preserve"> '[1]Game IDs'!A1</f>
        <v>Game ID</v>
      </c>
      <c r="C1" s="39" t="s">
        <v>1832</v>
      </c>
      <c r="D1" s="36" t="str">
        <f xml:space="preserve"> [1]Enums!$A$114</f>
        <v>Base Material</v>
      </c>
      <c r="E1" s="36" t="s">
        <v>1831</v>
      </c>
      <c r="F1" s="36" t="s">
        <v>1830</v>
      </c>
      <c r="G1" s="36" t="s">
        <v>1829</v>
      </c>
      <c r="H1" s="36" t="s">
        <v>1828</v>
      </c>
      <c r="I1" s="36" t="str">
        <f xml:space="preserve"> $C$1 &amp;" Gripped From"</f>
        <v>Pogo Stick Gripped From</v>
      </c>
      <c r="J1" s="31" t="str">
        <f>"Grip "&amp;'Molded Items'!C1</f>
        <v>Grip Molded Item</v>
      </c>
      <c r="K1" s="29" t="s">
        <v>1784</v>
      </c>
      <c r="L1" s="29" t="s">
        <v>1783</v>
      </c>
      <c r="M1" s="29" t="s">
        <v>1782</v>
      </c>
    </row>
    <row r="2" spans="1:13" s="37" customFormat="1" x14ac:dyDescent="0.2">
      <c r="A2" s="23" t="str">
        <f>[1]Enums!$A$2</f>
        <v>1.0.0</v>
      </c>
      <c r="B2" s="38" t="s">
        <v>1827</v>
      </c>
      <c r="C2" s="34" t="str">
        <f t="shared" ref="C2:C7" si="0">D2&amp;" "&amp;$C$1</f>
        <v>Wooden Pogo Stick</v>
      </c>
      <c r="D2" s="34" t="str">
        <f>[1]Enums!$A$115</f>
        <v>Wooden</v>
      </c>
      <c r="E2" s="37">
        <v>64</v>
      </c>
      <c r="F2" s="37">
        <v>3</v>
      </c>
      <c r="G2" s="37">
        <v>1.5</v>
      </c>
      <c r="H2" s="37" t="b">
        <v>1</v>
      </c>
      <c r="I2" s="34"/>
      <c r="J2" s="22"/>
      <c r="K2" s="37">
        <v>1</v>
      </c>
      <c r="L2" s="37" t="b">
        <v>1</v>
      </c>
    </row>
    <row r="3" spans="1:13" s="37" customFormat="1" x14ac:dyDescent="0.2">
      <c r="A3" s="23" t="str">
        <f>[1]Enums!$A$2</f>
        <v>1.0.0</v>
      </c>
      <c r="B3" s="38" t="s">
        <v>1826</v>
      </c>
      <c r="C3" s="34" t="str">
        <f t="shared" si="0"/>
        <v>Stone Pogo Stick</v>
      </c>
      <c r="D3" s="34" t="str">
        <f>[1]Enums!$A$116</f>
        <v>Stone</v>
      </c>
      <c r="E3" s="37">
        <v>256</v>
      </c>
      <c r="F3" s="37">
        <v>4</v>
      </c>
      <c r="G3" s="37">
        <v>1.75</v>
      </c>
      <c r="H3" s="37" t="b">
        <v>1</v>
      </c>
      <c r="J3" s="22"/>
      <c r="K3" s="37">
        <v>1</v>
      </c>
      <c r="L3" s="37" t="b">
        <v>1</v>
      </c>
    </row>
    <row r="4" spans="1:13" s="37" customFormat="1" x14ac:dyDescent="0.2">
      <c r="A4" s="23" t="str">
        <f>[1]Enums!$A$2</f>
        <v>1.0.0</v>
      </c>
      <c r="B4" s="38" t="s">
        <v>1825</v>
      </c>
      <c r="C4" s="34" t="str">
        <f t="shared" si="0"/>
        <v>Iron Pogo Stick</v>
      </c>
      <c r="D4" s="34" t="str">
        <f>[1]Enums!$A$117</f>
        <v>Iron</v>
      </c>
      <c r="E4" s="37">
        <v>1024</v>
      </c>
      <c r="F4" s="37">
        <v>5</v>
      </c>
      <c r="G4" s="37">
        <v>2</v>
      </c>
      <c r="H4" s="37" t="b">
        <v>1</v>
      </c>
      <c r="J4" s="22"/>
      <c r="K4" s="37">
        <v>2</v>
      </c>
      <c r="L4" s="37" t="b">
        <v>1</v>
      </c>
    </row>
    <row r="5" spans="1:13" s="37" customFormat="1" x14ac:dyDescent="0.2">
      <c r="A5" s="23" t="str">
        <f>[1]Enums!$A$2</f>
        <v>1.0.0</v>
      </c>
      <c r="B5" s="38" t="s">
        <v>1824</v>
      </c>
      <c r="C5" s="34" t="str">
        <f t="shared" si="0"/>
        <v>Golden Pogo Stick</v>
      </c>
      <c r="D5" s="34" t="str">
        <f>[1]Enums!$A$118</f>
        <v>Golden</v>
      </c>
      <c r="E5" s="37">
        <v>1024</v>
      </c>
      <c r="F5" s="37">
        <v>6</v>
      </c>
      <c r="G5" s="37">
        <v>2.25</v>
      </c>
      <c r="H5" s="37" t="b">
        <v>1</v>
      </c>
      <c r="J5" s="22"/>
      <c r="K5" s="37">
        <v>2</v>
      </c>
      <c r="L5" s="37" t="b">
        <v>1</v>
      </c>
    </row>
    <row r="6" spans="1:13" s="37" customFormat="1" x14ac:dyDescent="0.2">
      <c r="A6" s="23" t="str">
        <f>[1]Enums!$A$2</f>
        <v>1.0.0</v>
      </c>
      <c r="B6" s="38" t="s">
        <v>1823</v>
      </c>
      <c r="C6" s="34" t="str">
        <f t="shared" si="0"/>
        <v>Diamond Pogo Stick</v>
      </c>
      <c r="D6" s="34" t="str">
        <f>[1]Enums!$A$119</f>
        <v>Diamond</v>
      </c>
      <c r="E6" s="37">
        <v>8192</v>
      </c>
      <c r="F6" s="37">
        <v>10</v>
      </c>
      <c r="G6" s="37">
        <v>3</v>
      </c>
      <c r="H6" s="37" t="b">
        <v>1</v>
      </c>
      <c r="J6" s="22"/>
      <c r="K6" s="37">
        <v>2</v>
      </c>
      <c r="L6" s="37" t="b">
        <v>1</v>
      </c>
    </row>
    <row r="7" spans="1:13" s="37" customFormat="1" x14ac:dyDescent="0.2">
      <c r="A7" s="23" t="str">
        <f>[1]Enums!$A$2</f>
        <v>1.0.0</v>
      </c>
      <c r="B7" s="38" t="s">
        <v>1822</v>
      </c>
      <c r="C7" s="34" t="str">
        <f t="shared" si="0"/>
        <v>Magic Pogo Stick</v>
      </c>
      <c r="D7" s="34" t="str">
        <f>[1]Enums!$A$120</f>
        <v>Magic</v>
      </c>
      <c r="E7" s="37">
        <v>100000</v>
      </c>
      <c r="F7" s="37">
        <v>100</v>
      </c>
      <c r="G7" s="37">
        <v>10</v>
      </c>
      <c r="H7" s="37" t="b">
        <v>0</v>
      </c>
      <c r="J7" s="22"/>
      <c r="K7" s="37">
        <v>10</v>
      </c>
      <c r="L7" s="37" t="b">
        <v>1</v>
      </c>
    </row>
    <row r="8" spans="1:13" s="37" customFormat="1" x14ac:dyDescent="0.2">
      <c r="A8" s="23" t="str">
        <f>[1]Enums!$A$2</f>
        <v>1.0.0</v>
      </c>
      <c r="B8" s="38" t="s">
        <v>1821</v>
      </c>
      <c r="C8" s="34" t="str">
        <f>[1]Enums!$A$111&amp;" "&amp;I8</f>
        <v>Gripped Wooden Pogo Stick</v>
      </c>
      <c r="D8" s="34" t="str">
        <f>[1]Enums!$A$115</f>
        <v>Wooden</v>
      </c>
      <c r="E8" s="37">
        <f>E2*2</f>
        <v>128</v>
      </c>
      <c r="F8" s="37">
        <v>4</v>
      </c>
      <c r="G8" s="37">
        <v>1.75</v>
      </c>
      <c r="H8" s="37" t="b">
        <v>1</v>
      </c>
      <c r="I8" s="37" t="str">
        <f>C2</f>
        <v>Wooden Pogo Stick</v>
      </c>
      <c r="J8" s="22" t="str">
        <f>'Molded Items'!$C$2</f>
        <v>Grip (Natural Rubber)</v>
      </c>
      <c r="K8" s="37">
        <v>3</v>
      </c>
      <c r="L8" s="37" t="b">
        <v>1</v>
      </c>
    </row>
    <row r="9" spans="1:13" s="37" customFormat="1" x14ac:dyDescent="0.2">
      <c r="A9" s="23" t="str">
        <f>[1]Enums!$A$2</f>
        <v>1.0.0</v>
      </c>
      <c r="B9" s="38" t="s">
        <v>1820</v>
      </c>
      <c r="C9" s="34" t="str">
        <f>[1]Enums!$A$111&amp;" "&amp;I9</f>
        <v>Gripped Stone Pogo Stick</v>
      </c>
      <c r="D9" s="34" t="str">
        <f>[1]Enums!$A$116</f>
        <v>Stone</v>
      </c>
      <c r="E9" s="37">
        <f>E3*2</f>
        <v>512</v>
      </c>
      <c r="F9" s="37">
        <v>5</v>
      </c>
      <c r="G9" s="37">
        <v>2</v>
      </c>
      <c r="H9" s="37" t="b">
        <v>1</v>
      </c>
      <c r="I9" s="37" t="str">
        <f>C3</f>
        <v>Stone Pogo Stick</v>
      </c>
      <c r="J9" s="22" t="str">
        <f>'Molded Items'!$C$2</f>
        <v>Grip (Natural Rubber)</v>
      </c>
      <c r="K9" s="37">
        <v>3</v>
      </c>
      <c r="L9" s="37" t="b">
        <v>1</v>
      </c>
    </row>
    <row r="10" spans="1:13" s="37" customFormat="1" x14ac:dyDescent="0.2">
      <c r="A10" s="23" t="str">
        <f>[1]Enums!$A$2</f>
        <v>1.0.0</v>
      </c>
      <c r="B10" s="38" t="s">
        <v>1819</v>
      </c>
      <c r="C10" s="34" t="str">
        <f>[1]Enums!$A$111&amp;" "&amp;I10</f>
        <v>Gripped Iron Pogo Stick</v>
      </c>
      <c r="D10" s="34" t="str">
        <f>[1]Enums!$A$117</f>
        <v>Iron</v>
      </c>
      <c r="E10" s="37">
        <f>E4*2</f>
        <v>2048</v>
      </c>
      <c r="F10" s="37">
        <v>6</v>
      </c>
      <c r="G10" s="37">
        <v>2.25</v>
      </c>
      <c r="H10" s="37" t="b">
        <v>1</v>
      </c>
      <c r="I10" s="37" t="str">
        <f>C4</f>
        <v>Iron Pogo Stick</v>
      </c>
      <c r="J10" s="22" t="str">
        <f>'Molded Items'!$C$2</f>
        <v>Grip (Natural Rubber)</v>
      </c>
      <c r="K10" s="37">
        <v>3</v>
      </c>
      <c r="L10" s="37" t="b">
        <v>1</v>
      </c>
    </row>
    <row r="11" spans="1:13" s="37" customFormat="1" x14ac:dyDescent="0.2">
      <c r="A11" s="23" t="str">
        <f>[1]Enums!$A$2</f>
        <v>1.0.0</v>
      </c>
      <c r="B11" s="38" t="s">
        <v>1818</v>
      </c>
      <c r="C11" s="34" t="str">
        <f>[1]Enums!$A$111&amp;" "&amp;I11</f>
        <v>Gripped Golden Pogo Stick</v>
      </c>
      <c r="D11" s="34" t="str">
        <f>[1]Enums!$A$118</f>
        <v>Golden</v>
      </c>
      <c r="E11" s="37">
        <f>E5*2</f>
        <v>2048</v>
      </c>
      <c r="F11" s="37">
        <v>8</v>
      </c>
      <c r="G11" s="37">
        <v>2.5</v>
      </c>
      <c r="H11" s="37" t="b">
        <v>1</v>
      </c>
      <c r="I11" s="37" t="str">
        <f>C5</f>
        <v>Golden Pogo Stick</v>
      </c>
      <c r="J11" s="22" t="str">
        <f>'Molded Items'!$C$2</f>
        <v>Grip (Natural Rubber)</v>
      </c>
      <c r="K11" s="37">
        <v>3</v>
      </c>
      <c r="L11" s="37" t="b">
        <v>1</v>
      </c>
    </row>
    <row r="12" spans="1:13" s="37" customFormat="1" x14ac:dyDescent="0.2">
      <c r="A12" s="23" t="str">
        <f>[1]Enums!$A$2</f>
        <v>1.0.0</v>
      </c>
      <c r="B12" s="38" t="s">
        <v>1817</v>
      </c>
      <c r="C12" s="34" t="str">
        <f>[1]Enums!$A$111&amp;" "&amp;I12</f>
        <v>Gripped Diamond Pogo Stick</v>
      </c>
      <c r="D12" s="34" t="str">
        <f>[1]Enums!$A$119</f>
        <v>Diamond</v>
      </c>
      <c r="E12" s="37">
        <f>E6*2</f>
        <v>16384</v>
      </c>
      <c r="F12" s="37">
        <v>12</v>
      </c>
      <c r="G12" s="37">
        <v>3.25</v>
      </c>
      <c r="H12" s="37" t="b">
        <v>1</v>
      </c>
      <c r="I12" s="37" t="str">
        <f>C6</f>
        <v>Diamond Pogo Stick</v>
      </c>
      <c r="J12" s="22" t="str">
        <f>'Molded Items'!$C$2</f>
        <v>Grip (Natural Rubber)</v>
      </c>
      <c r="K12" s="37">
        <v>3</v>
      </c>
      <c r="L12" s="37" t="b">
        <v>1</v>
      </c>
    </row>
    <row r="13" spans="1:13" x14ac:dyDescent="0.2">
      <c r="A13" s="23"/>
      <c r="J13" s="22"/>
    </row>
    <row r="14" spans="1:13" x14ac:dyDescent="0.2">
      <c r="A14" s="23"/>
      <c r="J14" s="22"/>
    </row>
    <row r="15" spans="1:13" x14ac:dyDescent="0.2">
      <c r="A15" s="23"/>
      <c r="J15" s="22"/>
    </row>
    <row r="16" spans="1:13" x14ac:dyDescent="0.2">
      <c r="A16" s="23"/>
      <c r="J16" s="22"/>
    </row>
    <row r="17" spans="1:10" x14ac:dyDescent="0.2">
      <c r="A17" s="23"/>
      <c r="J17" s="22"/>
    </row>
    <row r="18" spans="1:10" x14ac:dyDescent="0.2">
      <c r="A18" s="23"/>
      <c r="J18" s="22"/>
    </row>
    <row r="19" spans="1:10" x14ac:dyDescent="0.2">
      <c r="A19" s="23"/>
      <c r="J19" s="22"/>
    </row>
    <row r="20" spans="1:10" x14ac:dyDescent="0.2">
      <c r="A20" s="23"/>
      <c r="J20" s="22"/>
    </row>
    <row r="21" spans="1:10" x14ac:dyDescent="0.2">
      <c r="A21" s="23"/>
      <c r="J21" s="22"/>
    </row>
    <row r="22" spans="1:10" x14ac:dyDescent="0.2">
      <c r="A22" s="23"/>
      <c r="J22" s="22"/>
    </row>
    <row r="23" spans="1:10" x14ac:dyDescent="0.2">
      <c r="A23" s="23"/>
      <c r="J23" s="22"/>
    </row>
    <row r="24" spans="1:10" x14ac:dyDescent="0.2">
      <c r="A24" s="23"/>
      <c r="J24" s="22"/>
    </row>
    <row r="25" spans="1:10" x14ac:dyDescent="0.2">
      <c r="A25" s="23"/>
      <c r="J25" s="22"/>
    </row>
    <row r="26" spans="1:10" x14ac:dyDescent="0.2">
      <c r="A26" s="23"/>
      <c r="J26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115"/>
  <sheetViews>
    <sheetView workbookViewId="0">
      <selection activeCell="K29" sqref="K29"/>
    </sheetView>
  </sheetViews>
  <sheetFormatPr defaultColWidth="8.85546875" defaultRowHeight="12.75" x14ac:dyDescent="0.2"/>
  <cols>
    <col min="5" max="5" width="21.28515625" customWidth="1"/>
    <col min="6" max="6" width="39.42578125" customWidth="1"/>
    <col min="7" max="7" width="29.140625" customWidth="1"/>
    <col min="8" max="8" width="14.7109375" customWidth="1"/>
    <col min="10" max="10" width="19.42578125" customWidth="1"/>
    <col min="11" max="11" width="25.42578125" customWidth="1"/>
    <col min="12" max="12" width="9.42578125" customWidth="1"/>
    <col min="13" max="13" width="15.140625" customWidth="1"/>
    <col min="14" max="14" width="12" customWidth="1"/>
  </cols>
  <sheetData>
    <row r="1" spans="1:14" ht="30" x14ac:dyDescent="0.25">
      <c r="A1" s="7" t="str">
        <f>[1]Enums!$A$1</f>
        <v>Version</v>
      </c>
      <c r="B1" s="14" t="s">
        <v>596</v>
      </c>
      <c r="C1" s="14" t="s">
        <v>595</v>
      </c>
      <c r="D1" s="14" t="s">
        <v>2505</v>
      </c>
      <c r="E1" s="5" t="s">
        <v>1868</v>
      </c>
      <c r="F1" s="8" t="s">
        <v>566</v>
      </c>
      <c r="G1" s="5" t="s">
        <v>594</v>
      </c>
      <c r="H1" s="7" t="s">
        <v>593</v>
      </c>
      <c r="I1" s="7" t="s">
        <v>592</v>
      </c>
      <c r="J1" s="7" t="s">
        <v>591</v>
      </c>
      <c r="K1" s="13" t="s">
        <v>590</v>
      </c>
      <c r="L1" s="12" t="s">
        <v>589</v>
      </c>
      <c r="M1" s="12" t="s">
        <v>588</v>
      </c>
      <c r="N1" s="7"/>
    </row>
    <row r="2" spans="1:14" x14ac:dyDescent="0.2">
      <c r="A2" s="2" t="str">
        <f>[1]Enums!$A$2</f>
        <v>1.0.0</v>
      </c>
      <c r="B2" s="3" t="s">
        <v>587</v>
      </c>
      <c r="C2" s="3" t="s">
        <v>586</v>
      </c>
      <c r="D2" s="3" t="s">
        <v>2506</v>
      </c>
      <c r="E2" s="1" t="str">
        <f>$G2&amp;" "&amp;$E$1&amp;" ("&amp;H2&amp;" x " &amp;I2&amp; ")"</f>
        <v>ABS Brick (1 x 1)</v>
      </c>
      <c r="F2" s="1" t="str">
        <f xml:space="preserve"> Pellets!$G$3</f>
        <v>Sack (Acrylonitrile-Butadiene-Styrene Pellets)</v>
      </c>
      <c r="G2" s="1" t="str">
        <f>VLOOKUP(F2, Pellets!G:M, 7,FALSE)</f>
        <v>ABS</v>
      </c>
      <c r="H2">
        <v>1</v>
      </c>
      <c r="I2">
        <v>1</v>
      </c>
      <c r="J2" t="str">
        <f t="shared" ref="J2:J13" si="0">$E$2</f>
        <v>ABS Brick (1 x 1)</v>
      </c>
      <c r="K2" t="str">
        <f>Molds!C14</f>
        <v>Mold (Plastic Brick (1 x 1))</v>
      </c>
      <c r="L2" s="11">
        <v>1</v>
      </c>
      <c r="M2" s="11">
        <v>5</v>
      </c>
      <c r="N2" s="10"/>
    </row>
    <row r="3" spans="1:14" x14ac:dyDescent="0.2">
      <c r="A3" s="2" t="str">
        <f>[1]Enums!$A$2</f>
        <v>1.0.0</v>
      </c>
      <c r="B3" s="3" t="s">
        <v>585</v>
      </c>
      <c r="C3" s="3" t="s">
        <v>584</v>
      </c>
      <c r="D3" s="3" t="s">
        <v>2507</v>
      </c>
      <c r="E3" s="1" t="str">
        <f t="shared" ref="E3:E13" si="1">$G3&amp;" "&amp;$E$1&amp;" ("&amp;H3&amp;" x " &amp;I3&amp; ")"</f>
        <v>ABS Brick (1 x 2)</v>
      </c>
      <c r="F3" s="1" t="str">
        <f xml:space="preserve"> Pellets!$G$3</f>
        <v>Sack (Acrylonitrile-Butadiene-Styrene Pellets)</v>
      </c>
      <c r="G3" s="1" t="str">
        <f>VLOOKUP(F3, Pellets!G:M, 7,FALSE)</f>
        <v>ABS</v>
      </c>
      <c r="H3">
        <v>1</v>
      </c>
      <c r="I3">
        <v>2</v>
      </c>
      <c r="J3" t="str">
        <f t="shared" si="0"/>
        <v>ABS Brick (1 x 1)</v>
      </c>
      <c r="K3" t="str">
        <f>Molds!C15</f>
        <v>Mold (Plastic Brick (1 x 2))</v>
      </c>
      <c r="L3" s="11">
        <v>1</v>
      </c>
      <c r="M3" s="11">
        <v>5</v>
      </c>
      <c r="N3" s="10"/>
    </row>
    <row r="4" spans="1:14" x14ac:dyDescent="0.2">
      <c r="A4" s="2" t="str">
        <f>[1]Enums!$A$2</f>
        <v>1.0.0</v>
      </c>
      <c r="B4" s="3" t="s">
        <v>583</v>
      </c>
      <c r="C4" s="3" t="s">
        <v>582</v>
      </c>
      <c r="D4" s="3" t="s">
        <v>2508</v>
      </c>
      <c r="E4" s="1" t="str">
        <f t="shared" si="1"/>
        <v>ABS Brick (1 x 3)</v>
      </c>
      <c r="F4" s="1" t="str">
        <f xml:space="preserve"> Pellets!$G$3</f>
        <v>Sack (Acrylonitrile-Butadiene-Styrene Pellets)</v>
      </c>
      <c r="G4" s="1" t="str">
        <f>VLOOKUP(F4, Pellets!G:M, 7,FALSE)</f>
        <v>ABS</v>
      </c>
      <c r="H4">
        <v>1</v>
      </c>
      <c r="I4">
        <v>3</v>
      </c>
      <c r="J4" t="str">
        <f t="shared" si="0"/>
        <v>ABS Brick (1 x 1)</v>
      </c>
      <c r="K4" t="str">
        <f>Molds!C16</f>
        <v>Mold (Plastic Brick (1 x 3))</v>
      </c>
      <c r="L4" s="11">
        <v>2</v>
      </c>
      <c r="M4" s="11">
        <v>8</v>
      </c>
      <c r="N4" s="10"/>
    </row>
    <row r="5" spans="1:14" x14ac:dyDescent="0.2">
      <c r="A5" s="2" t="str">
        <f>[1]Enums!$A$2</f>
        <v>1.0.0</v>
      </c>
      <c r="B5" s="3" t="s">
        <v>577</v>
      </c>
      <c r="C5" s="3" t="s">
        <v>581</v>
      </c>
      <c r="D5" s="3" t="s">
        <v>2509</v>
      </c>
      <c r="E5" s="1" t="str">
        <f t="shared" si="1"/>
        <v>ABS Brick (1 x 4)</v>
      </c>
      <c r="F5" s="1" t="str">
        <f xml:space="preserve"> Pellets!$G$3</f>
        <v>Sack (Acrylonitrile-Butadiene-Styrene Pellets)</v>
      </c>
      <c r="G5" s="1" t="str">
        <f>VLOOKUP(F5, Pellets!G:M, 7,FALSE)</f>
        <v>ABS</v>
      </c>
      <c r="H5">
        <v>1</v>
      </c>
      <c r="I5">
        <v>4</v>
      </c>
      <c r="J5" t="str">
        <f t="shared" si="0"/>
        <v>ABS Brick (1 x 1)</v>
      </c>
      <c r="K5" t="str">
        <f>Molds!C17</f>
        <v>Mold (Plastic Brick (1 x 4))</v>
      </c>
      <c r="L5" s="11">
        <v>2</v>
      </c>
      <c r="M5" s="11">
        <v>8</v>
      </c>
      <c r="N5" s="10"/>
    </row>
    <row r="6" spans="1:14" x14ac:dyDescent="0.2">
      <c r="A6" s="2" t="str">
        <f>[1]Enums!$A$2</f>
        <v>1.0.0</v>
      </c>
      <c r="B6" s="3" t="s">
        <v>575</v>
      </c>
      <c r="C6" s="3" t="s">
        <v>580</v>
      </c>
      <c r="D6" s="3" t="s">
        <v>2510</v>
      </c>
      <c r="E6" s="1" t="str">
        <f t="shared" si="1"/>
        <v>ABS Brick (2 x 2)</v>
      </c>
      <c r="F6" s="1" t="str">
        <f xml:space="preserve"> Pellets!$G$3</f>
        <v>Sack (Acrylonitrile-Butadiene-Styrene Pellets)</v>
      </c>
      <c r="G6" s="1" t="str">
        <f>VLOOKUP(F6, Pellets!G:M, 7,FALSE)</f>
        <v>ABS</v>
      </c>
      <c r="H6">
        <v>2</v>
      </c>
      <c r="I6">
        <v>2</v>
      </c>
      <c r="J6" t="str">
        <f t="shared" si="0"/>
        <v>ABS Brick (1 x 1)</v>
      </c>
      <c r="K6" t="str">
        <f>Molds!C18</f>
        <v>Mold (Plastic Brick (2 x 2))</v>
      </c>
      <c r="L6" s="11">
        <v>2</v>
      </c>
      <c r="M6" s="11">
        <v>8</v>
      </c>
      <c r="N6" s="10"/>
    </row>
    <row r="7" spans="1:14" x14ac:dyDescent="0.2">
      <c r="A7" s="2" t="str">
        <f>[1]Enums!$A$2</f>
        <v>1.0.0</v>
      </c>
      <c r="B7" s="3" t="s">
        <v>573</v>
      </c>
      <c r="C7" s="3" t="s">
        <v>579</v>
      </c>
      <c r="D7" s="3" t="s">
        <v>2511</v>
      </c>
      <c r="E7" s="1" t="str">
        <f t="shared" si="1"/>
        <v>ABS Brick (2 x 3)</v>
      </c>
      <c r="F7" s="1" t="str">
        <f xml:space="preserve"> Pellets!$G$3</f>
        <v>Sack (Acrylonitrile-Butadiene-Styrene Pellets)</v>
      </c>
      <c r="G7" s="1" t="str">
        <f>VLOOKUP(F7, Pellets!G:M, 7,FALSE)</f>
        <v>ABS</v>
      </c>
      <c r="H7">
        <v>2</v>
      </c>
      <c r="I7">
        <v>3</v>
      </c>
      <c r="J7" t="str">
        <f t="shared" si="0"/>
        <v>ABS Brick (1 x 1)</v>
      </c>
      <c r="K7" t="str">
        <f>Molds!C19</f>
        <v>Mold (Plastic Brick (2 x 3))</v>
      </c>
      <c r="L7" s="11">
        <v>3</v>
      </c>
      <c r="M7" s="11">
        <v>10</v>
      </c>
      <c r="N7" s="10"/>
    </row>
    <row r="8" spans="1:14" x14ac:dyDescent="0.2">
      <c r="A8" s="2" t="str">
        <f>[1]Enums!$A$2</f>
        <v>1.0.0</v>
      </c>
      <c r="B8" s="3" t="s">
        <v>578</v>
      </c>
      <c r="C8" s="3" t="s">
        <v>577</v>
      </c>
      <c r="D8" s="3" t="s">
        <v>2512</v>
      </c>
      <c r="E8" s="1" t="str">
        <f t="shared" si="1"/>
        <v>ABS Brick (2 x 4)</v>
      </c>
      <c r="F8" s="1" t="str">
        <f xml:space="preserve"> Pellets!$G$3</f>
        <v>Sack (Acrylonitrile-Butadiene-Styrene Pellets)</v>
      </c>
      <c r="G8" s="1" t="str">
        <f>VLOOKUP(F8, Pellets!G:M, 7,FALSE)</f>
        <v>ABS</v>
      </c>
      <c r="H8">
        <v>2</v>
      </c>
      <c r="I8">
        <v>4</v>
      </c>
      <c r="J8" t="str">
        <f t="shared" si="0"/>
        <v>ABS Brick (1 x 1)</v>
      </c>
      <c r="K8" t="str">
        <f>Molds!C20</f>
        <v>Mold (Plastic Brick (2 x 4))</v>
      </c>
      <c r="L8" s="11">
        <v>3</v>
      </c>
      <c r="M8" s="11">
        <v>10</v>
      </c>
      <c r="N8" s="10"/>
    </row>
    <row r="9" spans="1:14" x14ac:dyDescent="0.2">
      <c r="A9" s="2" t="str">
        <f>[1]Enums!$A$2</f>
        <v>1.0.0</v>
      </c>
      <c r="B9" s="3" t="s">
        <v>576</v>
      </c>
      <c r="C9" s="3" t="s">
        <v>575</v>
      </c>
      <c r="D9" s="3" t="s">
        <v>2513</v>
      </c>
      <c r="E9" s="1" t="str">
        <f t="shared" si="1"/>
        <v>ABS Brick (3 x 3)</v>
      </c>
      <c r="F9" s="1" t="str">
        <f xml:space="preserve"> Pellets!$G$3</f>
        <v>Sack (Acrylonitrile-Butadiene-Styrene Pellets)</v>
      </c>
      <c r="G9" s="1" t="str">
        <f>VLOOKUP(F9, Pellets!G:M, 7,FALSE)</f>
        <v>ABS</v>
      </c>
      <c r="H9">
        <v>3</v>
      </c>
      <c r="I9">
        <v>3</v>
      </c>
      <c r="J9" t="str">
        <f t="shared" si="0"/>
        <v>ABS Brick (1 x 1)</v>
      </c>
      <c r="K9" t="str">
        <f>Molds!C21</f>
        <v>Mold (Plastic Brick (3 x 3))</v>
      </c>
      <c r="L9" s="11">
        <v>3</v>
      </c>
      <c r="M9" s="11">
        <v>10</v>
      </c>
      <c r="N9" s="10"/>
    </row>
    <row r="10" spans="1:14" x14ac:dyDescent="0.2">
      <c r="A10" s="2" t="str">
        <f>[1]Enums!$A$2</f>
        <v>1.0.0</v>
      </c>
      <c r="B10" s="3" t="s">
        <v>574</v>
      </c>
      <c r="C10" s="3" t="s">
        <v>573</v>
      </c>
      <c r="D10" s="3" t="s">
        <v>2514</v>
      </c>
      <c r="E10" s="1" t="str">
        <f t="shared" si="1"/>
        <v>ABS Brick (3 x 4)</v>
      </c>
      <c r="F10" s="1" t="str">
        <f xml:space="preserve"> Pellets!$G$3</f>
        <v>Sack (Acrylonitrile-Butadiene-Styrene Pellets)</v>
      </c>
      <c r="G10" s="1" t="str">
        <f>VLOOKUP(F10, Pellets!G:M, 7,FALSE)</f>
        <v>ABS</v>
      </c>
      <c r="H10">
        <v>3</v>
      </c>
      <c r="I10">
        <v>4</v>
      </c>
      <c r="J10" t="str">
        <f t="shared" si="0"/>
        <v>ABS Brick (1 x 1)</v>
      </c>
      <c r="K10" t="str">
        <f>Molds!C22</f>
        <v>Mold (Plastic Brick (3 x 4))</v>
      </c>
      <c r="L10" s="11">
        <v>3</v>
      </c>
      <c r="M10" s="11">
        <v>10</v>
      </c>
      <c r="N10" s="10"/>
    </row>
    <row r="11" spans="1:14" x14ac:dyDescent="0.2">
      <c r="A11" s="2" t="str">
        <f>[1]Enums!$A$2</f>
        <v>1.0.0</v>
      </c>
      <c r="B11" s="3" t="s">
        <v>572</v>
      </c>
      <c r="C11" s="3" t="s">
        <v>571</v>
      </c>
      <c r="D11" s="3" t="s">
        <v>2515</v>
      </c>
      <c r="E11" s="1" t="str">
        <f t="shared" si="1"/>
        <v>ABS Brick (4 x 4)</v>
      </c>
      <c r="F11" s="1" t="str">
        <f xml:space="preserve"> Pellets!$G$3</f>
        <v>Sack (Acrylonitrile-Butadiene-Styrene Pellets)</v>
      </c>
      <c r="G11" s="1" t="str">
        <f>VLOOKUP(F11, Pellets!G:M, 7,FALSE)</f>
        <v>ABS</v>
      </c>
      <c r="H11">
        <v>4</v>
      </c>
      <c r="I11">
        <v>4</v>
      </c>
      <c r="J11" t="str">
        <f t="shared" si="0"/>
        <v>ABS Brick (1 x 1)</v>
      </c>
      <c r="K11" t="str">
        <f>Molds!C23</f>
        <v>Mold (Plastic Brick (4 x 4))</v>
      </c>
      <c r="L11" s="11">
        <v>4</v>
      </c>
      <c r="M11" s="11">
        <v>12</v>
      </c>
      <c r="N11" s="10"/>
    </row>
    <row r="12" spans="1:14" x14ac:dyDescent="0.2">
      <c r="A12" s="2" t="str">
        <f>[1]Enums!$A$2</f>
        <v>1.0.0</v>
      </c>
      <c r="B12" s="3" t="s">
        <v>570</v>
      </c>
      <c r="C12" s="3" t="s">
        <v>569</v>
      </c>
      <c r="D12" s="3" t="s">
        <v>2516</v>
      </c>
      <c r="E12" s="1" t="str">
        <f t="shared" si="1"/>
        <v>ABS Brick (1 x 8)</v>
      </c>
      <c r="F12" s="1" t="str">
        <f xml:space="preserve"> Pellets!$G$3</f>
        <v>Sack (Acrylonitrile-Butadiene-Styrene Pellets)</v>
      </c>
      <c r="G12" s="1" t="str">
        <f>VLOOKUP(F12, Pellets!G:M, 7,FALSE)</f>
        <v>ABS</v>
      </c>
      <c r="H12">
        <v>1</v>
      </c>
      <c r="I12">
        <v>8</v>
      </c>
      <c r="J12" t="str">
        <f t="shared" si="0"/>
        <v>ABS Brick (1 x 1)</v>
      </c>
      <c r="K12" t="str">
        <f>Molds!C24</f>
        <v>Mold (Plastic Brick (1 x 8))</v>
      </c>
      <c r="L12" s="11">
        <v>3</v>
      </c>
      <c r="M12" s="11">
        <v>10</v>
      </c>
      <c r="N12" s="10"/>
    </row>
    <row r="13" spans="1:14" x14ac:dyDescent="0.2">
      <c r="A13" s="2" t="str">
        <f>[1]Enums!$A$2</f>
        <v>1.0.0</v>
      </c>
      <c r="B13" s="3" t="s">
        <v>568</v>
      </c>
      <c r="C13" s="3" t="s">
        <v>567</v>
      </c>
      <c r="D13" s="3" t="s">
        <v>2517</v>
      </c>
      <c r="E13" s="1" t="str">
        <f t="shared" si="1"/>
        <v>ABS Brick (2 x 8)</v>
      </c>
      <c r="F13" s="1" t="str">
        <f xml:space="preserve"> Pellets!$G$3</f>
        <v>Sack (Acrylonitrile-Butadiene-Styrene Pellets)</v>
      </c>
      <c r="G13" s="1" t="str">
        <f>VLOOKUP(F13, Pellets!G:M, 7,FALSE)</f>
        <v>ABS</v>
      </c>
      <c r="H13">
        <v>2</v>
      </c>
      <c r="I13">
        <v>8</v>
      </c>
      <c r="J13" t="str">
        <f t="shared" si="0"/>
        <v>ABS Brick (1 x 1)</v>
      </c>
      <c r="K13" t="str">
        <f>Molds!C25</f>
        <v>Mold (Plastic Brick (2 x 8))</v>
      </c>
      <c r="L13" s="11">
        <v>4</v>
      </c>
      <c r="M13" s="11">
        <v>12</v>
      </c>
      <c r="N13" s="10"/>
    </row>
    <row r="14" spans="1:14" x14ac:dyDescent="0.2">
      <c r="A14" s="2"/>
      <c r="B14" s="3"/>
      <c r="C14" s="3"/>
      <c r="D14" s="3"/>
      <c r="E14" s="1"/>
      <c r="F14" s="1"/>
      <c r="G14" s="1"/>
      <c r="L14" s="11"/>
      <c r="M14" s="11"/>
      <c r="N14" s="10"/>
    </row>
    <row r="15" spans="1:14" x14ac:dyDescent="0.2">
      <c r="A15" s="2"/>
      <c r="B15" s="3"/>
      <c r="C15" s="3"/>
      <c r="D15" s="3"/>
      <c r="E15" s="1"/>
      <c r="F15" s="1"/>
      <c r="G15" s="1"/>
      <c r="N15" s="10"/>
    </row>
    <row r="16" spans="1:14" x14ac:dyDescent="0.2">
      <c r="A16" s="2"/>
      <c r="B16" s="3"/>
      <c r="C16" s="3"/>
      <c r="D16" s="3"/>
      <c r="E16" s="1"/>
      <c r="F16" s="1"/>
      <c r="G16" s="1"/>
      <c r="N16" s="10"/>
    </row>
    <row r="17" spans="1:14" x14ac:dyDescent="0.2">
      <c r="A17" s="2"/>
      <c r="B17" s="3"/>
      <c r="C17" s="3"/>
      <c r="D17" s="3"/>
      <c r="E17" s="1"/>
      <c r="F17" s="1"/>
      <c r="G17" s="1"/>
      <c r="N17" s="10"/>
    </row>
    <row r="18" spans="1:14" x14ac:dyDescent="0.2">
      <c r="A18" s="2"/>
      <c r="B18" s="3"/>
      <c r="C18" s="3"/>
      <c r="D18" s="3"/>
      <c r="E18" s="1"/>
      <c r="F18" s="1"/>
      <c r="G18" s="1"/>
      <c r="N18" s="10"/>
    </row>
    <row r="19" spans="1:14" x14ac:dyDescent="0.2">
      <c r="A19" s="2"/>
      <c r="B19" s="3"/>
      <c r="C19" s="3"/>
      <c r="D19" s="3"/>
      <c r="E19" s="1"/>
      <c r="F19" s="1"/>
      <c r="G19" s="1"/>
      <c r="N19" s="10"/>
    </row>
    <row r="20" spans="1:14" x14ac:dyDescent="0.2">
      <c r="A20" s="2"/>
      <c r="B20" s="3"/>
      <c r="C20" s="3"/>
      <c r="D20" s="3"/>
      <c r="E20" s="1"/>
      <c r="F20" s="1"/>
      <c r="G20" s="1"/>
      <c r="N20" s="10"/>
    </row>
    <row r="21" spans="1:14" x14ac:dyDescent="0.2">
      <c r="A21" s="2"/>
      <c r="B21" s="3"/>
      <c r="C21" s="3"/>
      <c r="D21" s="3"/>
      <c r="E21" s="1"/>
      <c r="F21" s="1"/>
      <c r="G21" s="1"/>
      <c r="N21" s="10"/>
    </row>
    <row r="22" spans="1:14" x14ac:dyDescent="0.2">
      <c r="A22" s="2"/>
      <c r="B22" s="3"/>
      <c r="C22" s="3"/>
      <c r="D22" s="3"/>
      <c r="E22" s="1"/>
      <c r="F22" s="1"/>
      <c r="G22" s="1"/>
      <c r="N22" s="10"/>
    </row>
    <row r="23" spans="1:14" x14ac:dyDescent="0.2">
      <c r="A23" s="2"/>
      <c r="B23" s="3"/>
      <c r="C23" s="3"/>
      <c r="D23" s="3"/>
      <c r="E23" s="1"/>
      <c r="F23" s="1"/>
      <c r="G23" s="1"/>
      <c r="N23" s="10"/>
    </row>
    <row r="24" spans="1:14" x14ac:dyDescent="0.2">
      <c r="A24" s="2"/>
      <c r="B24" s="3"/>
      <c r="C24" s="3"/>
      <c r="D24" s="3"/>
      <c r="E24" s="1"/>
      <c r="F24" s="1"/>
      <c r="G24" s="1"/>
      <c r="N24" s="10"/>
    </row>
    <row r="25" spans="1:14" x14ac:dyDescent="0.2">
      <c r="A25" s="2"/>
      <c r="B25" s="3"/>
      <c r="C25" s="3"/>
      <c r="D25" s="3"/>
      <c r="E25" s="1"/>
      <c r="F25" s="1"/>
      <c r="G25" s="1"/>
      <c r="N25" s="10"/>
    </row>
    <row r="26" spans="1:14" x14ac:dyDescent="0.2">
      <c r="A26" s="2"/>
      <c r="B26" s="3"/>
      <c r="C26" s="3"/>
      <c r="D26" s="3"/>
      <c r="E26" s="1"/>
      <c r="F26" s="1"/>
      <c r="G26" s="1"/>
    </row>
    <row r="27" spans="1:14" x14ac:dyDescent="0.2">
      <c r="A27" s="2"/>
      <c r="B27" s="3"/>
      <c r="C27" s="3"/>
      <c r="D27" s="3"/>
      <c r="E27" s="1"/>
      <c r="F27" s="1"/>
      <c r="G27" s="1"/>
    </row>
    <row r="28" spans="1:14" x14ac:dyDescent="0.2">
      <c r="A28" s="2"/>
      <c r="B28" s="3"/>
      <c r="C28" s="3"/>
      <c r="D28" s="3"/>
      <c r="E28" s="1"/>
      <c r="F28" s="1"/>
      <c r="G28" s="1"/>
    </row>
    <row r="29" spans="1:14" x14ac:dyDescent="0.2">
      <c r="A29" s="2"/>
      <c r="B29" s="3"/>
      <c r="C29" s="3"/>
      <c r="D29" s="3"/>
      <c r="E29" s="1"/>
      <c r="F29" s="1"/>
      <c r="G29" s="1"/>
    </row>
    <row r="30" spans="1:14" x14ac:dyDescent="0.2">
      <c r="A30" s="2"/>
      <c r="B30" s="3"/>
      <c r="C30" s="3"/>
      <c r="D30" s="3"/>
      <c r="E30" s="1"/>
      <c r="F30" s="1"/>
      <c r="G30" s="1"/>
    </row>
    <row r="31" spans="1:14" x14ac:dyDescent="0.2">
      <c r="A31" s="2"/>
      <c r="B31" s="3"/>
      <c r="C31" s="3"/>
      <c r="D31" s="3"/>
      <c r="E31" s="1"/>
      <c r="F31" s="1"/>
      <c r="G31" s="1"/>
    </row>
    <row r="32" spans="1:14" x14ac:dyDescent="0.2">
      <c r="A32" s="2"/>
      <c r="B32" s="3"/>
      <c r="C32" s="3"/>
      <c r="D32" s="3"/>
      <c r="E32" s="1"/>
      <c r="F32" s="1"/>
      <c r="G32" s="1"/>
    </row>
    <row r="33" spans="1:7" x14ac:dyDescent="0.2">
      <c r="A33" s="2"/>
      <c r="B33" s="3"/>
      <c r="C33" s="3"/>
      <c r="D33" s="3"/>
      <c r="E33" s="1"/>
      <c r="F33" s="1"/>
      <c r="G33" s="1"/>
    </row>
    <row r="34" spans="1:7" x14ac:dyDescent="0.2">
      <c r="A34" s="2"/>
      <c r="B34" s="3"/>
      <c r="C34" s="3"/>
      <c r="D34" s="3"/>
      <c r="E34" s="1"/>
      <c r="F34" s="1"/>
      <c r="G34" s="1"/>
    </row>
    <row r="35" spans="1:7" x14ac:dyDescent="0.2">
      <c r="A35" s="2"/>
      <c r="B35" s="3"/>
      <c r="C35" s="3"/>
      <c r="D35" s="3"/>
      <c r="E35" s="1"/>
      <c r="F35" s="1"/>
      <c r="G35" s="1"/>
    </row>
    <row r="36" spans="1:7" x14ac:dyDescent="0.2">
      <c r="A36" s="2"/>
      <c r="B36" s="3"/>
      <c r="C36" s="3"/>
      <c r="D36" s="3"/>
      <c r="E36" s="1"/>
      <c r="F36" s="1"/>
      <c r="G36" s="1"/>
    </row>
    <row r="37" spans="1:7" x14ac:dyDescent="0.2">
      <c r="A37" s="2"/>
      <c r="B37" s="3"/>
      <c r="C37" s="3"/>
      <c r="D37" s="3"/>
      <c r="E37" s="1"/>
      <c r="F37" s="1"/>
      <c r="G37" s="1"/>
    </row>
    <row r="38" spans="1:7" x14ac:dyDescent="0.2">
      <c r="A38" s="2"/>
      <c r="B38" s="3"/>
      <c r="C38" s="3"/>
      <c r="D38" s="3"/>
      <c r="E38" s="1"/>
      <c r="F38" s="1"/>
      <c r="G38" s="1"/>
    </row>
    <row r="39" spans="1:7" x14ac:dyDescent="0.2">
      <c r="A39" s="2"/>
      <c r="B39" s="3"/>
      <c r="C39" s="3"/>
      <c r="D39" s="3"/>
      <c r="E39" s="1"/>
      <c r="F39" s="1"/>
      <c r="G39" s="1"/>
    </row>
    <row r="40" spans="1:7" x14ac:dyDescent="0.2">
      <c r="A40" s="2"/>
      <c r="B40" s="3"/>
      <c r="C40" s="3"/>
      <c r="D40" s="3"/>
      <c r="E40" s="1"/>
      <c r="F40" s="1"/>
      <c r="G40" s="1"/>
    </row>
    <row r="41" spans="1:7" x14ac:dyDescent="0.2">
      <c r="A41" s="2"/>
      <c r="B41" s="3"/>
      <c r="C41" s="3"/>
      <c r="D41" s="3"/>
      <c r="E41" s="1"/>
      <c r="F41" s="1"/>
      <c r="G41" s="1"/>
    </row>
    <row r="42" spans="1:7" x14ac:dyDescent="0.2">
      <c r="A42" s="2"/>
      <c r="B42" s="3"/>
      <c r="C42" s="3"/>
      <c r="D42" s="3"/>
      <c r="E42" s="1"/>
      <c r="F42" s="1"/>
      <c r="G42" s="1"/>
    </row>
    <row r="43" spans="1:7" x14ac:dyDescent="0.2">
      <c r="A43" s="2"/>
      <c r="B43" s="3"/>
      <c r="C43" s="3"/>
      <c r="D43" s="3"/>
      <c r="E43" s="1"/>
      <c r="F43" s="1"/>
      <c r="G43" s="1"/>
    </row>
    <row r="44" spans="1:7" x14ac:dyDescent="0.2">
      <c r="A44" s="2"/>
      <c r="B44" s="3"/>
      <c r="C44" s="3"/>
      <c r="D44" s="3"/>
      <c r="E44" s="1"/>
      <c r="F44" s="1"/>
      <c r="G44" s="1"/>
    </row>
    <row r="45" spans="1:7" x14ac:dyDescent="0.2">
      <c r="A45" s="2"/>
      <c r="B45" s="3"/>
      <c r="C45" s="3"/>
      <c r="D45" s="3"/>
      <c r="E45" s="1"/>
      <c r="F45" s="1"/>
      <c r="G45" s="1"/>
    </row>
    <row r="46" spans="1:7" x14ac:dyDescent="0.2">
      <c r="A46" s="2"/>
      <c r="B46" s="3"/>
      <c r="C46" s="3"/>
      <c r="D46" s="3"/>
      <c r="E46" s="1"/>
      <c r="F46" s="1"/>
      <c r="G46" s="1"/>
    </row>
    <row r="47" spans="1:7" x14ac:dyDescent="0.2">
      <c r="A47" s="2"/>
      <c r="B47" s="3"/>
      <c r="C47" s="3"/>
      <c r="D47" s="3"/>
      <c r="E47" s="1"/>
      <c r="F47" s="1"/>
      <c r="G47" s="1"/>
    </row>
    <row r="48" spans="1:7" x14ac:dyDescent="0.2">
      <c r="A48" s="2"/>
      <c r="B48" s="3"/>
      <c r="C48" s="3"/>
      <c r="D48" s="3"/>
      <c r="E48" s="1"/>
      <c r="F48" s="1"/>
      <c r="G48" s="1"/>
    </row>
    <row r="49" spans="1:7" x14ac:dyDescent="0.2">
      <c r="A49" s="2"/>
      <c r="B49" s="3"/>
      <c r="C49" s="3"/>
      <c r="D49" s="3"/>
      <c r="E49" s="1"/>
      <c r="F49" s="1"/>
      <c r="G49" s="1"/>
    </row>
    <row r="50" spans="1:7" x14ac:dyDescent="0.2">
      <c r="A50" s="2"/>
      <c r="B50" s="3"/>
      <c r="C50" s="3"/>
      <c r="D50" s="3"/>
      <c r="E50" s="1"/>
      <c r="F50" s="1"/>
      <c r="G50" s="1"/>
    </row>
    <row r="51" spans="1:7" x14ac:dyDescent="0.2">
      <c r="A51" s="2"/>
      <c r="B51" s="3"/>
      <c r="C51" s="3"/>
      <c r="D51" s="3"/>
      <c r="E51" s="1"/>
      <c r="F51" s="1"/>
      <c r="G51" s="1"/>
    </row>
    <row r="52" spans="1:7" x14ac:dyDescent="0.2">
      <c r="A52" s="2"/>
      <c r="B52" s="3"/>
      <c r="C52" s="3"/>
      <c r="D52" s="3"/>
      <c r="E52" s="1"/>
      <c r="F52" s="1"/>
      <c r="G52" s="1"/>
    </row>
    <row r="53" spans="1:7" x14ac:dyDescent="0.2">
      <c r="A53" s="2"/>
      <c r="B53" s="3"/>
      <c r="C53" s="3"/>
      <c r="D53" s="3"/>
      <c r="E53" s="1"/>
      <c r="F53" s="1"/>
      <c r="G53" s="1"/>
    </row>
    <row r="54" spans="1:7" x14ac:dyDescent="0.2">
      <c r="A54" s="2"/>
      <c r="B54" s="3"/>
      <c r="C54" s="3"/>
      <c r="D54" s="3"/>
      <c r="E54" s="1"/>
      <c r="F54" s="1"/>
      <c r="G54" s="1"/>
    </row>
    <row r="55" spans="1:7" x14ac:dyDescent="0.2">
      <c r="A55" s="2"/>
      <c r="B55" s="3"/>
      <c r="C55" s="3"/>
      <c r="D55" s="3"/>
      <c r="E55" s="1"/>
      <c r="F55" s="1"/>
      <c r="G55" s="1"/>
    </row>
    <row r="56" spans="1:7" x14ac:dyDescent="0.2">
      <c r="A56" s="2"/>
      <c r="B56" s="3"/>
      <c r="C56" s="3"/>
      <c r="D56" s="3"/>
      <c r="E56" s="1"/>
      <c r="F56" s="1"/>
      <c r="G56" s="1"/>
    </row>
    <row r="57" spans="1:7" x14ac:dyDescent="0.2">
      <c r="A57" s="2"/>
      <c r="B57" s="3"/>
      <c r="C57" s="3"/>
      <c r="D57" s="3"/>
      <c r="E57" s="1"/>
      <c r="F57" s="1"/>
      <c r="G57" s="1"/>
    </row>
    <row r="58" spans="1:7" x14ac:dyDescent="0.2">
      <c r="A58" s="2"/>
      <c r="B58" s="3"/>
      <c r="C58" s="3"/>
      <c r="D58" s="3"/>
      <c r="E58" s="1"/>
      <c r="F58" s="1"/>
      <c r="G58" s="1"/>
    </row>
    <row r="59" spans="1:7" x14ac:dyDescent="0.2">
      <c r="A59" s="2"/>
      <c r="B59" s="3"/>
      <c r="C59" s="3"/>
      <c r="D59" s="3"/>
      <c r="E59" s="1"/>
      <c r="F59" s="1"/>
      <c r="G59" s="1"/>
    </row>
    <row r="60" spans="1:7" x14ac:dyDescent="0.2">
      <c r="A60" s="2"/>
      <c r="B60" s="3"/>
      <c r="C60" s="3"/>
      <c r="D60" s="3"/>
      <c r="E60" s="1"/>
      <c r="F60" s="1"/>
      <c r="G60" s="1"/>
    </row>
    <row r="61" spans="1:7" x14ac:dyDescent="0.2">
      <c r="A61" s="2"/>
      <c r="B61" s="3"/>
      <c r="C61" s="3"/>
      <c r="D61" s="3"/>
      <c r="E61" s="1"/>
      <c r="F61" s="1"/>
      <c r="G61" s="1"/>
    </row>
    <row r="62" spans="1:7" x14ac:dyDescent="0.2">
      <c r="A62" s="2"/>
      <c r="B62" s="3"/>
      <c r="C62" s="3"/>
      <c r="D62" s="3"/>
      <c r="E62" s="1"/>
      <c r="F62" s="1"/>
      <c r="G62" s="1"/>
    </row>
    <row r="63" spans="1:7" x14ac:dyDescent="0.2">
      <c r="A63" s="2"/>
      <c r="B63" s="3"/>
      <c r="C63" s="3"/>
      <c r="D63" s="3"/>
      <c r="E63" s="1"/>
      <c r="F63" s="1"/>
      <c r="G63" s="1"/>
    </row>
    <row r="64" spans="1:7" x14ac:dyDescent="0.2">
      <c r="A64" s="2"/>
      <c r="B64" s="3"/>
      <c r="C64" s="3"/>
      <c r="D64" s="3"/>
      <c r="E64" s="1"/>
      <c r="F64" s="1"/>
      <c r="G64" s="1"/>
    </row>
    <row r="65" spans="1:7" x14ac:dyDescent="0.2">
      <c r="A65" s="2"/>
      <c r="B65" s="3"/>
      <c r="C65" s="3"/>
      <c r="D65" s="3"/>
      <c r="E65" s="1"/>
      <c r="F65" s="1"/>
      <c r="G65" s="1"/>
    </row>
    <row r="66" spans="1:7" x14ac:dyDescent="0.2">
      <c r="A66" s="2"/>
      <c r="B66" s="3"/>
      <c r="C66" s="3"/>
      <c r="D66" s="3"/>
      <c r="E66" s="1"/>
      <c r="F66" s="1"/>
      <c r="G66" s="1"/>
    </row>
    <row r="67" spans="1:7" x14ac:dyDescent="0.2">
      <c r="A67" s="2"/>
      <c r="B67" s="3"/>
      <c r="C67" s="3"/>
      <c r="D67" s="3"/>
      <c r="E67" s="1"/>
      <c r="F67" s="1"/>
      <c r="G67" s="1"/>
    </row>
    <row r="68" spans="1:7" x14ac:dyDescent="0.2">
      <c r="A68" s="2"/>
      <c r="B68" s="3"/>
      <c r="C68" s="3"/>
      <c r="D68" s="3"/>
      <c r="E68" s="1"/>
      <c r="F68" s="1"/>
      <c r="G68" s="1"/>
    </row>
    <row r="69" spans="1:7" x14ac:dyDescent="0.2">
      <c r="A69" s="2"/>
      <c r="B69" s="3"/>
      <c r="C69" s="3"/>
      <c r="D69" s="3"/>
      <c r="E69" s="1"/>
      <c r="F69" s="1"/>
      <c r="G69" s="1"/>
    </row>
    <row r="70" spans="1:7" x14ac:dyDescent="0.2">
      <c r="A70" s="2"/>
      <c r="B70" s="3"/>
      <c r="C70" s="3"/>
      <c r="D70" s="3"/>
      <c r="E70" s="1"/>
      <c r="F70" s="1"/>
      <c r="G70" s="1"/>
    </row>
    <row r="71" spans="1:7" x14ac:dyDescent="0.2">
      <c r="A71" s="2"/>
      <c r="B71" s="3"/>
      <c r="C71" s="3"/>
      <c r="D71" s="3"/>
      <c r="E71" s="1"/>
      <c r="F71" s="1"/>
      <c r="G71" s="1"/>
    </row>
    <row r="72" spans="1:7" x14ac:dyDescent="0.2">
      <c r="A72" s="2"/>
      <c r="B72" s="3"/>
      <c r="C72" s="3"/>
      <c r="D72" s="3"/>
      <c r="E72" s="1"/>
      <c r="F72" s="1"/>
      <c r="G72" s="1"/>
    </row>
    <row r="73" spans="1:7" x14ac:dyDescent="0.2">
      <c r="A73" s="2"/>
      <c r="B73" s="3"/>
      <c r="C73" s="3"/>
      <c r="D73" s="3"/>
      <c r="E73" s="1"/>
      <c r="F73" s="1"/>
      <c r="G73" s="1"/>
    </row>
    <row r="74" spans="1:7" x14ac:dyDescent="0.2">
      <c r="A74" s="2"/>
      <c r="B74" s="3"/>
      <c r="C74" s="3"/>
      <c r="D74" s="3"/>
      <c r="E74" s="1"/>
      <c r="F74" s="1"/>
      <c r="G74" s="1"/>
    </row>
    <row r="75" spans="1:7" x14ac:dyDescent="0.2">
      <c r="A75" s="2"/>
      <c r="B75" s="3"/>
      <c r="C75" s="3"/>
      <c r="D75" s="3"/>
      <c r="E75" s="1"/>
      <c r="F75" s="1"/>
      <c r="G75" s="1"/>
    </row>
    <row r="76" spans="1:7" x14ac:dyDescent="0.2">
      <c r="A76" s="2"/>
      <c r="B76" s="3"/>
      <c r="C76" s="3"/>
      <c r="D76" s="3"/>
      <c r="E76" s="1"/>
      <c r="F76" s="1"/>
      <c r="G76" s="1"/>
    </row>
    <row r="77" spans="1:7" x14ac:dyDescent="0.2">
      <c r="A77" s="2"/>
      <c r="B77" s="3"/>
      <c r="C77" s="3"/>
      <c r="D77" s="3"/>
      <c r="E77" s="1"/>
      <c r="F77" s="1"/>
      <c r="G77" s="1"/>
    </row>
    <row r="78" spans="1:7" x14ac:dyDescent="0.2">
      <c r="A78" s="2"/>
      <c r="B78" s="3"/>
      <c r="C78" s="3"/>
      <c r="D78" s="3"/>
      <c r="E78" s="1"/>
      <c r="F78" s="1"/>
      <c r="G78" s="1"/>
    </row>
    <row r="79" spans="1:7" x14ac:dyDescent="0.2">
      <c r="A79" s="2"/>
      <c r="B79" s="3"/>
      <c r="C79" s="3"/>
      <c r="D79" s="3"/>
      <c r="E79" s="1"/>
      <c r="F79" s="1"/>
      <c r="G79" s="1"/>
    </row>
    <row r="80" spans="1:7" x14ac:dyDescent="0.2">
      <c r="A80" s="2"/>
      <c r="B80" s="3"/>
      <c r="C80" s="3"/>
      <c r="D80" s="3"/>
      <c r="E80" s="1"/>
      <c r="F80" s="1"/>
      <c r="G80" s="1"/>
    </row>
    <row r="81" spans="1:7" x14ac:dyDescent="0.2">
      <c r="A81" s="2"/>
      <c r="B81" s="3"/>
      <c r="C81" s="3"/>
      <c r="D81" s="3"/>
      <c r="E81" s="1"/>
      <c r="F81" s="1"/>
      <c r="G81" s="1"/>
    </row>
    <row r="82" spans="1:7" x14ac:dyDescent="0.2">
      <c r="A82" s="2"/>
      <c r="B82" s="3"/>
      <c r="C82" s="3"/>
      <c r="D82" s="3"/>
      <c r="E82" s="1"/>
      <c r="F82" s="1"/>
      <c r="G82" s="1"/>
    </row>
    <row r="83" spans="1:7" x14ac:dyDescent="0.2">
      <c r="A83" s="2"/>
      <c r="B83" s="3"/>
      <c r="C83" s="3"/>
      <c r="D83" s="3"/>
      <c r="E83" s="1"/>
      <c r="F83" s="1"/>
      <c r="G83" s="1"/>
    </row>
    <row r="84" spans="1:7" x14ac:dyDescent="0.2">
      <c r="A84" s="2"/>
      <c r="B84" s="3"/>
      <c r="C84" s="3"/>
      <c r="D84" s="3"/>
      <c r="E84" s="1"/>
      <c r="F84" s="1"/>
      <c r="G84" s="1"/>
    </row>
    <row r="85" spans="1:7" x14ac:dyDescent="0.2">
      <c r="A85" s="2"/>
      <c r="B85" s="3"/>
      <c r="C85" s="3"/>
      <c r="D85" s="3"/>
      <c r="E85" s="1"/>
      <c r="F85" s="1"/>
      <c r="G85" s="1"/>
    </row>
    <row r="86" spans="1:7" x14ac:dyDescent="0.2">
      <c r="A86" s="2"/>
      <c r="B86" s="3"/>
      <c r="C86" s="3"/>
      <c r="D86" s="3"/>
      <c r="E86" s="1"/>
      <c r="F86" s="1"/>
      <c r="G86" s="1"/>
    </row>
    <row r="87" spans="1:7" x14ac:dyDescent="0.2">
      <c r="A87" s="2"/>
      <c r="B87" s="3"/>
      <c r="C87" s="3"/>
      <c r="D87" s="3"/>
      <c r="E87" s="1"/>
      <c r="F87" s="1"/>
      <c r="G87" s="1"/>
    </row>
    <row r="88" spans="1:7" x14ac:dyDescent="0.2">
      <c r="A88" s="2"/>
      <c r="B88" s="3"/>
      <c r="C88" s="3"/>
      <c r="D88" s="3"/>
      <c r="E88" s="1"/>
      <c r="F88" s="1"/>
      <c r="G88" s="1"/>
    </row>
    <row r="89" spans="1:7" x14ac:dyDescent="0.2">
      <c r="A89" s="2"/>
      <c r="B89" s="3"/>
      <c r="C89" s="3"/>
      <c r="D89" s="3"/>
      <c r="E89" s="1"/>
      <c r="F89" s="1"/>
      <c r="G89" s="1"/>
    </row>
    <row r="90" spans="1:7" x14ac:dyDescent="0.2">
      <c r="A90" s="2"/>
      <c r="B90" s="3"/>
      <c r="C90" s="3"/>
      <c r="D90" s="3"/>
      <c r="E90" s="1"/>
      <c r="F90" s="1"/>
      <c r="G90" s="1"/>
    </row>
    <row r="91" spans="1:7" x14ac:dyDescent="0.2">
      <c r="A91" s="2"/>
      <c r="B91" s="3"/>
      <c r="C91" s="3"/>
      <c r="D91" s="3"/>
      <c r="E91" s="1"/>
      <c r="F91" s="1"/>
      <c r="G91" s="1"/>
    </row>
    <row r="92" spans="1:7" x14ac:dyDescent="0.2">
      <c r="A92" s="2"/>
      <c r="B92" s="3"/>
      <c r="C92" s="3"/>
      <c r="D92" s="3"/>
      <c r="E92" s="1"/>
      <c r="F92" s="1"/>
      <c r="G92" s="1"/>
    </row>
    <row r="93" spans="1:7" x14ac:dyDescent="0.2">
      <c r="A93" s="2"/>
      <c r="B93" s="3"/>
      <c r="C93" s="3"/>
      <c r="D93" s="3"/>
      <c r="E93" s="1"/>
      <c r="F93" s="1"/>
      <c r="G93" s="1"/>
    </row>
    <row r="94" spans="1:7" x14ac:dyDescent="0.2">
      <c r="A94" s="2"/>
      <c r="B94" s="3"/>
      <c r="C94" s="3"/>
      <c r="D94" s="3"/>
      <c r="E94" s="1"/>
      <c r="F94" s="1"/>
      <c r="G94" s="1"/>
    </row>
    <row r="95" spans="1:7" x14ac:dyDescent="0.2">
      <c r="A95" s="2"/>
      <c r="B95" s="3"/>
      <c r="C95" s="3"/>
      <c r="D95" s="3"/>
      <c r="E95" s="1"/>
      <c r="F95" s="1"/>
      <c r="G95" s="1"/>
    </row>
    <row r="96" spans="1:7" x14ac:dyDescent="0.2">
      <c r="A96" s="2"/>
      <c r="B96" s="3"/>
      <c r="C96" s="3"/>
      <c r="D96" s="3"/>
      <c r="E96" s="1"/>
      <c r="F96" s="1"/>
      <c r="G96" s="1"/>
    </row>
    <row r="97" spans="1:7" x14ac:dyDescent="0.2">
      <c r="A97" s="2"/>
      <c r="B97" s="3"/>
      <c r="C97" s="3"/>
      <c r="D97" s="3"/>
      <c r="E97" s="1"/>
      <c r="F97" s="1"/>
      <c r="G97" s="1"/>
    </row>
    <row r="98" spans="1:7" x14ac:dyDescent="0.2">
      <c r="A98" s="2"/>
      <c r="B98" s="3"/>
      <c r="C98" s="3"/>
      <c r="D98" s="3"/>
      <c r="E98" s="1"/>
      <c r="F98" s="1"/>
      <c r="G98" s="1"/>
    </row>
    <row r="99" spans="1:7" x14ac:dyDescent="0.2">
      <c r="A99" s="2"/>
      <c r="B99" s="3"/>
      <c r="C99" s="3"/>
      <c r="D99" s="3"/>
      <c r="E99" s="1"/>
      <c r="F99" s="1"/>
      <c r="G99" s="1"/>
    </row>
    <row r="100" spans="1:7" x14ac:dyDescent="0.2">
      <c r="A100" s="2"/>
      <c r="B100" s="3"/>
      <c r="C100" s="3"/>
      <c r="D100" s="3"/>
      <c r="E100" s="1"/>
      <c r="F100" s="1"/>
      <c r="G100" s="1"/>
    </row>
    <row r="101" spans="1:7" x14ac:dyDescent="0.2">
      <c r="A101" s="2"/>
      <c r="B101" s="3"/>
      <c r="C101" s="3"/>
      <c r="D101" s="3"/>
      <c r="E101" s="1"/>
      <c r="F101" s="1"/>
      <c r="G101" s="1"/>
    </row>
    <row r="102" spans="1:7" x14ac:dyDescent="0.2">
      <c r="A102" s="2"/>
      <c r="B102" s="3"/>
      <c r="C102" s="3"/>
      <c r="D102" s="3"/>
      <c r="E102" s="1"/>
      <c r="F102" s="1"/>
      <c r="G102" s="1"/>
    </row>
    <row r="103" spans="1:7" x14ac:dyDescent="0.2">
      <c r="A103" s="2"/>
      <c r="B103" s="3"/>
      <c r="C103" s="3"/>
      <c r="D103" s="3"/>
      <c r="E103" s="1"/>
      <c r="F103" s="1"/>
      <c r="G103" s="1"/>
    </row>
    <row r="104" spans="1:7" x14ac:dyDescent="0.2">
      <c r="A104" s="2"/>
      <c r="B104" s="3"/>
      <c r="C104" s="3"/>
      <c r="D104" s="3"/>
      <c r="E104" s="1"/>
      <c r="F104" s="1"/>
      <c r="G104" s="1"/>
    </row>
    <row r="105" spans="1:7" x14ac:dyDescent="0.2">
      <c r="A105" s="2"/>
      <c r="B105" s="3"/>
      <c r="C105" s="3"/>
      <c r="D105" s="3"/>
      <c r="E105" s="1"/>
      <c r="F105" s="1"/>
      <c r="G105" s="1"/>
    </row>
    <row r="106" spans="1:7" x14ac:dyDescent="0.2">
      <c r="A106" s="2"/>
      <c r="B106" s="3"/>
      <c r="C106" s="3"/>
      <c r="D106" s="3"/>
      <c r="E106" s="1"/>
      <c r="F106" s="1"/>
      <c r="G106" s="1"/>
    </row>
    <row r="107" spans="1:7" x14ac:dyDescent="0.2">
      <c r="A107" s="2"/>
      <c r="B107" s="3"/>
      <c r="C107" s="3"/>
      <c r="D107" s="3"/>
      <c r="E107" s="1"/>
      <c r="F107" s="1"/>
      <c r="G107" s="1"/>
    </row>
    <row r="108" spans="1:7" x14ac:dyDescent="0.2">
      <c r="A108" s="2"/>
      <c r="B108" s="3"/>
      <c r="C108" s="3"/>
      <c r="D108" s="3"/>
      <c r="E108" s="1"/>
      <c r="F108" s="1"/>
      <c r="G108" s="1"/>
    </row>
    <row r="109" spans="1:7" x14ac:dyDescent="0.2">
      <c r="A109" s="2"/>
      <c r="B109" s="3"/>
      <c r="C109" s="3"/>
      <c r="D109" s="3"/>
      <c r="E109" s="1"/>
      <c r="F109" s="1"/>
      <c r="G109" s="1"/>
    </row>
    <row r="110" spans="1:7" x14ac:dyDescent="0.2">
      <c r="A110" s="2"/>
      <c r="B110" s="3"/>
      <c r="C110" s="3"/>
      <c r="D110" s="3"/>
      <c r="E110" s="1"/>
      <c r="F110" s="1"/>
      <c r="G110" s="1"/>
    </row>
    <row r="111" spans="1:7" x14ac:dyDescent="0.2">
      <c r="A111" s="2"/>
      <c r="B111" s="3"/>
      <c r="C111" s="3"/>
      <c r="D111" s="3"/>
      <c r="E111" s="1"/>
      <c r="F111" s="1"/>
      <c r="G111" s="1"/>
    </row>
    <row r="112" spans="1:7" x14ac:dyDescent="0.2">
      <c r="A112" s="2"/>
      <c r="B112" s="3"/>
      <c r="C112" s="3"/>
      <c r="D112" s="3"/>
      <c r="E112" s="1"/>
      <c r="F112" s="1"/>
      <c r="G112" s="1"/>
    </row>
    <row r="113" spans="1:7" x14ac:dyDescent="0.2">
      <c r="A113" s="2"/>
      <c r="B113" s="3"/>
      <c r="C113" s="3"/>
      <c r="D113" s="3"/>
      <c r="E113" s="1"/>
      <c r="F113" s="1"/>
      <c r="G113" s="1"/>
    </row>
    <row r="114" spans="1:7" x14ac:dyDescent="0.2">
      <c r="A114" s="2"/>
      <c r="B114" s="3"/>
      <c r="C114" s="3"/>
      <c r="D114" s="3"/>
      <c r="E114" s="1"/>
      <c r="F114" s="1"/>
      <c r="G114" s="1"/>
    </row>
    <row r="115" spans="1:7" x14ac:dyDescent="0.2">
      <c r="A115" s="2"/>
      <c r="B115" s="3"/>
      <c r="C115" s="3"/>
      <c r="D115" s="3"/>
      <c r="E115" s="1"/>
      <c r="F115" s="1"/>
      <c r="G115" s="1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abSelected="1" topLeftCell="A82" workbookViewId="0">
      <selection activeCell="P71" sqref="P71"/>
    </sheetView>
  </sheetViews>
  <sheetFormatPr defaultColWidth="8.85546875" defaultRowHeight="12.75" x14ac:dyDescent="0.2"/>
  <cols>
    <col min="2" max="2" width="7.42578125" customWidth="1"/>
    <col min="3" max="3" width="5" customWidth="1"/>
    <col min="4" max="4" width="27.42578125" style="1" customWidth="1"/>
    <col min="5" max="5" width="53" style="1" customWidth="1"/>
    <col min="6" max="6" width="21.5703125" style="1" customWidth="1"/>
    <col min="7" max="7" width="15.5703125" customWidth="1"/>
  </cols>
  <sheetData>
    <row r="1" spans="1:7" ht="51" x14ac:dyDescent="0.2">
      <c r="A1" s="7" t="str">
        <f>Pellets!A1</f>
        <v>Version</v>
      </c>
      <c r="B1" s="14" t="s">
        <v>596</v>
      </c>
      <c r="C1" s="14" t="s">
        <v>595</v>
      </c>
      <c r="D1" s="5" t="s">
        <v>824</v>
      </c>
      <c r="E1" s="8" t="s">
        <v>566</v>
      </c>
      <c r="F1" s="5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822</v>
      </c>
      <c r="C2" s="3" t="s">
        <v>821</v>
      </c>
      <c r="D2" s="1" t="str">
        <f t="shared" ref="D2:D33" si="0">$D$1&amp;" ("&amp;F2&amp;")"</f>
        <v>Block (AF Resin)</v>
      </c>
      <c r="E2" s="1" t="str">
        <f xml:space="preserve"> Pellets!G2</f>
        <v>Beaker (Acrylic-Formaldehyde Resin)</v>
      </c>
      <c r="F2" s="1" t="str">
        <f>VLOOKUP(E2, Pellets!G:M, 7,FALSE)</f>
        <v>AF Resin</v>
      </c>
      <c r="G2">
        <v>0</v>
      </c>
    </row>
    <row r="3" spans="1:7" x14ac:dyDescent="0.2">
      <c r="A3" s="2" t="str">
        <f>Pellets!A3</f>
        <v>1.0.0</v>
      </c>
      <c r="B3" s="3" t="s">
        <v>820</v>
      </c>
      <c r="C3" s="3" t="s">
        <v>819</v>
      </c>
      <c r="D3" s="1" t="str">
        <f t="shared" si="0"/>
        <v>Block (ABS)</v>
      </c>
      <c r="E3" s="1" t="str">
        <f xml:space="preserve"> Pellets!G3</f>
        <v>Sack (Acrylonitrile-Butadiene-Styrene Pellets)</v>
      </c>
      <c r="F3" s="1" t="str">
        <f>VLOOKUP(E3, Pellets!G:M, 7,FALSE)</f>
        <v>ABS</v>
      </c>
      <c r="G3">
        <v>0</v>
      </c>
    </row>
    <row r="4" spans="1:7" x14ac:dyDescent="0.2">
      <c r="A4" s="2">
        <f>Pellets!A4</f>
        <v>0</v>
      </c>
      <c r="B4" s="3" t="s">
        <v>818</v>
      </c>
      <c r="C4" s="3" t="s">
        <v>817</v>
      </c>
      <c r="D4" s="1" t="str">
        <f t="shared" si="0"/>
        <v>Block (Alkyd Resin)</v>
      </c>
      <c r="E4" s="1" t="str">
        <f xml:space="preserve"> Pellets!G4</f>
        <v>Beaker (Alkyd Resin)</v>
      </c>
      <c r="F4" s="1" t="str">
        <f>VLOOKUP(E4, Pellets!G:M, 7,FALSE)</f>
        <v>Alkyd Resin</v>
      </c>
      <c r="G4">
        <v>0</v>
      </c>
    </row>
    <row r="5" spans="1:7" x14ac:dyDescent="0.2">
      <c r="A5" s="2" t="str">
        <f>Pellets!A5</f>
        <v>1.0.0</v>
      </c>
      <c r="B5" s="3" t="s">
        <v>816</v>
      </c>
      <c r="C5" s="3" t="s">
        <v>815</v>
      </c>
      <c r="D5" s="1" t="str">
        <f t="shared" si="0"/>
        <v>Block (A-PET)</v>
      </c>
      <c r="E5" s="1" t="str">
        <f xml:space="preserve"> Pellets!G5</f>
        <v>Sack (Amorphous PolyEthylene Terephthalate Pellets)</v>
      </c>
      <c r="F5" s="1" t="str">
        <f>VLOOKUP(E5, Pellets!G:M, 7,FALSE)</f>
        <v>A-PET</v>
      </c>
      <c r="G5">
        <v>0</v>
      </c>
    </row>
    <row r="6" spans="1:7" x14ac:dyDescent="0.2">
      <c r="A6" s="2" t="str">
        <f>Pellets!A6</f>
        <v>1.1.0</v>
      </c>
      <c r="B6" s="3" t="s">
        <v>814</v>
      </c>
      <c r="C6" s="3" t="s">
        <v>813</v>
      </c>
      <c r="D6" s="1" t="str">
        <f t="shared" si="0"/>
        <v>Block (BIIR)</v>
      </c>
      <c r="E6" s="1" t="str">
        <f xml:space="preserve"> Pellets!G6</f>
        <v>Sack (Bromine Isobutylene-Isoprene Rubber Pellets)</v>
      </c>
      <c r="F6" s="1" t="str">
        <f>VLOOKUP(E6, Pellets!G:M, 7,FALSE)</f>
        <v>BIIR</v>
      </c>
      <c r="G6">
        <v>12</v>
      </c>
    </row>
    <row r="7" spans="1:7" x14ac:dyDescent="0.2">
      <c r="A7" s="2" t="str">
        <f>Pellets!A7</f>
        <v>1.1.0</v>
      </c>
      <c r="B7" s="3" t="s">
        <v>812</v>
      </c>
      <c r="C7" s="3" t="s">
        <v>811</v>
      </c>
      <c r="D7" s="1" t="str">
        <f t="shared" si="0"/>
        <v>Block (Carbon Fiber)</v>
      </c>
      <c r="E7" s="1" t="str">
        <f xml:space="preserve"> Pellets!G7</f>
        <v>Sack (Carbon Fiber)</v>
      </c>
      <c r="F7" s="1" t="str">
        <f>VLOOKUP(E7, Pellets!G:M, 7,FALSE)</f>
        <v>Carbon Fiber</v>
      </c>
      <c r="G7">
        <v>0</v>
      </c>
    </row>
    <row r="8" spans="1:7" x14ac:dyDescent="0.2">
      <c r="A8" s="2">
        <f>Pellets!A8</f>
        <v>0</v>
      </c>
      <c r="B8" s="3" t="s">
        <v>810</v>
      </c>
      <c r="C8" s="3" t="s">
        <v>809</v>
      </c>
      <c r="D8" s="1" t="str">
        <f t="shared" si="0"/>
        <v>Block (CTAP)</v>
      </c>
      <c r="E8" s="1" t="str">
        <f xml:space="preserve"> Pellets!G8</f>
        <v>Sack (Cellulose Triacetate Pellets)</v>
      </c>
      <c r="F8" s="1" t="str">
        <f>VLOOKUP(E8, Pellets!G:M, 7,FALSE)</f>
        <v>CTAP</v>
      </c>
      <c r="G8">
        <v>0</v>
      </c>
    </row>
    <row r="9" spans="1:7" x14ac:dyDescent="0.2">
      <c r="A9" s="2" t="str">
        <f>Pellets!A9</f>
        <v>1.0.0</v>
      </c>
      <c r="B9" s="3" t="s">
        <v>808</v>
      </c>
      <c r="C9" s="3" t="s">
        <v>807</v>
      </c>
      <c r="D9" s="1" t="str">
        <f t="shared" si="0"/>
        <v>Block (Cellulose)</v>
      </c>
      <c r="E9" s="1" t="str">
        <f xml:space="preserve"> Pellets!G9</f>
        <v>Sack (Cellulosic Pellets)</v>
      </c>
      <c r="F9" s="1" t="str">
        <f>VLOOKUP(E9, Pellets!G:M, 7,FALSE)</f>
        <v>Cellulose</v>
      </c>
      <c r="G9">
        <v>0</v>
      </c>
    </row>
    <row r="10" spans="1:7" x14ac:dyDescent="0.2">
      <c r="A10" s="2" t="str">
        <f>Pellets!A10</f>
        <v>1.1.0</v>
      </c>
      <c r="B10" s="3" t="s">
        <v>806</v>
      </c>
      <c r="C10" s="3" t="s">
        <v>805</v>
      </c>
      <c r="D10" s="1" t="str">
        <f t="shared" si="0"/>
        <v>Block (Chitin)</v>
      </c>
      <c r="E10" s="1" t="str">
        <f xml:space="preserve"> Pellets!G10</f>
        <v>Sack (Chitin Pellets)</v>
      </c>
      <c r="F10" s="1" t="str">
        <f>VLOOKUP(E10, Pellets!G:M, 7,FALSE)</f>
        <v>Chitin</v>
      </c>
      <c r="G10">
        <v>0</v>
      </c>
    </row>
    <row r="11" spans="1:7" x14ac:dyDescent="0.2">
      <c r="A11" s="2" t="str">
        <f>Pellets!A11</f>
        <v>1.1.0</v>
      </c>
      <c r="B11" s="3" t="s">
        <v>804</v>
      </c>
      <c r="C11" s="3" t="s">
        <v>803</v>
      </c>
      <c r="D11" s="1" t="str">
        <f t="shared" si="0"/>
        <v>Block (CIIR)</v>
      </c>
      <c r="E11" s="1" t="str">
        <f xml:space="preserve"> Pellets!G11</f>
        <v>Sack (Chlorine Isobutylene-Isoprene Rubber Pellets)</v>
      </c>
      <c r="F11" s="1" t="str">
        <f>VLOOKUP(E11, Pellets!G:M, 7,FALSE)</f>
        <v>CIIR</v>
      </c>
      <c r="G11">
        <v>12</v>
      </c>
    </row>
    <row r="12" spans="1:7" x14ac:dyDescent="0.2">
      <c r="A12" s="2" t="str">
        <f>Pellets!A12</f>
        <v>1.1.2</v>
      </c>
      <c r="B12" s="3" t="s">
        <v>802</v>
      </c>
      <c r="C12" s="3" t="s">
        <v>801</v>
      </c>
      <c r="D12" s="1" t="str">
        <f t="shared" si="0"/>
        <v>Block (Epoxy Resin)</v>
      </c>
      <c r="E12" s="1" t="str">
        <f xml:space="preserve"> Pellets!G12</f>
        <v>Beaker (Epoxy Resin)</v>
      </c>
      <c r="F12" s="1" t="str">
        <f>VLOOKUP(E12, Pellets!G:M, 7,FALSE)</f>
        <v>Epoxy Resin</v>
      </c>
      <c r="G12">
        <v>0</v>
      </c>
    </row>
    <row r="13" spans="1:7" x14ac:dyDescent="0.2">
      <c r="A13" s="2">
        <f>Pellets!A13</f>
        <v>0</v>
      </c>
      <c r="B13" s="3" t="s">
        <v>800</v>
      </c>
      <c r="C13" s="3" t="s">
        <v>799</v>
      </c>
      <c r="D13" s="1" t="str">
        <f t="shared" si="0"/>
        <v>Block (NRE)</v>
      </c>
      <c r="E13" s="1" t="str">
        <f xml:space="preserve"> Pellets!G13</f>
        <v>Sack (Ethoxylates Pellets)</v>
      </c>
      <c r="F13" s="1" t="str">
        <f>VLOOKUP(E13, Pellets!G:M, 7,FALSE)</f>
        <v>NRE</v>
      </c>
      <c r="G13">
        <v>0</v>
      </c>
    </row>
    <row r="14" spans="1:7" x14ac:dyDescent="0.2">
      <c r="A14" s="2" t="str">
        <f>Pellets!A14</f>
        <v>1.1.0</v>
      </c>
      <c r="B14" s="3" t="s">
        <v>798</v>
      </c>
      <c r="C14" s="3" t="s">
        <v>797</v>
      </c>
      <c r="D14" s="1" t="str">
        <f t="shared" si="0"/>
        <v>Block (EPM)</v>
      </c>
      <c r="E14" s="1" t="str">
        <f xml:space="preserve"> Pellets!G14</f>
        <v>Sack (Ethylene-Propylene Monomer Pellets)</v>
      </c>
      <c r="F14" s="1" t="str">
        <f>VLOOKUP(E14, Pellets!G:M, 7,FALSE)</f>
        <v>EPM</v>
      </c>
      <c r="G14">
        <v>0</v>
      </c>
    </row>
    <row r="15" spans="1:7" x14ac:dyDescent="0.2">
      <c r="A15" s="2" t="str">
        <f>Pellets!A15</f>
        <v>1.1.0</v>
      </c>
      <c r="B15" s="3" t="s">
        <v>796</v>
      </c>
      <c r="C15" s="3" t="s">
        <v>795</v>
      </c>
      <c r="D15" s="1" t="str">
        <f t="shared" si="0"/>
        <v>Block (EPDM)</v>
      </c>
      <c r="E15" s="1" t="str">
        <f xml:space="preserve"> Pellets!G15</f>
        <v>Sack (Ethylene-Propylene-Diene Monomer Pellets)</v>
      </c>
      <c r="F15" s="1" t="str">
        <f>VLOOKUP(E15, Pellets!G:M, 7,FALSE)</f>
        <v>EPDM</v>
      </c>
      <c r="G15">
        <v>18</v>
      </c>
    </row>
    <row r="16" spans="1:7" x14ac:dyDescent="0.2">
      <c r="A16" s="2" t="str">
        <f>Pellets!A16</f>
        <v>1.1.0</v>
      </c>
      <c r="B16" s="3" t="s">
        <v>794</v>
      </c>
      <c r="C16" s="3" t="s">
        <v>793</v>
      </c>
      <c r="D16" s="1" t="str">
        <f t="shared" si="0"/>
        <v>Block (EVA)</v>
      </c>
      <c r="E16" s="1" t="str">
        <f xml:space="preserve"> Pellets!G16</f>
        <v>Sack (Ethylene-Vinyl Acetate Pellets)</v>
      </c>
      <c r="F16" s="1" t="str">
        <f>VLOOKUP(E16, Pellets!G:M, 7,FALSE)</f>
        <v>EVA</v>
      </c>
      <c r="G16">
        <v>18</v>
      </c>
    </row>
    <row r="17" spans="1:7" x14ac:dyDescent="0.2">
      <c r="A17" s="2" t="str">
        <f>Pellets!A17</f>
        <v>1.0.0</v>
      </c>
      <c r="B17" s="3" t="s">
        <v>792</v>
      </c>
      <c r="C17" s="3" t="s">
        <v>791</v>
      </c>
      <c r="D17" s="1" t="str">
        <f t="shared" si="0"/>
        <v>Block (HDPE)</v>
      </c>
      <c r="E17" s="1" t="str">
        <f xml:space="preserve"> Pellets!G17</f>
        <v>Sack (High Density PolyEthylene Pellets)</v>
      </c>
      <c r="F17" s="1" t="str">
        <f>VLOOKUP(E17, Pellets!G:M, 7,FALSE)</f>
        <v>HDPE</v>
      </c>
      <c r="G17">
        <v>0</v>
      </c>
    </row>
    <row r="18" spans="1:7" x14ac:dyDescent="0.2">
      <c r="A18" s="2" t="str">
        <f>Pellets!A18</f>
        <v>1.1.0</v>
      </c>
      <c r="B18" s="3" t="s">
        <v>790</v>
      </c>
      <c r="C18" s="3" t="s">
        <v>789</v>
      </c>
      <c r="D18" s="1" t="str">
        <f t="shared" si="0"/>
        <v>Block (HNBR)</v>
      </c>
      <c r="E18" s="1" t="str">
        <f xml:space="preserve"> Pellets!G18</f>
        <v>Sack (Hydrogenated Nitrile-Butadiene Rubber Pellets)</v>
      </c>
      <c r="F18" s="1" t="str">
        <f>VLOOKUP(E18, Pellets!G:M, 7,FALSE)</f>
        <v>HNBR</v>
      </c>
      <c r="G18">
        <v>12</v>
      </c>
    </row>
    <row r="19" spans="1:7" x14ac:dyDescent="0.2">
      <c r="A19" s="2" t="str">
        <f>Pellets!A19</f>
        <v>1.1.0</v>
      </c>
      <c r="B19" s="3" t="s">
        <v>788</v>
      </c>
      <c r="C19" s="3" t="s">
        <v>787</v>
      </c>
      <c r="D19" s="1" t="str">
        <f t="shared" si="0"/>
        <v>Block (Butyl Rubber)</v>
      </c>
      <c r="E19" s="1" t="str">
        <f xml:space="preserve"> Pellets!G19</f>
        <v>Sack (Isobutylene-Isoprene Rubber Pellets)</v>
      </c>
      <c r="F19" s="1" t="str">
        <f>VLOOKUP(E19, Pellets!G:M, 7,FALSE)</f>
        <v>Butyl Rubber</v>
      </c>
      <c r="G19">
        <v>8</v>
      </c>
    </row>
    <row r="20" spans="1:7" x14ac:dyDescent="0.2">
      <c r="A20" s="2">
        <f>Pellets!A20</f>
        <v>0</v>
      </c>
      <c r="B20" s="3" t="s">
        <v>786</v>
      </c>
      <c r="C20" s="3" t="s">
        <v>785</v>
      </c>
      <c r="D20" s="1" t="str">
        <f t="shared" si="0"/>
        <v>Block (Lignin)</v>
      </c>
      <c r="E20" s="1" t="str">
        <f xml:space="preserve"> Pellets!G20</f>
        <v>Beaker (Lignin)</v>
      </c>
      <c r="F20" s="1" t="str">
        <f>VLOOKUP(E20, Pellets!G:M, 7,FALSE)</f>
        <v>Lignin</v>
      </c>
      <c r="G20">
        <v>0</v>
      </c>
    </row>
    <row r="21" spans="1:7" x14ac:dyDescent="0.2">
      <c r="A21" s="2" t="str">
        <f>Pellets!A21</f>
        <v>1.0.0</v>
      </c>
      <c r="B21" s="3" t="s">
        <v>784</v>
      </c>
      <c r="C21" s="3" t="s">
        <v>783</v>
      </c>
      <c r="D21" s="1" t="str">
        <f t="shared" si="0"/>
        <v>Block (LLDPE)</v>
      </c>
      <c r="E21" s="1" t="str">
        <f xml:space="preserve"> Pellets!G21</f>
        <v>Sack (Linear Low-Density PolyEthylene Pellets)</v>
      </c>
      <c r="F21" s="1" t="str">
        <f>VLOOKUP(E21, Pellets!G:M, 7,FALSE)</f>
        <v>LLDPE</v>
      </c>
      <c r="G21">
        <v>0</v>
      </c>
    </row>
    <row r="22" spans="1:7" x14ac:dyDescent="0.2">
      <c r="A22" s="2" t="str">
        <f>Pellets!A22</f>
        <v>1.0.0</v>
      </c>
      <c r="B22" s="3" t="s">
        <v>782</v>
      </c>
      <c r="C22" s="3" t="s">
        <v>781</v>
      </c>
      <c r="D22" s="1" t="str">
        <f t="shared" si="0"/>
        <v>Block (LCP)</v>
      </c>
      <c r="E22" s="1" t="str">
        <f xml:space="preserve"> Pellets!G22</f>
        <v>Sack (Liquid Crystal Polymer Pellets)</v>
      </c>
      <c r="F22" s="1" t="str">
        <f>VLOOKUP(E22, Pellets!G:M, 7,FALSE)</f>
        <v>LCP</v>
      </c>
      <c r="G22">
        <v>0</v>
      </c>
    </row>
    <row r="23" spans="1:7" x14ac:dyDescent="0.2">
      <c r="A23" s="2" t="str">
        <f>Pellets!A23</f>
        <v>1.0.0</v>
      </c>
      <c r="B23" s="3" t="s">
        <v>780</v>
      </c>
      <c r="C23" s="3" t="s">
        <v>779</v>
      </c>
      <c r="D23" s="1" t="str">
        <f t="shared" si="0"/>
        <v>Block (LDPE)</v>
      </c>
      <c r="E23" s="1" t="str">
        <f xml:space="preserve"> Pellets!G23</f>
        <v>Sack (Low Density PolyEthylene Pellets)</v>
      </c>
      <c r="F23" s="1" t="str">
        <f>VLOOKUP(E23, Pellets!G:M, 7,FALSE)</f>
        <v>LDPE</v>
      </c>
      <c r="G23">
        <v>0</v>
      </c>
    </row>
    <row r="24" spans="1:7" x14ac:dyDescent="0.2">
      <c r="A24" s="2" t="str">
        <f>Pellets!A24</f>
        <v>1.0.0</v>
      </c>
      <c r="B24" s="3" t="s">
        <v>778</v>
      </c>
      <c r="C24" s="3" t="s">
        <v>777</v>
      </c>
      <c r="D24" s="1" t="str">
        <f t="shared" si="0"/>
        <v>Block (MDPE)</v>
      </c>
      <c r="E24" s="1" t="str">
        <f xml:space="preserve"> Pellets!G24</f>
        <v>Sack (Medium Density PolyEthylene Pellets)</v>
      </c>
      <c r="F24" s="1" t="str">
        <f>VLOOKUP(E24, Pellets!G:M, 7,FALSE)</f>
        <v>MDPE</v>
      </c>
      <c r="G24">
        <v>0</v>
      </c>
    </row>
    <row r="25" spans="1:7" x14ac:dyDescent="0.2">
      <c r="A25" s="2">
        <f>Pellets!A25</f>
        <v>0</v>
      </c>
      <c r="B25" s="3" t="s">
        <v>776</v>
      </c>
      <c r="C25" s="3" t="s">
        <v>775</v>
      </c>
      <c r="D25" s="1" t="str">
        <f t="shared" si="0"/>
        <v>Block (MFP)</v>
      </c>
      <c r="E25" s="1" t="str">
        <f xml:space="preserve"> Pellets!G25</f>
        <v>Beaker (Melamine-Formaldehyde Polymers)</v>
      </c>
      <c r="F25" s="1" t="str">
        <f>VLOOKUP(E25, Pellets!G:M, 7,FALSE)</f>
        <v>MFP</v>
      </c>
      <c r="G25">
        <v>0</v>
      </c>
    </row>
    <row r="26" spans="1:7" x14ac:dyDescent="0.2">
      <c r="A26" s="2" t="str">
        <f>Pellets!A26</f>
        <v>1.0.0</v>
      </c>
      <c r="B26" s="3" t="s">
        <v>774</v>
      </c>
      <c r="C26" s="3" t="s">
        <v>773</v>
      </c>
      <c r="D26" s="1" t="str">
        <f t="shared" si="0"/>
        <v>Block (MALD)</v>
      </c>
      <c r="E26" s="1" t="str">
        <f xml:space="preserve"> Pellets!G26</f>
        <v>Sack (Metaldehyde Pellets)</v>
      </c>
      <c r="F26" s="1" t="str">
        <f>VLOOKUP(E26, Pellets!G:M, 7,FALSE)</f>
        <v>MALD</v>
      </c>
      <c r="G26">
        <v>0</v>
      </c>
    </row>
    <row r="27" spans="1:7" x14ac:dyDescent="0.2">
      <c r="A27" s="2" t="str">
        <f>Pellets!A27</f>
        <v>1.1.0</v>
      </c>
      <c r="B27" s="3" t="s">
        <v>772</v>
      </c>
      <c r="C27" s="3" t="s">
        <v>771</v>
      </c>
      <c r="D27" s="1" t="str">
        <f t="shared" si="0"/>
        <v>Block (NBR)</v>
      </c>
      <c r="E27" s="1" t="str">
        <f xml:space="preserve"> Pellets!G27</f>
        <v>Sack (Nitrile-Butadiene Rubber Pellets)</v>
      </c>
      <c r="F27" s="1" t="str">
        <f>VLOOKUP(E27, Pellets!G:M, 7,FALSE)</f>
        <v>NBR</v>
      </c>
      <c r="G27">
        <v>12</v>
      </c>
    </row>
    <row r="28" spans="1:7" x14ac:dyDescent="0.2">
      <c r="A28" s="2" t="str">
        <f>Pellets!A28</f>
        <v>1.0.0</v>
      </c>
      <c r="B28" s="3" t="s">
        <v>770</v>
      </c>
      <c r="C28" s="3" t="s">
        <v>769</v>
      </c>
      <c r="D28" s="1" t="str">
        <f t="shared" si="0"/>
        <v>Block (PFA)</v>
      </c>
      <c r="E28" s="1" t="str">
        <f xml:space="preserve"> Pellets!G28</f>
        <v>Sack (Paraformaldehyde Pellets)</v>
      </c>
      <c r="F28" s="1" t="str">
        <f>VLOOKUP(E28, Pellets!G:M, 7,FALSE)</f>
        <v>PFA</v>
      </c>
      <c r="G28">
        <v>0</v>
      </c>
    </row>
    <row r="29" spans="1:7" x14ac:dyDescent="0.2">
      <c r="A29" s="2" t="str">
        <f>Pellets!A29</f>
        <v>1.0.0</v>
      </c>
      <c r="B29" s="3" t="s">
        <v>768</v>
      </c>
      <c r="C29" s="3" t="s">
        <v>767</v>
      </c>
      <c r="D29" s="1" t="str">
        <f t="shared" si="0"/>
        <v>Block (PALD)</v>
      </c>
      <c r="E29" s="1" t="str">
        <f xml:space="preserve"> Pellets!G29</f>
        <v>Sack (Paraldehyde Pellets)</v>
      </c>
      <c r="F29" s="1" t="str">
        <f>VLOOKUP(E29, Pellets!G:M, 7,FALSE)</f>
        <v>PALD</v>
      </c>
      <c r="G29">
        <v>0</v>
      </c>
    </row>
    <row r="30" spans="1:7" x14ac:dyDescent="0.2">
      <c r="A30" s="2" t="str">
        <f>Pellets!A30</f>
        <v>1.1.2</v>
      </c>
      <c r="B30" s="3" t="s">
        <v>766</v>
      </c>
      <c r="C30" s="3" t="s">
        <v>765</v>
      </c>
      <c r="D30" s="1" t="str">
        <f t="shared" si="0"/>
        <v>Block (Phenol Formaldehydes)</v>
      </c>
      <c r="E30" s="1" t="str">
        <f xml:space="preserve"> Pellets!G30</f>
        <v>Beaker (Phenolic Resin)</v>
      </c>
      <c r="F30" s="1" t="str">
        <f>VLOOKUP(E30, Pellets!G:M, 7,FALSE)</f>
        <v>Phenol Formaldehydes</v>
      </c>
      <c r="G30">
        <v>0</v>
      </c>
    </row>
    <row r="31" spans="1:7" x14ac:dyDescent="0.2">
      <c r="A31" s="2" t="str">
        <f>Pellets!A31</f>
        <v>1.0.0</v>
      </c>
      <c r="B31" s="3" t="s">
        <v>764</v>
      </c>
      <c r="C31" s="3" t="s">
        <v>763</v>
      </c>
      <c r="D31" s="1" t="str">
        <f t="shared" si="0"/>
        <v>Block (PHBV)</v>
      </c>
      <c r="E31" s="1" t="str">
        <f xml:space="preserve"> Pellets!G31</f>
        <v>Sack (Poly(3-Hydroxybutyrate-Co-3-Hydroxyvalerate) Pellets)</v>
      </c>
      <c r="F31" s="1" t="str">
        <f>VLOOKUP(E31, Pellets!G:M, 7,FALSE)</f>
        <v>PHBV</v>
      </c>
      <c r="G31">
        <v>0</v>
      </c>
    </row>
    <row r="32" spans="1:7" x14ac:dyDescent="0.2">
      <c r="A32" s="2" t="str">
        <f>Pellets!A32</f>
        <v>1.3.2</v>
      </c>
      <c r="B32" s="3" t="s">
        <v>762</v>
      </c>
      <c r="C32" s="3" t="s">
        <v>761</v>
      </c>
      <c r="D32" s="1" t="str">
        <f t="shared" si="0"/>
        <v>Block (P1B)</v>
      </c>
      <c r="E32" s="1" t="str">
        <f xml:space="preserve"> Pellets!G32</f>
        <v>Sack (Poly1-Butene Pellets)</v>
      </c>
      <c r="F32" s="1" t="str">
        <f>VLOOKUP(E32, Pellets!G:M, 7,FALSE)</f>
        <v>P1B</v>
      </c>
      <c r="G32">
        <v>0</v>
      </c>
    </row>
    <row r="33" spans="1:7" x14ac:dyDescent="0.2">
      <c r="A33" s="2" t="str">
        <f>Pellets!A33</f>
        <v>1.3.2</v>
      </c>
      <c r="B33" s="3" t="s">
        <v>760</v>
      </c>
      <c r="C33" s="3" t="s">
        <v>759</v>
      </c>
      <c r="D33" s="1" t="str">
        <f t="shared" si="0"/>
        <v>Block (PDPE)</v>
      </c>
      <c r="E33" s="1" t="str">
        <f xml:space="preserve"> Pellets!G33</f>
        <v>Sack (Poly2-6-Dimethyl-1-4-Phenylene Ether Pellets)</v>
      </c>
      <c r="F33" s="1" t="str">
        <f>VLOOKUP(E33, Pellets!G:M, 7,FALSE)</f>
        <v>PDPE</v>
      </c>
      <c r="G33">
        <v>0</v>
      </c>
    </row>
    <row r="34" spans="1:7" x14ac:dyDescent="0.2">
      <c r="A34" s="2" t="str">
        <f>Pellets!A34</f>
        <v>1.3.2</v>
      </c>
      <c r="B34" s="3" t="s">
        <v>758</v>
      </c>
      <c r="C34" s="3" t="s">
        <v>757</v>
      </c>
      <c r="D34" s="1" t="str">
        <f t="shared" ref="D34:D65" si="1">$D$1&amp;" ("&amp;F34&amp;")"</f>
        <v>Block (PHB)</v>
      </c>
      <c r="E34" s="1" t="str">
        <f xml:space="preserve"> Pellets!G34</f>
        <v>Sack (Poly-2-Hydroxy Butyrate Pellets)</v>
      </c>
      <c r="F34" s="1" t="str">
        <f>VLOOKUP(E34, Pellets!G:M, 7,FALSE)</f>
        <v>PHB</v>
      </c>
      <c r="G34">
        <v>0</v>
      </c>
    </row>
    <row r="35" spans="1:7" x14ac:dyDescent="0.2">
      <c r="A35" s="2" t="str">
        <f>Pellets!A35</f>
        <v>1.3.2</v>
      </c>
      <c r="B35" s="3" t="s">
        <v>756</v>
      </c>
      <c r="C35" s="3" t="s">
        <v>755</v>
      </c>
      <c r="D35" s="1" t="str">
        <f t="shared" si="1"/>
        <v>Block (PHEMA)</v>
      </c>
      <c r="E35" s="1" t="str">
        <f xml:space="preserve"> Pellets!G35</f>
        <v>Sack (Poly2-Hydroxyethyl Methacrylate Pellets)</v>
      </c>
      <c r="F35" s="1" t="str">
        <f>VLOOKUP(E35, Pellets!G:M, 7,FALSE)</f>
        <v>PHEMA</v>
      </c>
      <c r="G35">
        <v>0</v>
      </c>
    </row>
    <row r="36" spans="1:7" x14ac:dyDescent="0.2">
      <c r="A36" s="2" t="str">
        <f>Pellets!A36</f>
        <v>1.1.2</v>
      </c>
      <c r="B36" s="3" t="s">
        <v>754</v>
      </c>
      <c r="C36" s="3" t="s">
        <v>753</v>
      </c>
      <c r="D36" s="1" t="str">
        <f t="shared" si="1"/>
        <v>Block (PAA)</v>
      </c>
      <c r="E36" s="1" t="str">
        <f xml:space="preserve"> Pellets!G36</f>
        <v>Sack (PolyAcrylic Acid Pellets)</v>
      </c>
      <c r="F36" s="1" t="str">
        <f>VLOOKUP(E36, Pellets!G:M, 7,FALSE)</f>
        <v>PAA</v>
      </c>
      <c r="G36">
        <v>0</v>
      </c>
    </row>
    <row r="37" spans="1:7" x14ac:dyDescent="0.2">
      <c r="A37" s="2" t="str">
        <f>Pellets!A37</f>
        <v>1.0.0</v>
      </c>
      <c r="B37" s="3" t="s">
        <v>752</v>
      </c>
      <c r="C37" s="3" t="s">
        <v>751</v>
      </c>
      <c r="D37" s="1" t="str">
        <f t="shared" si="1"/>
        <v>Block (PAN)</v>
      </c>
      <c r="E37" s="1" t="str">
        <f xml:space="preserve"> Pellets!G37</f>
        <v>Sack (PolyAcrylonitrile Pellets)</v>
      </c>
      <c r="F37" s="1" t="str">
        <f>VLOOKUP(E37, Pellets!G:M, 7,FALSE)</f>
        <v>PAN</v>
      </c>
      <c r="G37">
        <v>0</v>
      </c>
    </row>
    <row r="38" spans="1:7" x14ac:dyDescent="0.2">
      <c r="A38" s="2" t="str">
        <f>Pellets!A38</f>
        <v>1.0.0</v>
      </c>
      <c r="B38" s="3" t="s">
        <v>750</v>
      </c>
      <c r="C38" s="3" t="s">
        <v>749</v>
      </c>
      <c r="D38" s="1" t="str">
        <f t="shared" si="1"/>
        <v>Block (PBR (low grade))</v>
      </c>
      <c r="E38" s="1" t="str">
        <f xml:space="preserve"> Pellets!G38</f>
        <v>Sack (PolyButadiene (low-cis) Pellets)</v>
      </c>
      <c r="F38" s="1" t="str">
        <f>VLOOKUP(E38, Pellets!G:M, 7,FALSE)</f>
        <v>PBR (low grade)</v>
      </c>
      <c r="G38">
        <v>6</v>
      </c>
    </row>
    <row r="39" spans="1:7" x14ac:dyDescent="0.2">
      <c r="A39" s="2" t="str">
        <f>Pellets!A39</f>
        <v>1.1.0</v>
      </c>
      <c r="B39" s="3" t="s">
        <v>748</v>
      </c>
      <c r="C39" s="3" t="s">
        <v>747</v>
      </c>
      <c r="D39" s="1" t="str">
        <f t="shared" si="1"/>
        <v>Block (PBR (high grade))</v>
      </c>
      <c r="E39" s="1" t="str">
        <f xml:space="preserve"> Pellets!G39</f>
        <v>Sack (PolyButadiene (high-cis) Pellets)</v>
      </c>
      <c r="F39" s="1" t="str">
        <f>VLOOKUP(E39, Pellets!G:M, 7,FALSE)</f>
        <v>PBR (high grade)</v>
      </c>
      <c r="G39">
        <v>8</v>
      </c>
    </row>
    <row r="40" spans="1:7" x14ac:dyDescent="0.2">
      <c r="A40" s="2" t="str">
        <f>Pellets!A40</f>
        <v>1.0.0</v>
      </c>
      <c r="B40" s="3" t="s">
        <v>746</v>
      </c>
      <c r="C40" s="3" t="s">
        <v>745</v>
      </c>
      <c r="D40" s="1" t="str">
        <f t="shared" si="1"/>
        <v>Block (PBS)</v>
      </c>
      <c r="E40" s="1" t="str">
        <f xml:space="preserve"> Pellets!G40</f>
        <v>Sack (PolyButylene Succinate Pellets)</v>
      </c>
      <c r="F40" s="1" t="str">
        <f>VLOOKUP(E40, Pellets!G:M, 7,FALSE)</f>
        <v>PBS</v>
      </c>
      <c r="G40">
        <v>0</v>
      </c>
    </row>
    <row r="41" spans="1:7" x14ac:dyDescent="0.2">
      <c r="A41" s="2" t="str">
        <f>Pellets!A41</f>
        <v>1.0.0</v>
      </c>
      <c r="B41" s="3" t="s">
        <v>744</v>
      </c>
      <c r="C41" s="3" t="s">
        <v>743</v>
      </c>
      <c r="D41" s="1" t="str">
        <f t="shared" si="1"/>
        <v>Block (PBT)</v>
      </c>
      <c r="E41" s="1" t="str">
        <f xml:space="preserve"> Pellets!G41</f>
        <v>Sack (PolyButylene Terephthalate Pellets)</v>
      </c>
      <c r="F41" s="1" t="str">
        <f>VLOOKUP(E41, Pellets!G:M, 7,FALSE)</f>
        <v>PBT</v>
      </c>
      <c r="G41">
        <v>0</v>
      </c>
    </row>
    <row r="42" spans="1:7" x14ac:dyDescent="0.2">
      <c r="A42" s="2" t="str">
        <f>Pellets!A42</f>
        <v>1.0.0</v>
      </c>
      <c r="B42" s="3" t="s">
        <v>742</v>
      </c>
      <c r="C42" s="3" t="s">
        <v>741</v>
      </c>
      <c r="D42" s="1" t="str">
        <f t="shared" si="1"/>
        <v>Block (PCL)</v>
      </c>
      <c r="E42" s="1" t="str">
        <f xml:space="preserve"> Pellets!G42</f>
        <v>Sack (PolyCaprolactone Pellets)</v>
      </c>
      <c r="F42" s="1" t="str">
        <f>VLOOKUP(E42, Pellets!G:M, 7,FALSE)</f>
        <v>PCL</v>
      </c>
      <c r="G42">
        <v>0</v>
      </c>
    </row>
    <row r="43" spans="1:7" x14ac:dyDescent="0.2">
      <c r="A43" s="2" t="str">
        <f>Pellets!A43</f>
        <v>1.0.0</v>
      </c>
      <c r="B43" s="3" t="s">
        <v>740</v>
      </c>
      <c r="C43" s="3" t="s">
        <v>739</v>
      </c>
      <c r="D43" s="1" t="str">
        <f t="shared" si="1"/>
        <v>Block (PC)</v>
      </c>
      <c r="E43" s="1" t="str">
        <f xml:space="preserve"> Pellets!G43</f>
        <v>Sack (PolyCarbonate Pellets)</v>
      </c>
      <c r="F43" s="1" t="str">
        <f>VLOOKUP(E43, Pellets!G:M, 7,FALSE)</f>
        <v>PC</v>
      </c>
      <c r="G43">
        <v>0</v>
      </c>
    </row>
    <row r="44" spans="1:7" x14ac:dyDescent="0.2">
      <c r="A44" s="2" t="str">
        <f>Pellets!A44</f>
        <v>1.3.2</v>
      </c>
      <c r="B44" s="3" t="s">
        <v>738</v>
      </c>
      <c r="C44" s="3" t="s">
        <v>737</v>
      </c>
      <c r="D44" s="1" t="str">
        <f t="shared" si="1"/>
        <v>Block (PCHL)</v>
      </c>
      <c r="E44" s="1" t="str">
        <f xml:space="preserve"> Pellets!G44</f>
        <v>Sack (PolyChloroPrene Pellets)</v>
      </c>
      <c r="F44" s="1" t="str">
        <f>VLOOKUP(E44, Pellets!G:M, 7,FALSE)</f>
        <v>PCHL</v>
      </c>
      <c r="G44">
        <v>0</v>
      </c>
    </row>
    <row r="45" spans="1:7" x14ac:dyDescent="0.2">
      <c r="A45" s="2">
        <f>Pellets!A45</f>
        <v>0</v>
      </c>
      <c r="B45" s="3" t="s">
        <v>736</v>
      </c>
      <c r="C45" s="3" t="s">
        <v>735</v>
      </c>
      <c r="D45" s="1" t="str">
        <f t="shared" si="1"/>
        <v>Block (PCTFE)</v>
      </c>
      <c r="E45" s="1" t="str">
        <f xml:space="preserve"> Pellets!G45</f>
        <v>Sack (PolyChlorotrifluoroethylene Pellets)</v>
      </c>
      <c r="F45" s="1" t="str">
        <f>VLOOKUP(E45, Pellets!G:M, 7,FALSE)</f>
        <v>PCTFE</v>
      </c>
      <c r="G45">
        <v>0</v>
      </c>
    </row>
    <row r="46" spans="1:7" x14ac:dyDescent="0.2">
      <c r="A46" s="2" t="str">
        <f>Pellets!A46</f>
        <v>1.0.0</v>
      </c>
      <c r="B46" s="3" t="s">
        <v>734</v>
      </c>
      <c r="C46" s="3" t="s">
        <v>733</v>
      </c>
      <c r="D46" s="1" t="str">
        <f t="shared" si="1"/>
        <v>Block (PDMS)</v>
      </c>
      <c r="E46" s="1" t="str">
        <f xml:space="preserve"> Pellets!G46</f>
        <v>Sack (PolyDiMethylSiloxane Pellets)</v>
      </c>
      <c r="F46" s="1" t="str">
        <f>VLOOKUP(E46, Pellets!G:M, 7,FALSE)</f>
        <v>PDMS</v>
      </c>
      <c r="G46">
        <v>0</v>
      </c>
    </row>
    <row r="47" spans="1:7" x14ac:dyDescent="0.2">
      <c r="A47" s="2" t="str">
        <f>Pellets!A47</f>
        <v>1.0.0</v>
      </c>
      <c r="B47" s="3" t="s">
        <v>732</v>
      </c>
      <c r="C47" s="3" t="s">
        <v>731</v>
      </c>
      <c r="D47" s="1" t="str">
        <f t="shared" si="1"/>
        <v>Block (PEEK)</v>
      </c>
      <c r="E47" s="1" t="str">
        <f xml:space="preserve"> Pellets!G47</f>
        <v>Sack (PolyEther Ether Ketone Pellets)</v>
      </c>
      <c r="F47" s="1" t="str">
        <f>VLOOKUP(E47, Pellets!G:M, 7,FALSE)</f>
        <v>PEEK</v>
      </c>
      <c r="G47">
        <v>0</v>
      </c>
    </row>
    <row r="48" spans="1:7" x14ac:dyDescent="0.2">
      <c r="A48" s="2" t="str">
        <f>Pellets!A48</f>
        <v>1.0.0</v>
      </c>
      <c r="B48" s="3" t="s">
        <v>730</v>
      </c>
      <c r="C48" s="3" t="s">
        <v>729</v>
      </c>
      <c r="D48" s="1" t="str">
        <f t="shared" si="1"/>
        <v>Block (PEI)</v>
      </c>
      <c r="E48" s="1" t="str">
        <f xml:space="preserve"> Pellets!G48</f>
        <v>Sack (PolyEtherImide Pellets)</v>
      </c>
      <c r="F48" s="1" t="str">
        <f>VLOOKUP(E48, Pellets!G:M, 7,FALSE)</f>
        <v>PEI</v>
      </c>
      <c r="G48">
        <v>0</v>
      </c>
    </row>
    <row r="49" spans="1:7" x14ac:dyDescent="0.2">
      <c r="A49" s="2">
        <f>Pellets!A49</f>
        <v>0</v>
      </c>
      <c r="B49" s="3" t="s">
        <v>728</v>
      </c>
      <c r="C49" s="3" t="s">
        <v>727</v>
      </c>
      <c r="D49" s="1" t="str">
        <f t="shared" si="1"/>
        <v>Block (PEA)</v>
      </c>
      <c r="E49" s="1" t="str">
        <f xml:space="preserve"> Pellets!G49</f>
        <v>Sack (PolyEthyl Acrylate Pellets)</v>
      </c>
      <c r="F49" s="1" t="str">
        <f>VLOOKUP(E49, Pellets!G:M, 7,FALSE)</f>
        <v>PEA</v>
      </c>
      <c r="G49">
        <v>0</v>
      </c>
    </row>
    <row r="50" spans="1:7" x14ac:dyDescent="0.2">
      <c r="A50" s="2">
        <f>Pellets!A50</f>
        <v>0</v>
      </c>
      <c r="B50" s="3" t="s">
        <v>726</v>
      </c>
      <c r="C50" s="3" t="s">
        <v>725</v>
      </c>
      <c r="D50" s="1" t="str">
        <f t="shared" si="1"/>
        <v>Block (PEAd)</v>
      </c>
      <c r="E50" s="1" t="str">
        <f xml:space="preserve"> Pellets!G50</f>
        <v>Sack (PolyEthylene Adipate Pellets)</v>
      </c>
      <c r="F50" s="1" t="str">
        <f>VLOOKUP(E50, Pellets!G:M, 7,FALSE)</f>
        <v>PEAd</v>
      </c>
      <c r="G50">
        <v>0</v>
      </c>
    </row>
    <row r="51" spans="1:7" x14ac:dyDescent="0.2">
      <c r="A51" s="2" t="str">
        <f>Pellets!A51</f>
        <v>1.0.0</v>
      </c>
      <c r="B51" s="3" t="s">
        <v>724</v>
      </c>
      <c r="C51" s="3" t="s">
        <v>723</v>
      </c>
      <c r="D51" s="1" t="str">
        <f t="shared" si="1"/>
        <v>Block (PEG)</v>
      </c>
      <c r="E51" s="1" t="str">
        <f xml:space="preserve"> Pellets!G51</f>
        <v>Sack (PolyEthylene Glycol Pellets)</v>
      </c>
      <c r="F51" s="1" t="str">
        <f>VLOOKUP(E51, Pellets!G:M, 7,FALSE)</f>
        <v>PEG</v>
      </c>
      <c r="G51">
        <v>0</v>
      </c>
    </row>
    <row r="52" spans="1:7" x14ac:dyDescent="0.2">
      <c r="A52" s="2">
        <f>Pellets!A52</f>
        <v>0</v>
      </c>
      <c r="B52" s="3" t="s">
        <v>722</v>
      </c>
      <c r="C52" s="3" t="s">
        <v>721</v>
      </c>
      <c r="D52" s="1" t="str">
        <f t="shared" si="1"/>
        <v>Block (PEHD)</v>
      </c>
      <c r="E52" s="1" t="str">
        <f xml:space="preserve"> Pellets!G52</f>
        <v>Sack (PolyEthylene Hexamethylene Dicarbamate Pellets)</v>
      </c>
      <c r="F52" s="1" t="str">
        <f>VLOOKUP(E52, Pellets!G:M, 7,FALSE)</f>
        <v>PEHD</v>
      </c>
      <c r="G52">
        <v>0</v>
      </c>
    </row>
    <row r="53" spans="1:7" x14ac:dyDescent="0.2">
      <c r="A53" s="2" t="str">
        <f>Pellets!A53</f>
        <v>1.0.0</v>
      </c>
      <c r="B53" s="3" t="s">
        <v>720</v>
      </c>
      <c r="C53" s="3" t="s">
        <v>719</v>
      </c>
      <c r="D53" s="1" t="str">
        <f t="shared" si="1"/>
        <v>Block (PEN)</v>
      </c>
      <c r="E53" s="1" t="str">
        <f xml:space="preserve"> Pellets!G53</f>
        <v>Sack (PolyEthylene Naphthalate Pellets)</v>
      </c>
      <c r="F53" s="1" t="str">
        <f>VLOOKUP(E53, Pellets!G:M, 7,FALSE)</f>
        <v>PEN</v>
      </c>
      <c r="G53">
        <v>0</v>
      </c>
    </row>
    <row r="54" spans="1:7" x14ac:dyDescent="0.2">
      <c r="A54" s="2" t="str">
        <f>Pellets!A54</f>
        <v>1.0.0</v>
      </c>
      <c r="B54" s="3" t="s">
        <v>718</v>
      </c>
      <c r="C54" s="3" t="s">
        <v>717</v>
      </c>
      <c r="D54" s="1" t="str">
        <f t="shared" si="1"/>
        <v>Block (PEO)</v>
      </c>
      <c r="E54" s="1" t="str">
        <f xml:space="preserve"> Pellets!G54</f>
        <v>Sack (PolyEthylene Oxide Pellets)</v>
      </c>
      <c r="F54" s="1" t="str">
        <f>VLOOKUP(E54, Pellets!G:M, 7,FALSE)</f>
        <v>PEO</v>
      </c>
      <c r="G54">
        <v>0</v>
      </c>
    </row>
    <row r="55" spans="1:7" x14ac:dyDescent="0.2">
      <c r="A55" s="2" t="str">
        <f>Pellets!A55</f>
        <v>1.1.0</v>
      </c>
      <c r="B55" s="3" t="s">
        <v>716</v>
      </c>
      <c r="C55" s="3" t="s">
        <v>715</v>
      </c>
      <c r="D55" s="1" t="str">
        <f t="shared" si="1"/>
        <v>Block (PES)</v>
      </c>
      <c r="E55" s="1" t="str">
        <f xml:space="preserve"> Pellets!G55</f>
        <v>Sack (PolyEthylene Sulphide Pellets)</v>
      </c>
      <c r="F55" s="1" t="str">
        <f>VLOOKUP(E55, Pellets!G:M, 7,FALSE)</f>
        <v>PES</v>
      </c>
      <c r="G55">
        <v>0</v>
      </c>
    </row>
    <row r="56" spans="1:7" x14ac:dyDescent="0.2">
      <c r="A56" s="2" t="str">
        <f>Pellets!A56</f>
        <v>1.0.0</v>
      </c>
      <c r="B56" s="3" t="s">
        <v>714</v>
      </c>
      <c r="C56" s="3" t="s">
        <v>713</v>
      </c>
      <c r="D56" s="1" t="str">
        <f t="shared" si="1"/>
        <v>Block (PET)</v>
      </c>
      <c r="E56" s="1" t="str">
        <f xml:space="preserve"> Pellets!G56</f>
        <v>Sack (PolyEthylene Terephthalate Pellets)</v>
      </c>
      <c r="F56" s="1" t="str">
        <f>VLOOKUP(E56, Pellets!G:M, 7,FALSE)</f>
        <v>PET</v>
      </c>
      <c r="G56">
        <v>0</v>
      </c>
    </row>
    <row r="57" spans="1:7" x14ac:dyDescent="0.2">
      <c r="A57" s="2" t="str">
        <f>Pellets!A57</f>
        <v>1.0.0</v>
      </c>
      <c r="B57" s="3" t="s">
        <v>712</v>
      </c>
      <c r="C57" s="3" t="s">
        <v>711</v>
      </c>
      <c r="D57" s="1" t="str">
        <f t="shared" si="1"/>
        <v>Block (PETG)</v>
      </c>
      <c r="E57" s="1" t="str">
        <f xml:space="preserve"> Pellets!G57</f>
        <v>Sack (PolyEthylene Terephthalate Glycol-Modified Pellets)</v>
      </c>
      <c r="F57" s="1" t="str">
        <f>VLOOKUP(E57, Pellets!G:M, 7,FALSE)</f>
        <v>PETG</v>
      </c>
      <c r="G57">
        <v>0</v>
      </c>
    </row>
    <row r="58" spans="1:7" x14ac:dyDescent="0.2">
      <c r="A58" s="2" t="str">
        <f>Pellets!A58</f>
        <v>1.0.0</v>
      </c>
      <c r="B58" s="3" t="s">
        <v>710</v>
      </c>
      <c r="C58" s="3" t="s">
        <v>709</v>
      </c>
      <c r="D58" s="1" t="str">
        <f t="shared" si="1"/>
        <v>Block (PGA)</v>
      </c>
      <c r="E58" s="1" t="str">
        <f xml:space="preserve"> Pellets!G58</f>
        <v>Sack (PolyGlycolic Acid Pellets)</v>
      </c>
      <c r="F58" s="1" t="str">
        <f>VLOOKUP(E58, Pellets!G:M, 7,FALSE)</f>
        <v>PGA</v>
      </c>
      <c r="G58">
        <v>0</v>
      </c>
    </row>
    <row r="59" spans="1:7" x14ac:dyDescent="0.2">
      <c r="A59" s="2" t="str">
        <f>Pellets!A59</f>
        <v>1.1.0</v>
      </c>
      <c r="B59" s="3" t="s">
        <v>708</v>
      </c>
      <c r="C59" s="3" t="s">
        <v>707</v>
      </c>
      <c r="D59" s="1" t="str">
        <f t="shared" si="1"/>
        <v>Block (Nylon 6,7)</v>
      </c>
      <c r="E59" s="1" t="str">
        <f xml:space="preserve"> Pellets!G59</f>
        <v>Sack (PolyHexamethylene Adipamide Pellets)</v>
      </c>
      <c r="F59" s="1" t="str">
        <f>VLOOKUP(E59, Pellets!G:M, 7,FALSE)</f>
        <v>Nylon 6,7</v>
      </c>
      <c r="G59">
        <v>0</v>
      </c>
    </row>
    <row r="60" spans="1:7" x14ac:dyDescent="0.2">
      <c r="A60" s="2" t="str">
        <f>Pellets!A60</f>
        <v>1.1.0</v>
      </c>
      <c r="B60" s="3" t="s">
        <v>706</v>
      </c>
      <c r="C60" s="3" t="s">
        <v>705</v>
      </c>
      <c r="D60" s="1" t="str">
        <f t="shared" si="1"/>
        <v>Block (Nylon 6,10)</v>
      </c>
      <c r="E60" s="1" t="str">
        <f xml:space="preserve"> Pellets!G60</f>
        <v>Sack (PolyHexamethylene Sebacamide Pellets)</v>
      </c>
      <c r="F60" s="1" t="str">
        <f>VLOOKUP(E60, Pellets!G:M, 7,FALSE)</f>
        <v>Nylon 6,10</v>
      </c>
      <c r="G60">
        <v>0</v>
      </c>
    </row>
    <row r="61" spans="1:7" x14ac:dyDescent="0.2">
      <c r="A61" s="2" t="str">
        <f>Pellets!A61</f>
        <v>1.0.0</v>
      </c>
      <c r="B61" s="3" t="s">
        <v>704</v>
      </c>
      <c r="C61" s="3" t="s">
        <v>703</v>
      </c>
      <c r="D61" s="1" t="str">
        <f t="shared" si="1"/>
        <v>Block (PHA)</v>
      </c>
      <c r="E61" s="1" t="str">
        <f xml:space="preserve"> Pellets!G61</f>
        <v>Sack (PolyHydroxyalkanoate Pellets)</v>
      </c>
      <c r="F61" s="1" t="str">
        <f>VLOOKUP(E61, Pellets!G:M, 7,FALSE)</f>
        <v>PHA</v>
      </c>
      <c r="G61">
        <v>0</v>
      </c>
    </row>
    <row r="62" spans="1:7" x14ac:dyDescent="0.2">
      <c r="A62" s="2">
        <f>Pellets!A62</f>
        <v>0</v>
      </c>
      <c r="B62" s="3" t="s">
        <v>702</v>
      </c>
      <c r="C62" s="3" t="s">
        <v>701</v>
      </c>
      <c r="D62" s="1" t="str">
        <f t="shared" si="1"/>
        <v>Block (PHBV)</v>
      </c>
      <c r="E62" s="1" t="str">
        <f xml:space="preserve"> Pellets!G62</f>
        <v>Sack (PolyHydroxybutyrate-Co-Hydroxyvalerate Pellets)</v>
      </c>
      <c r="F62" s="1" t="str">
        <f>VLOOKUP(E62, Pellets!G:M, 7,FALSE)</f>
        <v>PHBV</v>
      </c>
      <c r="G62">
        <v>0</v>
      </c>
    </row>
    <row r="63" spans="1:7" x14ac:dyDescent="0.2">
      <c r="A63" s="2" t="str">
        <f>Pellets!A63</f>
        <v>1.0.0</v>
      </c>
      <c r="B63" s="3" t="s">
        <v>700</v>
      </c>
      <c r="C63" s="3" t="s">
        <v>699</v>
      </c>
      <c r="D63" s="1" t="str">
        <f t="shared" si="1"/>
        <v>Block (PI)</v>
      </c>
      <c r="E63" s="1" t="str">
        <f xml:space="preserve"> Pellets!G63</f>
        <v>Sack (PolyImide Pellets)</v>
      </c>
      <c r="F63" s="1" t="str">
        <f>VLOOKUP(E63, Pellets!G:M, 7,FALSE)</f>
        <v>PI</v>
      </c>
      <c r="G63">
        <v>0</v>
      </c>
    </row>
    <row r="64" spans="1:7" x14ac:dyDescent="0.2">
      <c r="A64" s="2">
        <f>Pellets!A64</f>
        <v>0</v>
      </c>
      <c r="B64" s="3" t="s">
        <v>698</v>
      </c>
      <c r="C64" s="3" t="s">
        <v>697</v>
      </c>
      <c r="D64" s="1" t="str">
        <f t="shared" si="1"/>
        <v>Block (PIBOA)</v>
      </c>
      <c r="E64" s="1" t="str">
        <f xml:space="preserve"> Pellets!G64</f>
        <v>Sack (PolyIsoBorynl Acrylate Pellets)</v>
      </c>
      <c r="F64" s="1" t="str">
        <f>VLOOKUP(E64, Pellets!G:M, 7,FALSE)</f>
        <v>PIBOA</v>
      </c>
      <c r="G64">
        <v>0</v>
      </c>
    </row>
    <row r="65" spans="1:7" x14ac:dyDescent="0.2">
      <c r="A65" s="2">
        <f>Pellets!A65</f>
        <v>0</v>
      </c>
      <c r="B65" s="3" t="s">
        <v>696</v>
      </c>
      <c r="C65" s="3" t="s">
        <v>695</v>
      </c>
      <c r="D65" s="1" t="str">
        <f t="shared" si="1"/>
        <v>Block (PIBA)</v>
      </c>
      <c r="E65" s="1" t="str">
        <f xml:space="preserve"> Pellets!G65</f>
        <v>Sack (PolyIsoButyl Acrylate Pellets)</v>
      </c>
      <c r="F65" s="1" t="str">
        <f>VLOOKUP(E65, Pellets!G:M, 7,FALSE)</f>
        <v>PIBA</v>
      </c>
      <c r="G65">
        <v>0</v>
      </c>
    </row>
    <row r="66" spans="1:7" x14ac:dyDescent="0.2">
      <c r="A66" s="2" t="str">
        <f>Pellets!A66</f>
        <v>1.0.0</v>
      </c>
      <c r="B66" s="3" t="s">
        <v>694</v>
      </c>
      <c r="C66" s="3" t="s">
        <v>693</v>
      </c>
      <c r="D66" s="1" t="str">
        <f t="shared" ref="D66:D97" si="2">$D$1&amp;" ("&amp;F66&amp;")"</f>
        <v>Block (PIB)</v>
      </c>
      <c r="E66" s="1" t="str">
        <f xml:space="preserve"> Pellets!G66</f>
        <v>Sack (PolyIsoButylene Pellets)</v>
      </c>
      <c r="F66" s="1" t="str">
        <f>VLOOKUP(E66, Pellets!G:M, 7,FALSE)</f>
        <v>PIB</v>
      </c>
      <c r="G66">
        <v>0</v>
      </c>
    </row>
    <row r="67" spans="1:7" x14ac:dyDescent="0.2">
      <c r="A67" s="2" t="str">
        <f>Pellets!A67</f>
        <v>1.0.0</v>
      </c>
      <c r="B67" s="3" t="s">
        <v>692</v>
      </c>
      <c r="C67" s="3" t="s">
        <v>691</v>
      </c>
      <c r="D67" s="1" t="str">
        <f t="shared" si="2"/>
        <v>Block (Natural Rubber)</v>
      </c>
      <c r="E67" s="1" t="str">
        <f xml:space="preserve"> Pellets!G67</f>
        <v>Sack (PolyIsoPrene Pellets)</v>
      </c>
      <c r="F67" s="1" t="str">
        <f>VLOOKUP(E67, Pellets!G:M, 7,FALSE)</f>
        <v>Natural Rubber</v>
      </c>
      <c r="G67">
        <v>6</v>
      </c>
    </row>
    <row r="68" spans="1:7" x14ac:dyDescent="0.2">
      <c r="A68" s="2" t="str">
        <f>Pellets!A68</f>
        <v>1.0.0</v>
      </c>
      <c r="B68" s="3" t="s">
        <v>690</v>
      </c>
      <c r="C68" s="3" t="s">
        <v>689</v>
      </c>
      <c r="D68" s="1" t="str">
        <f t="shared" si="2"/>
        <v>Block (PLA)</v>
      </c>
      <c r="E68" s="1" t="str">
        <f xml:space="preserve"> Pellets!G68</f>
        <v>Sack (PolyLactic Acid Pellets)</v>
      </c>
      <c r="F68" s="1" t="str">
        <f>VLOOKUP(E68, Pellets!G:M, 7,FALSE)</f>
        <v>PLA</v>
      </c>
      <c r="G68">
        <v>0</v>
      </c>
    </row>
    <row r="69" spans="1:7" x14ac:dyDescent="0.2">
      <c r="A69" s="2">
        <f>Pellets!A69</f>
        <v>0</v>
      </c>
      <c r="B69" s="3" t="s">
        <v>688</v>
      </c>
      <c r="C69" s="3" t="s">
        <v>687</v>
      </c>
      <c r="D69" s="1" t="str">
        <f t="shared" si="2"/>
        <v>Block (PLGA)</v>
      </c>
      <c r="E69" s="1" t="str">
        <f xml:space="preserve"> Pellets!G69</f>
        <v>Sack (PolyLactic-Co-Glycolic Acid Pellets)</v>
      </c>
      <c r="F69" s="1" t="str">
        <f>VLOOKUP(E69, Pellets!G:M, 7,FALSE)</f>
        <v>PLGA</v>
      </c>
      <c r="G69">
        <v>0</v>
      </c>
    </row>
    <row r="70" spans="1:7" x14ac:dyDescent="0.2">
      <c r="A70" s="2" t="str">
        <f>Pellets!A70</f>
        <v>1.3.2</v>
      </c>
      <c r="B70" s="3" t="s">
        <v>686</v>
      </c>
      <c r="C70" s="3" t="s">
        <v>685</v>
      </c>
      <c r="D70" s="1" t="str">
        <f t="shared" si="2"/>
        <v>Block (PMA)</v>
      </c>
      <c r="E70" s="1" t="str">
        <f xml:space="preserve"> Pellets!G70</f>
        <v>Sack (PolyMethyl Acrylate Pellets)</v>
      </c>
      <c r="F70" s="1" t="str">
        <f>VLOOKUP(E70, Pellets!G:M, 7,FALSE)</f>
        <v>PMA</v>
      </c>
      <c r="G70">
        <v>0</v>
      </c>
    </row>
    <row r="71" spans="1:7" x14ac:dyDescent="0.2">
      <c r="A71" s="2">
        <f>Pellets!A71</f>
        <v>0</v>
      </c>
      <c r="B71" s="3" t="s">
        <v>684</v>
      </c>
      <c r="C71" s="3" t="s">
        <v>683</v>
      </c>
      <c r="D71" s="1" t="str">
        <f t="shared" si="2"/>
        <v>Block (PMCA)</v>
      </c>
      <c r="E71" s="1" t="str">
        <f xml:space="preserve"> Pellets!G71</f>
        <v>Sack (PolyMethyl Cyanoacrylate Pellets)</v>
      </c>
      <c r="F71" s="1" t="str">
        <f>VLOOKUP(E71, Pellets!G:M, 7,FALSE)</f>
        <v>PMCA</v>
      </c>
      <c r="G71">
        <v>0</v>
      </c>
    </row>
    <row r="72" spans="1:7" x14ac:dyDescent="0.2">
      <c r="A72" s="2" t="str">
        <f>Pellets!A72</f>
        <v>1.3.2</v>
      </c>
      <c r="B72" s="3" t="s">
        <v>682</v>
      </c>
      <c r="C72" s="3" t="s">
        <v>681</v>
      </c>
      <c r="D72" s="1" t="str">
        <f t="shared" si="2"/>
        <v>Block (PMMA)</v>
      </c>
      <c r="E72" s="1" t="str">
        <f xml:space="preserve"> Pellets!G72</f>
        <v>Sack (PolyMethyl Methacrylate Pellets)</v>
      </c>
      <c r="F72" s="1" t="str">
        <f>VLOOKUP(E72, Pellets!G:M, 7,FALSE)</f>
        <v>PMMA</v>
      </c>
      <c r="G72">
        <v>0</v>
      </c>
    </row>
    <row r="73" spans="1:7" x14ac:dyDescent="0.2">
      <c r="A73" s="2" t="str">
        <f>Pellets!A73</f>
        <v>1.3.2</v>
      </c>
      <c r="B73" s="3" t="s">
        <v>680</v>
      </c>
      <c r="C73" s="3" t="s">
        <v>679</v>
      </c>
      <c r="D73" s="1" t="str">
        <f t="shared" si="2"/>
        <v>Block (PMMS)</v>
      </c>
      <c r="E73" s="1" t="str">
        <f xml:space="preserve"> Pellets!G73</f>
        <v>Sack (PolyM-Methyl Styrene Pellets)</v>
      </c>
      <c r="F73" s="1" t="str">
        <f>VLOOKUP(E73, Pellets!G:M, 7,FALSE)</f>
        <v>PMMS</v>
      </c>
      <c r="G73">
        <v>0</v>
      </c>
    </row>
    <row r="74" spans="1:7" x14ac:dyDescent="0.2">
      <c r="A74" s="2" t="str">
        <f>Pellets!A74</f>
        <v>1.1.1</v>
      </c>
      <c r="B74" s="3" t="s">
        <v>678</v>
      </c>
      <c r="C74" s="3" t="s">
        <v>677</v>
      </c>
      <c r="D74" s="1" t="str">
        <f t="shared" si="2"/>
        <v>Block (nomex)</v>
      </c>
      <c r="E74" s="1" t="str">
        <f xml:space="preserve"> Pellets!G74</f>
        <v>Sack (PolyM-Phenylene Isophthalamide Pellets)</v>
      </c>
      <c r="F74" s="1" t="str">
        <f>VLOOKUP(E74, Pellets!G:M, 7,FALSE)</f>
        <v>nomex</v>
      </c>
      <c r="G74">
        <v>0</v>
      </c>
    </row>
    <row r="75" spans="1:7" x14ac:dyDescent="0.2">
      <c r="A75" s="2">
        <f>Pellets!A75</f>
        <v>0</v>
      </c>
      <c r="B75" s="3" t="s">
        <v>676</v>
      </c>
      <c r="C75" s="3" t="s">
        <v>675</v>
      </c>
      <c r="D75" s="1" t="str">
        <f t="shared" si="2"/>
        <v>Block (PNBA)</v>
      </c>
      <c r="E75" s="1" t="str">
        <f xml:space="preserve"> Pellets!G75</f>
        <v>Sack (PolyN-Butyl Acrylate Pellets)</v>
      </c>
      <c r="F75" s="1" t="str">
        <f>VLOOKUP(E75, Pellets!G:M, 7,FALSE)</f>
        <v>PNBA</v>
      </c>
      <c r="G75">
        <v>0</v>
      </c>
    </row>
    <row r="76" spans="1:7" x14ac:dyDescent="0.2">
      <c r="A76" s="2" t="str">
        <f>Pellets!A76</f>
        <v>1.0.0</v>
      </c>
      <c r="B76" s="3" t="s">
        <v>674</v>
      </c>
      <c r="C76" s="3" t="s">
        <v>673</v>
      </c>
      <c r="D76" s="1" t="str">
        <f t="shared" si="2"/>
        <v>Block (POM)</v>
      </c>
      <c r="E76" s="1" t="str">
        <f xml:space="preserve"> Pellets!G76</f>
        <v>Sack (PolyOxymethylene Pellets)</v>
      </c>
      <c r="F76" s="1" t="str">
        <f>VLOOKUP(E76, Pellets!G:M, 7,FALSE)</f>
        <v>POM</v>
      </c>
      <c r="G76">
        <v>0</v>
      </c>
    </row>
    <row r="77" spans="1:7" x14ac:dyDescent="0.2">
      <c r="A77" s="2">
        <f>Pellets!A77</f>
        <v>0</v>
      </c>
      <c r="B77" s="3" t="s">
        <v>672</v>
      </c>
      <c r="C77" s="3" t="s">
        <v>671</v>
      </c>
      <c r="D77" s="1" t="str">
        <f t="shared" si="2"/>
        <v>Block (PPHD)</v>
      </c>
      <c r="E77" s="1" t="str">
        <f xml:space="preserve"> Pellets!G77</f>
        <v>Sack (PolyPentamethylene Hexamethylene Dicarbamate Pellets)</v>
      </c>
      <c r="F77" s="1" t="str">
        <f>VLOOKUP(E77, Pellets!G:M, 7,FALSE)</f>
        <v>PPHD</v>
      </c>
      <c r="G77">
        <v>0</v>
      </c>
    </row>
    <row r="78" spans="1:7" x14ac:dyDescent="0.2">
      <c r="A78" s="2" t="str">
        <f>Pellets!A78</f>
        <v>1.3.2</v>
      </c>
      <c r="B78" s="3" t="s">
        <v>670</v>
      </c>
      <c r="C78" s="3" t="s">
        <v>669</v>
      </c>
      <c r="D78" s="1" t="str">
        <f t="shared" si="2"/>
        <v>Block (Polyphenol)</v>
      </c>
      <c r="E78" s="1" t="str">
        <f xml:space="preserve"> Pellets!G78</f>
        <v>Sack (PolyPhenol Pellets)</v>
      </c>
      <c r="F78" s="1" t="str">
        <f>VLOOKUP(E78, Pellets!G:M, 7,FALSE)</f>
        <v>Polyphenol</v>
      </c>
      <c r="G78">
        <v>0</v>
      </c>
    </row>
    <row r="79" spans="1:7" x14ac:dyDescent="0.2">
      <c r="A79" s="2">
        <f>Pellets!A79</f>
        <v>0</v>
      </c>
      <c r="B79" s="3" t="s">
        <v>668</v>
      </c>
      <c r="C79" s="3" t="s">
        <v>667</v>
      </c>
      <c r="D79" s="1" t="str">
        <f t="shared" si="2"/>
        <v>Block (PPO)</v>
      </c>
      <c r="E79" s="1" t="str">
        <f xml:space="preserve"> Pellets!G79</f>
        <v>Sack (PolyPhenylene Oxide Pellets)</v>
      </c>
      <c r="F79" s="1" t="str">
        <f>VLOOKUP(E79, Pellets!G:M, 7,FALSE)</f>
        <v>PPO</v>
      </c>
      <c r="G79">
        <v>0</v>
      </c>
    </row>
    <row r="80" spans="1:7" x14ac:dyDescent="0.2">
      <c r="A80" s="2">
        <f>Pellets!A80</f>
        <v>0</v>
      </c>
      <c r="B80" s="3" t="s">
        <v>666</v>
      </c>
      <c r="C80" s="3" t="s">
        <v>665</v>
      </c>
      <c r="D80" s="1" t="str">
        <f t="shared" si="2"/>
        <v>Block (PPPHAZ)</v>
      </c>
      <c r="E80" s="1" t="str">
        <f xml:space="preserve"> Pellets!G80</f>
        <v>Sack (PolyPhosphazene Pellets)</v>
      </c>
      <c r="F80" s="1" t="str">
        <f>VLOOKUP(E80, Pellets!G:M, 7,FALSE)</f>
        <v>PPPHAZ</v>
      </c>
      <c r="G80">
        <v>0</v>
      </c>
    </row>
    <row r="81" spans="1:7" x14ac:dyDescent="0.2">
      <c r="A81" s="2">
        <f>Pellets!A81</f>
        <v>0</v>
      </c>
      <c r="B81" s="3" t="s">
        <v>664</v>
      </c>
      <c r="C81" s="3" t="s">
        <v>663</v>
      </c>
      <c r="D81" s="1" t="str">
        <f t="shared" si="2"/>
        <v>Block (PPMS)</v>
      </c>
      <c r="E81" s="1" t="str">
        <f xml:space="preserve"> Pellets!G81</f>
        <v>Sack (PolyP-Methyl Styrene Pellets)</v>
      </c>
      <c r="F81" s="1" t="str">
        <f>VLOOKUP(E81, Pellets!G:M, 7,FALSE)</f>
        <v>PPMS</v>
      </c>
      <c r="G81">
        <v>0</v>
      </c>
    </row>
    <row r="82" spans="1:7" x14ac:dyDescent="0.2">
      <c r="A82" s="2">
        <f>Pellets!A82</f>
        <v>0</v>
      </c>
      <c r="B82" s="3" t="s">
        <v>662</v>
      </c>
      <c r="C82" s="3" t="s">
        <v>661</v>
      </c>
      <c r="D82" s="1" t="str">
        <f t="shared" si="2"/>
        <v>Block (PPS)</v>
      </c>
      <c r="E82" s="1" t="str">
        <f xml:space="preserve"> Pellets!G82</f>
        <v>Sack (PolyP-Phenylene Sulphide Pellets)</v>
      </c>
      <c r="F82" s="1" t="str">
        <f>VLOOKUP(E82, Pellets!G:M, 7,FALSE)</f>
        <v>PPS</v>
      </c>
      <c r="G82">
        <v>0</v>
      </c>
    </row>
    <row r="83" spans="1:7" x14ac:dyDescent="0.2">
      <c r="A83" s="2" t="str">
        <f>Pellets!A83</f>
        <v>1.1.0</v>
      </c>
      <c r="B83" s="3" t="s">
        <v>660</v>
      </c>
      <c r="C83" s="3" t="s">
        <v>659</v>
      </c>
      <c r="D83" s="1" t="str">
        <f t="shared" si="2"/>
        <v>Block (kevlar)</v>
      </c>
      <c r="E83" s="1" t="str">
        <f xml:space="preserve"> Pellets!G83</f>
        <v>Sack (PolyP-Phenylene Terephthalamide Pellets)</v>
      </c>
      <c r="F83" s="1" t="str">
        <f>VLOOKUP(E83, Pellets!G:M, 7,FALSE)</f>
        <v>kevlar</v>
      </c>
      <c r="G83">
        <v>0</v>
      </c>
    </row>
    <row r="84" spans="1:7" x14ac:dyDescent="0.2">
      <c r="A84" s="2" t="str">
        <f>Pellets!A84</f>
        <v>1.0.0</v>
      </c>
      <c r="B84" s="3" t="s">
        <v>658</v>
      </c>
      <c r="C84" s="3" t="s">
        <v>657</v>
      </c>
      <c r="D84" s="1" t="str">
        <f t="shared" si="2"/>
        <v>Block (PP)</v>
      </c>
      <c r="E84" s="1" t="str">
        <f xml:space="preserve"> Pellets!G84</f>
        <v>Sack (PolyPropylene Pellets)</v>
      </c>
      <c r="F84" s="1" t="str">
        <f>VLOOKUP(E84, Pellets!G:M, 7,FALSE)</f>
        <v>PP</v>
      </c>
      <c r="G84">
        <v>0</v>
      </c>
    </row>
    <row r="85" spans="1:7" x14ac:dyDescent="0.2">
      <c r="A85" s="2">
        <f>Pellets!A85</f>
        <v>0</v>
      </c>
      <c r="B85" s="3" t="s">
        <v>656</v>
      </c>
      <c r="C85" s="3" t="s">
        <v>655</v>
      </c>
      <c r="D85" s="1" t="str">
        <f t="shared" si="2"/>
        <v>Block (PPG)</v>
      </c>
      <c r="E85" s="1" t="str">
        <f xml:space="preserve"> Pellets!G85</f>
        <v>Sack (PolyPropylene Glycol Pellets)</v>
      </c>
      <c r="F85" s="1" t="str">
        <f>VLOOKUP(E85, Pellets!G:M, 7,FALSE)</f>
        <v>PPG</v>
      </c>
      <c r="G85">
        <v>0</v>
      </c>
    </row>
    <row r="86" spans="1:7" x14ac:dyDescent="0.2">
      <c r="A86" s="2">
        <f>Pellets!A86</f>
        <v>0</v>
      </c>
      <c r="B86" s="3" t="s">
        <v>654</v>
      </c>
      <c r="C86" s="3" t="s">
        <v>653</v>
      </c>
      <c r="D86" s="1" t="str">
        <f t="shared" si="2"/>
        <v>Block (PPOX)</v>
      </c>
      <c r="E86" s="1" t="str">
        <f xml:space="preserve"> Pellets!G86</f>
        <v>Sack (PolyPropylene Oxide Pellets)</v>
      </c>
      <c r="F86" s="1" t="str">
        <f>VLOOKUP(E86, Pellets!G:M, 7,FALSE)</f>
        <v>PPOX</v>
      </c>
      <c r="G86">
        <v>0</v>
      </c>
    </row>
    <row r="87" spans="1:7" x14ac:dyDescent="0.2">
      <c r="A87" s="2" t="str">
        <f>Pellets!A87</f>
        <v>1.0.0</v>
      </c>
      <c r="B87" s="3" t="s">
        <v>652</v>
      </c>
      <c r="C87" s="3" t="s">
        <v>651</v>
      </c>
      <c r="D87" s="1" t="str">
        <f t="shared" si="2"/>
        <v>Block (PS)</v>
      </c>
      <c r="E87" s="1" t="str">
        <f xml:space="preserve"> Pellets!G87</f>
        <v>Sack (PolyStyrene Pellets)</v>
      </c>
      <c r="F87" s="1" t="str">
        <f>VLOOKUP(E87, Pellets!G:M, 7,FALSE)</f>
        <v>PS</v>
      </c>
      <c r="G87">
        <v>0</v>
      </c>
    </row>
    <row r="88" spans="1:7" x14ac:dyDescent="0.2">
      <c r="A88" s="2">
        <f>Pellets!A88</f>
        <v>0</v>
      </c>
      <c r="B88" s="3" t="s">
        <v>650</v>
      </c>
      <c r="C88" s="3" t="s">
        <v>649</v>
      </c>
      <c r="D88" s="1" t="str">
        <f t="shared" si="2"/>
        <v>Block (PTBA)</v>
      </c>
      <c r="E88" s="1" t="str">
        <f xml:space="preserve"> Pellets!G88</f>
        <v>Sack (PolyTert-Butyl Acrylate Pellets)</v>
      </c>
      <c r="F88" s="1" t="str">
        <f>VLOOKUP(E88, Pellets!G:M, 7,FALSE)</f>
        <v>PTBA</v>
      </c>
      <c r="G88">
        <v>0</v>
      </c>
    </row>
    <row r="89" spans="1:7" x14ac:dyDescent="0.2">
      <c r="A89" s="2" t="str">
        <f>Pellets!A89</f>
        <v>1.0.0</v>
      </c>
      <c r="B89" s="3" t="s">
        <v>648</v>
      </c>
      <c r="C89" s="3" t="s">
        <v>647</v>
      </c>
      <c r="D89" s="1" t="str">
        <f t="shared" si="2"/>
        <v>Block (PTFE)</v>
      </c>
      <c r="E89" s="1" t="str">
        <f xml:space="preserve"> Pellets!G89</f>
        <v>Sack (PolyTetraFluoroEthylene Pellets)</v>
      </c>
      <c r="F89" s="1" t="str">
        <f>VLOOKUP(E89, Pellets!G:M, 7,FALSE)</f>
        <v>PTFE</v>
      </c>
      <c r="G89">
        <v>0</v>
      </c>
    </row>
    <row r="90" spans="1:7" x14ac:dyDescent="0.2">
      <c r="A90" s="2">
        <f>Pellets!A90</f>
        <v>0</v>
      </c>
      <c r="B90" s="3" t="s">
        <v>646</v>
      </c>
      <c r="C90" s="3" t="s">
        <v>645</v>
      </c>
      <c r="D90" s="1" t="str">
        <f t="shared" si="2"/>
        <v>Block (PTMEG)</v>
      </c>
      <c r="E90" s="1" t="str">
        <f xml:space="preserve"> Pellets!G90</f>
        <v>Sack (PolyTetramethylene Ether Glycol Pellets)</v>
      </c>
      <c r="F90" s="1" t="str">
        <f>VLOOKUP(E90, Pellets!G:M, 7,FALSE)</f>
        <v>PTMEG</v>
      </c>
      <c r="G90">
        <v>0</v>
      </c>
    </row>
    <row r="91" spans="1:7" x14ac:dyDescent="0.2">
      <c r="A91" s="2">
        <f>Pellets!A91</f>
        <v>0</v>
      </c>
      <c r="B91" s="3" t="s">
        <v>644</v>
      </c>
      <c r="C91" s="3" t="s">
        <v>643</v>
      </c>
      <c r="D91" s="1" t="str">
        <f t="shared" si="2"/>
        <v>Block (PTMG)</v>
      </c>
      <c r="E91" s="1" t="str">
        <f xml:space="preserve"> Pellets!G91</f>
        <v>Sack (PolyTetramethylene Glycol Pellets)</v>
      </c>
      <c r="F91" s="1" t="str">
        <f>VLOOKUP(E91, Pellets!G:M, 7,FALSE)</f>
        <v>PTMG</v>
      </c>
      <c r="G91">
        <v>0</v>
      </c>
    </row>
    <row r="92" spans="1:7" x14ac:dyDescent="0.2">
      <c r="A92" s="2">
        <f>Pellets!A92</f>
        <v>0</v>
      </c>
      <c r="B92" s="3" t="s">
        <v>642</v>
      </c>
      <c r="C92" s="3" t="s">
        <v>641</v>
      </c>
      <c r="D92" s="1" t="str">
        <f t="shared" si="2"/>
        <v>Block (PTA)</v>
      </c>
      <c r="E92" s="1" t="str">
        <f xml:space="preserve"> Pellets!G92</f>
        <v>Sack (PolyThiazyl Pellets)</v>
      </c>
      <c r="F92" s="1" t="str">
        <f>VLOOKUP(E92, Pellets!G:M, 7,FALSE)</f>
        <v>PTA</v>
      </c>
      <c r="G92">
        <v>0</v>
      </c>
    </row>
    <row r="93" spans="1:7" x14ac:dyDescent="0.2">
      <c r="A93" s="2" t="str">
        <f>Pellets!A93</f>
        <v>1.0.0</v>
      </c>
      <c r="B93" s="3" t="s">
        <v>640</v>
      </c>
      <c r="C93" s="3" t="s">
        <v>639</v>
      </c>
      <c r="D93" s="1" t="str">
        <f t="shared" si="2"/>
        <v>Block (PTT)</v>
      </c>
      <c r="E93" s="1" t="str">
        <f xml:space="preserve"> Pellets!G93</f>
        <v>Sack (PolyTrimethylene Terephthalate Pellets)</v>
      </c>
      <c r="F93" s="1" t="str">
        <f>VLOOKUP(E93, Pellets!G:M, 7,FALSE)</f>
        <v>PTT</v>
      </c>
      <c r="G93">
        <v>0</v>
      </c>
    </row>
    <row r="94" spans="1:7" x14ac:dyDescent="0.2">
      <c r="A94" s="2" t="str">
        <f>Pellets!A94</f>
        <v>1.0.0</v>
      </c>
      <c r="B94" s="3" t="s">
        <v>638</v>
      </c>
      <c r="C94" s="3" t="s">
        <v>637</v>
      </c>
      <c r="D94" s="1" t="str">
        <f t="shared" si="2"/>
        <v>Block (PU)</v>
      </c>
      <c r="E94" s="1" t="str">
        <f xml:space="preserve"> Pellets!G94</f>
        <v>Sack (PolyUrethane Pellets)</v>
      </c>
      <c r="F94" s="1" t="str">
        <f>VLOOKUP(E94, Pellets!G:M, 7,FALSE)</f>
        <v>PU</v>
      </c>
      <c r="G94">
        <v>18</v>
      </c>
    </row>
    <row r="95" spans="1:7" x14ac:dyDescent="0.2">
      <c r="A95" s="2" t="str">
        <f>Pellets!A95</f>
        <v>1.0.0</v>
      </c>
      <c r="B95" s="3" t="s">
        <v>636</v>
      </c>
      <c r="C95" s="3" t="s">
        <v>635</v>
      </c>
      <c r="D95" s="1" t="str">
        <f t="shared" si="2"/>
        <v>Block (PVAC)</v>
      </c>
      <c r="E95" s="1" t="str">
        <f xml:space="preserve"> Pellets!G95</f>
        <v>Sack (PolyVinyl Acetate Pellets)</v>
      </c>
      <c r="F95" s="1" t="str">
        <f>VLOOKUP(E95, Pellets!G:M, 7,FALSE)</f>
        <v>PVAC</v>
      </c>
      <c r="G95">
        <v>0</v>
      </c>
    </row>
    <row r="96" spans="1:7" x14ac:dyDescent="0.2">
      <c r="A96" s="2" t="str">
        <f>Pellets!A96</f>
        <v>1.0.0</v>
      </c>
      <c r="B96" s="3" t="s">
        <v>634</v>
      </c>
      <c r="C96" s="3" t="s">
        <v>633</v>
      </c>
      <c r="D96" s="1" t="str">
        <f t="shared" si="2"/>
        <v>Block (PVA)</v>
      </c>
      <c r="E96" s="1" t="str">
        <f xml:space="preserve"> Pellets!G96</f>
        <v>Sack (PolyVinyl Alcohol Pellets)</v>
      </c>
      <c r="F96" s="1" t="str">
        <f>VLOOKUP(E96, Pellets!G:M, 7,FALSE)</f>
        <v>PVA</v>
      </c>
      <c r="G96">
        <v>0</v>
      </c>
    </row>
    <row r="97" spans="1:7" x14ac:dyDescent="0.2">
      <c r="A97" s="2">
        <f>Pellets!A97</f>
        <v>0</v>
      </c>
      <c r="B97" s="3" t="s">
        <v>632</v>
      </c>
      <c r="C97" s="3" t="s">
        <v>631</v>
      </c>
      <c r="D97" s="1" t="str">
        <f t="shared" si="2"/>
        <v>Block (PVB)</v>
      </c>
      <c r="E97" s="1" t="str">
        <f xml:space="preserve"> Pellets!G97</f>
        <v>Sack (PolyVinyl Butyral Pellets)</v>
      </c>
      <c r="F97" s="1" t="str">
        <f>VLOOKUP(E97, Pellets!G:M, 7,FALSE)</f>
        <v>PVB</v>
      </c>
      <c r="G97">
        <v>0</v>
      </c>
    </row>
    <row r="98" spans="1:7" x14ac:dyDescent="0.2">
      <c r="A98" s="2" t="str">
        <f>Pellets!A98</f>
        <v>1.0.0</v>
      </c>
      <c r="B98" s="3" t="s">
        <v>630</v>
      </c>
      <c r="C98" s="3" t="s">
        <v>629</v>
      </c>
      <c r="D98" s="1" t="str">
        <f t="shared" ref="D98:D115" si="3">$D$1&amp;" ("&amp;F98&amp;")"</f>
        <v>Block (PVC)</v>
      </c>
      <c r="E98" s="1" t="str">
        <f xml:space="preserve"> Pellets!G98</f>
        <v>Sack (PolyVinyl Chloride Pellets)</v>
      </c>
      <c r="F98" s="1" t="str">
        <f>VLOOKUP(E98, Pellets!G:M, 7,FALSE)</f>
        <v>PVC</v>
      </c>
      <c r="G98">
        <v>0</v>
      </c>
    </row>
    <row r="99" spans="1:7" x14ac:dyDescent="0.2">
      <c r="A99" s="2" t="str">
        <f>Pellets!A99</f>
        <v>1.0.0</v>
      </c>
      <c r="B99" s="3" t="s">
        <v>628</v>
      </c>
      <c r="C99" s="3" t="s">
        <v>627</v>
      </c>
      <c r="D99" s="1" t="str">
        <f t="shared" si="3"/>
        <v>Block (PVCA)</v>
      </c>
      <c r="E99" s="1" t="str">
        <f xml:space="preserve"> Pellets!G99</f>
        <v>Sack (PolyVinyl Chloride Acetate Pellets)</v>
      </c>
      <c r="F99" s="1" t="str">
        <f>VLOOKUP(E99, Pellets!G:M, 7,FALSE)</f>
        <v>PVCA</v>
      </c>
      <c r="G99">
        <v>0</v>
      </c>
    </row>
    <row r="100" spans="1:7" x14ac:dyDescent="0.2">
      <c r="A100" s="2">
        <f>Pellets!A100</f>
        <v>0</v>
      </c>
      <c r="B100" s="3" t="s">
        <v>626</v>
      </c>
      <c r="C100" s="3" t="s">
        <v>625</v>
      </c>
      <c r="D100" s="1" t="str">
        <f t="shared" si="3"/>
        <v>Block (PVF)</v>
      </c>
      <c r="E100" s="1" t="str">
        <f xml:space="preserve"> Pellets!G100</f>
        <v>Sack (PolyVinyl Fluoride Pellets)</v>
      </c>
      <c r="F100" s="1" t="str">
        <f>VLOOKUP(E100, Pellets!G:M, 7,FALSE)</f>
        <v>PVF</v>
      </c>
      <c r="G100">
        <v>0</v>
      </c>
    </row>
    <row r="101" spans="1:7" x14ac:dyDescent="0.2">
      <c r="A101" s="2">
        <f>Pellets!A101</f>
        <v>0</v>
      </c>
      <c r="B101" s="3" t="s">
        <v>624</v>
      </c>
      <c r="C101" s="3" t="s">
        <v>623</v>
      </c>
      <c r="D101" s="1" t="str">
        <f t="shared" si="3"/>
        <v>Block (PVFO)</v>
      </c>
      <c r="E101" s="1" t="str">
        <f xml:space="preserve"> Pellets!G101</f>
        <v>Sack (PolyVinyl Formal Pellets)</v>
      </c>
      <c r="F101" s="1" t="str">
        <f>VLOOKUP(E101, Pellets!G:M, 7,FALSE)</f>
        <v>PVFO</v>
      </c>
      <c r="G101">
        <v>0</v>
      </c>
    </row>
    <row r="102" spans="1:7" x14ac:dyDescent="0.2">
      <c r="A102" s="2">
        <f>Pellets!A102</f>
        <v>0</v>
      </c>
      <c r="B102" s="3" t="s">
        <v>622</v>
      </c>
      <c r="C102" s="3" t="s">
        <v>621</v>
      </c>
      <c r="D102" s="1" t="str">
        <f t="shared" si="3"/>
        <v>Block (PVME)</v>
      </c>
      <c r="E102" s="1" t="str">
        <f xml:space="preserve"> Pellets!G102</f>
        <v>Sack (PolyVinyl Methyl Ether Pellets)</v>
      </c>
      <c r="F102" s="1" t="str">
        <f>VLOOKUP(E102, Pellets!G:M, 7,FALSE)</f>
        <v>PVME</v>
      </c>
      <c r="G102">
        <v>0</v>
      </c>
    </row>
    <row r="103" spans="1:7" x14ac:dyDescent="0.2">
      <c r="A103" s="2">
        <f>Pellets!A103</f>
        <v>0</v>
      </c>
      <c r="B103" s="3" t="s">
        <v>620</v>
      </c>
      <c r="C103" s="3" t="s">
        <v>619</v>
      </c>
      <c r="D103" s="1" t="str">
        <f t="shared" si="3"/>
        <v>Block (PVDC)</v>
      </c>
      <c r="E103" s="1" t="str">
        <f xml:space="preserve"> Pellets!G103</f>
        <v>Sack (PolyVinylidene Dichloride Pellets)</v>
      </c>
      <c r="F103" s="1" t="str">
        <f>VLOOKUP(E103, Pellets!G:M, 7,FALSE)</f>
        <v>PVDC</v>
      </c>
      <c r="G103">
        <v>0</v>
      </c>
    </row>
    <row r="104" spans="1:7" x14ac:dyDescent="0.2">
      <c r="A104" s="2">
        <f>Pellets!A104</f>
        <v>0</v>
      </c>
      <c r="B104" s="3" t="s">
        <v>618</v>
      </c>
      <c r="C104" s="3" t="s">
        <v>617</v>
      </c>
      <c r="D104" s="1" t="str">
        <f t="shared" si="3"/>
        <v>Block (PVDF)</v>
      </c>
      <c r="E104" s="1" t="str">
        <f xml:space="preserve"> Pellets!G104</f>
        <v>Sack (PolyVinylidene Fluoride Pellets)</v>
      </c>
      <c r="F104" s="1" t="str">
        <f>VLOOKUP(E104, Pellets!G:M, 7,FALSE)</f>
        <v>PVDF</v>
      </c>
      <c r="G104">
        <v>0</v>
      </c>
    </row>
    <row r="105" spans="1:7" x14ac:dyDescent="0.2">
      <c r="A105" s="2">
        <f>Pellets!A105</f>
        <v>0</v>
      </c>
      <c r="B105" s="3" t="s">
        <v>616</v>
      </c>
      <c r="C105" s="3" t="s">
        <v>615</v>
      </c>
      <c r="D105" s="1" t="str">
        <f t="shared" si="3"/>
        <v>Block (PVDF-TRFE)</v>
      </c>
      <c r="E105" s="1" t="str">
        <f xml:space="preserve"> Pellets!G105</f>
        <v>Sack (PolyVinylidene Fluoride-Trifluoroethylene Pellets)</v>
      </c>
      <c r="F105" s="1" t="str">
        <f>VLOOKUP(E105, Pellets!G:M, 7,FALSE)</f>
        <v>PVDF-TRFE</v>
      </c>
      <c r="G105">
        <v>0</v>
      </c>
    </row>
    <row r="106" spans="1:7" x14ac:dyDescent="0.2">
      <c r="A106" s="2" t="str">
        <f>Pellets!A106</f>
        <v>1.1.0</v>
      </c>
      <c r="B106" s="3" t="s">
        <v>614</v>
      </c>
      <c r="C106" s="3" t="s">
        <v>613</v>
      </c>
      <c r="D106" s="1" t="str">
        <f t="shared" si="3"/>
        <v>Block (SAN)</v>
      </c>
      <c r="E106" s="1" t="str">
        <f xml:space="preserve"> Pellets!G106</f>
        <v>Sack (Styrene-Acrylonitrile Pellets)</v>
      </c>
      <c r="F106" s="1" t="str">
        <f>VLOOKUP(E106, Pellets!G:M, 7,FALSE)</f>
        <v>SAN</v>
      </c>
      <c r="G106">
        <v>0</v>
      </c>
    </row>
    <row r="107" spans="1:7" x14ac:dyDescent="0.2">
      <c r="A107" s="2" t="str">
        <f>Pellets!A107</f>
        <v>1.0.0</v>
      </c>
      <c r="B107" s="3" t="s">
        <v>612</v>
      </c>
      <c r="C107" s="3" t="s">
        <v>611</v>
      </c>
      <c r="D107" s="1" t="str">
        <f t="shared" si="3"/>
        <v>Block (SBR)</v>
      </c>
      <c r="E107" s="1" t="str">
        <f xml:space="preserve"> Pellets!G107</f>
        <v>Sack (Styrene-Butadiene Rubber Pellets)</v>
      </c>
      <c r="F107" s="1" t="str">
        <f>VLOOKUP(E107, Pellets!G:M, 7,FALSE)</f>
        <v>SBR</v>
      </c>
      <c r="G107">
        <v>12</v>
      </c>
    </row>
    <row r="108" spans="1:7" x14ac:dyDescent="0.2">
      <c r="A108" s="2" t="str">
        <f>Pellets!A108</f>
        <v>1.1.0</v>
      </c>
      <c r="B108" s="3" t="s">
        <v>610</v>
      </c>
      <c r="C108" s="3" t="s">
        <v>609</v>
      </c>
      <c r="D108" s="1" t="str">
        <f t="shared" si="3"/>
        <v>Block (SBS)</v>
      </c>
      <c r="E108" s="1" t="str">
        <f xml:space="preserve"> Pellets!G108</f>
        <v>Sack (Styrene-Butadiene-Styrene Pellets)</v>
      </c>
      <c r="F108" s="1" t="str">
        <f>VLOOKUP(E108, Pellets!G:M, 7,FALSE)</f>
        <v>SBS</v>
      </c>
      <c r="G108">
        <v>0</v>
      </c>
    </row>
    <row r="109" spans="1:7" x14ac:dyDescent="0.2">
      <c r="A109" s="2" t="str">
        <f>Pellets!A109</f>
        <v>1.3.2</v>
      </c>
      <c r="B109" s="3" t="s">
        <v>608</v>
      </c>
      <c r="C109" s="3" t="s">
        <v>607</v>
      </c>
      <c r="D109" s="1" t="str">
        <f t="shared" si="3"/>
        <v>Block (SIS)</v>
      </c>
      <c r="E109" s="1" t="str">
        <f xml:space="preserve"> Pellets!G109</f>
        <v>Sack (Styrene-Isoprene-Styrene Pellets)</v>
      </c>
      <c r="F109" s="1" t="str">
        <f>VLOOKUP(E109, Pellets!G:M, 7,FALSE)</f>
        <v>SIS</v>
      </c>
      <c r="G109">
        <v>0</v>
      </c>
    </row>
    <row r="110" spans="1:7" x14ac:dyDescent="0.2">
      <c r="A110" s="2">
        <f>Pellets!A110</f>
        <v>0</v>
      </c>
      <c r="B110" s="3" t="s">
        <v>606</v>
      </c>
      <c r="C110" s="3" t="s">
        <v>605</v>
      </c>
      <c r="D110" s="1" t="str">
        <f t="shared" si="3"/>
        <v>Block (SMAC)</v>
      </c>
      <c r="E110" s="1" t="str">
        <f xml:space="preserve"> Pellets!G110</f>
        <v>Sack (Styrene-Maleic Anhydride Copolymer Pellets)</v>
      </c>
      <c r="F110" s="1" t="str">
        <f>VLOOKUP(E110, Pellets!G:M, 7,FALSE)</f>
        <v>SMAC</v>
      </c>
      <c r="G110">
        <v>0</v>
      </c>
    </row>
    <row r="111" spans="1:7" x14ac:dyDescent="0.2">
      <c r="A111" s="2" t="str">
        <f>Pellets!A111</f>
        <v>1.0.0</v>
      </c>
      <c r="B111" s="3" t="s">
        <v>604</v>
      </c>
      <c r="C111" s="3" t="s">
        <v>603</v>
      </c>
      <c r="D111" s="1" t="str">
        <f t="shared" si="3"/>
        <v>Block (UHMWPE)</v>
      </c>
      <c r="E111" s="1" t="str">
        <f xml:space="preserve"> Pellets!G111</f>
        <v>Sack (Ultra-High-Molecular-Weight PolyEthylene Pellets)</v>
      </c>
      <c r="F111" s="1" t="str">
        <f>VLOOKUP(E111, Pellets!G:M, 7,FALSE)</f>
        <v>UHMWPE</v>
      </c>
      <c r="G111">
        <v>0</v>
      </c>
    </row>
    <row r="112" spans="1:7" x14ac:dyDescent="0.2">
      <c r="A112" s="2">
        <f>Pellets!A112</f>
        <v>0</v>
      </c>
      <c r="B112" s="3" t="s">
        <v>602</v>
      </c>
      <c r="C112" s="3" t="s">
        <v>601</v>
      </c>
      <c r="D112" s="1" t="str">
        <f t="shared" si="3"/>
        <v>Block (UFP)</v>
      </c>
      <c r="E112" s="1" t="str">
        <f xml:space="preserve"> Pellets!G112</f>
        <v>Sack (Urea-Formaldehyde Polymers Pellets)</v>
      </c>
      <c r="F112" s="1" t="str">
        <f>VLOOKUP(E112, Pellets!G:M, 7,FALSE)</f>
        <v>UFP</v>
      </c>
      <c r="G112">
        <v>0</v>
      </c>
    </row>
    <row r="113" spans="1:7" x14ac:dyDescent="0.2">
      <c r="A113" s="2" t="str">
        <f>Pellets!A113</f>
        <v>1.0.0</v>
      </c>
      <c r="B113" s="3" t="s">
        <v>600</v>
      </c>
      <c r="C113" s="3" t="s">
        <v>599</v>
      </c>
      <c r="D113" s="1" t="str">
        <f t="shared" si="3"/>
        <v>Block (VLDPE)</v>
      </c>
      <c r="E113" s="1" t="str">
        <f xml:space="preserve"> Pellets!G113</f>
        <v>Sack (Very-Low-Density PolyEthylene Pellets)</v>
      </c>
      <c r="F113" s="1" t="str">
        <f>VLOOKUP(E113, Pellets!G:M, 7,FALSE)</f>
        <v>VLDPE</v>
      </c>
      <c r="G113">
        <v>0</v>
      </c>
    </row>
    <row r="114" spans="1:7" x14ac:dyDescent="0.2">
      <c r="A114" s="2" t="str">
        <f>Pellets!A114</f>
        <v>1.0.0</v>
      </c>
      <c r="B114" s="3" t="s">
        <v>598</v>
      </c>
      <c r="C114" s="3" t="s">
        <v>597</v>
      </c>
      <c r="D114" s="1" t="str">
        <f t="shared" si="3"/>
        <v>Block (VA/AA)</v>
      </c>
      <c r="E114" s="1" t="str">
        <f xml:space="preserve"> Pellets!G114</f>
        <v>Sack (Vinyl Acetate-Acrylic Acid Pellets)</v>
      </c>
      <c r="F114" s="1" t="str">
        <f>VLOOKUP(E114, Pellets!G:M, 7,FALSE)</f>
        <v>VA/AA</v>
      </c>
      <c r="G114">
        <v>0</v>
      </c>
    </row>
    <row r="115" spans="1:7" x14ac:dyDescent="0.2">
      <c r="A115" s="2" t="str">
        <f>Pellets!A115</f>
        <v>1.1.0</v>
      </c>
      <c r="B115" s="40" t="s">
        <v>1858</v>
      </c>
      <c r="C115" s="40" t="s">
        <v>1859</v>
      </c>
      <c r="D115" s="1" t="str">
        <f t="shared" si="3"/>
        <v>Block (Nylon 6)</v>
      </c>
      <c r="E115" s="1" t="str">
        <f xml:space="preserve"> Pellets!G115</f>
        <v>Sack (Polycaprolactam Pellets)</v>
      </c>
      <c r="F115" s="1" t="str">
        <f>VLOOKUP(E115, Pellets!G:M, 7,FALSE)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2493</v>
      </c>
      <c r="C116" s="3" t="s">
        <v>2495</v>
      </c>
      <c r="D116" s="1" t="str">
        <f t="shared" ref="D116:D117" si="4">$D$1&amp;" ("&amp;F116&amp;")"</f>
        <v>Block (Carbon Fiber Resin (E))</v>
      </c>
      <c r="E116" s="1" t="str">
        <f xml:space="preserve"> Pellets!G116</f>
        <v>Beaker (Epoxy-Carbon Fiber Resin)</v>
      </c>
      <c r="F116" s="1" t="str">
        <f>VLOOKUP(E116, Pellets!G:M, 7,FALSE)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2492</v>
      </c>
      <c r="C117" s="3" t="s">
        <v>2494</v>
      </c>
      <c r="D117" s="1" t="str">
        <f t="shared" si="4"/>
        <v>Block (Carbon Fiber Resin (P))</v>
      </c>
      <c r="E117" s="1" t="str">
        <f xml:space="preserve"> Pellets!G117</f>
        <v>Beaker (Phenolic-Carbon Fiber Resin)</v>
      </c>
      <c r="F117" s="1" t="str">
        <f>VLOOKUP(E117, Pellets!G:M, 7,FALSE)</f>
        <v>Carbon Fiber Resin (P)</v>
      </c>
      <c r="G117">
        <v>0</v>
      </c>
    </row>
    <row r="118" spans="1:7" x14ac:dyDescent="0.2">
      <c r="A118" s="2" t="str">
        <f>Pellets!A118</f>
        <v>1.3.2</v>
      </c>
      <c r="B118" s="3" t="s">
        <v>2585</v>
      </c>
      <c r="C118" s="3" t="s">
        <v>2655</v>
      </c>
      <c r="D118" s="1" t="str">
        <f t="shared" ref="D118:D119" si="5">$D$1&amp;" ("&amp;F118&amp;")"</f>
        <v>Block (n-PR)</v>
      </c>
      <c r="E118" s="1" t="str">
        <f xml:space="preserve"> Pellets!G118</f>
        <v>Beaker (Negative Photoresist)</v>
      </c>
      <c r="F118" s="1" t="str">
        <f>VLOOKUP(E118, Pellets!G:M, 7,FALSE)</f>
        <v>n-PR</v>
      </c>
      <c r="G118">
        <v>0</v>
      </c>
    </row>
    <row r="119" spans="1:7" x14ac:dyDescent="0.2">
      <c r="A119" s="2" t="str">
        <f>Pellets!A119</f>
        <v>1.3.2</v>
      </c>
      <c r="B119" s="3" t="s">
        <v>2653</v>
      </c>
      <c r="C119" s="3" t="s">
        <v>2654</v>
      </c>
      <c r="D119" s="1" t="str">
        <f t="shared" si="5"/>
        <v>Block (p-PR)</v>
      </c>
      <c r="E119" s="1" t="str">
        <f xml:space="preserve"> Pellets!G119</f>
        <v>Beaker (Positive Photoresist)</v>
      </c>
      <c r="F119" s="1" t="str">
        <f>VLOOKUP(E119, Pellets!G:M, 7,FALSE)</f>
        <v>p-PR</v>
      </c>
      <c r="G119">
        <v>0</v>
      </c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conditionalFormatting sqref="B116:B117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33"/>
  <sheetViews>
    <sheetView topLeftCell="A85" workbookViewId="0">
      <selection activeCell="K125" sqref="K125"/>
    </sheetView>
  </sheetViews>
  <sheetFormatPr defaultColWidth="8.85546875" defaultRowHeight="12.75" x14ac:dyDescent="0.2"/>
  <cols>
    <col min="2" max="3" width="4.42578125" customWidth="1"/>
    <col min="4" max="4" width="5" customWidth="1"/>
    <col min="5" max="5" width="5.140625" customWidth="1"/>
    <col min="6" max="6" width="4.5703125" style="1" customWidth="1"/>
    <col min="7" max="7" width="5.7109375" style="1" customWidth="1"/>
    <col min="8" max="8" width="22.7109375" style="1" customWidth="1"/>
    <col min="9" max="9" width="8.140625" customWidth="1"/>
  </cols>
  <sheetData>
    <row r="1" spans="1:9" ht="28.5" customHeight="1" x14ac:dyDescent="0.2">
      <c r="A1" s="7" t="str">
        <f>Pellets!A1</f>
        <v>Version</v>
      </c>
      <c r="B1" s="14" t="str">
        <f>"Single Slab Item "&amp;'[1]Game IDs'!$A$1</f>
        <v>Single Slab Item Game ID</v>
      </c>
      <c r="C1" s="14" t="str">
        <f>"Double Slab Item "&amp;'[1]Game IDs'!$A$1</f>
        <v>Double Slab Item Game ID</v>
      </c>
      <c r="D1" s="14" t="str">
        <f>"Single Slab Block "&amp;'[1]Game IDs'!$A$1</f>
        <v>Single Slab Block Game ID</v>
      </c>
      <c r="E1" s="14" t="str">
        <f>"Double Slab Block "&amp;'[1]Game IDs'!$A$1</f>
        <v>Double Slab Block Game ID</v>
      </c>
      <c r="F1" s="5" t="s">
        <v>1277</v>
      </c>
      <c r="G1" s="8" t="s">
        <v>566</v>
      </c>
      <c r="H1" s="8" t="str">
        <f xml:space="preserve"> [1]Polymers!$A$1</f>
        <v>Version</v>
      </c>
      <c r="I1" s="4" t="s">
        <v>823</v>
      </c>
    </row>
    <row r="2" spans="1:9" x14ac:dyDescent="0.2">
      <c r="A2" s="2" t="str">
        <f>Pellets!A2</f>
        <v>1.3.2</v>
      </c>
      <c r="B2" s="3" t="s">
        <v>1276</v>
      </c>
      <c r="C2" s="3" t="s">
        <v>1275</v>
      </c>
      <c r="D2" s="3" t="s">
        <v>1274</v>
      </c>
      <c r="E2" s="3" t="s">
        <v>1273</v>
      </c>
      <c r="F2" s="1" t="str">
        <f t="shared" ref="F2:F33" si="0">$F$1&amp;" ("&amp;H2&amp;")"</f>
        <v>Slab (AF Resin)</v>
      </c>
      <c r="G2" s="1" t="str">
        <f xml:space="preserve"> 'Blocks (Poly)'!D2</f>
        <v>Block (AF Resin)</v>
      </c>
      <c r="H2" s="1" t="str">
        <f>VLOOKUP(G2,'Blocks (Poly)'!D:F, 3, FALSE)</f>
        <v>AF Resin</v>
      </c>
      <c r="I2">
        <f>'Blocks (Poly)'!G2/2</f>
        <v>0</v>
      </c>
    </row>
    <row r="3" spans="1:9" x14ac:dyDescent="0.2">
      <c r="A3" s="2" t="str">
        <f>Pellets!A3</f>
        <v>1.0.0</v>
      </c>
      <c r="B3" s="3" t="s">
        <v>1272</v>
      </c>
      <c r="C3" s="3" t="s">
        <v>1271</v>
      </c>
      <c r="D3" s="3" t="s">
        <v>1270</v>
      </c>
      <c r="E3" s="3" t="s">
        <v>1269</v>
      </c>
      <c r="F3" s="1" t="str">
        <f t="shared" si="0"/>
        <v>Slab (ABS)</v>
      </c>
      <c r="G3" s="1" t="str">
        <f xml:space="preserve"> 'Blocks (Poly)'!D3</f>
        <v>Block (ABS)</v>
      </c>
      <c r="H3" s="1" t="str">
        <f>VLOOKUP(G3,'Blocks (Poly)'!D:F, 3, FALSE)</f>
        <v>ABS</v>
      </c>
      <c r="I3">
        <f>'Blocks (Poly)'!G3/2</f>
        <v>0</v>
      </c>
    </row>
    <row r="4" spans="1:9" x14ac:dyDescent="0.2">
      <c r="A4" s="2">
        <f>Pellets!A4</f>
        <v>0</v>
      </c>
      <c r="B4" s="3" t="s">
        <v>1268</v>
      </c>
      <c r="C4" s="3" t="s">
        <v>1267</v>
      </c>
      <c r="D4" s="3" t="s">
        <v>1266</v>
      </c>
      <c r="E4" s="3" t="s">
        <v>1265</v>
      </c>
      <c r="F4" s="1" t="str">
        <f t="shared" si="0"/>
        <v>Slab (Alkyd Resin)</v>
      </c>
      <c r="G4" s="1" t="str">
        <f xml:space="preserve"> 'Blocks (Poly)'!D4</f>
        <v>Block (Alkyd Resin)</v>
      </c>
      <c r="H4" s="1" t="str">
        <f>VLOOKUP(G4,'Blocks (Poly)'!D:F, 3, FALSE)</f>
        <v>Alkyd Resin</v>
      </c>
      <c r="I4">
        <f>'Blocks (Poly)'!G4/2</f>
        <v>0</v>
      </c>
    </row>
    <row r="5" spans="1:9" x14ac:dyDescent="0.2">
      <c r="A5" s="2" t="str">
        <f>Pellets!A5</f>
        <v>1.0.0</v>
      </c>
      <c r="B5" s="3" t="s">
        <v>1264</v>
      </c>
      <c r="C5" s="3" t="s">
        <v>1263</v>
      </c>
      <c r="D5" s="3" t="s">
        <v>1262</v>
      </c>
      <c r="E5" s="3" t="s">
        <v>1261</v>
      </c>
      <c r="F5" s="1" t="str">
        <f t="shared" si="0"/>
        <v>Slab (A-PET)</v>
      </c>
      <c r="G5" s="1" t="str">
        <f xml:space="preserve"> 'Blocks (Poly)'!D5</f>
        <v>Block (A-PET)</v>
      </c>
      <c r="H5" s="1" t="str">
        <f>VLOOKUP(G5,'Blocks (Poly)'!D:F, 3, FALSE)</f>
        <v>A-PET</v>
      </c>
      <c r="I5">
        <f>'Blocks (Poly)'!G5/2</f>
        <v>0</v>
      </c>
    </row>
    <row r="6" spans="1:9" x14ac:dyDescent="0.2">
      <c r="A6" s="2" t="str">
        <f>Pellets!A6</f>
        <v>1.1.0</v>
      </c>
      <c r="B6" s="3" t="s">
        <v>1260</v>
      </c>
      <c r="C6" s="3" t="s">
        <v>1259</v>
      </c>
      <c r="D6" s="3" t="s">
        <v>1258</v>
      </c>
      <c r="E6" s="3" t="s">
        <v>1257</v>
      </c>
      <c r="F6" s="1" t="str">
        <f t="shared" si="0"/>
        <v>Slab (BIIR)</v>
      </c>
      <c r="G6" s="1" t="str">
        <f xml:space="preserve"> 'Blocks (Poly)'!D6</f>
        <v>Block (BIIR)</v>
      </c>
      <c r="H6" s="1" t="str">
        <f>VLOOKUP(G6,'Blocks (Poly)'!D:F, 3, FALSE)</f>
        <v>BIIR</v>
      </c>
      <c r="I6">
        <f>'Blocks (Poly)'!G6/2</f>
        <v>6</v>
      </c>
    </row>
    <row r="7" spans="1:9" x14ac:dyDescent="0.2">
      <c r="A7" s="2" t="str">
        <f>Pellets!A7</f>
        <v>1.1.0</v>
      </c>
      <c r="B7" s="3" t="s">
        <v>1256</v>
      </c>
      <c r="C7" s="3" t="s">
        <v>1255</v>
      </c>
      <c r="D7" s="3" t="s">
        <v>1254</v>
      </c>
      <c r="E7" s="3" t="s">
        <v>1253</v>
      </c>
      <c r="F7" s="1" t="str">
        <f t="shared" si="0"/>
        <v>Slab (Carbon Fiber)</v>
      </c>
      <c r="G7" s="1" t="str">
        <f xml:space="preserve"> 'Blocks (Poly)'!D7</f>
        <v>Block (Carbon Fiber)</v>
      </c>
      <c r="H7" s="1" t="str">
        <f>VLOOKUP(G7,'Blocks (Poly)'!D:F, 3, FALSE)</f>
        <v>Carbon Fiber</v>
      </c>
      <c r="I7">
        <f>'Blocks (Poly)'!G7/2</f>
        <v>0</v>
      </c>
    </row>
    <row r="8" spans="1:9" x14ac:dyDescent="0.2">
      <c r="A8" s="2">
        <f>Pellets!A8</f>
        <v>0</v>
      </c>
      <c r="B8" s="3" t="s">
        <v>1252</v>
      </c>
      <c r="C8" s="3" t="s">
        <v>1251</v>
      </c>
      <c r="D8" s="3" t="s">
        <v>1250</v>
      </c>
      <c r="E8" s="3" t="s">
        <v>1249</v>
      </c>
      <c r="F8" s="1" t="str">
        <f t="shared" si="0"/>
        <v>Slab (CTAP)</v>
      </c>
      <c r="G8" s="1" t="str">
        <f xml:space="preserve"> 'Blocks (Poly)'!D8</f>
        <v>Block (CTAP)</v>
      </c>
      <c r="H8" s="1" t="str">
        <f>VLOOKUP(G8,'Blocks (Poly)'!D:F, 3, FALSE)</f>
        <v>CTAP</v>
      </c>
      <c r="I8">
        <f>'Blocks (Poly)'!G8/2</f>
        <v>0</v>
      </c>
    </row>
    <row r="9" spans="1:9" x14ac:dyDescent="0.2">
      <c r="A9" s="2" t="str">
        <f>Pellets!A9</f>
        <v>1.0.0</v>
      </c>
      <c r="B9" s="3" t="s">
        <v>1248</v>
      </c>
      <c r="C9" s="3" t="s">
        <v>1247</v>
      </c>
      <c r="D9" s="3" t="s">
        <v>1246</v>
      </c>
      <c r="E9" s="3" t="s">
        <v>1245</v>
      </c>
      <c r="F9" s="1" t="str">
        <f t="shared" si="0"/>
        <v>Slab (Cellulose)</v>
      </c>
      <c r="G9" s="1" t="str">
        <f xml:space="preserve"> 'Blocks (Poly)'!D9</f>
        <v>Block (Cellulose)</v>
      </c>
      <c r="H9" s="1" t="str">
        <f>VLOOKUP(G9,'Blocks (Poly)'!D:F, 3, FALSE)</f>
        <v>Cellulose</v>
      </c>
      <c r="I9">
        <f>'Blocks (Poly)'!G9/2</f>
        <v>0</v>
      </c>
    </row>
    <row r="10" spans="1:9" x14ac:dyDescent="0.2">
      <c r="A10" s="2" t="str">
        <f>Pellets!A10</f>
        <v>1.1.0</v>
      </c>
      <c r="B10" s="3" t="s">
        <v>1244</v>
      </c>
      <c r="C10" s="3" t="s">
        <v>1243</v>
      </c>
      <c r="D10" s="3" t="s">
        <v>1242</v>
      </c>
      <c r="E10" s="3" t="s">
        <v>1241</v>
      </c>
      <c r="F10" s="1" t="str">
        <f t="shared" si="0"/>
        <v>Slab (Chitin)</v>
      </c>
      <c r="G10" s="1" t="str">
        <f xml:space="preserve"> 'Blocks (Poly)'!D10</f>
        <v>Block (Chitin)</v>
      </c>
      <c r="H10" s="1" t="str">
        <f>VLOOKUP(G10,'Blocks (Poly)'!D:F, 3, FALSE)</f>
        <v>Chitin</v>
      </c>
      <c r="I10">
        <f>'Blocks (Poly)'!G10/2</f>
        <v>0</v>
      </c>
    </row>
    <row r="11" spans="1:9" x14ac:dyDescent="0.2">
      <c r="A11" s="2" t="str">
        <f>Pellets!A11</f>
        <v>1.1.0</v>
      </c>
      <c r="B11" s="3" t="s">
        <v>1240</v>
      </c>
      <c r="C11" s="3" t="s">
        <v>1239</v>
      </c>
      <c r="D11" s="3" t="s">
        <v>1238</v>
      </c>
      <c r="E11" s="3" t="s">
        <v>1237</v>
      </c>
      <c r="F11" s="1" t="str">
        <f t="shared" si="0"/>
        <v>Slab (CIIR)</v>
      </c>
      <c r="G11" s="1" t="str">
        <f xml:space="preserve"> 'Blocks (Poly)'!D11</f>
        <v>Block (CIIR)</v>
      </c>
      <c r="H11" s="1" t="str">
        <f>VLOOKUP(G11,'Blocks (Poly)'!D:F, 3, FALSE)</f>
        <v>CIIR</v>
      </c>
      <c r="I11">
        <f>'Blocks (Poly)'!G11/2</f>
        <v>6</v>
      </c>
    </row>
    <row r="12" spans="1:9" x14ac:dyDescent="0.2">
      <c r="A12" s="2" t="str">
        <f>Pellets!A12</f>
        <v>1.1.2</v>
      </c>
      <c r="B12" s="3" t="s">
        <v>1236</v>
      </c>
      <c r="C12" s="3" t="s">
        <v>1235</v>
      </c>
      <c r="D12" s="3" t="s">
        <v>1234</v>
      </c>
      <c r="E12" s="3" t="s">
        <v>1233</v>
      </c>
      <c r="F12" s="1" t="str">
        <f t="shared" si="0"/>
        <v>Slab (Epoxy Resin)</v>
      </c>
      <c r="G12" s="1" t="str">
        <f xml:space="preserve"> 'Blocks (Poly)'!D12</f>
        <v>Block (Epoxy Resin)</v>
      </c>
      <c r="H12" s="1" t="str">
        <f>VLOOKUP(G12,'Blocks (Poly)'!D:F, 3, FALSE)</f>
        <v>Epoxy Resin</v>
      </c>
      <c r="I12">
        <f>'Blocks (Poly)'!G12/2</f>
        <v>0</v>
      </c>
    </row>
    <row r="13" spans="1:9" x14ac:dyDescent="0.2">
      <c r="A13" s="2">
        <f>Pellets!A13</f>
        <v>0</v>
      </c>
      <c r="B13" s="3" t="s">
        <v>1232</v>
      </c>
      <c r="C13" s="3" t="s">
        <v>1231</v>
      </c>
      <c r="D13" s="3" t="s">
        <v>1230</v>
      </c>
      <c r="E13" s="3" t="s">
        <v>1229</v>
      </c>
      <c r="F13" s="1" t="str">
        <f t="shared" si="0"/>
        <v>Slab (NRE)</v>
      </c>
      <c r="G13" s="1" t="str">
        <f xml:space="preserve"> 'Blocks (Poly)'!D13</f>
        <v>Block (NRE)</v>
      </c>
      <c r="H13" s="1" t="str">
        <f>VLOOKUP(G13,'Blocks (Poly)'!D:F, 3, FALSE)</f>
        <v>NRE</v>
      </c>
      <c r="I13">
        <f>'Blocks (Poly)'!G13/2</f>
        <v>0</v>
      </c>
    </row>
    <row r="14" spans="1:9" x14ac:dyDescent="0.2">
      <c r="A14" s="2" t="str">
        <f>Pellets!A14</f>
        <v>1.1.0</v>
      </c>
      <c r="B14" s="3" t="s">
        <v>1228</v>
      </c>
      <c r="C14" s="3" t="s">
        <v>1227</v>
      </c>
      <c r="D14" s="3" t="s">
        <v>1226</v>
      </c>
      <c r="E14" s="3" t="s">
        <v>1225</v>
      </c>
      <c r="F14" s="1" t="str">
        <f t="shared" si="0"/>
        <v>Slab (EPM)</v>
      </c>
      <c r="G14" s="1" t="str">
        <f xml:space="preserve"> 'Blocks (Poly)'!D14</f>
        <v>Block (EPM)</v>
      </c>
      <c r="H14" s="1" t="str">
        <f>VLOOKUP(G14,'Blocks (Poly)'!D:F, 3, FALSE)</f>
        <v>EPM</v>
      </c>
      <c r="I14">
        <f>'Blocks (Poly)'!G14/2</f>
        <v>0</v>
      </c>
    </row>
    <row r="15" spans="1:9" x14ac:dyDescent="0.2">
      <c r="A15" s="2" t="str">
        <f>Pellets!A15</f>
        <v>1.1.0</v>
      </c>
      <c r="B15" s="3" t="s">
        <v>1224</v>
      </c>
      <c r="C15" s="3" t="s">
        <v>1223</v>
      </c>
      <c r="D15" s="3" t="s">
        <v>1222</v>
      </c>
      <c r="E15" s="3" t="s">
        <v>1221</v>
      </c>
      <c r="F15" s="1" t="str">
        <f t="shared" si="0"/>
        <v>Slab (EPDM)</v>
      </c>
      <c r="G15" s="1" t="str">
        <f xml:space="preserve"> 'Blocks (Poly)'!D15</f>
        <v>Block (EPDM)</v>
      </c>
      <c r="H15" s="1" t="str">
        <f>VLOOKUP(G15,'Blocks (Poly)'!D:F, 3, FALSE)</f>
        <v>EPDM</v>
      </c>
      <c r="I15">
        <f>'Blocks (Poly)'!G15/2</f>
        <v>9</v>
      </c>
    </row>
    <row r="16" spans="1:9" x14ac:dyDescent="0.2">
      <c r="A16" s="2" t="str">
        <f>Pellets!A16</f>
        <v>1.1.0</v>
      </c>
      <c r="B16" s="3" t="s">
        <v>1220</v>
      </c>
      <c r="C16" s="3" t="s">
        <v>1219</v>
      </c>
      <c r="D16" s="3" t="s">
        <v>1218</v>
      </c>
      <c r="E16" s="3" t="s">
        <v>1217</v>
      </c>
      <c r="F16" s="1" t="str">
        <f t="shared" si="0"/>
        <v>Slab (EVA)</v>
      </c>
      <c r="G16" s="1" t="str">
        <f xml:space="preserve"> 'Blocks (Poly)'!D16</f>
        <v>Block (EVA)</v>
      </c>
      <c r="H16" s="1" t="str">
        <f>VLOOKUP(G16,'Blocks (Poly)'!D:F, 3, FALSE)</f>
        <v>EVA</v>
      </c>
      <c r="I16">
        <f>'Blocks (Poly)'!G16/2</f>
        <v>9</v>
      </c>
    </row>
    <row r="17" spans="1:9" x14ac:dyDescent="0.2">
      <c r="A17" s="2" t="str">
        <f>Pellets!A17</f>
        <v>1.0.0</v>
      </c>
      <c r="B17" s="3" t="s">
        <v>1216</v>
      </c>
      <c r="C17" s="3" t="s">
        <v>1215</v>
      </c>
      <c r="D17" s="3" t="s">
        <v>1214</v>
      </c>
      <c r="E17" s="3" t="s">
        <v>1213</v>
      </c>
      <c r="F17" s="1" t="str">
        <f t="shared" si="0"/>
        <v>Slab (HDPE)</v>
      </c>
      <c r="G17" s="1" t="str">
        <f xml:space="preserve"> 'Blocks (Poly)'!D17</f>
        <v>Block (HDPE)</v>
      </c>
      <c r="H17" s="1" t="str">
        <f>VLOOKUP(G17,'Blocks (Poly)'!D:F, 3, FALSE)</f>
        <v>HDPE</v>
      </c>
      <c r="I17">
        <f>'Blocks (Poly)'!G17/2</f>
        <v>0</v>
      </c>
    </row>
    <row r="18" spans="1:9" x14ac:dyDescent="0.2">
      <c r="A18" s="2" t="str">
        <f>Pellets!A18</f>
        <v>1.1.0</v>
      </c>
      <c r="B18" s="3" t="s">
        <v>1212</v>
      </c>
      <c r="C18" s="3" t="s">
        <v>1211</v>
      </c>
      <c r="D18" s="3" t="s">
        <v>1210</v>
      </c>
      <c r="E18" s="3" t="s">
        <v>1209</v>
      </c>
      <c r="F18" s="1" t="str">
        <f t="shared" si="0"/>
        <v>Slab (HNBR)</v>
      </c>
      <c r="G18" s="1" t="str">
        <f xml:space="preserve"> 'Blocks (Poly)'!D18</f>
        <v>Block (HNBR)</v>
      </c>
      <c r="H18" s="1" t="str">
        <f>VLOOKUP(G18,'Blocks (Poly)'!D:F, 3, FALSE)</f>
        <v>HNBR</v>
      </c>
      <c r="I18">
        <f>'Blocks (Poly)'!G18/2</f>
        <v>6</v>
      </c>
    </row>
    <row r="19" spans="1:9" x14ac:dyDescent="0.2">
      <c r="A19" s="2" t="str">
        <f>Pellets!A19</f>
        <v>1.1.0</v>
      </c>
      <c r="B19" s="3" t="s">
        <v>1208</v>
      </c>
      <c r="C19" s="3" t="s">
        <v>1207</v>
      </c>
      <c r="D19" s="3" t="s">
        <v>1206</v>
      </c>
      <c r="E19" s="3" t="s">
        <v>1205</v>
      </c>
      <c r="F19" s="1" t="str">
        <f t="shared" si="0"/>
        <v>Slab (Butyl Rubber)</v>
      </c>
      <c r="G19" s="1" t="str">
        <f xml:space="preserve"> 'Blocks (Poly)'!D19</f>
        <v>Block (Butyl Rubber)</v>
      </c>
      <c r="H19" s="1" t="str">
        <f>VLOOKUP(G19,'Blocks (Poly)'!D:F, 3, FALSE)</f>
        <v>Butyl Rubber</v>
      </c>
      <c r="I19">
        <f>'Blocks (Poly)'!G19/2</f>
        <v>4</v>
      </c>
    </row>
    <row r="20" spans="1:9" x14ac:dyDescent="0.2">
      <c r="A20" s="2">
        <f>Pellets!A20</f>
        <v>0</v>
      </c>
      <c r="B20" s="3" t="s">
        <v>1204</v>
      </c>
      <c r="C20" s="3" t="s">
        <v>1203</v>
      </c>
      <c r="D20" s="3" t="s">
        <v>1202</v>
      </c>
      <c r="E20" s="3" t="s">
        <v>1201</v>
      </c>
      <c r="F20" s="1" t="str">
        <f t="shared" si="0"/>
        <v>Slab (Lignin)</v>
      </c>
      <c r="G20" s="1" t="str">
        <f xml:space="preserve"> 'Blocks (Poly)'!D20</f>
        <v>Block (Lignin)</v>
      </c>
      <c r="H20" s="1" t="str">
        <f>VLOOKUP(G20,'Blocks (Poly)'!D:F, 3, FALSE)</f>
        <v>Lignin</v>
      </c>
      <c r="I20">
        <f>'Blocks (Poly)'!G20/2</f>
        <v>0</v>
      </c>
    </row>
    <row r="21" spans="1:9" x14ac:dyDescent="0.2">
      <c r="A21" s="2" t="str">
        <f>Pellets!A21</f>
        <v>1.0.0</v>
      </c>
      <c r="B21" s="3" t="s">
        <v>1200</v>
      </c>
      <c r="C21" s="3" t="s">
        <v>1199</v>
      </c>
      <c r="D21" s="3" t="s">
        <v>1198</v>
      </c>
      <c r="E21" s="3" t="s">
        <v>1197</v>
      </c>
      <c r="F21" s="1" t="str">
        <f t="shared" si="0"/>
        <v>Slab (LLDPE)</v>
      </c>
      <c r="G21" s="1" t="str">
        <f xml:space="preserve"> 'Blocks (Poly)'!D21</f>
        <v>Block (LLDPE)</v>
      </c>
      <c r="H21" s="1" t="str">
        <f>VLOOKUP(G21,'Blocks (Poly)'!D:F, 3, FALSE)</f>
        <v>LLDPE</v>
      </c>
      <c r="I21">
        <f>'Blocks (Poly)'!G21/2</f>
        <v>0</v>
      </c>
    </row>
    <row r="22" spans="1:9" x14ac:dyDescent="0.2">
      <c r="A22" s="2" t="str">
        <f>Pellets!A22</f>
        <v>1.0.0</v>
      </c>
      <c r="B22" s="3" t="s">
        <v>1196</v>
      </c>
      <c r="C22" s="3" t="s">
        <v>1195</v>
      </c>
      <c r="D22" s="3" t="s">
        <v>1194</v>
      </c>
      <c r="E22" s="3" t="s">
        <v>1193</v>
      </c>
      <c r="F22" s="1" t="str">
        <f t="shared" si="0"/>
        <v>Slab (LCP)</v>
      </c>
      <c r="G22" s="1" t="str">
        <f xml:space="preserve"> 'Blocks (Poly)'!D22</f>
        <v>Block (LCP)</v>
      </c>
      <c r="H22" s="1" t="str">
        <f>VLOOKUP(G22,'Blocks (Poly)'!D:F, 3, FALSE)</f>
        <v>LCP</v>
      </c>
      <c r="I22">
        <f>'Blocks (Poly)'!G22/2</f>
        <v>0</v>
      </c>
    </row>
    <row r="23" spans="1:9" x14ac:dyDescent="0.2">
      <c r="A23" s="2" t="str">
        <f>Pellets!A23</f>
        <v>1.0.0</v>
      </c>
      <c r="B23" s="3" t="s">
        <v>1192</v>
      </c>
      <c r="C23" s="3" t="s">
        <v>1191</v>
      </c>
      <c r="D23" s="3" t="s">
        <v>1190</v>
      </c>
      <c r="E23" s="3" t="s">
        <v>1189</v>
      </c>
      <c r="F23" s="1" t="str">
        <f t="shared" si="0"/>
        <v>Slab (LDPE)</v>
      </c>
      <c r="G23" s="1" t="str">
        <f xml:space="preserve"> 'Blocks (Poly)'!D23</f>
        <v>Block (LDPE)</v>
      </c>
      <c r="H23" s="1" t="str">
        <f>VLOOKUP(G23,'Blocks (Poly)'!D:F, 3, FALSE)</f>
        <v>LDPE</v>
      </c>
      <c r="I23">
        <f>'Blocks (Poly)'!G23/2</f>
        <v>0</v>
      </c>
    </row>
    <row r="24" spans="1:9" x14ac:dyDescent="0.2">
      <c r="A24" s="2" t="str">
        <f>Pellets!A24</f>
        <v>1.0.0</v>
      </c>
      <c r="B24" s="3" t="s">
        <v>1188</v>
      </c>
      <c r="C24" s="3" t="s">
        <v>1187</v>
      </c>
      <c r="D24" s="3" t="s">
        <v>1186</v>
      </c>
      <c r="E24" s="3" t="s">
        <v>1185</v>
      </c>
      <c r="F24" s="1" t="str">
        <f t="shared" si="0"/>
        <v>Slab (MDPE)</v>
      </c>
      <c r="G24" s="1" t="str">
        <f xml:space="preserve"> 'Blocks (Poly)'!D24</f>
        <v>Block (MDPE)</v>
      </c>
      <c r="H24" s="1" t="str">
        <f>VLOOKUP(G24,'Blocks (Poly)'!D:F, 3, FALSE)</f>
        <v>MDPE</v>
      </c>
      <c r="I24">
        <f>'Blocks (Poly)'!G24/2</f>
        <v>0</v>
      </c>
    </row>
    <row r="25" spans="1:9" x14ac:dyDescent="0.2">
      <c r="A25" s="2">
        <f>Pellets!A25</f>
        <v>0</v>
      </c>
      <c r="B25" s="3" t="s">
        <v>1184</v>
      </c>
      <c r="C25" s="3" t="s">
        <v>1183</v>
      </c>
      <c r="D25" s="3" t="s">
        <v>1182</v>
      </c>
      <c r="E25" s="3" t="s">
        <v>1181</v>
      </c>
      <c r="F25" s="1" t="str">
        <f t="shared" si="0"/>
        <v>Slab (MFP)</v>
      </c>
      <c r="G25" s="1" t="str">
        <f xml:space="preserve"> 'Blocks (Poly)'!D25</f>
        <v>Block (MFP)</v>
      </c>
      <c r="H25" s="1" t="str">
        <f>VLOOKUP(G25,'Blocks (Poly)'!D:F, 3, FALSE)</f>
        <v>MFP</v>
      </c>
      <c r="I25">
        <f>'Blocks (Poly)'!G25/2</f>
        <v>0</v>
      </c>
    </row>
    <row r="26" spans="1:9" x14ac:dyDescent="0.2">
      <c r="A26" s="2" t="str">
        <f>Pellets!A26</f>
        <v>1.0.0</v>
      </c>
      <c r="B26" s="3" t="s">
        <v>1180</v>
      </c>
      <c r="C26" s="3" t="s">
        <v>1179</v>
      </c>
      <c r="D26" s="3" t="s">
        <v>1178</v>
      </c>
      <c r="E26" s="3" t="s">
        <v>1177</v>
      </c>
      <c r="F26" s="1" t="str">
        <f t="shared" si="0"/>
        <v>Slab (MALD)</v>
      </c>
      <c r="G26" s="1" t="str">
        <f xml:space="preserve"> 'Blocks (Poly)'!D26</f>
        <v>Block (MALD)</v>
      </c>
      <c r="H26" s="1" t="str">
        <f>VLOOKUP(G26,'Blocks (Poly)'!D:F, 3, FALSE)</f>
        <v>MALD</v>
      </c>
      <c r="I26">
        <f>'Blocks (Poly)'!G26/2</f>
        <v>0</v>
      </c>
    </row>
    <row r="27" spans="1:9" x14ac:dyDescent="0.2">
      <c r="A27" s="2" t="str">
        <f>Pellets!A27</f>
        <v>1.1.0</v>
      </c>
      <c r="B27" s="3" t="s">
        <v>1176</v>
      </c>
      <c r="C27" s="3" t="s">
        <v>1175</v>
      </c>
      <c r="D27" s="3" t="s">
        <v>1174</v>
      </c>
      <c r="E27" s="3" t="s">
        <v>1173</v>
      </c>
      <c r="F27" s="1" t="str">
        <f t="shared" si="0"/>
        <v>Slab (NBR)</v>
      </c>
      <c r="G27" s="1" t="str">
        <f xml:space="preserve"> 'Blocks (Poly)'!D27</f>
        <v>Block (NBR)</v>
      </c>
      <c r="H27" s="1" t="str">
        <f>VLOOKUP(G27,'Blocks (Poly)'!D:F, 3, FALSE)</f>
        <v>NBR</v>
      </c>
      <c r="I27">
        <f>'Blocks (Poly)'!G27/2</f>
        <v>6</v>
      </c>
    </row>
    <row r="28" spans="1:9" x14ac:dyDescent="0.2">
      <c r="A28" s="2" t="str">
        <f>Pellets!A28</f>
        <v>1.0.0</v>
      </c>
      <c r="B28" s="3" t="s">
        <v>1172</v>
      </c>
      <c r="C28" s="3" t="s">
        <v>1171</v>
      </c>
      <c r="D28" s="3" t="s">
        <v>1170</v>
      </c>
      <c r="E28" s="3" t="s">
        <v>1169</v>
      </c>
      <c r="F28" s="1" t="str">
        <f t="shared" si="0"/>
        <v>Slab (PFA)</v>
      </c>
      <c r="G28" s="1" t="str">
        <f xml:space="preserve"> 'Blocks (Poly)'!D28</f>
        <v>Block (PFA)</v>
      </c>
      <c r="H28" s="1" t="str">
        <f>VLOOKUP(G28,'Blocks (Poly)'!D:F, 3, FALSE)</f>
        <v>PFA</v>
      </c>
      <c r="I28">
        <f>'Blocks (Poly)'!G28/2</f>
        <v>0</v>
      </c>
    </row>
    <row r="29" spans="1:9" x14ac:dyDescent="0.2">
      <c r="A29" s="2" t="str">
        <f>Pellets!A29</f>
        <v>1.0.0</v>
      </c>
      <c r="B29" s="3" t="s">
        <v>1168</v>
      </c>
      <c r="C29" s="3" t="s">
        <v>1167</v>
      </c>
      <c r="D29" s="3" t="s">
        <v>1166</v>
      </c>
      <c r="E29" s="3" t="s">
        <v>1165</v>
      </c>
      <c r="F29" s="1" t="str">
        <f t="shared" si="0"/>
        <v>Slab (PALD)</v>
      </c>
      <c r="G29" s="1" t="str">
        <f xml:space="preserve"> 'Blocks (Poly)'!D29</f>
        <v>Block (PALD)</v>
      </c>
      <c r="H29" s="1" t="str">
        <f>VLOOKUP(G29,'Blocks (Poly)'!D:F, 3, FALSE)</f>
        <v>PALD</v>
      </c>
      <c r="I29">
        <f>'Blocks (Poly)'!G29/2</f>
        <v>0</v>
      </c>
    </row>
    <row r="30" spans="1:9" x14ac:dyDescent="0.2">
      <c r="A30" s="2" t="str">
        <f>Pellets!A30</f>
        <v>1.1.2</v>
      </c>
      <c r="B30" s="3" t="s">
        <v>1164</v>
      </c>
      <c r="C30" s="3" t="s">
        <v>1163</v>
      </c>
      <c r="D30" s="3" t="s">
        <v>1162</v>
      </c>
      <c r="E30" s="3" t="s">
        <v>1161</v>
      </c>
      <c r="F30" s="1" t="str">
        <f t="shared" si="0"/>
        <v>Slab (Phenol Formaldehydes)</v>
      </c>
      <c r="G30" s="1" t="str">
        <f xml:space="preserve"> 'Blocks (Poly)'!D30</f>
        <v>Block (Phenol Formaldehydes)</v>
      </c>
      <c r="H30" s="1" t="str">
        <f>VLOOKUP(G30,'Blocks (Poly)'!D:F, 3, FALSE)</f>
        <v>Phenol Formaldehydes</v>
      </c>
      <c r="I30">
        <f>'Blocks (Poly)'!G30/2</f>
        <v>0</v>
      </c>
    </row>
    <row r="31" spans="1:9" x14ac:dyDescent="0.2">
      <c r="A31" s="2" t="str">
        <f>Pellets!A31</f>
        <v>1.0.0</v>
      </c>
      <c r="B31" s="3" t="s">
        <v>1160</v>
      </c>
      <c r="C31" s="3" t="s">
        <v>1159</v>
      </c>
      <c r="D31" s="3" t="s">
        <v>1158</v>
      </c>
      <c r="E31" s="3" t="s">
        <v>1157</v>
      </c>
      <c r="F31" s="1" t="str">
        <f t="shared" si="0"/>
        <v>Slab (PHBV)</v>
      </c>
      <c r="G31" s="1" t="str">
        <f xml:space="preserve"> 'Blocks (Poly)'!D31</f>
        <v>Block (PHBV)</v>
      </c>
      <c r="H31" s="1" t="str">
        <f>VLOOKUP(G31,'Blocks (Poly)'!D:F, 3, FALSE)</f>
        <v>PHBV</v>
      </c>
      <c r="I31">
        <f>'Blocks (Poly)'!G31/2</f>
        <v>0</v>
      </c>
    </row>
    <row r="32" spans="1:9" x14ac:dyDescent="0.2">
      <c r="A32" s="2" t="str">
        <f>Pellets!A32</f>
        <v>1.3.2</v>
      </c>
      <c r="B32" s="3" t="s">
        <v>1156</v>
      </c>
      <c r="C32" s="3" t="s">
        <v>1155</v>
      </c>
      <c r="D32" s="3" t="s">
        <v>1154</v>
      </c>
      <c r="E32" s="3" t="s">
        <v>1153</v>
      </c>
      <c r="F32" s="1" t="str">
        <f t="shared" si="0"/>
        <v>Slab (P1B)</v>
      </c>
      <c r="G32" s="1" t="str">
        <f xml:space="preserve"> 'Blocks (Poly)'!D32</f>
        <v>Block (P1B)</v>
      </c>
      <c r="H32" s="1" t="str">
        <f>VLOOKUP(G32,'Blocks (Poly)'!D:F, 3, FALSE)</f>
        <v>P1B</v>
      </c>
      <c r="I32">
        <f>'Blocks (Poly)'!G32/2</f>
        <v>0</v>
      </c>
    </row>
    <row r="33" spans="1:9" x14ac:dyDescent="0.2">
      <c r="A33" s="2" t="str">
        <f>Pellets!A33</f>
        <v>1.3.2</v>
      </c>
      <c r="B33" s="3" t="s">
        <v>1152</v>
      </c>
      <c r="C33" s="3" t="s">
        <v>1151</v>
      </c>
      <c r="D33" s="3" t="s">
        <v>1150</v>
      </c>
      <c r="E33" s="3" t="s">
        <v>1149</v>
      </c>
      <c r="F33" s="1" t="str">
        <f t="shared" si="0"/>
        <v>Slab (PDPE)</v>
      </c>
      <c r="G33" s="1" t="str">
        <f xml:space="preserve"> 'Blocks (Poly)'!D33</f>
        <v>Block (PDPE)</v>
      </c>
      <c r="H33" s="1" t="str">
        <f>VLOOKUP(G33,'Blocks (Poly)'!D:F, 3, FALSE)</f>
        <v>PDPE</v>
      </c>
      <c r="I33">
        <f>'Blocks (Poly)'!G33/2</f>
        <v>0</v>
      </c>
    </row>
    <row r="34" spans="1:9" x14ac:dyDescent="0.2">
      <c r="A34" s="2" t="str">
        <f>Pellets!A34</f>
        <v>1.3.2</v>
      </c>
      <c r="B34" s="3" t="s">
        <v>1148</v>
      </c>
      <c r="C34" s="3" t="s">
        <v>1147</v>
      </c>
      <c r="D34" s="3" t="s">
        <v>1146</v>
      </c>
      <c r="E34" s="3" t="s">
        <v>1145</v>
      </c>
      <c r="F34" s="1" t="str">
        <f t="shared" ref="F34:F65" si="1">$F$1&amp;" ("&amp;H34&amp;")"</f>
        <v>Slab (PHB)</v>
      </c>
      <c r="G34" s="1" t="str">
        <f xml:space="preserve"> 'Blocks (Poly)'!D34</f>
        <v>Block (PHB)</v>
      </c>
      <c r="H34" s="1" t="str">
        <f>VLOOKUP(G34,'Blocks (Poly)'!D:F, 3, FALSE)</f>
        <v>PHB</v>
      </c>
      <c r="I34">
        <f>'Blocks (Poly)'!G34/2</f>
        <v>0</v>
      </c>
    </row>
    <row r="35" spans="1:9" x14ac:dyDescent="0.2">
      <c r="A35" s="2" t="str">
        <f>Pellets!A35</f>
        <v>1.3.2</v>
      </c>
      <c r="B35" s="3" t="s">
        <v>1144</v>
      </c>
      <c r="C35" s="3" t="s">
        <v>1143</v>
      </c>
      <c r="D35" s="3" t="s">
        <v>1142</v>
      </c>
      <c r="E35" s="3" t="s">
        <v>1141</v>
      </c>
      <c r="F35" s="1" t="str">
        <f t="shared" si="1"/>
        <v>Slab (PHEMA)</v>
      </c>
      <c r="G35" s="1" t="str">
        <f xml:space="preserve"> 'Blocks (Poly)'!D35</f>
        <v>Block (PHEMA)</v>
      </c>
      <c r="H35" s="1" t="str">
        <f>VLOOKUP(G35,'Blocks (Poly)'!D:F, 3, FALSE)</f>
        <v>PHEMA</v>
      </c>
      <c r="I35">
        <f>'Blocks (Poly)'!G35/2</f>
        <v>0</v>
      </c>
    </row>
    <row r="36" spans="1:9" x14ac:dyDescent="0.2">
      <c r="A36" s="2" t="str">
        <f>Pellets!A36</f>
        <v>1.1.2</v>
      </c>
      <c r="B36" s="3" t="s">
        <v>1140</v>
      </c>
      <c r="C36" s="3" t="s">
        <v>1139</v>
      </c>
      <c r="D36" s="3" t="s">
        <v>1138</v>
      </c>
      <c r="E36" s="3" t="s">
        <v>1137</v>
      </c>
      <c r="F36" s="1" t="str">
        <f t="shared" si="1"/>
        <v>Slab (PAA)</v>
      </c>
      <c r="G36" s="1" t="str">
        <f xml:space="preserve"> 'Blocks (Poly)'!D36</f>
        <v>Block (PAA)</v>
      </c>
      <c r="H36" s="1" t="str">
        <f>VLOOKUP(G36,'Blocks (Poly)'!D:F, 3, FALSE)</f>
        <v>PAA</v>
      </c>
      <c r="I36">
        <f>'Blocks (Poly)'!G36/2</f>
        <v>0</v>
      </c>
    </row>
    <row r="37" spans="1:9" x14ac:dyDescent="0.2">
      <c r="A37" s="2" t="str">
        <f>Pellets!A37</f>
        <v>1.0.0</v>
      </c>
      <c r="B37" s="3" t="s">
        <v>1136</v>
      </c>
      <c r="C37" s="3" t="s">
        <v>1135</v>
      </c>
      <c r="D37" s="3" t="s">
        <v>1134</v>
      </c>
      <c r="E37" s="3" t="s">
        <v>1133</v>
      </c>
      <c r="F37" s="1" t="str">
        <f t="shared" si="1"/>
        <v>Slab (PAN)</v>
      </c>
      <c r="G37" s="1" t="str">
        <f xml:space="preserve"> 'Blocks (Poly)'!D37</f>
        <v>Block (PAN)</v>
      </c>
      <c r="H37" s="1" t="str">
        <f>VLOOKUP(G37,'Blocks (Poly)'!D:F, 3, FALSE)</f>
        <v>PAN</v>
      </c>
      <c r="I37">
        <f>'Blocks (Poly)'!G37/2</f>
        <v>0</v>
      </c>
    </row>
    <row r="38" spans="1:9" x14ac:dyDescent="0.2">
      <c r="A38" s="2" t="str">
        <f>Pellets!A38</f>
        <v>1.0.0</v>
      </c>
      <c r="B38" s="3" t="s">
        <v>1132</v>
      </c>
      <c r="C38" s="3" t="s">
        <v>1131</v>
      </c>
      <c r="D38" s="3" t="s">
        <v>1130</v>
      </c>
      <c r="E38" s="3" t="s">
        <v>1129</v>
      </c>
      <c r="F38" s="1" t="str">
        <f t="shared" si="1"/>
        <v>Slab (PBR (low grade))</v>
      </c>
      <c r="G38" s="1" t="str">
        <f xml:space="preserve"> 'Blocks (Poly)'!D38</f>
        <v>Block (PBR (low grade))</v>
      </c>
      <c r="H38" s="1" t="str">
        <f>VLOOKUP(G38,'Blocks (Poly)'!D:F, 3, FALSE)</f>
        <v>PBR (low grade)</v>
      </c>
      <c r="I38">
        <f>'Blocks (Poly)'!G38/2</f>
        <v>3</v>
      </c>
    </row>
    <row r="39" spans="1:9" x14ac:dyDescent="0.2">
      <c r="A39" s="2" t="str">
        <f>Pellets!A39</f>
        <v>1.1.0</v>
      </c>
      <c r="B39" s="3" t="s">
        <v>1128</v>
      </c>
      <c r="C39" s="3" t="s">
        <v>1127</v>
      </c>
      <c r="D39" s="3" t="s">
        <v>1126</v>
      </c>
      <c r="E39" s="3" t="s">
        <v>1125</v>
      </c>
      <c r="F39" s="1" t="str">
        <f t="shared" si="1"/>
        <v>Slab (PBR (high grade))</v>
      </c>
      <c r="G39" s="1" t="str">
        <f xml:space="preserve"> 'Blocks (Poly)'!D39</f>
        <v>Block (PBR (high grade))</v>
      </c>
      <c r="H39" s="1" t="str">
        <f>VLOOKUP(G39,'Blocks (Poly)'!D:F, 3, FALSE)</f>
        <v>PBR (high grade)</v>
      </c>
      <c r="I39">
        <f>'Blocks (Poly)'!G39/2</f>
        <v>4</v>
      </c>
    </row>
    <row r="40" spans="1:9" x14ac:dyDescent="0.2">
      <c r="A40" s="2" t="str">
        <f>Pellets!A40</f>
        <v>1.0.0</v>
      </c>
      <c r="B40" s="3" t="s">
        <v>1124</v>
      </c>
      <c r="C40" s="3" t="s">
        <v>1123</v>
      </c>
      <c r="D40" s="3" t="s">
        <v>1122</v>
      </c>
      <c r="E40" s="3" t="s">
        <v>1121</v>
      </c>
      <c r="F40" s="1" t="str">
        <f t="shared" si="1"/>
        <v>Slab (PBS)</v>
      </c>
      <c r="G40" s="1" t="str">
        <f xml:space="preserve"> 'Blocks (Poly)'!D40</f>
        <v>Block (PBS)</v>
      </c>
      <c r="H40" s="1" t="str">
        <f>VLOOKUP(G40,'Blocks (Poly)'!D:F, 3, FALSE)</f>
        <v>PBS</v>
      </c>
      <c r="I40">
        <f>'Blocks (Poly)'!G40/2</f>
        <v>0</v>
      </c>
    </row>
    <row r="41" spans="1:9" x14ac:dyDescent="0.2">
      <c r="A41" s="2" t="str">
        <f>Pellets!A41</f>
        <v>1.0.0</v>
      </c>
      <c r="B41" s="3" t="s">
        <v>1120</v>
      </c>
      <c r="C41" s="3" t="s">
        <v>1119</v>
      </c>
      <c r="D41" s="3" t="s">
        <v>1118</v>
      </c>
      <c r="E41" s="3" t="s">
        <v>1117</v>
      </c>
      <c r="F41" s="1" t="str">
        <f t="shared" si="1"/>
        <v>Slab (PBT)</v>
      </c>
      <c r="G41" s="1" t="str">
        <f xml:space="preserve"> 'Blocks (Poly)'!D41</f>
        <v>Block (PBT)</v>
      </c>
      <c r="H41" s="1" t="str">
        <f>VLOOKUP(G41,'Blocks (Poly)'!D:F, 3, FALSE)</f>
        <v>PBT</v>
      </c>
      <c r="I41">
        <f>'Blocks (Poly)'!G41/2</f>
        <v>0</v>
      </c>
    </row>
    <row r="42" spans="1:9" x14ac:dyDescent="0.2">
      <c r="A42" s="2" t="str">
        <f>Pellets!A42</f>
        <v>1.0.0</v>
      </c>
      <c r="B42" s="3" t="s">
        <v>1116</v>
      </c>
      <c r="C42" s="3" t="s">
        <v>1115</v>
      </c>
      <c r="D42" s="3" t="s">
        <v>1114</v>
      </c>
      <c r="E42" s="3" t="s">
        <v>1113</v>
      </c>
      <c r="F42" s="1" t="str">
        <f t="shared" si="1"/>
        <v>Slab (PCL)</v>
      </c>
      <c r="G42" s="1" t="str">
        <f xml:space="preserve"> 'Blocks (Poly)'!D42</f>
        <v>Block (PCL)</v>
      </c>
      <c r="H42" s="1" t="str">
        <f>VLOOKUP(G42,'Blocks (Poly)'!D:F, 3, FALSE)</f>
        <v>PCL</v>
      </c>
      <c r="I42">
        <f>'Blocks (Poly)'!G42/2</f>
        <v>0</v>
      </c>
    </row>
    <row r="43" spans="1:9" x14ac:dyDescent="0.2">
      <c r="A43" s="2" t="str">
        <f>Pellets!A43</f>
        <v>1.0.0</v>
      </c>
      <c r="B43" s="3" t="s">
        <v>1112</v>
      </c>
      <c r="C43" s="3" t="s">
        <v>1111</v>
      </c>
      <c r="D43" s="3" t="s">
        <v>1110</v>
      </c>
      <c r="E43" s="3" t="s">
        <v>1109</v>
      </c>
      <c r="F43" s="1" t="str">
        <f t="shared" si="1"/>
        <v>Slab (PC)</v>
      </c>
      <c r="G43" s="1" t="str">
        <f xml:space="preserve"> 'Blocks (Poly)'!D43</f>
        <v>Block (PC)</v>
      </c>
      <c r="H43" s="1" t="str">
        <f>VLOOKUP(G43,'Blocks (Poly)'!D:F, 3, FALSE)</f>
        <v>PC</v>
      </c>
      <c r="I43">
        <f>'Blocks (Poly)'!G43/2</f>
        <v>0</v>
      </c>
    </row>
    <row r="44" spans="1:9" x14ac:dyDescent="0.2">
      <c r="A44" s="2" t="str">
        <f>Pellets!A44</f>
        <v>1.3.2</v>
      </c>
      <c r="B44" s="3" t="s">
        <v>1108</v>
      </c>
      <c r="C44" s="3" t="s">
        <v>1107</v>
      </c>
      <c r="D44" s="3" t="s">
        <v>1106</v>
      </c>
      <c r="E44" s="3" t="s">
        <v>1105</v>
      </c>
      <c r="F44" s="1" t="str">
        <f t="shared" si="1"/>
        <v>Slab (PCHL)</v>
      </c>
      <c r="G44" s="1" t="str">
        <f xml:space="preserve"> 'Blocks (Poly)'!D44</f>
        <v>Block (PCHL)</v>
      </c>
      <c r="H44" s="1" t="str">
        <f>VLOOKUP(G44,'Blocks (Poly)'!D:F, 3, FALSE)</f>
        <v>PCHL</v>
      </c>
      <c r="I44">
        <f>'Blocks (Poly)'!G44/2</f>
        <v>0</v>
      </c>
    </row>
    <row r="45" spans="1:9" x14ac:dyDescent="0.2">
      <c r="A45" s="2">
        <f>Pellets!A45</f>
        <v>0</v>
      </c>
      <c r="B45" s="3" t="s">
        <v>1104</v>
      </c>
      <c r="C45" s="3" t="s">
        <v>1103</v>
      </c>
      <c r="D45" s="3" t="s">
        <v>1102</v>
      </c>
      <c r="E45" s="3" t="s">
        <v>1101</v>
      </c>
      <c r="F45" s="1" t="str">
        <f t="shared" si="1"/>
        <v>Slab (PCTFE)</v>
      </c>
      <c r="G45" s="1" t="str">
        <f xml:space="preserve"> 'Blocks (Poly)'!D45</f>
        <v>Block (PCTFE)</v>
      </c>
      <c r="H45" s="1" t="str">
        <f>VLOOKUP(G45,'Blocks (Poly)'!D:F, 3, FALSE)</f>
        <v>PCTFE</v>
      </c>
      <c r="I45">
        <f>'Blocks (Poly)'!G45/2</f>
        <v>0</v>
      </c>
    </row>
    <row r="46" spans="1:9" x14ac:dyDescent="0.2">
      <c r="A46" s="2" t="str">
        <f>Pellets!A46</f>
        <v>1.0.0</v>
      </c>
      <c r="B46" s="3" t="s">
        <v>1100</v>
      </c>
      <c r="C46" s="3" t="s">
        <v>1099</v>
      </c>
      <c r="D46" s="3" t="s">
        <v>1098</v>
      </c>
      <c r="E46" s="3" t="s">
        <v>1097</v>
      </c>
      <c r="F46" s="1" t="str">
        <f t="shared" si="1"/>
        <v>Slab (PDMS)</v>
      </c>
      <c r="G46" s="1" t="str">
        <f xml:space="preserve"> 'Blocks (Poly)'!D46</f>
        <v>Block (PDMS)</v>
      </c>
      <c r="H46" s="1" t="str">
        <f>VLOOKUP(G46,'Blocks (Poly)'!D:F, 3, FALSE)</f>
        <v>PDMS</v>
      </c>
      <c r="I46">
        <f>'Blocks (Poly)'!G46/2</f>
        <v>0</v>
      </c>
    </row>
    <row r="47" spans="1:9" x14ac:dyDescent="0.2">
      <c r="A47" s="2" t="str">
        <f>Pellets!A47</f>
        <v>1.0.0</v>
      </c>
      <c r="B47" s="3" t="s">
        <v>1096</v>
      </c>
      <c r="C47" s="3" t="s">
        <v>1095</v>
      </c>
      <c r="D47" s="3" t="s">
        <v>1094</v>
      </c>
      <c r="E47" s="3" t="s">
        <v>1093</v>
      </c>
      <c r="F47" s="1" t="str">
        <f t="shared" si="1"/>
        <v>Slab (PEEK)</v>
      </c>
      <c r="G47" s="1" t="str">
        <f xml:space="preserve"> 'Blocks (Poly)'!D47</f>
        <v>Block (PEEK)</v>
      </c>
      <c r="H47" s="1" t="str">
        <f>VLOOKUP(G47,'Blocks (Poly)'!D:F, 3, FALSE)</f>
        <v>PEEK</v>
      </c>
      <c r="I47">
        <f>'Blocks (Poly)'!G47/2</f>
        <v>0</v>
      </c>
    </row>
    <row r="48" spans="1:9" x14ac:dyDescent="0.2">
      <c r="A48" s="2" t="str">
        <f>Pellets!A48</f>
        <v>1.0.0</v>
      </c>
      <c r="B48" s="3" t="s">
        <v>1092</v>
      </c>
      <c r="C48" s="3" t="s">
        <v>1091</v>
      </c>
      <c r="D48" s="3" t="s">
        <v>1090</v>
      </c>
      <c r="E48" s="3" t="s">
        <v>1089</v>
      </c>
      <c r="F48" s="1" t="str">
        <f t="shared" si="1"/>
        <v>Slab (PEI)</v>
      </c>
      <c r="G48" s="1" t="str">
        <f xml:space="preserve"> 'Blocks (Poly)'!D48</f>
        <v>Block (PEI)</v>
      </c>
      <c r="H48" s="1" t="str">
        <f>VLOOKUP(G48,'Blocks (Poly)'!D:F, 3, FALSE)</f>
        <v>PEI</v>
      </c>
      <c r="I48">
        <f>'Blocks (Poly)'!G48/2</f>
        <v>0</v>
      </c>
    </row>
    <row r="49" spans="1:9" x14ac:dyDescent="0.2">
      <c r="A49" s="2">
        <f>Pellets!A49</f>
        <v>0</v>
      </c>
      <c r="B49" s="3" t="s">
        <v>1088</v>
      </c>
      <c r="C49" s="3" t="s">
        <v>1087</v>
      </c>
      <c r="D49" s="3" t="s">
        <v>1086</v>
      </c>
      <c r="E49" s="3" t="s">
        <v>1085</v>
      </c>
      <c r="F49" s="1" t="str">
        <f t="shared" si="1"/>
        <v>Slab (PEA)</v>
      </c>
      <c r="G49" s="1" t="str">
        <f xml:space="preserve"> 'Blocks (Poly)'!D49</f>
        <v>Block (PEA)</v>
      </c>
      <c r="H49" s="1" t="str">
        <f>VLOOKUP(G49,'Blocks (Poly)'!D:F, 3, FALSE)</f>
        <v>PEA</v>
      </c>
      <c r="I49">
        <f>'Blocks (Poly)'!G49/2</f>
        <v>0</v>
      </c>
    </row>
    <row r="50" spans="1:9" x14ac:dyDescent="0.2">
      <c r="A50" s="2">
        <f>Pellets!A50</f>
        <v>0</v>
      </c>
      <c r="B50" s="3" t="s">
        <v>1084</v>
      </c>
      <c r="C50" s="3" t="s">
        <v>1083</v>
      </c>
      <c r="D50" s="3" t="s">
        <v>1082</v>
      </c>
      <c r="E50" s="3" t="s">
        <v>1081</v>
      </c>
      <c r="F50" s="1" t="str">
        <f t="shared" si="1"/>
        <v>Slab (PEAd)</v>
      </c>
      <c r="G50" s="1" t="str">
        <f xml:space="preserve"> 'Blocks (Poly)'!D50</f>
        <v>Block (PEAd)</v>
      </c>
      <c r="H50" s="1" t="str">
        <f>VLOOKUP(G50,'Blocks (Poly)'!D:F, 3, FALSE)</f>
        <v>PEAd</v>
      </c>
      <c r="I50">
        <f>'Blocks (Poly)'!G50/2</f>
        <v>0</v>
      </c>
    </row>
    <row r="51" spans="1:9" x14ac:dyDescent="0.2">
      <c r="A51" s="2" t="str">
        <f>Pellets!A51</f>
        <v>1.0.0</v>
      </c>
      <c r="B51" s="3" t="s">
        <v>1080</v>
      </c>
      <c r="C51" s="3" t="s">
        <v>1079</v>
      </c>
      <c r="D51" s="3" t="s">
        <v>1078</v>
      </c>
      <c r="E51" s="3" t="s">
        <v>1077</v>
      </c>
      <c r="F51" s="1" t="str">
        <f t="shared" si="1"/>
        <v>Slab (PEG)</v>
      </c>
      <c r="G51" s="1" t="str">
        <f xml:space="preserve"> 'Blocks (Poly)'!D51</f>
        <v>Block (PEG)</v>
      </c>
      <c r="H51" s="1" t="str">
        <f>VLOOKUP(G51,'Blocks (Poly)'!D:F, 3, FALSE)</f>
        <v>PEG</v>
      </c>
      <c r="I51">
        <f>'Blocks (Poly)'!G51/2</f>
        <v>0</v>
      </c>
    </row>
    <row r="52" spans="1:9" x14ac:dyDescent="0.2">
      <c r="A52" s="2">
        <f>Pellets!A52</f>
        <v>0</v>
      </c>
      <c r="B52" s="3" t="s">
        <v>1076</v>
      </c>
      <c r="C52" s="3" t="s">
        <v>1075</v>
      </c>
      <c r="D52" s="3" t="s">
        <v>1074</v>
      </c>
      <c r="E52" s="3" t="s">
        <v>1073</v>
      </c>
      <c r="F52" s="1" t="str">
        <f t="shared" si="1"/>
        <v>Slab (PEHD)</v>
      </c>
      <c r="G52" s="1" t="str">
        <f xml:space="preserve"> 'Blocks (Poly)'!D52</f>
        <v>Block (PEHD)</v>
      </c>
      <c r="H52" s="1" t="str">
        <f>VLOOKUP(G52,'Blocks (Poly)'!D:F, 3, FALSE)</f>
        <v>PEHD</v>
      </c>
      <c r="I52">
        <f>'Blocks (Poly)'!G52/2</f>
        <v>0</v>
      </c>
    </row>
    <row r="53" spans="1:9" x14ac:dyDescent="0.2">
      <c r="A53" s="2" t="str">
        <f>Pellets!A53</f>
        <v>1.0.0</v>
      </c>
      <c r="B53" s="3" t="s">
        <v>1072</v>
      </c>
      <c r="C53" s="3" t="s">
        <v>1071</v>
      </c>
      <c r="D53" s="3" t="s">
        <v>1070</v>
      </c>
      <c r="E53" s="3" t="s">
        <v>1069</v>
      </c>
      <c r="F53" s="1" t="str">
        <f t="shared" si="1"/>
        <v>Slab (PEN)</v>
      </c>
      <c r="G53" s="1" t="str">
        <f xml:space="preserve"> 'Blocks (Poly)'!D53</f>
        <v>Block (PEN)</v>
      </c>
      <c r="H53" s="1" t="str">
        <f>VLOOKUP(G53,'Blocks (Poly)'!D:F, 3, FALSE)</f>
        <v>PEN</v>
      </c>
      <c r="I53">
        <f>'Blocks (Poly)'!G53/2</f>
        <v>0</v>
      </c>
    </row>
    <row r="54" spans="1:9" x14ac:dyDescent="0.2">
      <c r="A54" s="2" t="str">
        <f>Pellets!A54</f>
        <v>1.0.0</v>
      </c>
      <c r="B54" s="3" t="s">
        <v>1068</v>
      </c>
      <c r="C54" s="3" t="s">
        <v>1067</v>
      </c>
      <c r="D54" s="3" t="s">
        <v>1066</v>
      </c>
      <c r="E54" s="3" t="s">
        <v>1065</v>
      </c>
      <c r="F54" s="1" t="str">
        <f t="shared" si="1"/>
        <v>Slab (PEO)</v>
      </c>
      <c r="G54" s="1" t="str">
        <f xml:space="preserve"> 'Blocks (Poly)'!D54</f>
        <v>Block (PEO)</v>
      </c>
      <c r="H54" s="1" t="str">
        <f>VLOOKUP(G54,'Blocks (Poly)'!D:F, 3, FALSE)</f>
        <v>PEO</v>
      </c>
      <c r="I54">
        <f>'Blocks (Poly)'!G54/2</f>
        <v>0</v>
      </c>
    </row>
    <row r="55" spans="1:9" x14ac:dyDescent="0.2">
      <c r="A55" s="2" t="str">
        <f>Pellets!A55</f>
        <v>1.1.0</v>
      </c>
      <c r="B55" s="3" t="s">
        <v>1064</v>
      </c>
      <c r="C55" s="3" t="s">
        <v>1063</v>
      </c>
      <c r="D55" s="3" t="s">
        <v>1062</v>
      </c>
      <c r="E55" s="3" t="s">
        <v>1061</v>
      </c>
      <c r="F55" s="1" t="str">
        <f t="shared" si="1"/>
        <v>Slab (PES)</v>
      </c>
      <c r="G55" s="1" t="str">
        <f xml:space="preserve"> 'Blocks (Poly)'!D55</f>
        <v>Block (PES)</v>
      </c>
      <c r="H55" s="1" t="str">
        <f>VLOOKUP(G55,'Blocks (Poly)'!D:F, 3, FALSE)</f>
        <v>PES</v>
      </c>
      <c r="I55">
        <f>'Blocks (Poly)'!G55/2</f>
        <v>0</v>
      </c>
    </row>
    <row r="56" spans="1:9" x14ac:dyDescent="0.2">
      <c r="A56" s="2" t="str">
        <f>Pellets!A56</f>
        <v>1.0.0</v>
      </c>
      <c r="B56" s="3" t="s">
        <v>1060</v>
      </c>
      <c r="C56" s="3" t="s">
        <v>1059</v>
      </c>
      <c r="D56" s="3" t="s">
        <v>1058</v>
      </c>
      <c r="E56" s="3" t="s">
        <v>1057</v>
      </c>
      <c r="F56" s="1" t="str">
        <f t="shared" si="1"/>
        <v>Slab (PET)</v>
      </c>
      <c r="G56" s="1" t="str">
        <f xml:space="preserve"> 'Blocks (Poly)'!D56</f>
        <v>Block (PET)</v>
      </c>
      <c r="H56" s="1" t="str">
        <f>VLOOKUP(G56,'Blocks (Poly)'!D:F, 3, FALSE)</f>
        <v>PET</v>
      </c>
      <c r="I56">
        <f>'Blocks (Poly)'!G56/2</f>
        <v>0</v>
      </c>
    </row>
    <row r="57" spans="1:9" x14ac:dyDescent="0.2">
      <c r="A57" s="2" t="str">
        <f>Pellets!A57</f>
        <v>1.0.0</v>
      </c>
      <c r="B57" s="3" t="s">
        <v>1056</v>
      </c>
      <c r="C57" s="3" t="s">
        <v>1055</v>
      </c>
      <c r="D57" s="3" t="s">
        <v>1054</v>
      </c>
      <c r="E57" s="3" t="s">
        <v>1053</v>
      </c>
      <c r="F57" s="1" t="str">
        <f t="shared" si="1"/>
        <v>Slab (PETG)</v>
      </c>
      <c r="G57" s="1" t="str">
        <f xml:space="preserve"> 'Blocks (Poly)'!D57</f>
        <v>Block (PETG)</v>
      </c>
      <c r="H57" s="1" t="str">
        <f>VLOOKUP(G57,'Blocks (Poly)'!D:F, 3, FALSE)</f>
        <v>PETG</v>
      </c>
      <c r="I57">
        <f>'Blocks (Poly)'!G57/2</f>
        <v>0</v>
      </c>
    </row>
    <row r="58" spans="1:9" x14ac:dyDescent="0.2">
      <c r="A58" s="2" t="str">
        <f>Pellets!A58</f>
        <v>1.0.0</v>
      </c>
      <c r="B58" s="3" t="s">
        <v>1052</v>
      </c>
      <c r="C58" s="3" t="s">
        <v>1051</v>
      </c>
      <c r="D58" s="3" t="s">
        <v>1050</v>
      </c>
      <c r="E58" s="3" t="s">
        <v>1049</v>
      </c>
      <c r="F58" s="1" t="str">
        <f t="shared" si="1"/>
        <v>Slab (PGA)</v>
      </c>
      <c r="G58" s="1" t="str">
        <f xml:space="preserve"> 'Blocks (Poly)'!D58</f>
        <v>Block (PGA)</v>
      </c>
      <c r="H58" s="1" t="str">
        <f>VLOOKUP(G58,'Blocks (Poly)'!D:F, 3, FALSE)</f>
        <v>PGA</v>
      </c>
      <c r="I58">
        <f>'Blocks (Poly)'!G58/2</f>
        <v>0</v>
      </c>
    </row>
    <row r="59" spans="1:9" x14ac:dyDescent="0.2">
      <c r="A59" s="2" t="str">
        <f>Pellets!A59</f>
        <v>1.1.0</v>
      </c>
      <c r="B59" s="3" t="s">
        <v>1048</v>
      </c>
      <c r="C59" s="3" t="s">
        <v>1047</v>
      </c>
      <c r="D59" s="3" t="s">
        <v>1046</v>
      </c>
      <c r="E59" s="3" t="s">
        <v>1045</v>
      </c>
      <c r="F59" s="1" t="str">
        <f t="shared" si="1"/>
        <v>Slab (Nylon 6,7)</v>
      </c>
      <c r="G59" s="1" t="str">
        <f xml:space="preserve"> 'Blocks (Poly)'!D59</f>
        <v>Block (Nylon 6,7)</v>
      </c>
      <c r="H59" s="1" t="str">
        <f>VLOOKUP(G59,'Blocks (Poly)'!D:F, 3, FALSE)</f>
        <v>Nylon 6,7</v>
      </c>
      <c r="I59">
        <f>'Blocks (Poly)'!G59/2</f>
        <v>0</v>
      </c>
    </row>
    <row r="60" spans="1:9" x14ac:dyDescent="0.2">
      <c r="A60" s="2" t="str">
        <f>Pellets!A60</f>
        <v>1.1.0</v>
      </c>
      <c r="B60" s="3" t="s">
        <v>1044</v>
      </c>
      <c r="C60" s="3" t="s">
        <v>1043</v>
      </c>
      <c r="D60" s="3" t="s">
        <v>1042</v>
      </c>
      <c r="E60" s="3" t="s">
        <v>1041</v>
      </c>
      <c r="F60" s="1" t="str">
        <f t="shared" si="1"/>
        <v>Slab (Nylon 6,10)</v>
      </c>
      <c r="G60" s="1" t="str">
        <f xml:space="preserve"> 'Blocks (Poly)'!D60</f>
        <v>Block (Nylon 6,10)</v>
      </c>
      <c r="H60" s="1" t="str">
        <f>VLOOKUP(G60,'Blocks (Poly)'!D:F, 3, FALSE)</f>
        <v>Nylon 6,10</v>
      </c>
      <c r="I60">
        <f>'Blocks (Poly)'!G60/2</f>
        <v>0</v>
      </c>
    </row>
    <row r="61" spans="1:9" x14ac:dyDescent="0.2">
      <c r="A61" s="2" t="str">
        <f>Pellets!A61</f>
        <v>1.0.0</v>
      </c>
      <c r="B61" s="3" t="s">
        <v>1040</v>
      </c>
      <c r="C61" s="3" t="s">
        <v>1039</v>
      </c>
      <c r="D61" s="3" t="s">
        <v>1038</v>
      </c>
      <c r="E61" s="3" t="s">
        <v>1037</v>
      </c>
      <c r="F61" s="1" t="str">
        <f t="shared" si="1"/>
        <v>Slab (PHA)</v>
      </c>
      <c r="G61" s="1" t="str">
        <f xml:space="preserve"> 'Blocks (Poly)'!D61</f>
        <v>Block (PHA)</v>
      </c>
      <c r="H61" s="1" t="str">
        <f>VLOOKUP(G61,'Blocks (Poly)'!D:F, 3, FALSE)</f>
        <v>PHA</v>
      </c>
      <c r="I61">
        <f>'Blocks (Poly)'!G61/2</f>
        <v>0</v>
      </c>
    </row>
    <row r="62" spans="1:9" x14ac:dyDescent="0.2">
      <c r="A62" s="2">
        <f>Pellets!A62</f>
        <v>0</v>
      </c>
      <c r="B62" s="3" t="s">
        <v>1036</v>
      </c>
      <c r="C62" s="3" t="s">
        <v>1035</v>
      </c>
      <c r="D62" s="3" t="s">
        <v>1034</v>
      </c>
      <c r="E62" s="3" t="s">
        <v>1033</v>
      </c>
      <c r="F62" s="1" t="str">
        <f t="shared" si="1"/>
        <v>Slab (PHBV)</v>
      </c>
      <c r="G62" s="1" t="str">
        <f xml:space="preserve"> 'Blocks (Poly)'!D62</f>
        <v>Block (PHBV)</v>
      </c>
      <c r="H62" s="1" t="str">
        <f>VLOOKUP(G62,'Blocks (Poly)'!D:F, 3, FALSE)</f>
        <v>PHBV</v>
      </c>
      <c r="I62">
        <f>'Blocks (Poly)'!G62/2</f>
        <v>0</v>
      </c>
    </row>
    <row r="63" spans="1:9" x14ac:dyDescent="0.2">
      <c r="A63" s="2" t="str">
        <f>Pellets!A63</f>
        <v>1.0.0</v>
      </c>
      <c r="B63" s="3" t="s">
        <v>1032</v>
      </c>
      <c r="C63" s="3" t="s">
        <v>1031</v>
      </c>
      <c r="D63" s="3" t="s">
        <v>1030</v>
      </c>
      <c r="E63" s="3" t="s">
        <v>1029</v>
      </c>
      <c r="F63" s="1" t="str">
        <f t="shared" si="1"/>
        <v>Slab (PI)</v>
      </c>
      <c r="G63" s="1" t="str">
        <f xml:space="preserve"> 'Blocks (Poly)'!D63</f>
        <v>Block (PI)</v>
      </c>
      <c r="H63" s="1" t="str">
        <f>VLOOKUP(G63,'Blocks (Poly)'!D:F, 3, FALSE)</f>
        <v>PI</v>
      </c>
      <c r="I63">
        <f>'Blocks (Poly)'!G63/2</f>
        <v>0</v>
      </c>
    </row>
    <row r="64" spans="1:9" x14ac:dyDescent="0.2">
      <c r="A64" s="2">
        <f>Pellets!A64</f>
        <v>0</v>
      </c>
      <c r="B64" s="3" t="s">
        <v>1028</v>
      </c>
      <c r="C64" s="3" t="s">
        <v>1027</v>
      </c>
      <c r="D64" s="3" t="s">
        <v>1026</v>
      </c>
      <c r="E64" s="3" t="s">
        <v>1025</v>
      </c>
      <c r="F64" s="1" t="str">
        <f t="shared" si="1"/>
        <v>Slab (PIBOA)</v>
      </c>
      <c r="G64" s="1" t="str">
        <f xml:space="preserve"> 'Blocks (Poly)'!D64</f>
        <v>Block (PIBOA)</v>
      </c>
      <c r="H64" s="1" t="str">
        <f>VLOOKUP(G64,'Blocks (Poly)'!D:F, 3, FALSE)</f>
        <v>PIBOA</v>
      </c>
      <c r="I64">
        <f>'Blocks (Poly)'!G64/2</f>
        <v>0</v>
      </c>
    </row>
    <row r="65" spans="1:9" x14ac:dyDescent="0.2">
      <c r="A65" s="2">
        <f>Pellets!A65</f>
        <v>0</v>
      </c>
      <c r="B65" s="3" t="s">
        <v>1024</v>
      </c>
      <c r="C65" s="3" t="s">
        <v>1023</v>
      </c>
      <c r="D65" s="3" t="s">
        <v>1022</v>
      </c>
      <c r="E65" s="3" t="s">
        <v>1021</v>
      </c>
      <c r="F65" s="1" t="str">
        <f t="shared" si="1"/>
        <v>Slab (PIBA)</v>
      </c>
      <c r="G65" s="1" t="str">
        <f xml:space="preserve"> 'Blocks (Poly)'!D65</f>
        <v>Block (PIBA)</v>
      </c>
      <c r="H65" s="1" t="str">
        <f>VLOOKUP(G65,'Blocks (Poly)'!D:F, 3, FALSE)</f>
        <v>PIBA</v>
      </c>
      <c r="I65">
        <f>'Blocks (Poly)'!G65/2</f>
        <v>0</v>
      </c>
    </row>
    <row r="66" spans="1:9" x14ac:dyDescent="0.2">
      <c r="A66" s="2" t="str">
        <f>Pellets!A66</f>
        <v>1.0.0</v>
      </c>
      <c r="B66" s="3" t="s">
        <v>1020</v>
      </c>
      <c r="C66" s="3" t="s">
        <v>1019</v>
      </c>
      <c r="D66" s="3" t="s">
        <v>1018</v>
      </c>
      <c r="E66" s="3" t="s">
        <v>1017</v>
      </c>
      <c r="F66" s="1" t="str">
        <f t="shared" ref="F66:F97" si="2">$F$1&amp;" ("&amp;H66&amp;")"</f>
        <v>Slab (PIB)</v>
      </c>
      <c r="G66" s="1" t="str">
        <f xml:space="preserve"> 'Blocks (Poly)'!D66</f>
        <v>Block (PIB)</v>
      </c>
      <c r="H66" s="1" t="str">
        <f>VLOOKUP(G66,'Blocks (Poly)'!D:F, 3, FALSE)</f>
        <v>PIB</v>
      </c>
      <c r="I66">
        <f>'Blocks (Poly)'!G66/2</f>
        <v>0</v>
      </c>
    </row>
    <row r="67" spans="1:9" x14ac:dyDescent="0.2">
      <c r="A67" s="2" t="str">
        <f>Pellets!A67</f>
        <v>1.0.0</v>
      </c>
      <c r="B67" s="3" t="s">
        <v>1016</v>
      </c>
      <c r="C67" s="3" t="s">
        <v>1015</v>
      </c>
      <c r="D67" s="3" t="s">
        <v>1014</v>
      </c>
      <c r="E67" s="3" t="s">
        <v>1013</v>
      </c>
      <c r="F67" s="1" t="str">
        <f t="shared" si="2"/>
        <v>Slab (Natural Rubber)</v>
      </c>
      <c r="G67" s="1" t="str">
        <f xml:space="preserve"> 'Blocks (Poly)'!D67</f>
        <v>Block (Natural Rubber)</v>
      </c>
      <c r="H67" s="1" t="str">
        <f>VLOOKUP(G67,'Blocks (Poly)'!D:F, 3, FALSE)</f>
        <v>Natural Rubber</v>
      </c>
      <c r="I67">
        <f>'Blocks (Poly)'!G67/2</f>
        <v>3</v>
      </c>
    </row>
    <row r="68" spans="1:9" x14ac:dyDescent="0.2">
      <c r="A68" s="2" t="str">
        <f>Pellets!A68</f>
        <v>1.0.0</v>
      </c>
      <c r="B68" s="3" t="s">
        <v>1012</v>
      </c>
      <c r="C68" s="3" t="s">
        <v>1011</v>
      </c>
      <c r="D68" s="3" t="s">
        <v>1010</v>
      </c>
      <c r="E68" s="3" t="s">
        <v>1009</v>
      </c>
      <c r="F68" s="1" t="str">
        <f t="shared" si="2"/>
        <v>Slab (PLA)</v>
      </c>
      <c r="G68" s="1" t="str">
        <f xml:space="preserve"> 'Blocks (Poly)'!D68</f>
        <v>Block (PLA)</v>
      </c>
      <c r="H68" s="1" t="str">
        <f>VLOOKUP(G68,'Blocks (Poly)'!D:F, 3, FALSE)</f>
        <v>PLA</v>
      </c>
      <c r="I68">
        <f>'Blocks (Poly)'!G68/2</f>
        <v>0</v>
      </c>
    </row>
    <row r="69" spans="1:9" x14ac:dyDescent="0.2">
      <c r="A69" s="2">
        <f>Pellets!A69</f>
        <v>0</v>
      </c>
      <c r="B69" s="3" t="s">
        <v>1008</v>
      </c>
      <c r="C69" s="3" t="s">
        <v>1007</v>
      </c>
      <c r="D69" s="3" t="s">
        <v>1006</v>
      </c>
      <c r="E69" s="3" t="s">
        <v>1005</v>
      </c>
      <c r="F69" s="1" t="str">
        <f t="shared" si="2"/>
        <v>Slab (PLGA)</v>
      </c>
      <c r="G69" s="1" t="str">
        <f xml:space="preserve"> 'Blocks (Poly)'!D69</f>
        <v>Block (PLGA)</v>
      </c>
      <c r="H69" s="1" t="str">
        <f>VLOOKUP(G69,'Blocks (Poly)'!D:F, 3, FALSE)</f>
        <v>PLGA</v>
      </c>
      <c r="I69">
        <f>'Blocks (Poly)'!G69/2</f>
        <v>0</v>
      </c>
    </row>
    <row r="70" spans="1:9" x14ac:dyDescent="0.2">
      <c r="A70" s="2" t="str">
        <f>Pellets!A70</f>
        <v>1.3.2</v>
      </c>
      <c r="B70" s="3" t="s">
        <v>1004</v>
      </c>
      <c r="C70" s="3" t="s">
        <v>1003</v>
      </c>
      <c r="D70" s="3" t="s">
        <v>1002</v>
      </c>
      <c r="E70" s="3" t="s">
        <v>1001</v>
      </c>
      <c r="F70" s="1" t="str">
        <f t="shared" si="2"/>
        <v>Slab (PMA)</v>
      </c>
      <c r="G70" s="1" t="str">
        <f xml:space="preserve"> 'Blocks (Poly)'!D70</f>
        <v>Block (PMA)</v>
      </c>
      <c r="H70" s="1" t="str">
        <f>VLOOKUP(G70,'Blocks (Poly)'!D:F, 3, FALSE)</f>
        <v>PMA</v>
      </c>
      <c r="I70">
        <f>'Blocks (Poly)'!G70/2</f>
        <v>0</v>
      </c>
    </row>
    <row r="71" spans="1:9" x14ac:dyDescent="0.2">
      <c r="A71" s="2">
        <f>Pellets!A71</f>
        <v>0</v>
      </c>
      <c r="B71" s="3" t="s">
        <v>1000</v>
      </c>
      <c r="C71" s="3" t="s">
        <v>999</v>
      </c>
      <c r="D71" s="3" t="s">
        <v>998</v>
      </c>
      <c r="E71" s="3" t="s">
        <v>997</v>
      </c>
      <c r="F71" s="1" t="str">
        <f t="shared" si="2"/>
        <v>Slab (PMCA)</v>
      </c>
      <c r="G71" s="1" t="str">
        <f xml:space="preserve"> 'Blocks (Poly)'!D71</f>
        <v>Block (PMCA)</v>
      </c>
      <c r="H71" s="1" t="str">
        <f>VLOOKUP(G71,'Blocks (Poly)'!D:F, 3, FALSE)</f>
        <v>PMCA</v>
      </c>
      <c r="I71">
        <f>'Blocks (Poly)'!G71/2</f>
        <v>0</v>
      </c>
    </row>
    <row r="72" spans="1:9" x14ac:dyDescent="0.2">
      <c r="A72" s="2" t="str">
        <f>Pellets!A72</f>
        <v>1.3.2</v>
      </c>
      <c r="B72" s="3" t="s">
        <v>996</v>
      </c>
      <c r="C72" s="3" t="s">
        <v>995</v>
      </c>
      <c r="D72" s="3" t="s">
        <v>994</v>
      </c>
      <c r="E72" s="3" t="s">
        <v>993</v>
      </c>
      <c r="F72" s="1" t="str">
        <f t="shared" si="2"/>
        <v>Slab (PMMA)</v>
      </c>
      <c r="G72" s="1" t="str">
        <f xml:space="preserve"> 'Blocks (Poly)'!D72</f>
        <v>Block (PMMA)</v>
      </c>
      <c r="H72" s="1" t="str">
        <f>VLOOKUP(G72,'Blocks (Poly)'!D:F, 3, FALSE)</f>
        <v>PMMA</v>
      </c>
      <c r="I72">
        <f>'Blocks (Poly)'!G72/2</f>
        <v>0</v>
      </c>
    </row>
    <row r="73" spans="1:9" x14ac:dyDescent="0.2">
      <c r="A73" s="2" t="str">
        <f>Pellets!A73</f>
        <v>1.3.2</v>
      </c>
      <c r="B73" s="3" t="s">
        <v>992</v>
      </c>
      <c r="C73" s="3" t="s">
        <v>991</v>
      </c>
      <c r="D73" s="3" t="s">
        <v>990</v>
      </c>
      <c r="E73" s="3" t="s">
        <v>989</v>
      </c>
      <c r="F73" s="1" t="str">
        <f t="shared" si="2"/>
        <v>Slab (PMMS)</v>
      </c>
      <c r="G73" s="1" t="str">
        <f xml:space="preserve"> 'Blocks (Poly)'!D73</f>
        <v>Block (PMMS)</v>
      </c>
      <c r="H73" s="1" t="str">
        <f>VLOOKUP(G73,'Blocks (Poly)'!D:F, 3, FALSE)</f>
        <v>PMMS</v>
      </c>
      <c r="I73">
        <f>'Blocks (Poly)'!G73/2</f>
        <v>0</v>
      </c>
    </row>
    <row r="74" spans="1:9" x14ac:dyDescent="0.2">
      <c r="A74" s="2" t="str">
        <f>Pellets!A74</f>
        <v>1.1.1</v>
      </c>
      <c r="B74" s="3" t="s">
        <v>988</v>
      </c>
      <c r="C74" s="3" t="s">
        <v>987</v>
      </c>
      <c r="D74" s="3" t="s">
        <v>986</v>
      </c>
      <c r="E74" s="3" t="s">
        <v>985</v>
      </c>
      <c r="F74" s="1" t="str">
        <f t="shared" si="2"/>
        <v>Slab (nomex)</v>
      </c>
      <c r="G74" s="1" t="str">
        <f xml:space="preserve"> 'Blocks (Poly)'!D74</f>
        <v>Block (nomex)</v>
      </c>
      <c r="H74" s="1" t="str">
        <f>VLOOKUP(G74,'Blocks (Poly)'!D:F, 3, FALSE)</f>
        <v>nomex</v>
      </c>
      <c r="I74">
        <f>'Blocks (Poly)'!G74/2</f>
        <v>0</v>
      </c>
    </row>
    <row r="75" spans="1:9" x14ac:dyDescent="0.2">
      <c r="A75" s="2">
        <f>Pellets!A75</f>
        <v>0</v>
      </c>
      <c r="B75" s="3" t="s">
        <v>984</v>
      </c>
      <c r="C75" s="3" t="s">
        <v>983</v>
      </c>
      <c r="D75" s="3" t="s">
        <v>982</v>
      </c>
      <c r="E75" s="3" t="s">
        <v>981</v>
      </c>
      <c r="F75" s="1" t="str">
        <f t="shared" si="2"/>
        <v>Slab (PNBA)</v>
      </c>
      <c r="G75" s="1" t="str">
        <f xml:space="preserve"> 'Blocks (Poly)'!D75</f>
        <v>Block (PNBA)</v>
      </c>
      <c r="H75" s="1" t="str">
        <f>VLOOKUP(G75,'Blocks (Poly)'!D:F, 3, FALSE)</f>
        <v>PNBA</v>
      </c>
      <c r="I75">
        <f>'Blocks (Poly)'!G75/2</f>
        <v>0</v>
      </c>
    </row>
    <row r="76" spans="1:9" x14ac:dyDescent="0.2">
      <c r="A76" s="2" t="str">
        <f>Pellets!A76</f>
        <v>1.0.0</v>
      </c>
      <c r="B76" s="3" t="s">
        <v>980</v>
      </c>
      <c r="C76" s="3" t="s">
        <v>979</v>
      </c>
      <c r="D76" s="3" t="s">
        <v>978</v>
      </c>
      <c r="E76" s="3" t="s">
        <v>977</v>
      </c>
      <c r="F76" s="1" t="str">
        <f t="shared" si="2"/>
        <v>Slab (POM)</v>
      </c>
      <c r="G76" s="1" t="str">
        <f xml:space="preserve"> 'Blocks (Poly)'!D76</f>
        <v>Block (POM)</v>
      </c>
      <c r="H76" s="1" t="str">
        <f>VLOOKUP(G76,'Blocks (Poly)'!D:F, 3, FALSE)</f>
        <v>POM</v>
      </c>
      <c r="I76">
        <f>'Blocks (Poly)'!G76/2</f>
        <v>0</v>
      </c>
    </row>
    <row r="77" spans="1:9" x14ac:dyDescent="0.2">
      <c r="A77" s="2">
        <f>Pellets!A77</f>
        <v>0</v>
      </c>
      <c r="B77" s="3" t="s">
        <v>976</v>
      </c>
      <c r="C77" s="3" t="s">
        <v>975</v>
      </c>
      <c r="D77" s="3" t="s">
        <v>974</v>
      </c>
      <c r="E77" s="3" t="s">
        <v>973</v>
      </c>
      <c r="F77" s="1" t="str">
        <f t="shared" si="2"/>
        <v>Slab (PPHD)</v>
      </c>
      <c r="G77" s="1" t="str">
        <f xml:space="preserve"> 'Blocks (Poly)'!D77</f>
        <v>Block (PPHD)</v>
      </c>
      <c r="H77" s="1" t="str">
        <f>VLOOKUP(G77,'Blocks (Poly)'!D:F, 3, FALSE)</f>
        <v>PPHD</v>
      </c>
      <c r="I77">
        <f>'Blocks (Poly)'!G77/2</f>
        <v>0</v>
      </c>
    </row>
    <row r="78" spans="1:9" x14ac:dyDescent="0.2">
      <c r="A78" s="2" t="str">
        <f>Pellets!A78</f>
        <v>1.3.2</v>
      </c>
      <c r="B78" s="3" t="s">
        <v>972</v>
      </c>
      <c r="C78" s="3" t="s">
        <v>971</v>
      </c>
      <c r="D78" s="3" t="s">
        <v>970</v>
      </c>
      <c r="E78" s="3" t="s">
        <v>969</v>
      </c>
      <c r="F78" s="1" t="str">
        <f t="shared" si="2"/>
        <v>Slab (Polyphenol)</v>
      </c>
      <c r="G78" s="1" t="str">
        <f xml:space="preserve"> 'Blocks (Poly)'!D78</f>
        <v>Block (Polyphenol)</v>
      </c>
      <c r="H78" s="1" t="str">
        <f>VLOOKUP(G78,'Blocks (Poly)'!D:F, 3, FALSE)</f>
        <v>Polyphenol</v>
      </c>
      <c r="I78">
        <f>'Blocks (Poly)'!G78/2</f>
        <v>0</v>
      </c>
    </row>
    <row r="79" spans="1:9" x14ac:dyDescent="0.2">
      <c r="A79" s="2">
        <f>Pellets!A79</f>
        <v>0</v>
      </c>
      <c r="B79" s="3" t="s">
        <v>968</v>
      </c>
      <c r="C79" s="3" t="s">
        <v>967</v>
      </c>
      <c r="D79" s="3" t="s">
        <v>966</v>
      </c>
      <c r="E79" s="3" t="s">
        <v>965</v>
      </c>
      <c r="F79" s="1" t="str">
        <f t="shared" si="2"/>
        <v>Slab (PPO)</v>
      </c>
      <c r="G79" s="1" t="str">
        <f xml:space="preserve"> 'Blocks (Poly)'!D79</f>
        <v>Block (PPO)</v>
      </c>
      <c r="H79" s="1" t="str">
        <f>VLOOKUP(G79,'Blocks (Poly)'!D:F, 3, FALSE)</f>
        <v>PPO</v>
      </c>
      <c r="I79">
        <f>'Blocks (Poly)'!G79/2</f>
        <v>0</v>
      </c>
    </row>
    <row r="80" spans="1:9" x14ac:dyDescent="0.2">
      <c r="A80" s="2">
        <f>Pellets!A80</f>
        <v>0</v>
      </c>
      <c r="B80" s="3" t="s">
        <v>964</v>
      </c>
      <c r="C80" s="3" t="s">
        <v>963</v>
      </c>
      <c r="D80" s="3" t="s">
        <v>962</v>
      </c>
      <c r="E80" s="3" t="s">
        <v>961</v>
      </c>
      <c r="F80" s="1" t="str">
        <f t="shared" si="2"/>
        <v>Slab (PPPHAZ)</v>
      </c>
      <c r="G80" s="1" t="str">
        <f xml:space="preserve"> 'Blocks (Poly)'!D80</f>
        <v>Block (PPPHAZ)</v>
      </c>
      <c r="H80" s="1" t="str">
        <f>VLOOKUP(G80,'Blocks (Poly)'!D:F, 3, FALSE)</f>
        <v>PPPHAZ</v>
      </c>
      <c r="I80">
        <f>'Blocks (Poly)'!G80/2</f>
        <v>0</v>
      </c>
    </row>
    <row r="81" spans="1:9" x14ac:dyDescent="0.2">
      <c r="A81" s="2">
        <f>Pellets!A81</f>
        <v>0</v>
      </c>
      <c r="B81" s="3" t="s">
        <v>960</v>
      </c>
      <c r="C81" s="3" t="s">
        <v>959</v>
      </c>
      <c r="D81" s="3" t="s">
        <v>958</v>
      </c>
      <c r="E81" s="3" t="s">
        <v>957</v>
      </c>
      <c r="F81" s="1" t="str">
        <f t="shared" si="2"/>
        <v>Slab (PPMS)</v>
      </c>
      <c r="G81" s="1" t="str">
        <f xml:space="preserve"> 'Blocks (Poly)'!D81</f>
        <v>Block (PPMS)</v>
      </c>
      <c r="H81" s="1" t="str">
        <f>VLOOKUP(G81,'Blocks (Poly)'!D:F, 3, FALSE)</f>
        <v>PPMS</v>
      </c>
      <c r="I81">
        <f>'Blocks (Poly)'!G81/2</f>
        <v>0</v>
      </c>
    </row>
    <row r="82" spans="1:9" x14ac:dyDescent="0.2">
      <c r="A82" s="2">
        <f>Pellets!A82</f>
        <v>0</v>
      </c>
      <c r="B82" s="3" t="s">
        <v>956</v>
      </c>
      <c r="C82" s="3" t="s">
        <v>955</v>
      </c>
      <c r="D82" s="3" t="s">
        <v>954</v>
      </c>
      <c r="E82" s="3" t="s">
        <v>953</v>
      </c>
      <c r="F82" s="1" t="str">
        <f t="shared" si="2"/>
        <v>Slab (PPS)</v>
      </c>
      <c r="G82" s="1" t="str">
        <f xml:space="preserve"> 'Blocks (Poly)'!D82</f>
        <v>Block (PPS)</v>
      </c>
      <c r="H82" s="1" t="str">
        <f>VLOOKUP(G82,'Blocks (Poly)'!D:F, 3, FALSE)</f>
        <v>PPS</v>
      </c>
      <c r="I82">
        <f>'Blocks (Poly)'!G82/2</f>
        <v>0</v>
      </c>
    </row>
    <row r="83" spans="1:9" x14ac:dyDescent="0.2">
      <c r="A83" s="2" t="str">
        <f>Pellets!A83</f>
        <v>1.1.0</v>
      </c>
      <c r="B83" s="3" t="s">
        <v>952</v>
      </c>
      <c r="C83" s="3" t="s">
        <v>951</v>
      </c>
      <c r="D83" s="3" t="s">
        <v>950</v>
      </c>
      <c r="E83" s="3" t="s">
        <v>949</v>
      </c>
      <c r="F83" s="1" t="str">
        <f t="shared" si="2"/>
        <v>Slab (kevlar)</v>
      </c>
      <c r="G83" s="1" t="str">
        <f xml:space="preserve"> 'Blocks (Poly)'!D83</f>
        <v>Block (kevlar)</v>
      </c>
      <c r="H83" s="1" t="str">
        <f>VLOOKUP(G83,'Blocks (Poly)'!D:F, 3, FALSE)</f>
        <v>kevlar</v>
      </c>
      <c r="I83">
        <f>'Blocks (Poly)'!G83/2</f>
        <v>0</v>
      </c>
    </row>
    <row r="84" spans="1:9" x14ac:dyDescent="0.2">
      <c r="A84" s="2" t="str">
        <f>Pellets!A84</f>
        <v>1.0.0</v>
      </c>
      <c r="B84" s="3" t="s">
        <v>948</v>
      </c>
      <c r="C84" s="3" t="s">
        <v>947</v>
      </c>
      <c r="D84" s="3" t="s">
        <v>946</v>
      </c>
      <c r="E84" s="3" t="s">
        <v>945</v>
      </c>
      <c r="F84" s="1" t="str">
        <f t="shared" si="2"/>
        <v>Slab (PP)</v>
      </c>
      <c r="G84" s="1" t="str">
        <f xml:space="preserve"> 'Blocks (Poly)'!D84</f>
        <v>Block (PP)</v>
      </c>
      <c r="H84" s="1" t="str">
        <f>VLOOKUP(G84,'Blocks (Poly)'!D:F, 3, FALSE)</f>
        <v>PP</v>
      </c>
      <c r="I84">
        <f>'Blocks (Poly)'!G84/2</f>
        <v>0</v>
      </c>
    </row>
    <row r="85" spans="1:9" x14ac:dyDescent="0.2">
      <c r="A85" s="2">
        <f>Pellets!A85</f>
        <v>0</v>
      </c>
      <c r="B85" s="3" t="s">
        <v>944</v>
      </c>
      <c r="C85" s="3" t="s">
        <v>943</v>
      </c>
      <c r="D85" s="3" t="s">
        <v>942</v>
      </c>
      <c r="E85" s="3" t="s">
        <v>941</v>
      </c>
      <c r="F85" s="1" t="str">
        <f t="shared" si="2"/>
        <v>Slab (PPG)</v>
      </c>
      <c r="G85" s="1" t="str">
        <f xml:space="preserve"> 'Blocks (Poly)'!D85</f>
        <v>Block (PPG)</v>
      </c>
      <c r="H85" s="1" t="str">
        <f>VLOOKUP(G85,'Blocks (Poly)'!D:F, 3, FALSE)</f>
        <v>PPG</v>
      </c>
      <c r="I85">
        <f>'Blocks (Poly)'!G85/2</f>
        <v>0</v>
      </c>
    </row>
    <row r="86" spans="1:9" x14ac:dyDescent="0.2">
      <c r="A86" s="2">
        <f>Pellets!A86</f>
        <v>0</v>
      </c>
      <c r="B86" s="3" t="s">
        <v>940</v>
      </c>
      <c r="C86" s="3" t="s">
        <v>939</v>
      </c>
      <c r="D86" s="3" t="s">
        <v>938</v>
      </c>
      <c r="E86" s="3" t="s">
        <v>937</v>
      </c>
      <c r="F86" s="1" t="str">
        <f t="shared" si="2"/>
        <v>Slab (PPOX)</v>
      </c>
      <c r="G86" s="1" t="str">
        <f xml:space="preserve"> 'Blocks (Poly)'!D86</f>
        <v>Block (PPOX)</v>
      </c>
      <c r="H86" s="1" t="str">
        <f>VLOOKUP(G86,'Blocks (Poly)'!D:F, 3, FALSE)</f>
        <v>PPOX</v>
      </c>
      <c r="I86">
        <f>'Blocks (Poly)'!G86/2</f>
        <v>0</v>
      </c>
    </row>
    <row r="87" spans="1:9" x14ac:dyDescent="0.2">
      <c r="A87" s="2" t="str">
        <f>Pellets!A87</f>
        <v>1.0.0</v>
      </c>
      <c r="B87" s="3" t="s">
        <v>936</v>
      </c>
      <c r="C87" s="3" t="s">
        <v>935</v>
      </c>
      <c r="D87" s="3" t="s">
        <v>934</v>
      </c>
      <c r="E87" s="3" t="s">
        <v>933</v>
      </c>
      <c r="F87" s="1" t="str">
        <f t="shared" si="2"/>
        <v>Slab (PS)</v>
      </c>
      <c r="G87" s="1" t="str">
        <f xml:space="preserve"> 'Blocks (Poly)'!D87</f>
        <v>Block (PS)</v>
      </c>
      <c r="H87" s="1" t="str">
        <f>VLOOKUP(G87,'Blocks (Poly)'!D:F, 3, FALSE)</f>
        <v>PS</v>
      </c>
      <c r="I87">
        <f>'Blocks (Poly)'!G87/2</f>
        <v>0</v>
      </c>
    </row>
    <row r="88" spans="1:9" x14ac:dyDescent="0.2">
      <c r="A88" s="2">
        <f>Pellets!A88</f>
        <v>0</v>
      </c>
      <c r="B88" s="3" t="s">
        <v>932</v>
      </c>
      <c r="C88" s="3" t="s">
        <v>931</v>
      </c>
      <c r="D88" s="3" t="s">
        <v>930</v>
      </c>
      <c r="E88" s="3" t="s">
        <v>929</v>
      </c>
      <c r="F88" s="1" t="str">
        <f t="shared" si="2"/>
        <v>Slab (PTBA)</v>
      </c>
      <c r="G88" s="1" t="str">
        <f xml:space="preserve"> 'Blocks (Poly)'!D88</f>
        <v>Block (PTBA)</v>
      </c>
      <c r="H88" s="1" t="str">
        <f>VLOOKUP(G88,'Blocks (Poly)'!D:F, 3, FALSE)</f>
        <v>PTBA</v>
      </c>
      <c r="I88">
        <f>'Blocks (Poly)'!G88/2</f>
        <v>0</v>
      </c>
    </row>
    <row r="89" spans="1:9" x14ac:dyDescent="0.2">
      <c r="A89" s="2" t="str">
        <f>Pellets!A89</f>
        <v>1.0.0</v>
      </c>
      <c r="B89" s="3" t="s">
        <v>928</v>
      </c>
      <c r="C89" s="3" t="s">
        <v>927</v>
      </c>
      <c r="D89" s="3" t="s">
        <v>926</v>
      </c>
      <c r="E89" s="3" t="s">
        <v>925</v>
      </c>
      <c r="F89" s="1" t="str">
        <f t="shared" si="2"/>
        <v>Slab (PTFE)</v>
      </c>
      <c r="G89" s="1" t="str">
        <f xml:space="preserve"> 'Blocks (Poly)'!D89</f>
        <v>Block (PTFE)</v>
      </c>
      <c r="H89" s="1" t="str">
        <f>VLOOKUP(G89,'Blocks (Poly)'!D:F, 3, FALSE)</f>
        <v>PTFE</v>
      </c>
      <c r="I89">
        <f>'Blocks (Poly)'!G89/2</f>
        <v>0</v>
      </c>
    </row>
    <row r="90" spans="1:9" x14ac:dyDescent="0.2">
      <c r="A90" s="2">
        <f>Pellets!A90</f>
        <v>0</v>
      </c>
      <c r="B90" s="3" t="s">
        <v>924</v>
      </c>
      <c r="C90" s="3" t="s">
        <v>923</v>
      </c>
      <c r="D90" s="3" t="s">
        <v>922</v>
      </c>
      <c r="E90" s="3" t="s">
        <v>921</v>
      </c>
      <c r="F90" s="1" t="str">
        <f t="shared" si="2"/>
        <v>Slab (PTMEG)</v>
      </c>
      <c r="G90" s="1" t="str">
        <f xml:space="preserve"> 'Blocks (Poly)'!D90</f>
        <v>Block (PTMEG)</v>
      </c>
      <c r="H90" s="1" t="str">
        <f>VLOOKUP(G90,'Blocks (Poly)'!D:F, 3, FALSE)</f>
        <v>PTMEG</v>
      </c>
      <c r="I90">
        <f>'Blocks (Poly)'!G90/2</f>
        <v>0</v>
      </c>
    </row>
    <row r="91" spans="1:9" x14ac:dyDescent="0.2">
      <c r="A91" s="2">
        <f>Pellets!A91</f>
        <v>0</v>
      </c>
      <c r="B91" s="3" t="s">
        <v>920</v>
      </c>
      <c r="C91" s="3" t="s">
        <v>919</v>
      </c>
      <c r="D91" s="3" t="s">
        <v>918</v>
      </c>
      <c r="E91" s="3" t="s">
        <v>917</v>
      </c>
      <c r="F91" s="1" t="str">
        <f t="shared" si="2"/>
        <v>Slab (PTMG)</v>
      </c>
      <c r="G91" s="1" t="str">
        <f xml:space="preserve"> 'Blocks (Poly)'!D91</f>
        <v>Block (PTMG)</v>
      </c>
      <c r="H91" s="1" t="str">
        <f>VLOOKUP(G91,'Blocks (Poly)'!D:F, 3, FALSE)</f>
        <v>PTMG</v>
      </c>
      <c r="I91">
        <f>'Blocks (Poly)'!G91/2</f>
        <v>0</v>
      </c>
    </row>
    <row r="92" spans="1:9" x14ac:dyDescent="0.2">
      <c r="A92" s="2">
        <f>Pellets!A92</f>
        <v>0</v>
      </c>
      <c r="B92" s="3" t="s">
        <v>916</v>
      </c>
      <c r="C92" s="3" t="s">
        <v>915</v>
      </c>
      <c r="D92" s="3" t="s">
        <v>914</v>
      </c>
      <c r="E92" s="3" t="s">
        <v>913</v>
      </c>
      <c r="F92" s="1" t="str">
        <f t="shared" si="2"/>
        <v>Slab (PTA)</v>
      </c>
      <c r="G92" s="1" t="str">
        <f xml:space="preserve"> 'Blocks (Poly)'!D92</f>
        <v>Block (PTA)</v>
      </c>
      <c r="H92" s="1" t="str">
        <f>VLOOKUP(G92,'Blocks (Poly)'!D:F, 3, FALSE)</f>
        <v>PTA</v>
      </c>
      <c r="I92">
        <f>'Blocks (Poly)'!G92/2</f>
        <v>0</v>
      </c>
    </row>
    <row r="93" spans="1:9" x14ac:dyDescent="0.2">
      <c r="A93" s="2" t="str">
        <f>Pellets!A93</f>
        <v>1.0.0</v>
      </c>
      <c r="B93" s="3" t="s">
        <v>912</v>
      </c>
      <c r="C93" s="3" t="s">
        <v>911</v>
      </c>
      <c r="D93" s="3" t="s">
        <v>910</v>
      </c>
      <c r="E93" s="3" t="s">
        <v>909</v>
      </c>
      <c r="F93" s="1" t="str">
        <f t="shared" si="2"/>
        <v>Slab (PTT)</v>
      </c>
      <c r="G93" s="1" t="str">
        <f xml:space="preserve"> 'Blocks (Poly)'!D93</f>
        <v>Block (PTT)</v>
      </c>
      <c r="H93" s="1" t="str">
        <f>VLOOKUP(G93,'Blocks (Poly)'!D:F, 3, FALSE)</f>
        <v>PTT</v>
      </c>
      <c r="I93">
        <f>'Blocks (Poly)'!G93/2</f>
        <v>0</v>
      </c>
    </row>
    <row r="94" spans="1:9" x14ac:dyDescent="0.2">
      <c r="A94" s="2" t="str">
        <f>Pellets!A94</f>
        <v>1.0.0</v>
      </c>
      <c r="B94" s="3" t="s">
        <v>908</v>
      </c>
      <c r="C94" s="3" t="s">
        <v>907</v>
      </c>
      <c r="D94" s="3" t="s">
        <v>906</v>
      </c>
      <c r="E94" s="3" t="s">
        <v>905</v>
      </c>
      <c r="F94" s="1" t="str">
        <f t="shared" si="2"/>
        <v>Slab (PU)</v>
      </c>
      <c r="G94" s="1" t="str">
        <f xml:space="preserve"> 'Blocks (Poly)'!D94</f>
        <v>Block (PU)</v>
      </c>
      <c r="H94" s="1" t="str">
        <f>VLOOKUP(G94,'Blocks (Poly)'!D:F, 3, FALSE)</f>
        <v>PU</v>
      </c>
      <c r="I94">
        <f>'Blocks (Poly)'!G94/2</f>
        <v>9</v>
      </c>
    </row>
    <row r="95" spans="1:9" x14ac:dyDescent="0.2">
      <c r="A95" s="2" t="str">
        <f>Pellets!A95</f>
        <v>1.0.0</v>
      </c>
      <c r="B95" s="3" t="s">
        <v>904</v>
      </c>
      <c r="C95" s="3" t="s">
        <v>903</v>
      </c>
      <c r="D95" s="3" t="s">
        <v>902</v>
      </c>
      <c r="E95" s="3" t="s">
        <v>901</v>
      </c>
      <c r="F95" s="1" t="str">
        <f t="shared" si="2"/>
        <v>Slab (PVAC)</v>
      </c>
      <c r="G95" s="1" t="str">
        <f xml:space="preserve"> 'Blocks (Poly)'!D95</f>
        <v>Block (PVAC)</v>
      </c>
      <c r="H95" s="1" t="str">
        <f>VLOOKUP(G95,'Blocks (Poly)'!D:F, 3, FALSE)</f>
        <v>PVAC</v>
      </c>
      <c r="I95">
        <f>'Blocks (Poly)'!G95/2</f>
        <v>0</v>
      </c>
    </row>
    <row r="96" spans="1:9" x14ac:dyDescent="0.2">
      <c r="A96" s="2" t="str">
        <f>Pellets!A96</f>
        <v>1.0.0</v>
      </c>
      <c r="B96" s="3" t="s">
        <v>900</v>
      </c>
      <c r="C96" s="3" t="s">
        <v>899</v>
      </c>
      <c r="D96" s="3" t="s">
        <v>898</v>
      </c>
      <c r="E96" s="3" t="s">
        <v>897</v>
      </c>
      <c r="F96" s="1" t="str">
        <f t="shared" si="2"/>
        <v>Slab (PVA)</v>
      </c>
      <c r="G96" s="1" t="str">
        <f xml:space="preserve"> 'Blocks (Poly)'!D96</f>
        <v>Block (PVA)</v>
      </c>
      <c r="H96" s="1" t="str">
        <f>VLOOKUP(G96,'Blocks (Poly)'!D:F, 3, FALSE)</f>
        <v>PVA</v>
      </c>
      <c r="I96">
        <f>'Blocks (Poly)'!G96/2</f>
        <v>0</v>
      </c>
    </row>
    <row r="97" spans="1:9" x14ac:dyDescent="0.2">
      <c r="A97" s="2">
        <f>Pellets!A97</f>
        <v>0</v>
      </c>
      <c r="B97" s="3" t="s">
        <v>896</v>
      </c>
      <c r="C97" s="3" t="s">
        <v>895</v>
      </c>
      <c r="D97" s="3" t="s">
        <v>894</v>
      </c>
      <c r="E97" s="3" t="s">
        <v>893</v>
      </c>
      <c r="F97" s="1" t="str">
        <f t="shared" si="2"/>
        <v>Slab (PVB)</v>
      </c>
      <c r="G97" s="1" t="str">
        <f xml:space="preserve"> 'Blocks (Poly)'!D97</f>
        <v>Block (PVB)</v>
      </c>
      <c r="H97" s="1" t="str">
        <f>VLOOKUP(G97,'Blocks (Poly)'!D:F, 3, FALSE)</f>
        <v>PVB</v>
      </c>
      <c r="I97">
        <f>'Blocks (Poly)'!G97/2</f>
        <v>0</v>
      </c>
    </row>
    <row r="98" spans="1:9" x14ac:dyDescent="0.2">
      <c r="A98" s="2" t="str">
        <f>Pellets!A98</f>
        <v>1.0.0</v>
      </c>
      <c r="B98" s="3" t="s">
        <v>892</v>
      </c>
      <c r="C98" s="3" t="s">
        <v>891</v>
      </c>
      <c r="D98" s="3" t="s">
        <v>890</v>
      </c>
      <c r="E98" s="3" t="s">
        <v>889</v>
      </c>
      <c r="F98" s="1" t="str">
        <f t="shared" ref="F98:F115" si="3">$F$1&amp;" ("&amp;H98&amp;")"</f>
        <v>Slab (PVC)</v>
      </c>
      <c r="G98" s="1" t="str">
        <f xml:space="preserve"> 'Blocks (Poly)'!D98</f>
        <v>Block (PVC)</v>
      </c>
      <c r="H98" s="1" t="str">
        <f>VLOOKUP(G98,'Blocks (Poly)'!D:F, 3, FALSE)</f>
        <v>PVC</v>
      </c>
      <c r="I98">
        <f>'Blocks (Poly)'!G98/2</f>
        <v>0</v>
      </c>
    </row>
    <row r="99" spans="1:9" x14ac:dyDescent="0.2">
      <c r="A99" s="2" t="str">
        <f>Pellets!A99</f>
        <v>1.0.0</v>
      </c>
      <c r="B99" s="3" t="s">
        <v>888</v>
      </c>
      <c r="C99" s="3" t="s">
        <v>887</v>
      </c>
      <c r="D99" s="3" t="s">
        <v>886</v>
      </c>
      <c r="E99" s="3" t="s">
        <v>885</v>
      </c>
      <c r="F99" s="1" t="str">
        <f t="shared" si="3"/>
        <v>Slab (PVCA)</v>
      </c>
      <c r="G99" s="1" t="str">
        <f xml:space="preserve"> 'Blocks (Poly)'!D99</f>
        <v>Block (PVCA)</v>
      </c>
      <c r="H99" s="1" t="str">
        <f>VLOOKUP(G99,'Blocks (Poly)'!D:F, 3, FALSE)</f>
        <v>PVCA</v>
      </c>
      <c r="I99">
        <f>'Blocks (Poly)'!G99/2</f>
        <v>0</v>
      </c>
    </row>
    <row r="100" spans="1:9" x14ac:dyDescent="0.2">
      <c r="A100" s="2">
        <f>Pellets!A100</f>
        <v>0</v>
      </c>
      <c r="B100" s="3" t="s">
        <v>884</v>
      </c>
      <c r="C100" s="3" t="s">
        <v>883</v>
      </c>
      <c r="D100" s="3" t="s">
        <v>882</v>
      </c>
      <c r="E100" s="3" t="s">
        <v>881</v>
      </c>
      <c r="F100" s="1" t="str">
        <f t="shared" si="3"/>
        <v>Slab (PVF)</v>
      </c>
      <c r="G100" s="1" t="str">
        <f xml:space="preserve"> 'Blocks (Poly)'!D100</f>
        <v>Block (PVF)</v>
      </c>
      <c r="H100" s="1" t="str">
        <f>VLOOKUP(G100,'Blocks (Poly)'!D:F, 3, FALSE)</f>
        <v>PVF</v>
      </c>
      <c r="I100">
        <f>'Blocks (Poly)'!G100/2</f>
        <v>0</v>
      </c>
    </row>
    <row r="101" spans="1:9" x14ac:dyDescent="0.2">
      <c r="A101" s="2">
        <f>Pellets!A101</f>
        <v>0</v>
      </c>
      <c r="B101" s="3" t="s">
        <v>880</v>
      </c>
      <c r="C101" s="3" t="s">
        <v>879</v>
      </c>
      <c r="D101" s="3" t="s">
        <v>878</v>
      </c>
      <c r="E101" s="3" t="s">
        <v>877</v>
      </c>
      <c r="F101" s="1" t="str">
        <f t="shared" si="3"/>
        <v>Slab (PVFO)</v>
      </c>
      <c r="G101" s="1" t="str">
        <f xml:space="preserve"> 'Blocks (Poly)'!D101</f>
        <v>Block (PVFO)</v>
      </c>
      <c r="H101" s="1" t="str">
        <f>VLOOKUP(G101,'Blocks (Poly)'!D:F, 3, FALSE)</f>
        <v>PVFO</v>
      </c>
      <c r="I101">
        <f>'Blocks (Poly)'!G101/2</f>
        <v>0</v>
      </c>
    </row>
    <row r="102" spans="1:9" x14ac:dyDescent="0.2">
      <c r="A102" s="2">
        <f>Pellets!A102</f>
        <v>0</v>
      </c>
      <c r="B102" s="3" t="s">
        <v>876</v>
      </c>
      <c r="C102" s="3" t="s">
        <v>875</v>
      </c>
      <c r="D102" s="3" t="s">
        <v>874</v>
      </c>
      <c r="E102" s="3" t="s">
        <v>873</v>
      </c>
      <c r="F102" s="1" t="str">
        <f t="shared" si="3"/>
        <v>Slab (PVME)</v>
      </c>
      <c r="G102" s="1" t="str">
        <f xml:space="preserve"> 'Blocks (Poly)'!D102</f>
        <v>Block (PVME)</v>
      </c>
      <c r="H102" s="1" t="str">
        <f>VLOOKUP(G102,'Blocks (Poly)'!D:F, 3, FALSE)</f>
        <v>PVME</v>
      </c>
      <c r="I102">
        <f>'Blocks (Poly)'!G102/2</f>
        <v>0</v>
      </c>
    </row>
    <row r="103" spans="1:9" x14ac:dyDescent="0.2">
      <c r="A103" s="2">
        <f>Pellets!A103</f>
        <v>0</v>
      </c>
      <c r="B103" s="3" t="s">
        <v>872</v>
      </c>
      <c r="C103" s="3" t="s">
        <v>871</v>
      </c>
      <c r="D103" s="3" t="s">
        <v>870</v>
      </c>
      <c r="E103" s="3" t="s">
        <v>869</v>
      </c>
      <c r="F103" s="1" t="str">
        <f t="shared" si="3"/>
        <v>Slab (PVDC)</v>
      </c>
      <c r="G103" s="1" t="str">
        <f xml:space="preserve"> 'Blocks (Poly)'!D103</f>
        <v>Block (PVDC)</v>
      </c>
      <c r="H103" s="1" t="str">
        <f>VLOOKUP(G103,'Blocks (Poly)'!D:F, 3, FALSE)</f>
        <v>PVDC</v>
      </c>
      <c r="I103">
        <f>'Blocks (Poly)'!G103/2</f>
        <v>0</v>
      </c>
    </row>
    <row r="104" spans="1:9" x14ac:dyDescent="0.2">
      <c r="A104" s="2">
        <f>Pellets!A104</f>
        <v>0</v>
      </c>
      <c r="B104" s="3" t="s">
        <v>868</v>
      </c>
      <c r="C104" s="3" t="s">
        <v>867</v>
      </c>
      <c r="D104" s="3" t="s">
        <v>866</v>
      </c>
      <c r="E104" s="3" t="s">
        <v>865</v>
      </c>
      <c r="F104" s="1" t="str">
        <f t="shared" si="3"/>
        <v>Slab (PVDF)</v>
      </c>
      <c r="G104" s="1" t="str">
        <f xml:space="preserve"> 'Blocks (Poly)'!D104</f>
        <v>Block (PVDF)</v>
      </c>
      <c r="H104" s="1" t="str">
        <f>VLOOKUP(G104,'Blocks (Poly)'!D:F, 3, FALSE)</f>
        <v>PVDF</v>
      </c>
      <c r="I104">
        <f>'Blocks (Poly)'!G104/2</f>
        <v>0</v>
      </c>
    </row>
    <row r="105" spans="1:9" x14ac:dyDescent="0.2">
      <c r="A105" s="2">
        <f>Pellets!A105</f>
        <v>0</v>
      </c>
      <c r="B105" s="3" t="s">
        <v>864</v>
      </c>
      <c r="C105" s="3" t="s">
        <v>863</v>
      </c>
      <c r="D105" s="3" t="s">
        <v>862</v>
      </c>
      <c r="E105" s="3" t="s">
        <v>861</v>
      </c>
      <c r="F105" s="1" t="str">
        <f t="shared" si="3"/>
        <v>Slab (PVDF-TRFE)</v>
      </c>
      <c r="G105" s="1" t="str">
        <f xml:space="preserve"> 'Blocks (Poly)'!D105</f>
        <v>Block (PVDF-TRFE)</v>
      </c>
      <c r="H105" s="1" t="str">
        <f>VLOOKUP(G105,'Blocks (Poly)'!D:F, 3, FALSE)</f>
        <v>PVDF-TRFE</v>
      </c>
      <c r="I105">
        <f>'Blocks (Poly)'!G105/2</f>
        <v>0</v>
      </c>
    </row>
    <row r="106" spans="1:9" x14ac:dyDescent="0.2">
      <c r="A106" s="2" t="str">
        <f>Pellets!A106</f>
        <v>1.1.0</v>
      </c>
      <c r="B106" s="3" t="s">
        <v>860</v>
      </c>
      <c r="C106" s="3" t="s">
        <v>859</v>
      </c>
      <c r="D106" s="3" t="s">
        <v>858</v>
      </c>
      <c r="E106" s="3" t="s">
        <v>857</v>
      </c>
      <c r="F106" s="1" t="str">
        <f t="shared" si="3"/>
        <v>Slab (SAN)</v>
      </c>
      <c r="G106" s="1" t="str">
        <f xml:space="preserve"> 'Blocks (Poly)'!D106</f>
        <v>Block (SAN)</v>
      </c>
      <c r="H106" s="1" t="str">
        <f>VLOOKUP(G106,'Blocks (Poly)'!D:F, 3, FALSE)</f>
        <v>SAN</v>
      </c>
      <c r="I106">
        <f>'Blocks (Poly)'!G106/2</f>
        <v>0</v>
      </c>
    </row>
    <row r="107" spans="1:9" x14ac:dyDescent="0.2">
      <c r="A107" s="2" t="str">
        <f>Pellets!A107</f>
        <v>1.0.0</v>
      </c>
      <c r="B107" s="3" t="s">
        <v>856</v>
      </c>
      <c r="C107" s="3" t="s">
        <v>855</v>
      </c>
      <c r="D107" s="3" t="s">
        <v>854</v>
      </c>
      <c r="E107" s="3" t="s">
        <v>853</v>
      </c>
      <c r="F107" s="1" t="str">
        <f t="shared" si="3"/>
        <v>Slab (SBR)</v>
      </c>
      <c r="G107" s="1" t="str">
        <f xml:space="preserve"> 'Blocks (Poly)'!D107</f>
        <v>Block (SBR)</v>
      </c>
      <c r="H107" s="1" t="str">
        <f>VLOOKUP(G107,'Blocks (Poly)'!D:F, 3, FALSE)</f>
        <v>SBR</v>
      </c>
      <c r="I107">
        <f>'Blocks (Poly)'!G107/2</f>
        <v>6</v>
      </c>
    </row>
    <row r="108" spans="1:9" x14ac:dyDescent="0.2">
      <c r="A108" s="2" t="str">
        <f>Pellets!A108</f>
        <v>1.1.0</v>
      </c>
      <c r="B108" s="3" t="s">
        <v>852</v>
      </c>
      <c r="C108" s="3" t="s">
        <v>851</v>
      </c>
      <c r="D108" s="3" t="s">
        <v>850</v>
      </c>
      <c r="E108" s="3" t="s">
        <v>849</v>
      </c>
      <c r="F108" s="1" t="str">
        <f t="shared" si="3"/>
        <v>Slab (SBS)</v>
      </c>
      <c r="G108" s="1" t="str">
        <f xml:space="preserve"> 'Blocks (Poly)'!D108</f>
        <v>Block (SBS)</v>
      </c>
      <c r="H108" s="1" t="str">
        <f>VLOOKUP(G108,'Blocks (Poly)'!D:F, 3, FALSE)</f>
        <v>SBS</v>
      </c>
      <c r="I108">
        <f>'Blocks (Poly)'!G108/2</f>
        <v>0</v>
      </c>
    </row>
    <row r="109" spans="1:9" x14ac:dyDescent="0.2">
      <c r="A109" s="2" t="str">
        <f>Pellets!A109</f>
        <v>1.3.2</v>
      </c>
      <c r="B109" s="3" t="s">
        <v>848</v>
      </c>
      <c r="C109" s="3" t="s">
        <v>847</v>
      </c>
      <c r="D109" s="3" t="s">
        <v>846</v>
      </c>
      <c r="E109" s="3" t="s">
        <v>845</v>
      </c>
      <c r="F109" s="1" t="str">
        <f t="shared" si="3"/>
        <v>Slab (SIS)</v>
      </c>
      <c r="G109" s="1" t="str">
        <f xml:space="preserve"> 'Blocks (Poly)'!D109</f>
        <v>Block (SIS)</v>
      </c>
      <c r="H109" s="1" t="str">
        <f>VLOOKUP(G109,'Blocks (Poly)'!D:F, 3, FALSE)</f>
        <v>SIS</v>
      </c>
      <c r="I109">
        <f>'Blocks (Poly)'!G109/2</f>
        <v>0</v>
      </c>
    </row>
    <row r="110" spans="1:9" x14ac:dyDescent="0.2">
      <c r="A110" s="2">
        <f>Pellets!A110</f>
        <v>0</v>
      </c>
      <c r="B110" s="3" t="s">
        <v>844</v>
      </c>
      <c r="C110" s="3" t="s">
        <v>843</v>
      </c>
      <c r="D110" s="3" t="s">
        <v>842</v>
      </c>
      <c r="E110" s="3" t="s">
        <v>841</v>
      </c>
      <c r="F110" s="1" t="str">
        <f t="shared" si="3"/>
        <v>Slab (SMAC)</v>
      </c>
      <c r="G110" s="1" t="str">
        <f xml:space="preserve"> 'Blocks (Poly)'!D110</f>
        <v>Block (SMAC)</v>
      </c>
      <c r="H110" s="1" t="str">
        <f>VLOOKUP(G110,'Blocks (Poly)'!D:F, 3, FALSE)</f>
        <v>SMAC</v>
      </c>
      <c r="I110">
        <f>'Blocks (Poly)'!G110/2</f>
        <v>0</v>
      </c>
    </row>
    <row r="111" spans="1:9" x14ac:dyDescent="0.2">
      <c r="A111" s="2" t="str">
        <f>Pellets!A111</f>
        <v>1.0.0</v>
      </c>
      <c r="B111" s="3" t="s">
        <v>840</v>
      </c>
      <c r="C111" s="3" t="s">
        <v>839</v>
      </c>
      <c r="D111" s="3" t="s">
        <v>838</v>
      </c>
      <c r="E111" s="3" t="s">
        <v>837</v>
      </c>
      <c r="F111" s="1" t="str">
        <f t="shared" si="3"/>
        <v>Slab (UHMWPE)</v>
      </c>
      <c r="G111" s="1" t="str">
        <f xml:space="preserve"> 'Blocks (Poly)'!D111</f>
        <v>Block (UHMWPE)</v>
      </c>
      <c r="H111" s="1" t="str">
        <f>VLOOKUP(G111,'Blocks (Poly)'!D:F, 3, FALSE)</f>
        <v>UHMWPE</v>
      </c>
      <c r="I111">
        <f>'Blocks (Poly)'!G111/2</f>
        <v>0</v>
      </c>
    </row>
    <row r="112" spans="1:9" x14ac:dyDescent="0.2">
      <c r="A112" s="2">
        <f>Pellets!A112</f>
        <v>0</v>
      </c>
      <c r="B112" s="3" t="s">
        <v>836</v>
      </c>
      <c r="C112" s="3" t="s">
        <v>835</v>
      </c>
      <c r="D112" s="3" t="s">
        <v>834</v>
      </c>
      <c r="E112" s="3" t="s">
        <v>833</v>
      </c>
      <c r="F112" s="1" t="str">
        <f t="shared" si="3"/>
        <v>Slab (UFP)</v>
      </c>
      <c r="G112" s="1" t="str">
        <f xml:space="preserve"> 'Blocks (Poly)'!D112</f>
        <v>Block (UFP)</v>
      </c>
      <c r="H112" s="1" t="str">
        <f>VLOOKUP(G112,'Blocks (Poly)'!D:F, 3, FALSE)</f>
        <v>UFP</v>
      </c>
      <c r="I112">
        <f>'Blocks (Poly)'!G112/2</f>
        <v>0</v>
      </c>
    </row>
    <row r="113" spans="1:9" x14ac:dyDescent="0.2">
      <c r="A113" s="2" t="str">
        <f>Pellets!A113</f>
        <v>1.0.0</v>
      </c>
      <c r="B113" s="3" t="s">
        <v>832</v>
      </c>
      <c r="C113" s="3" t="s">
        <v>831</v>
      </c>
      <c r="D113" s="3" t="s">
        <v>830</v>
      </c>
      <c r="E113" s="3" t="s">
        <v>829</v>
      </c>
      <c r="F113" s="1" t="str">
        <f t="shared" si="3"/>
        <v>Slab (VLDPE)</v>
      </c>
      <c r="G113" s="1" t="str">
        <f xml:space="preserve"> 'Blocks (Poly)'!D113</f>
        <v>Block (VLDPE)</v>
      </c>
      <c r="H113" s="1" t="str">
        <f>VLOOKUP(G113,'Blocks (Poly)'!D:F, 3, FALSE)</f>
        <v>VLDPE</v>
      </c>
      <c r="I113">
        <f>'Blocks (Poly)'!G113/2</f>
        <v>0</v>
      </c>
    </row>
    <row r="114" spans="1:9" x14ac:dyDescent="0.2">
      <c r="A114" s="2" t="str">
        <f>Pellets!A114</f>
        <v>1.0.0</v>
      </c>
      <c r="B114" s="3" t="s">
        <v>828</v>
      </c>
      <c r="C114" s="3" t="s">
        <v>827</v>
      </c>
      <c r="D114" s="3" t="s">
        <v>826</v>
      </c>
      <c r="E114" s="3" t="s">
        <v>825</v>
      </c>
      <c r="F114" s="1" t="str">
        <f t="shared" si="3"/>
        <v>Slab (VA/AA)</v>
      </c>
      <c r="G114" s="1" t="str">
        <f xml:space="preserve"> 'Blocks (Poly)'!D114</f>
        <v>Block (VA/AA)</v>
      </c>
      <c r="H114" s="1" t="str">
        <f>VLOOKUP(G114,'Blocks (Poly)'!D:F, 3, FALSE)</f>
        <v>VA/AA</v>
      </c>
      <c r="I114">
        <f>'Blocks (Poly)'!G114/2</f>
        <v>0</v>
      </c>
    </row>
    <row r="115" spans="1:9" x14ac:dyDescent="0.2">
      <c r="A115" s="2" t="str">
        <f>Pellets!A115</f>
        <v>1.1.0</v>
      </c>
      <c r="B115" s="40" t="s">
        <v>1860</v>
      </c>
      <c r="C115" s="40" t="s">
        <v>1861</v>
      </c>
      <c r="D115" s="40" t="s">
        <v>1862</v>
      </c>
      <c r="E115" s="40" t="s">
        <v>1863</v>
      </c>
      <c r="F115" s="1" t="str">
        <f t="shared" si="3"/>
        <v>Slab (Nylon 6)</v>
      </c>
      <c r="G115" s="1" t="str">
        <f xml:space="preserve"> 'Blocks (Poly)'!D115</f>
        <v>Block (Nylon 6)</v>
      </c>
      <c r="H115" s="1" t="str">
        <f>VLOOKUP(G115,'Blocks (Poly)'!D:F, 3, FALSE)</f>
        <v>Nylon 6</v>
      </c>
      <c r="I115">
        <f>'Blocks (Poly)'!G115/2</f>
        <v>0</v>
      </c>
    </row>
    <row r="116" spans="1:9" x14ac:dyDescent="0.2">
      <c r="A116" s="2" t="str">
        <f>Pellets!A116</f>
        <v>1.1.2</v>
      </c>
      <c r="B116" s="3" t="s">
        <v>2401</v>
      </c>
      <c r="C116" s="3" t="s">
        <v>2402</v>
      </c>
      <c r="D116" s="3" t="s">
        <v>2403</v>
      </c>
      <c r="E116" s="3" t="s">
        <v>2404</v>
      </c>
      <c r="F116" s="1" t="str">
        <f t="shared" ref="F116:F117" si="4">$F$1&amp;" ("&amp;H116&amp;")"</f>
        <v>Slab (Carbon Fiber Resin (E))</v>
      </c>
      <c r="G116" s="1" t="str">
        <f xml:space="preserve"> 'Blocks (Poly)'!D116</f>
        <v>Block (Carbon Fiber Resin (E))</v>
      </c>
      <c r="H116" s="1" t="str">
        <f>VLOOKUP(G116,'Blocks (Poly)'!D:F, 3, FALSE)</f>
        <v>Carbon Fiber Resin (E)</v>
      </c>
      <c r="I116">
        <f>'Blocks (Poly)'!G116/2</f>
        <v>0</v>
      </c>
    </row>
    <row r="117" spans="1:9" x14ac:dyDescent="0.2">
      <c r="A117" s="2" t="str">
        <f>Pellets!A117</f>
        <v>1.1.2</v>
      </c>
      <c r="B117" s="3" t="s">
        <v>2405</v>
      </c>
      <c r="C117" s="3" t="s">
        <v>2406</v>
      </c>
      <c r="D117" s="3" t="s">
        <v>2407</v>
      </c>
      <c r="E117" s="3" t="s">
        <v>2408</v>
      </c>
      <c r="F117" s="1" t="str">
        <f t="shared" si="4"/>
        <v>Slab (Carbon Fiber Resin (P))</v>
      </c>
      <c r="G117" s="1" t="str">
        <f xml:space="preserve"> 'Blocks (Poly)'!D117</f>
        <v>Block (Carbon Fiber Resin (P))</v>
      </c>
      <c r="H117" s="1" t="str">
        <f>VLOOKUP(G117,'Blocks (Poly)'!D:F, 3, FALSE)</f>
        <v>Carbon Fiber Resin (P)</v>
      </c>
      <c r="I117">
        <f>'Blocks (Poly)'!G117/2</f>
        <v>0</v>
      </c>
    </row>
    <row r="118" spans="1:9" x14ac:dyDescent="0.2">
      <c r="A118" s="2" t="str">
        <f>Pellets!A118</f>
        <v>1.3.2</v>
      </c>
      <c r="B118" s="3" t="s">
        <v>2664</v>
      </c>
      <c r="C118" s="3" t="s">
        <v>2662</v>
      </c>
      <c r="D118" s="3" t="s">
        <v>2660</v>
      </c>
      <c r="E118" s="3" t="s">
        <v>2657</v>
      </c>
      <c r="F118" s="1" t="str">
        <f t="shared" ref="F118:F119" si="5">$F$1&amp;" ("&amp;H118&amp;")"</f>
        <v>Slab (n-PR)</v>
      </c>
      <c r="G118" s="1" t="str">
        <f xml:space="preserve"> 'Blocks (Poly)'!D118</f>
        <v>Block (n-PR)</v>
      </c>
      <c r="H118" s="1" t="str">
        <f>VLOOKUP(G118,'Blocks (Poly)'!D:F, 3, FALSE)</f>
        <v>n-PR</v>
      </c>
      <c r="I118">
        <v>0</v>
      </c>
    </row>
    <row r="119" spans="1:9" x14ac:dyDescent="0.2">
      <c r="A119" s="2" t="str">
        <f>Pellets!A119</f>
        <v>1.3.2</v>
      </c>
      <c r="B119" s="3" t="s">
        <v>2663</v>
      </c>
      <c r="C119" s="3" t="s">
        <v>2661</v>
      </c>
      <c r="D119" s="3" t="s">
        <v>2659</v>
      </c>
      <c r="E119" s="3" t="s">
        <v>2656</v>
      </c>
      <c r="F119" s="1" t="str">
        <f t="shared" si="5"/>
        <v>Slab (p-PR)</v>
      </c>
      <c r="G119" s="1" t="str">
        <f xml:space="preserve"> 'Blocks (Poly)'!D119</f>
        <v>Block (p-PR)</v>
      </c>
      <c r="H119" s="1" t="str">
        <f>VLOOKUP(G119,'Blocks (Poly)'!D:F, 3, FALSE)</f>
        <v>p-PR</v>
      </c>
      <c r="I119">
        <v>0</v>
      </c>
    </row>
    <row r="120" spans="1:9" x14ac:dyDescent="0.2">
      <c r="A120" s="2"/>
    </row>
    <row r="121" spans="1:9" x14ac:dyDescent="0.2">
      <c r="A121" s="2"/>
    </row>
    <row r="122" spans="1:9" x14ac:dyDescent="0.2">
      <c r="A122" s="2"/>
    </row>
    <row r="123" spans="1:9" x14ac:dyDescent="0.2">
      <c r="A123" s="2"/>
    </row>
    <row r="124" spans="1:9" x14ac:dyDescent="0.2">
      <c r="A124" s="2"/>
    </row>
    <row r="125" spans="1:9" x14ac:dyDescent="0.2">
      <c r="A125" s="2"/>
    </row>
    <row r="126" spans="1:9" x14ac:dyDescent="0.2">
      <c r="A126" s="2"/>
    </row>
    <row r="127" spans="1:9" x14ac:dyDescent="0.2">
      <c r="A127" s="2"/>
    </row>
    <row r="128" spans="1:9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43" workbookViewId="0">
      <selection activeCell="L75" sqref="L75"/>
    </sheetView>
  </sheetViews>
  <sheetFormatPr defaultColWidth="8.85546875" defaultRowHeight="12.75" x14ac:dyDescent="0.2"/>
  <cols>
    <col min="4" max="4" width="4.7109375" style="1" customWidth="1"/>
    <col min="5" max="5" width="5.42578125" style="1" customWidth="1"/>
    <col min="6" max="6" width="43.7109375" style="1" bestFit="1" customWidth="1"/>
    <col min="7" max="7" width="14.425781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1504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1503</v>
      </c>
      <c r="C2" s="3" t="s">
        <v>1502</v>
      </c>
      <c r="D2" s="1" t="str">
        <f t="shared" ref="D2:D33" si="0">$D$1&amp;" ("&amp;F2&amp;")"</f>
        <v>Wall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1501</v>
      </c>
      <c r="C3" s="3" t="s">
        <v>1500</v>
      </c>
      <c r="D3" s="1" t="str">
        <f t="shared" si="0"/>
        <v>Wall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1499</v>
      </c>
      <c r="C4" s="3" t="s">
        <v>1498</v>
      </c>
      <c r="D4" s="1" t="str">
        <f t="shared" si="0"/>
        <v>Wall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1497</v>
      </c>
      <c r="C5" s="3" t="s">
        <v>1496</v>
      </c>
      <c r="D5" s="1" t="str">
        <f t="shared" si="0"/>
        <v>Wall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1495</v>
      </c>
      <c r="C6" s="3" t="s">
        <v>1494</v>
      </c>
      <c r="D6" s="1" t="str">
        <f t="shared" si="0"/>
        <v>Wall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1493</v>
      </c>
      <c r="C7" s="3" t="s">
        <v>1492</v>
      </c>
      <c r="D7" s="1" t="str">
        <f t="shared" si="0"/>
        <v>Wall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1491</v>
      </c>
      <c r="C8" s="3" t="s">
        <v>1490</v>
      </c>
      <c r="D8" s="1" t="str">
        <f t="shared" si="0"/>
        <v>Wall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1489</v>
      </c>
      <c r="C9" s="3" t="s">
        <v>1488</v>
      </c>
      <c r="D9" s="1" t="str">
        <f t="shared" si="0"/>
        <v>Wall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1487</v>
      </c>
      <c r="C10" s="3" t="s">
        <v>1486</v>
      </c>
      <c r="D10" s="1" t="str">
        <f t="shared" si="0"/>
        <v>Wall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1485</v>
      </c>
      <c r="C11" s="3" t="s">
        <v>1484</v>
      </c>
      <c r="D11" s="1" t="str">
        <f t="shared" si="0"/>
        <v>Wall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1483</v>
      </c>
      <c r="C12" s="3" t="s">
        <v>1482</v>
      </c>
      <c r="D12" s="1" t="str">
        <f t="shared" si="0"/>
        <v>Wall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1481</v>
      </c>
      <c r="C13" s="3" t="s">
        <v>1480</v>
      </c>
      <c r="D13" s="1" t="str">
        <f t="shared" si="0"/>
        <v>Wall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1479</v>
      </c>
      <c r="C14" s="3" t="s">
        <v>1478</v>
      </c>
      <c r="D14" s="1" t="str">
        <f t="shared" si="0"/>
        <v>Wall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1477</v>
      </c>
      <c r="C15" s="3" t="s">
        <v>1476</v>
      </c>
      <c r="D15" s="1" t="str">
        <f t="shared" si="0"/>
        <v>Wall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1475</v>
      </c>
      <c r="C16" s="3" t="s">
        <v>1474</v>
      </c>
      <c r="D16" s="1" t="str">
        <f t="shared" si="0"/>
        <v>Wall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1473</v>
      </c>
      <c r="C17" s="3" t="s">
        <v>1472</v>
      </c>
      <c r="D17" s="1" t="str">
        <f t="shared" si="0"/>
        <v>Wall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1471</v>
      </c>
      <c r="C18" s="3" t="s">
        <v>1470</v>
      </c>
      <c r="D18" s="1" t="str">
        <f t="shared" si="0"/>
        <v>Wall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1469</v>
      </c>
      <c r="C19" s="3" t="s">
        <v>1468</v>
      </c>
      <c r="D19" s="1" t="str">
        <f t="shared" si="0"/>
        <v>Wall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1467</v>
      </c>
      <c r="C20" s="3" t="s">
        <v>1466</v>
      </c>
      <c r="D20" s="1" t="str">
        <f t="shared" si="0"/>
        <v>Wall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1465</v>
      </c>
      <c r="C21" s="3" t="s">
        <v>1464</v>
      </c>
      <c r="D21" s="1" t="str">
        <f t="shared" si="0"/>
        <v>Wall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1463</v>
      </c>
      <c r="C22" s="3" t="s">
        <v>1462</v>
      </c>
      <c r="D22" s="1" t="str">
        <f t="shared" si="0"/>
        <v>Wall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1461</v>
      </c>
      <c r="C23" s="3" t="s">
        <v>1460</v>
      </c>
      <c r="D23" s="1" t="str">
        <f t="shared" si="0"/>
        <v>Wall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1459</v>
      </c>
      <c r="C24" s="3" t="s">
        <v>1458</v>
      </c>
      <c r="D24" s="1" t="str">
        <f t="shared" si="0"/>
        <v>Wall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1457</v>
      </c>
      <c r="C25" s="3" t="s">
        <v>1456</v>
      </c>
      <c r="D25" s="1" t="str">
        <f t="shared" si="0"/>
        <v>Wall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1455</v>
      </c>
      <c r="C26" s="3" t="s">
        <v>1454</v>
      </c>
      <c r="D26" s="1" t="str">
        <f t="shared" si="0"/>
        <v>Wall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1453</v>
      </c>
      <c r="C27" s="3" t="s">
        <v>1452</v>
      </c>
      <c r="D27" s="1" t="str">
        <f t="shared" si="0"/>
        <v>Wall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1451</v>
      </c>
      <c r="C28" s="3" t="s">
        <v>1450</v>
      </c>
      <c r="D28" s="1" t="str">
        <f t="shared" si="0"/>
        <v>Wall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1449</v>
      </c>
      <c r="C29" s="3" t="s">
        <v>1448</v>
      </c>
      <c r="D29" s="1" t="str">
        <f t="shared" si="0"/>
        <v>Wall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1447</v>
      </c>
      <c r="C30" s="3" t="s">
        <v>1446</v>
      </c>
      <c r="D30" s="1" t="str">
        <f t="shared" si="0"/>
        <v>Wall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1445</v>
      </c>
      <c r="C31" s="3" t="s">
        <v>1444</v>
      </c>
      <c r="D31" s="1" t="str">
        <f t="shared" si="0"/>
        <v>Wall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 t="str">
        <f>Pellets!A32</f>
        <v>1.3.2</v>
      </c>
      <c r="B32" s="3" t="s">
        <v>1443</v>
      </c>
      <c r="C32" s="3" t="s">
        <v>1442</v>
      </c>
      <c r="D32" s="1" t="str">
        <f t="shared" si="0"/>
        <v>Wall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 t="str">
        <f>Pellets!A33</f>
        <v>1.3.2</v>
      </c>
      <c r="B33" s="3" t="s">
        <v>1441</v>
      </c>
      <c r="C33" s="3" t="s">
        <v>1440</v>
      </c>
      <c r="D33" s="1" t="str">
        <f t="shared" si="0"/>
        <v>Wall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 t="str">
        <f>Pellets!A34</f>
        <v>1.3.2</v>
      </c>
      <c r="B34" s="3" t="s">
        <v>1439</v>
      </c>
      <c r="C34" s="3" t="s">
        <v>1438</v>
      </c>
      <c r="D34" s="1" t="str">
        <f t="shared" ref="D34:D65" si="1">$D$1&amp;" ("&amp;F34&amp;")"</f>
        <v>Wall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 t="str">
        <f>Pellets!A35</f>
        <v>1.3.2</v>
      </c>
      <c r="B35" s="3" t="s">
        <v>1437</v>
      </c>
      <c r="C35" s="3" t="s">
        <v>1436</v>
      </c>
      <c r="D35" s="1" t="str">
        <f t="shared" si="1"/>
        <v>Wall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1435</v>
      </c>
      <c r="C36" s="3" t="s">
        <v>1434</v>
      </c>
      <c r="D36" s="1" t="str">
        <f t="shared" si="1"/>
        <v>Wall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1433</v>
      </c>
      <c r="C37" s="3" t="s">
        <v>1432</v>
      </c>
      <c r="D37" s="1" t="str">
        <f t="shared" si="1"/>
        <v>Wall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1431</v>
      </c>
      <c r="C38" s="3" t="s">
        <v>1430</v>
      </c>
      <c r="D38" s="1" t="str">
        <f t="shared" si="1"/>
        <v>Wall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1429</v>
      </c>
      <c r="C39" s="3" t="s">
        <v>1428</v>
      </c>
      <c r="D39" s="1" t="str">
        <f t="shared" si="1"/>
        <v>Wall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1427</v>
      </c>
      <c r="C40" s="3" t="s">
        <v>1426</v>
      </c>
      <c r="D40" s="1" t="str">
        <f t="shared" si="1"/>
        <v>Wall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1425</v>
      </c>
      <c r="C41" s="3" t="s">
        <v>1424</v>
      </c>
      <c r="D41" s="1" t="str">
        <f t="shared" si="1"/>
        <v>Wall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1423</v>
      </c>
      <c r="C42" s="3" t="s">
        <v>1422</v>
      </c>
      <c r="D42" s="1" t="str">
        <f t="shared" si="1"/>
        <v>Wall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1421</v>
      </c>
      <c r="C43" s="3" t="s">
        <v>1420</v>
      </c>
      <c r="D43" s="1" t="str">
        <f t="shared" si="1"/>
        <v>Wall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 t="str">
        <f>Pellets!A44</f>
        <v>1.3.2</v>
      </c>
      <c r="B44" s="3" t="s">
        <v>1419</v>
      </c>
      <c r="C44" s="3" t="s">
        <v>1418</v>
      </c>
      <c r="D44" s="1" t="str">
        <f t="shared" si="1"/>
        <v>Wall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1417</v>
      </c>
      <c r="C45" s="3" t="s">
        <v>1416</v>
      </c>
      <c r="D45" s="1" t="str">
        <f t="shared" si="1"/>
        <v>Wall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1415</v>
      </c>
      <c r="C46" s="3" t="s">
        <v>1414</v>
      </c>
      <c r="D46" s="1" t="str">
        <f t="shared" si="1"/>
        <v>Wall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1413</v>
      </c>
      <c r="C47" s="3" t="s">
        <v>1412</v>
      </c>
      <c r="D47" s="1" t="str">
        <f t="shared" si="1"/>
        <v>Wall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1411</v>
      </c>
      <c r="C48" s="3" t="s">
        <v>1410</v>
      </c>
      <c r="D48" s="1" t="str">
        <f t="shared" si="1"/>
        <v>Wall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1409</v>
      </c>
      <c r="C49" s="3" t="s">
        <v>1408</v>
      </c>
      <c r="D49" s="1" t="str">
        <f t="shared" si="1"/>
        <v>Wall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1407</v>
      </c>
      <c r="C50" s="3" t="s">
        <v>1406</v>
      </c>
      <c r="D50" s="1" t="str">
        <f t="shared" si="1"/>
        <v>Wall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1405</v>
      </c>
      <c r="C51" s="3" t="s">
        <v>1404</v>
      </c>
      <c r="D51" s="1" t="str">
        <f t="shared" si="1"/>
        <v>Wall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1403</v>
      </c>
      <c r="C52" s="3" t="s">
        <v>1402</v>
      </c>
      <c r="D52" s="1" t="str">
        <f t="shared" si="1"/>
        <v>Wall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1401</v>
      </c>
      <c r="C53" s="3" t="s">
        <v>1400</v>
      </c>
      <c r="D53" s="1" t="str">
        <f t="shared" si="1"/>
        <v>Wall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1399</v>
      </c>
      <c r="C54" s="3" t="s">
        <v>1398</v>
      </c>
      <c r="D54" s="1" t="str">
        <f t="shared" si="1"/>
        <v>Wall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1397</v>
      </c>
      <c r="C55" s="3" t="s">
        <v>1396</v>
      </c>
      <c r="D55" s="1" t="str">
        <f t="shared" si="1"/>
        <v>Wall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1395</v>
      </c>
      <c r="C56" s="3" t="s">
        <v>1394</v>
      </c>
      <c r="D56" s="1" t="str">
        <f t="shared" si="1"/>
        <v>Wall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1393</v>
      </c>
      <c r="C57" s="3" t="s">
        <v>1392</v>
      </c>
      <c r="D57" s="1" t="str">
        <f t="shared" si="1"/>
        <v>Wall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1391</v>
      </c>
      <c r="C58" s="3" t="s">
        <v>1390</v>
      </c>
      <c r="D58" s="1" t="str">
        <f t="shared" si="1"/>
        <v>Wall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1389</v>
      </c>
      <c r="C59" s="3" t="s">
        <v>1388</v>
      </c>
      <c r="D59" s="1" t="str">
        <f t="shared" si="1"/>
        <v>Wall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1387</v>
      </c>
      <c r="C60" s="3" t="s">
        <v>1386</v>
      </c>
      <c r="D60" s="1" t="str">
        <f t="shared" si="1"/>
        <v>Wall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1385</v>
      </c>
      <c r="C61" s="3" t="s">
        <v>1384</v>
      </c>
      <c r="D61" s="1" t="str">
        <f t="shared" si="1"/>
        <v>Wall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1383</v>
      </c>
      <c r="C62" s="3" t="s">
        <v>1382</v>
      </c>
      <c r="D62" s="1" t="str">
        <f t="shared" si="1"/>
        <v>Wall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1381</v>
      </c>
      <c r="C63" s="3" t="s">
        <v>1380</v>
      </c>
      <c r="D63" s="1" t="str">
        <f t="shared" si="1"/>
        <v>Wall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1379</v>
      </c>
      <c r="C64" s="3" t="s">
        <v>1378</v>
      </c>
      <c r="D64" s="1" t="str">
        <f t="shared" si="1"/>
        <v>Wall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1377</v>
      </c>
      <c r="C65" s="3" t="s">
        <v>1376</v>
      </c>
      <c r="D65" s="1" t="str">
        <f t="shared" si="1"/>
        <v>Wall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1375</v>
      </c>
      <c r="C66" s="3" t="s">
        <v>1374</v>
      </c>
      <c r="D66" s="1" t="str">
        <f t="shared" ref="D66:D97" si="2">$D$1&amp;" ("&amp;F66&amp;")"</f>
        <v>Wall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1373</v>
      </c>
      <c r="C67" s="3" t="s">
        <v>1372</v>
      </c>
      <c r="D67" s="1" t="str">
        <f t="shared" si="2"/>
        <v>Wall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1371</v>
      </c>
      <c r="C68" s="3" t="s">
        <v>1370</v>
      </c>
      <c r="D68" s="1" t="str">
        <f t="shared" si="2"/>
        <v>Wall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1369</v>
      </c>
      <c r="C69" s="3" t="s">
        <v>1368</v>
      </c>
      <c r="D69" s="1" t="str">
        <f t="shared" si="2"/>
        <v>Wall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 t="str">
        <f>Pellets!A70</f>
        <v>1.3.2</v>
      </c>
      <c r="B70" s="3" t="s">
        <v>1367</v>
      </c>
      <c r="C70" s="3" t="s">
        <v>1366</v>
      </c>
      <c r="D70" s="1" t="str">
        <f t="shared" si="2"/>
        <v>Wall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1365</v>
      </c>
      <c r="C71" s="3" t="s">
        <v>1364</v>
      </c>
      <c r="D71" s="1" t="str">
        <f t="shared" si="2"/>
        <v>Wall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 t="str">
        <f>Pellets!A72</f>
        <v>1.3.2</v>
      </c>
      <c r="B72" s="3" t="s">
        <v>1363</v>
      </c>
      <c r="C72" s="3" t="s">
        <v>1362</v>
      </c>
      <c r="D72" s="1" t="str">
        <f t="shared" si="2"/>
        <v>Wall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 t="str">
        <f>Pellets!A73</f>
        <v>1.3.2</v>
      </c>
      <c r="B73" s="3" t="s">
        <v>1361</v>
      </c>
      <c r="C73" s="3" t="s">
        <v>1360</v>
      </c>
      <c r="D73" s="1" t="str">
        <f t="shared" si="2"/>
        <v>Wall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1359</v>
      </c>
      <c r="C74" s="3" t="s">
        <v>1358</v>
      </c>
      <c r="D74" s="1" t="str">
        <f t="shared" si="2"/>
        <v>Wall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1357</v>
      </c>
      <c r="C75" s="3" t="s">
        <v>1356</v>
      </c>
      <c r="D75" s="1" t="str">
        <f t="shared" si="2"/>
        <v>Wall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1355</v>
      </c>
      <c r="C76" s="3" t="s">
        <v>1354</v>
      </c>
      <c r="D76" s="1" t="str">
        <f t="shared" si="2"/>
        <v>Wall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1353</v>
      </c>
      <c r="C77" s="3" t="s">
        <v>1352</v>
      </c>
      <c r="D77" s="1" t="str">
        <f t="shared" si="2"/>
        <v>Wall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 t="str">
        <f>Pellets!A78</f>
        <v>1.3.2</v>
      </c>
      <c r="B78" s="3" t="s">
        <v>1351</v>
      </c>
      <c r="C78" s="3" t="s">
        <v>1350</v>
      </c>
      <c r="D78" s="1" t="str">
        <f t="shared" si="2"/>
        <v>Wall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1349</v>
      </c>
      <c r="C79" s="3" t="s">
        <v>1348</v>
      </c>
      <c r="D79" s="1" t="str">
        <f t="shared" si="2"/>
        <v>Wall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1347</v>
      </c>
      <c r="C80" s="3" t="s">
        <v>1346</v>
      </c>
      <c r="D80" s="1" t="str">
        <f t="shared" si="2"/>
        <v>Wall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1345</v>
      </c>
      <c r="C81" s="3" t="s">
        <v>1344</v>
      </c>
      <c r="D81" s="1" t="str">
        <f t="shared" si="2"/>
        <v>Wall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1343</v>
      </c>
      <c r="C82" s="3" t="s">
        <v>1342</v>
      </c>
      <c r="D82" s="1" t="str">
        <f t="shared" si="2"/>
        <v>Wall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1341</v>
      </c>
      <c r="C83" s="3" t="s">
        <v>1340</v>
      </c>
      <c r="D83" s="1" t="str">
        <f t="shared" si="2"/>
        <v>Wall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1339</v>
      </c>
      <c r="C84" s="3" t="s">
        <v>1338</v>
      </c>
      <c r="D84" s="1" t="str">
        <f t="shared" si="2"/>
        <v>Wall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1337</v>
      </c>
      <c r="C85" s="3" t="s">
        <v>1336</v>
      </c>
      <c r="D85" s="1" t="str">
        <f t="shared" si="2"/>
        <v>Wall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1335</v>
      </c>
      <c r="C86" s="3" t="s">
        <v>1334</v>
      </c>
      <c r="D86" s="1" t="str">
        <f t="shared" si="2"/>
        <v>Wall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1333</v>
      </c>
      <c r="C87" s="3" t="s">
        <v>1332</v>
      </c>
      <c r="D87" s="1" t="str">
        <f t="shared" si="2"/>
        <v>Wall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1331</v>
      </c>
      <c r="C88" s="3" t="s">
        <v>1330</v>
      </c>
      <c r="D88" s="1" t="str">
        <f t="shared" si="2"/>
        <v>Wall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1329</v>
      </c>
      <c r="C89" s="3" t="s">
        <v>1328</v>
      </c>
      <c r="D89" s="1" t="str">
        <f t="shared" si="2"/>
        <v>Wall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1327</v>
      </c>
      <c r="C90" s="3" t="s">
        <v>1326</v>
      </c>
      <c r="D90" s="1" t="str">
        <f t="shared" si="2"/>
        <v>Wall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1325</v>
      </c>
      <c r="C91" s="3" t="s">
        <v>1324</v>
      </c>
      <c r="D91" s="1" t="str">
        <f t="shared" si="2"/>
        <v>Wall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1323</v>
      </c>
      <c r="C92" s="3" t="s">
        <v>1322</v>
      </c>
      <c r="D92" s="1" t="str">
        <f t="shared" si="2"/>
        <v>Wall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1321</v>
      </c>
      <c r="C93" s="3" t="s">
        <v>1320</v>
      </c>
      <c r="D93" s="1" t="str">
        <f t="shared" si="2"/>
        <v>Wall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1319</v>
      </c>
      <c r="C94" s="3" t="s">
        <v>1318</v>
      </c>
      <c r="D94" s="1" t="str">
        <f t="shared" si="2"/>
        <v>Wall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1317</v>
      </c>
      <c r="C95" s="3" t="s">
        <v>1316</v>
      </c>
      <c r="D95" s="1" t="str">
        <f t="shared" si="2"/>
        <v>Wall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1315</v>
      </c>
      <c r="C96" s="3" t="s">
        <v>1314</v>
      </c>
      <c r="D96" s="1" t="str">
        <f t="shared" si="2"/>
        <v>Wall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1313</v>
      </c>
      <c r="C97" s="3" t="s">
        <v>1312</v>
      </c>
      <c r="D97" s="1" t="str">
        <f t="shared" si="2"/>
        <v>Wall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1311</v>
      </c>
      <c r="C98" s="3" t="s">
        <v>1310</v>
      </c>
      <c r="D98" s="1" t="str">
        <f t="shared" ref="D98:D115" si="3">$D$1&amp;" ("&amp;F98&amp;")"</f>
        <v>Wall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1309</v>
      </c>
      <c r="C99" s="3" t="s">
        <v>1308</v>
      </c>
      <c r="D99" s="1" t="str">
        <f t="shared" si="3"/>
        <v>Wall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1307</v>
      </c>
      <c r="C100" s="3" t="s">
        <v>1306</v>
      </c>
      <c r="D100" s="1" t="str">
        <f t="shared" si="3"/>
        <v>Wall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1305</v>
      </c>
      <c r="C101" s="3" t="s">
        <v>1304</v>
      </c>
      <c r="D101" s="1" t="str">
        <f t="shared" si="3"/>
        <v>Wall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1303</v>
      </c>
      <c r="C102" s="3" t="s">
        <v>1302</v>
      </c>
      <c r="D102" s="1" t="str">
        <f t="shared" si="3"/>
        <v>Wall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1301</v>
      </c>
      <c r="C103" s="3" t="s">
        <v>1300</v>
      </c>
      <c r="D103" s="1" t="str">
        <f t="shared" si="3"/>
        <v>Wall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1299</v>
      </c>
      <c r="C104" s="3" t="s">
        <v>1298</v>
      </c>
      <c r="D104" s="1" t="str">
        <f t="shared" si="3"/>
        <v>Wall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1297</v>
      </c>
      <c r="C105" s="3" t="s">
        <v>1296</v>
      </c>
      <c r="D105" s="1" t="str">
        <f t="shared" si="3"/>
        <v>Wall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1295</v>
      </c>
      <c r="C106" s="3" t="s">
        <v>1294</v>
      </c>
      <c r="D106" s="1" t="str">
        <f t="shared" si="3"/>
        <v>Wall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1293</v>
      </c>
      <c r="C107" s="3" t="s">
        <v>1292</v>
      </c>
      <c r="D107" s="1" t="str">
        <f t="shared" si="3"/>
        <v>Wall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1291</v>
      </c>
      <c r="C108" s="3" t="s">
        <v>1290</v>
      </c>
      <c r="D108" s="1" t="str">
        <f t="shared" si="3"/>
        <v>Wall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 t="str">
        <f>Pellets!A109</f>
        <v>1.3.2</v>
      </c>
      <c r="B109" s="3" t="s">
        <v>1289</v>
      </c>
      <c r="C109" s="3" t="s">
        <v>1288</v>
      </c>
      <c r="D109" s="1" t="str">
        <f t="shared" si="3"/>
        <v>Wall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1287</v>
      </c>
      <c r="C110" s="3" t="s">
        <v>1286</v>
      </c>
      <c r="D110" s="1" t="str">
        <f t="shared" si="3"/>
        <v>Wall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1285</v>
      </c>
      <c r="C111" s="3" t="s">
        <v>1284</v>
      </c>
      <c r="D111" s="1" t="str">
        <f t="shared" si="3"/>
        <v>Wall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1283</v>
      </c>
      <c r="C112" s="3" t="s">
        <v>1282</v>
      </c>
      <c r="D112" s="1" t="str">
        <f t="shared" si="3"/>
        <v>Wall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1281</v>
      </c>
      <c r="C113" s="3" t="s">
        <v>1280</v>
      </c>
      <c r="D113" s="1" t="str">
        <f t="shared" si="3"/>
        <v>Wall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1279</v>
      </c>
      <c r="C114" s="3" t="s">
        <v>1278</v>
      </c>
      <c r="D114" s="1" t="str">
        <f t="shared" si="3"/>
        <v>Wall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1864</v>
      </c>
      <c r="C115" s="40" t="s">
        <v>1865</v>
      </c>
      <c r="D115" s="1" t="str">
        <f t="shared" si="3"/>
        <v>Wall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2499</v>
      </c>
      <c r="C116" s="3" t="s">
        <v>2497</v>
      </c>
      <c r="D116" s="1" t="str">
        <f t="shared" ref="D116:D117" si="4">$D$1&amp;" ("&amp;F116&amp;")"</f>
        <v>Wall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2498</v>
      </c>
      <c r="C117" s="3" t="s">
        <v>2496</v>
      </c>
      <c r="D117" s="1" t="str">
        <f t="shared" si="4"/>
        <v>Wall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v>0</v>
      </c>
    </row>
    <row r="118" spans="1:7" x14ac:dyDescent="0.2">
      <c r="A118" s="2" t="str">
        <f>Pellets!A118</f>
        <v>1.3.2</v>
      </c>
      <c r="B118" s="3" t="s">
        <v>2575</v>
      </c>
      <c r="C118" s="3" t="s">
        <v>2595</v>
      </c>
      <c r="D118" s="1" t="str">
        <f t="shared" ref="D118:D121" si="5">$D$1&amp;" ("&amp;F118&amp;")"</f>
        <v>Wall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v>0</v>
      </c>
    </row>
    <row r="119" spans="1:7" x14ac:dyDescent="0.2">
      <c r="A119" s="2" t="str">
        <f>Pellets!A119</f>
        <v>1.3.2</v>
      </c>
      <c r="B119" s="3" t="s">
        <v>2576</v>
      </c>
      <c r="C119" s="3" t="s">
        <v>2594</v>
      </c>
      <c r="D119" s="1" t="str">
        <f t="shared" si="5"/>
        <v>Wall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v>0</v>
      </c>
    </row>
    <row r="120" spans="1:7" x14ac:dyDescent="0.2">
      <c r="A120" s="2"/>
      <c r="B120" s="3" t="s">
        <v>2577</v>
      </c>
      <c r="C120" s="3" t="s">
        <v>2593</v>
      </c>
      <c r="D120" s="1" t="e">
        <f t="shared" si="5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v>0</v>
      </c>
    </row>
    <row r="121" spans="1:7" x14ac:dyDescent="0.2">
      <c r="A121" s="2"/>
      <c r="B121" s="3" t="s">
        <v>2578</v>
      </c>
      <c r="C121" s="3" t="s">
        <v>2592</v>
      </c>
      <c r="D121" s="1" t="e">
        <f t="shared" si="5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v>0</v>
      </c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67" workbookViewId="0">
      <selection activeCell="C127" sqref="C127"/>
    </sheetView>
  </sheetViews>
  <sheetFormatPr defaultColWidth="8.85546875" defaultRowHeight="12.75" x14ac:dyDescent="0.2"/>
  <cols>
    <col min="4" max="4" width="5.85546875" style="1" customWidth="1"/>
    <col min="5" max="5" width="5.42578125" style="1" customWidth="1"/>
    <col min="6" max="6" width="22.140625" style="1" customWidth="1"/>
    <col min="7" max="7" width="13.285156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1731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1730</v>
      </c>
      <c r="C2" s="3" t="s">
        <v>1729</v>
      </c>
      <c r="D2" s="1" t="str">
        <f t="shared" ref="D2:D33" si="0">$D$1&amp;" ("&amp;F2&amp;")"</f>
        <v>Stairs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1728</v>
      </c>
      <c r="C3" s="3" t="s">
        <v>1727</v>
      </c>
      <c r="D3" s="1" t="str">
        <f t="shared" si="0"/>
        <v>Stairs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1726</v>
      </c>
      <c r="C4" s="3" t="s">
        <v>1725</v>
      </c>
      <c r="D4" s="1" t="str">
        <f t="shared" si="0"/>
        <v>Stairs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1724</v>
      </c>
      <c r="C5" s="3" t="s">
        <v>1723</v>
      </c>
      <c r="D5" s="1" t="str">
        <f t="shared" si="0"/>
        <v>Stairs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1722</v>
      </c>
      <c r="C6" s="3" t="s">
        <v>1721</v>
      </c>
      <c r="D6" s="1" t="str">
        <f t="shared" si="0"/>
        <v>Stairs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1720</v>
      </c>
      <c r="C7" s="3" t="s">
        <v>1719</v>
      </c>
      <c r="D7" s="1" t="str">
        <f t="shared" si="0"/>
        <v>Stairs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1718</v>
      </c>
      <c r="C8" s="3" t="s">
        <v>1717</v>
      </c>
      <c r="D8" s="1" t="str">
        <f t="shared" si="0"/>
        <v>Stairs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1716</v>
      </c>
      <c r="C9" s="3" t="s">
        <v>1715</v>
      </c>
      <c r="D9" s="1" t="str">
        <f t="shared" si="0"/>
        <v>Stairs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1714</v>
      </c>
      <c r="C10" s="3" t="s">
        <v>1713</v>
      </c>
      <c r="D10" s="1" t="str">
        <f t="shared" si="0"/>
        <v>Stairs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1712</v>
      </c>
      <c r="C11" s="3" t="s">
        <v>1711</v>
      </c>
      <c r="D11" s="1" t="str">
        <f t="shared" si="0"/>
        <v>Stairs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1710</v>
      </c>
      <c r="C12" s="3" t="s">
        <v>1709</v>
      </c>
      <c r="D12" s="1" t="str">
        <f t="shared" si="0"/>
        <v>Stairs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1708</v>
      </c>
      <c r="C13" s="3" t="s">
        <v>1707</v>
      </c>
      <c r="D13" s="1" t="str">
        <f t="shared" si="0"/>
        <v>Stairs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1706</v>
      </c>
      <c r="C14" s="3" t="s">
        <v>1705</v>
      </c>
      <c r="D14" s="1" t="str">
        <f t="shared" si="0"/>
        <v>Stairs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1704</v>
      </c>
      <c r="C15" s="3" t="s">
        <v>1703</v>
      </c>
      <c r="D15" s="1" t="str">
        <f t="shared" si="0"/>
        <v>Stairs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1702</v>
      </c>
      <c r="C16" s="3" t="s">
        <v>1701</v>
      </c>
      <c r="D16" s="1" t="str">
        <f t="shared" si="0"/>
        <v>Stairs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1700</v>
      </c>
      <c r="C17" s="3" t="s">
        <v>1699</v>
      </c>
      <c r="D17" s="1" t="str">
        <f t="shared" si="0"/>
        <v>Stairs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1698</v>
      </c>
      <c r="C18" s="3" t="s">
        <v>1697</v>
      </c>
      <c r="D18" s="1" t="str">
        <f t="shared" si="0"/>
        <v>Stairs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1696</v>
      </c>
      <c r="C19" s="3" t="s">
        <v>1695</v>
      </c>
      <c r="D19" s="1" t="str">
        <f t="shared" si="0"/>
        <v>Stairs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1694</v>
      </c>
      <c r="C20" s="3" t="s">
        <v>1693</v>
      </c>
      <c r="D20" s="1" t="str">
        <f t="shared" si="0"/>
        <v>Stairs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1692</v>
      </c>
      <c r="C21" s="3" t="s">
        <v>1691</v>
      </c>
      <c r="D21" s="1" t="str">
        <f t="shared" si="0"/>
        <v>Stairs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1690</v>
      </c>
      <c r="C22" s="3" t="s">
        <v>1689</v>
      </c>
      <c r="D22" s="1" t="str">
        <f t="shared" si="0"/>
        <v>Stairs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1688</v>
      </c>
      <c r="C23" s="3" t="s">
        <v>1687</v>
      </c>
      <c r="D23" s="1" t="str">
        <f t="shared" si="0"/>
        <v>Stairs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1686</v>
      </c>
      <c r="C24" s="3" t="s">
        <v>1685</v>
      </c>
      <c r="D24" s="1" t="str">
        <f t="shared" si="0"/>
        <v>Stairs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1684</v>
      </c>
      <c r="C25" s="3" t="s">
        <v>1683</v>
      </c>
      <c r="D25" s="1" t="str">
        <f t="shared" si="0"/>
        <v>Stairs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1682</v>
      </c>
      <c r="C26" s="3" t="s">
        <v>1681</v>
      </c>
      <c r="D26" s="1" t="str">
        <f t="shared" si="0"/>
        <v>Stairs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1680</v>
      </c>
      <c r="C27" s="3" t="s">
        <v>1679</v>
      </c>
      <c r="D27" s="1" t="str">
        <f t="shared" si="0"/>
        <v>Stairs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1678</v>
      </c>
      <c r="C28" s="3" t="s">
        <v>1677</v>
      </c>
      <c r="D28" s="1" t="str">
        <f t="shared" si="0"/>
        <v>Stairs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1676</v>
      </c>
      <c r="C29" s="3" t="s">
        <v>1675</v>
      </c>
      <c r="D29" s="1" t="str">
        <f t="shared" si="0"/>
        <v>Stairs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1674</v>
      </c>
      <c r="C30" s="3" t="s">
        <v>1673</v>
      </c>
      <c r="D30" s="1" t="str">
        <f t="shared" si="0"/>
        <v>Stairs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1672</v>
      </c>
      <c r="C31" s="3" t="s">
        <v>1671</v>
      </c>
      <c r="D31" s="1" t="str">
        <f t="shared" si="0"/>
        <v>Stairs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 t="str">
        <f>Pellets!A32</f>
        <v>1.3.2</v>
      </c>
      <c r="B32" s="3" t="s">
        <v>1670</v>
      </c>
      <c r="C32" s="3" t="s">
        <v>1669</v>
      </c>
      <c r="D32" s="1" t="str">
        <f t="shared" si="0"/>
        <v>Stairs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 t="str">
        <f>Pellets!A33</f>
        <v>1.3.2</v>
      </c>
      <c r="B33" s="3" t="s">
        <v>1668</v>
      </c>
      <c r="C33" s="3" t="s">
        <v>1667</v>
      </c>
      <c r="D33" s="1" t="str">
        <f t="shared" si="0"/>
        <v>Stairs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 t="str">
        <f>Pellets!A34</f>
        <v>1.3.2</v>
      </c>
      <c r="B34" s="3" t="s">
        <v>1666</v>
      </c>
      <c r="C34" s="3" t="s">
        <v>1665</v>
      </c>
      <c r="D34" s="1" t="str">
        <f t="shared" ref="D34:D65" si="1">$D$1&amp;" ("&amp;F34&amp;")"</f>
        <v>Stairs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 t="str">
        <f>Pellets!A35</f>
        <v>1.3.2</v>
      </c>
      <c r="B35" s="3" t="s">
        <v>1664</v>
      </c>
      <c r="C35" s="3" t="s">
        <v>1663</v>
      </c>
      <c r="D35" s="1" t="str">
        <f t="shared" si="1"/>
        <v>Stairs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1662</v>
      </c>
      <c r="C36" s="3" t="s">
        <v>1661</v>
      </c>
      <c r="D36" s="1" t="str">
        <f t="shared" si="1"/>
        <v>Stairs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1660</v>
      </c>
      <c r="C37" s="3" t="s">
        <v>1659</v>
      </c>
      <c r="D37" s="1" t="str">
        <f t="shared" si="1"/>
        <v>Stairs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1658</v>
      </c>
      <c r="C38" s="3" t="s">
        <v>1657</v>
      </c>
      <c r="D38" s="1" t="str">
        <f t="shared" si="1"/>
        <v>Stairs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1656</v>
      </c>
      <c r="C39" s="3" t="s">
        <v>1655</v>
      </c>
      <c r="D39" s="1" t="str">
        <f t="shared" si="1"/>
        <v>Stairs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1654</v>
      </c>
      <c r="C40" s="3" t="s">
        <v>1653</v>
      </c>
      <c r="D40" s="1" t="str">
        <f t="shared" si="1"/>
        <v>Stairs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1652</v>
      </c>
      <c r="C41" s="3" t="s">
        <v>1651</v>
      </c>
      <c r="D41" s="1" t="str">
        <f t="shared" si="1"/>
        <v>Stairs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1650</v>
      </c>
      <c r="C42" s="3" t="s">
        <v>1649</v>
      </c>
      <c r="D42" s="1" t="str">
        <f t="shared" si="1"/>
        <v>Stairs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1648</v>
      </c>
      <c r="C43" s="3" t="s">
        <v>1647</v>
      </c>
      <c r="D43" s="1" t="str">
        <f t="shared" si="1"/>
        <v>Stairs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 t="str">
        <f>Pellets!A44</f>
        <v>1.3.2</v>
      </c>
      <c r="B44" s="3" t="s">
        <v>1646</v>
      </c>
      <c r="C44" s="3" t="s">
        <v>1645</v>
      </c>
      <c r="D44" s="1" t="str">
        <f t="shared" si="1"/>
        <v>Stairs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1644</v>
      </c>
      <c r="C45" s="3" t="s">
        <v>1643</v>
      </c>
      <c r="D45" s="1" t="str">
        <f t="shared" si="1"/>
        <v>Stairs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1642</v>
      </c>
      <c r="C46" s="3" t="s">
        <v>1641</v>
      </c>
      <c r="D46" s="1" t="str">
        <f t="shared" si="1"/>
        <v>Stairs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1640</v>
      </c>
      <c r="C47" s="3" t="s">
        <v>1639</v>
      </c>
      <c r="D47" s="1" t="str">
        <f t="shared" si="1"/>
        <v>Stairs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1638</v>
      </c>
      <c r="C48" s="3" t="s">
        <v>1637</v>
      </c>
      <c r="D48" s="1" t="str">
        <f t="shared" si="1"/>
        <v>Stairs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1636</v>
      </c>
      <c r="C49" s="3" t="s">
        <v>1635</v>
      </c>
      <c r="D49" s="1" t="str">
        <f t="shared" si="1"/>
        <v>Stairs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1634</v>
      </c>
      <c r="C50" s="3" t="s">
        <v>1633</v>
      </c>
      <c r="D50" s="1" t="str">
        <f t="shared" si="1"/>
        <v>Stairs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1632</v>
      </c>
      <c r="C51" s="3" t="s">
        <v>1631</v>
      </c>
      <c r="D51" s="1" t="str">
        <f t="shared" si="1"/>
        <v>Stairs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1630</v>
      </c>
      <c r="C52" s="3" t="s">
        <v>1629</v>
      </c>
      <c r="D52" s="1" t="str">
        <f t="shared" si="1"/>
        <v>Stairs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1628</v>
      </c>
      <c r="C53" s="3" t="s">
        <v>1627</v>
      </c>
      <c r="D53" s="1" t="str">
        <f t="shared" si="1"/>
        <v>Stairs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1626</v>
      </c>
      <c r="C54" s="3" t="s">
        <v>1625</v>
      </c>
      <c r="D54" s="1" t="str">
        <f t="shared" si="1"/>
        <v>Stairs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1624</v>
      </c>
      <c r="C55" s="3" t="s">
        <v>1623</v>
      </c>
      <c r="D55" s="1" t="str">
        <f t="shared" si="1"/>
        <v>Stairs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1622</v>
      </c>
      <c r="C56" s="3" t="s">
        <v>1621</v>
      </c>
      <c r="D56" s="1" t="str">
        <f t="shared" si="1"/>
        <v>Stairs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1620</v>
      </c>
      <c r="C57" s="3" t="s">
        <v>1619</v>
      </c>
      <c r="D57" s="1" t="str">
        <f t="shared" si="1"/>
        <v>Stairs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1618</v>
      </c>
      <c r="C58" s="3" t="s">
        <v>1617</v>
      </c>
      <c r="D58" s="1" t="str">
        <f t="shared" si="1"/>
        <v>Stairs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1616</v>
      </c>
      <c r="C59" s="3" t="s">
        <v>1615</v>
      </c>
      <c r="D59" s="1" t="str">
        <f t="shared" si="1"/>
        <v>Stairs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1614</v>
      </c>
      <c r="C60" s="3" t="s">
        <v>1613</v>
      </c>
      <c r="D60" s="1" t="str">
        <f t="shared" si="1"/>
        <v>Stairs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1612</v>
      </c>
      <c r="C61" s="3" t="s">
        <v>1611</v>
      </c>
      <c r="D61" s="1" t="str">
        <f t="shared" si="1"/>
        <v>Stairs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1610</v>
      </c>
      <c r="C62" s="3" t="s">
        <v>1609</v>
      </c>
      <c r="D62" s="1" t="str">
        <f t="shared" si="1"/>
        <v>Stairs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1608</v>
      </c>
      <c r="C63" s="3" t="s">
        <v>1607</v>
      </c>
      <c r="D63" s="1" t="str">
        <f t="shared" si="1"/>
        <v>Stairs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1606</v>
      </c>
      <c r="C64" s="3" t="s">
        <v>1605</v>
      </c>
      <c r="D64" s="1" t="str">
        <f t="shared" si="1"/>
        <v>Stairs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1604</v>
      </c>
      <c r="C65" s="3" t="s">
        <v>1603</v>
      </c>
      <c r="D65" s="1" t="str">
        <f t="shared" si="1"/>
        <v>Stairs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1602</v>
      </c>
      <c r="C66" s="3" t="s">
        <v>1601</v>
      </c>
      <c r="D66" s="1" t="str">
        <f t="shared" ref="D66:D97" si="2">$D$1&amp;" ("&amp;F66&amp;")"</f>
        <v>Stairs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1600</v>
      </c>
      <c r="C67" s="3" t="s">
        <v>1599</v>
      </c>
      <c r="D67" s="1" t="str">
        <f t="shared" si="2"/>
        <v>Stairs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1598</v>
      </c>
      <c r="C68" s="3" t="s">
        <v>1597</v>
      </c>
      <c r="D68" s="1" t="str">
        <f t="shared" si="2"/>
        <v>Stairs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1596</v>
      </c>
      <c r="C69" s="3" t="s">
        <v>1595</v>
      </c>
      <c r="D69" s="1" t="str">
        <f t="shared" si="2"/>
        <v>Stairs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 t="str">
        <f>Pellets!A70</f>
        <v>1.3.2</v>
      </c>
      <c r="B70" s="3" t="s">
        <v>1594</v>
      </c>
      <c r="C70" s="3" t="s">
        <v>1593</v>
      </c>
      <c r="D70" s="1" t="str">
        <f t="shared" si="2"/>
        <v>Stairs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1592</v>
      </c>
      <c r="C71" s="3" t="s">
        <v>1591</v>
      </c>
      <c r="D71" s="1" t="str">
        <f t="shared" si="2"/>
        <v>Stairs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 t="str">
        <f>Pellets!A72</f>
        <v>1.3.2</v>
      </c>
      <c r="B72" s="3" t="s">
        <v>1590</v>
      </c>
      <c r="C72" s="3" t="s">
        <v>1589</v>
      </c>
      <c r="D72" s="1" t="str">
        <f t="shared" si="2"/>
        <v>Stairs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 t="str">
        <f>Pellets!A73</f>
        <v>1.3.2</v>
      </c>
      <c r="B73" s="3" t="s">
        <v>1588</v>
      </c>
      <c r="C73" s="3" t="s">
        <v>1587</v>
      </c>
      <c r="D73" s="1" t="str">
        <f t="shared" si="2"/>
        <v>Stairs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1586</v>
      </c>
      <c r="C74" s="3" t="s">
        <v>1585</v>
      </c>
      <c r="D74" s="1" t="str">
        <f t="shared" si="2"/>
        <v>Stairs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1584</v>
      </c>
      <c r="C75" s="3" t="s">
        <v>1583</v>
      </c>
      <c r="D75" s="1" t="str">
        <f t="shared" si="2"/>
        <v>Stairs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1582</v>
      </c>
      <c r="C76" s="3" t="s">
        <v>1581</v>
      </c>
      <c r="D76" s="1" t="str">
        <f t="shared" si="2"/>
        <v>Stairs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1580</v>
      </c>
      <c r="C77" s="3" t="s">
        <v>1579</v>
      </c>
      <c r="D77" s="1" t="str">
        <f t="shared" si="2"/>
        <v>Stairs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 t="str">
        <f>Pellets!A78</f>
        <v>1.3.2</v>
      </c>
      <c r="B78" s="3" t="s">
        <v>1578</v>
      </c>
      <c r="C78" s="3" t="s">
        <v>1577</v>
      </c>
      <c r="D78" s="1" t="str">
        <f t="shared" si="2"/>
        <v>Stairs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1576</v>
      </c>
      <c r="C79" s="3" t="s">
        <v>1575</v>
      </c>
      <c r="D79" s="1" t="str">
        <f t="shared" si="2"/>
        <v>Stairs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1574</v>
      </c>
      <c r="C80" s="3" t="s">
        <v>1573</v>
      </c>
      <c r="D80" s="1" t="str">
        <f t="shared" si="2"/>
        <v>Stairs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1572</v>
      </c>
      <c r="C81" s="3" t="s">
        <v>1571</v>
      </c>
      <c r="D81" s="1" t="str">
        <f t="shared" si="2"/>
        <v>Stairs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1570</v>
      </c>
      <c r="C82" s="3" t="s">
        <v>1569</v>
      </c>
      <c r="D82" s="1" t="str">
        <f t="shared" si="2"/>
        <v>Stairs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1568</v>
      </c>
      <c r="C83" s="3" t="s">
        <v>1567</v>
      </c>
      <c r="D83" s="1" t="str">
        <f t="shared" si="2"/>
        <v>Stairs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1566</v>
      </c>
      <c r="C84" s="3" t="s">
        <v>1565</v>
      </c>
      <c r="D84" s="1" t="str">
        <f t="shared" si="2"/>
        <v>Stairs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1564</v>
      </c>
      <c r="C85" s="3" t="s">
        <v>1563</v>
      </c>
      <c r="D85" s="1" t="str">
        <f t="shared" si="2"/>
        <v>Stairs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1562</v>
      </c>
      <c r="C86" s="3" t="s">
        <v>1561</v>
      </c>
      <c r="D86" s="1" t="str">
        <f t="shared" si="2"/>
        <v>Stairs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1560</v>
      </c>
      <c r="C87" s="3" t="s">
        <v>1559</v>
      </c>
      <c r="D87" s="1" t="str">
        <f t="shared" si="2"/>
        <v>Stairs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1558</v>
      </c>
      <c r="C88" s="3" t="s">
        <v>1557</v>
      </c>
      <c r="D88" s="1" t="str">
        <f t="shared" si="2"/>
        <v>Stairs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1556</v>
      </c>
      <c r="C89" s="3" t="s">
        <v>1555</v>
      </c>
      <c r="D89" s="1" t="str">
        <f t="shared" si="2"/>
        <v>Stairs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1554</v>
      </c>
      <c r="C90" s="3" t="s">
        <v>1553</v>
      </c>
      <c r="D90" s="1" t="str">
        <f t="shared" si="2"/>
        <v>Stairs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1552</v>
      </c>
      <c r="C91" s="3" t="s">
        <v>1551</v>
      </c>
      <c r="D91" s="1" t="str">
        <f t="shared" si="2"/>
        <v>Stairs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1550</v>
      </c>
      <c r="C92" s="3" t="s">
        <v>1549</v>
      </c>
      <c r="D92" s="1" t="str">
        <f t="shared" si="2"/>
        <v>Stairs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1548</v>
      </c>
      <c r="C93" s="3" t="s">
        <v>1547</v>
      </c>
      <c r="D93" s="1" t="str">
        <f t="shared" si="2"/>
        <v>Stairs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1546</v>
      </c>
      <c r="C94" s="3" t="s">
        <v>1545</v>
      </c>
      <c r="D94" s="1" t="str">
        <f t="shared" si="2"/>
        <v>Stairs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1544</v>
      </c>
      <c r="C95" s="3" t="s">
        <v>1543</v>
      </c>
      <c r="D95" s="1" t="str">
        <f t="shared" si="2"/>
        <v>Stairs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1542</v>
      </c>
      <c r="C96" s="3" t="s">
        <v>1541</v>
      </c>
      <c r="D96" s="1" t="str">
        <f t="shared" si="2"/>
        <v>Stairs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1540</v>
      </c>
      <c r="C97" s="3" t="s">
        <v>1539</v>
      </c>
      <c r="D97" s="1" t="str">
        <f t="shared" si="2"/>
        <v>Stairs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1538</v>
      </c>
      <c r="C98" s="3" t="s">
        <v>1537</v>
      </c>
      <c r="D98" s="1" t="str">
        <f t="shared" ref="D98:D115" si="3">$D$1&amp;" ("&amp;F98&amp;")"</f>
        <v>Stairs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1536</v>
      </c>
      <c r="C99" s="3" t="s">
        <v>1535</v>
      </c>
      <c r="D99" s="1" t="str">
        <f t="shared" si="3"/>
        <v>Stairs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1534</v>
      </c>
      <c r="C100" s="3" t="s">
        <v>1533</v>
      </c>
      <c r="D100" s="1" t="str">
        <f t="shared" si="3"/>
        <v>Stairs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1532</v>
      </c>
      <c r="C101" s="3" t="s">
        <v>1531</v>
      </c>
      <c r="D101" s="1" t="str">
        <f t="shared" si="3"/>
        <v>Stairs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1530</v>
      </c>
      <c r="C102" s="3" t="s">
        <v>1529</v>
      </c>
      <c r="D102" s="1" t="str">
        <f t="shared" si="3"/>
        <v>Stairs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1528</v>
      </c>
      <c r="C103" s="3" t="s">
        <v>1527</v>
      </c>
      <c r="D103" s="1" t="str">
        <f t="shared" si="3"/>
        <v>Stairs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1526</v>
      </c>
      <c r="C104" s="3" t="s">
        <v>1525</v>
      </c>
      <c r="D104" s="1" t="str">
        <f t="shared" si="3"/>
        <v>Stairs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1524</v>
      </c>
      <c r="C105" s="3" t="s">
        <v>1523</v>
      </c>
      <c r="D105" s="1" t="str">
        <f t="shared" si="3"/>
        <v>Stairs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1522</v>
      </c>
      <c r="C106" s="3" t="s">
        <v>1521</v>
      </c>
      <c r="D106" s="1" t="str">
        <f t="shared" si="3"/>
        <v>Stairs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1520</v>
      </c>
      <c r="C107" s="3" t="s">
        <v>1519</v>
      </c>
      <c r="D107" s="1" t="str">
        <f t="shared" si="3"/>
        <v>Stairs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1518</v>
      </c>
      <c r="C108" s="3" t="s">
        <v>1517</v>
      </c>
      <c r="D108" s="1" t="str">
        <f t="shared" si="3"/>
        <v>Stairs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 t="str">
        <f>Pellets!A109</f>
        <v>1.3.2</v>
      </c>
      <c r="B109" s="3" t="s">
        <v>1516</v>
      </c>
      <c r="C109" s="3" t="s">
        <v>1515</v>
      </c>
      <c r="D109" s="1" t="str">
        <f t="shared" si="3"/>
        <v>Stairs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1514</v>
      </c>
      <c r="C110" s="3" t="s">
        <v>1513</v>
      </c>
      <c r="D110" s="1" t="str">
        <f t="shared" si="3"/>
        <v>Stairs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1512</v>
      </c>
      <c r="C111" s="3" t="s">
        <v>1511</v>
      </c>
      <c r="D111" s="1" t="str">
        <f t="shared" si="3"/>
        <v>Stairs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1510</v>
      </c>
      <c r="C112" s="3" t="s">
        <v>1509</v>
      </c>
      <c r="D112" s="1" t="str">
        <f t="shared" si="3"/>
        <v>Stairs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1508</v>
      </c>
      <c r="C113" s="3" t="s">
        <v>1507</v>
      </c>
      <c r="D113" s="1" t="str">
        <f t="shared" si="3"/>
        <v>Stairs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1506</v>
      </c>
      <c r="C114" s="3" t="s">
        <v>1505</v>
      </c>
      <c r="D114" s="1" t="str">
        <f t="shared" si="3"/>
        <v>Stairs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1866</v>
      </c>
      <c r="C115" s="40" t="s">
        <v>1867</v>
      </c>
      <c r="D115" s="1" t="str">
        <f t="shared" si="3"/>
        <v>Stairs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f>'Slabs (Poly)'!I115</f>
        <v>0</v>
      </c>
    </row>
    <row r="116" spans="1:7" x14ac:dyDescent="0.2">
      <c r="A116" s="2" t="str">
        <f>Pellets!A116</f>
        <v>1.1.2</v>
      </c>
      <c r="B116" s="3" t="s">
        <v>2503</v>
      </c>
      <c r="C116" s="3" t="s">
        <v>2501</v>
      </c>
      <c r="D116" s="1" t="str">
        <f t="shared" ref="D116:D117" si="4">$D$1&amp;" ("&amp;F116&amp;")"</f>
        <v>Stairs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f>'Slabs (Poly)'!I116</f>
        <v>0</v>
      </c>
    </row>
    <row r="117" spans="1:7" x14ac:dyDescent="0.2">
      <c r="A117" s="2" t="str">
        <f>Pellets!A117</f>
        <v>1.1.2</v>
      </c>
      <c r="B117" s="3" t="s">
        <v>2502</v>
      </c>
      <c r="C117" s="3" t="s">
        <v>2500</v>
      </c>
      <c r="D117" s="1" t="str">
        <f t="shared" si="4"/>
        <v>Stairs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f>'Slabs (Poly)'!I117</f>
        <v>0</v>
      </c>
    </row>
    <row r="118" spans="1:7" x14ac:dyDescent="0.2">
      <c r="A118" s="2" t="str">
        <f>Pellets!A118</f>
        <v>1.3.2</v>
      </c>
      <c r="B118" s="3" t="s">
        <v>2579</v>
      </c>
      <c r="C118" s="3" t="s">
        <v>2591</v>
      </c>
      <c r="D118" s="1" t="str">
        <f t="shared" ref="D118:D123" si="5">$D$1&amp;" ("&amp;F118&amp;")"</f>
        <v>Stairs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f>'Slabs (Poly)'!I118</f>
        <v>0</v>
      </c>
    </row>
    <row r="119" spans="1:7" x14ac:dyDescent="0.2">
      <c r="A119" s="2" t="str">
        <f>Pellets!A119</f>
        <v>1.3.2</v>
      </c>
      <c r="B119" s="3" t="s">
        <v>2580</v>
      </c>
      <c r="C119" s="3" t="s">
        <v>2590</v>
      </c>
      <c r="D119" s="1" t="str">
        <f t="shared" si="5"/>
        <v>Stairs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f>'Slabs (Poly)'!I119</f>
        <v>0</v>
      </c>
    </row>
    <row r="120" spans="1:7" x14ac:dyDescent="0.2">
      <c r="A120" s="2"/>
      <c r="B120" s="3" t="s">
        <v>2581</v>
      </c>
      <c r="C120" s="3" t="s">
        <v>2589</v>
      </c>
      <c r="D120" s="1" t="e">
        <f t="shared" si="5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f>'Slabs (Poly)'!I120</f>
        <v>0</v>
      </c>
    </row>
    <row r="121" spans="1:7" x14ac:dyDescent="0.2">
      <c r="A121" s="2"/>
      <c r="B121" s="3" t="s">
        <v>2582</v>
      </c>
      <c r="C121" s="3" t="s">
        <v>2588</v>
      </c>
      <c r="D121" s="1" t="e">
        <f t="shared" si="5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f>'Slabs (Poly)'!I121</f>
        <v>0</v>
      </c>
    </row>
    <row r="122" spans="1:7" x14ac:dyDescent="0.2">
      <c r="A122" s="2"/>
      <c r="B122" s="3" t="s">
        <v>2583</v>
      </c>
      <c r="C122" s="3" t="s">
        <v>2587</v>
      </c>
      <c r="D122" s="1" t="e">
        <f t="shared" si="5"/>
        <v>#N/A</v>
      </c>
      <c r="E122" s="1">
        <f xml:space="preserve"> 'Blocks (Poly)'!D122</f>
        <v>0</v>
      </c>
      <c r="F122" s="1" t="e">
        <f>VLOOKUP(E122,'Blocks (Poly)'!D:F, 3, FALSE)</f>
        <v>#N/A</v>
      </c>
      <c r="G122">
        <f>'Slabs (Poly)'!I122</f>
        <v>0</v>
      </c>
    </row>
    <row r="123" spans="1:7" x14ac:dyDescent="0.2">
      <c r="A123" s="2"/>
      <c r="B123" s="3" t="s">
        <v>2584</v>
      </c>
      <c r="C123" s="3" t="s">
        <v>2586</v>
      </c>
      <c r="D123" s="1" t="e">
        <f t="shared" si="5"/>
        <v>#N/A</v>
      </c>
      <c r="E123" s="1">
        <f xml:space="preserve"> 'Blocks (Poly)'!D123</f>
        <v>0</v>
      </c>
      <c r="F123" s="1" t="e">
        <f>VLOOKUP(E123,'Blocks (Poly)'!D:F, 3, FALSE)</f>
        <v>#N/A</v>
      </c>
      <c r="G123">
        <f>'Slabs (Poly)'!I123</f>
        <v>0</v>
      </c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4"/>
  <sheetViews>
    <sheetView workbookViewId="0">
      <selection activeCell="I32" sqref="I32"/>
    </sheetView>
  </sheetViews>
  <sheetFormatPr defaultColWidth="8.85546875" defaultRowHeight="12.75" x14ac:dyDescent="0.2"/>
  <cols>
    <col min="3" max="3" width="28.7109375" customWidth="1"/>
    <col min="4" max="4" width="12" customWidth="1"/>
    <col min="5" max="5" width="22.42578125" customWidth="1"/>
    <col min="6" max="6" width="13.42578125" customWidth="1"/>
  </cols>
  <sheetData>
    <row r="1" spans="1:7" ht="26.25" x14ac:dyDescent="0.25">
      <c r="A1" s="7" t="str">
        <f>[1]Enums!$A$1</f>
        <v>Version</v>
      </c>
      <c r="B1" s="9" t="str">
        <f xml:space="preserve"> '[1]Game IDs'!A1</f>
        <v>Game ID</v>
      </c>
      <c r="C1" s="7" t="s">
        <v>590</v>
      </c>
      <c r="D1" s="7" t="str">
        <f xml:space="preserve"> [1]Enums!$B$83</f>
        <v>Mold Type</v>
      </c>
      <c r="E1" s="19" t="str">
        <f xml:space="preserve"> '[1]Polymer Objects'!$B$1</f>
        <v>Polymer Object</v>
      </c>
      <c r="F1" s="18" t="s">
        <v>1757</v>
      </c>
    </row>
    <row r="2" spans="1:7" ht="15" x14ac:dyDescent="0.25">
      <c r="A2" s="2" t="str">
        <f>[1]Enums!$A$2</f>
        <v>1.0.0</v>
      </c>
      <c r="B2" s="16" t="s">
        <v>1756</v>
      </c>
      <c r="C2" s="10" t="str">
        <f t="shared" ref="C2:C34" si="0">D2&amp;" ("&amp;E2&amp;")"</f>
        <v>Mold (Grip)</v>
      </c>
      <c r="D2" s="10" t="str">
        <f xml:space="preserve"> [1]Enums!$B$87</f>
        <v>Mold</v>
      </c>
      <c r="E2" s="11" t="str">
        <f xml:space="preserve"> '[1]Polymer Objects'!$B$2</f>
        <v>Grip</v>
      </c>
      <c r="F2">
        <v>8192</v>
      </c>
      <c r="G2" s="17"/>
    </row>
    <row r="3" spans="1:7" ht="15" x14ac:dyDescent="0.25">
      <c r="A3" s="2" t="str">
        <f>[1]Enums!$A$2</f>
        <v>1.0.0</v>
      </c>
      <c r="B3" s="16" t="s">
        <v>1755</v>
      </c>
      <c r="C3" s="10" t="str">
        <f t="shared" si="0"/>
        <v>Mold (Running Shoes)</v>
      </c>
      <c r="D3" s="10" t="str">
        <f xml:space="preserve"> [1]Enums!$B$87</f>
        <v>Mold</v>
      </c>
      <c r="E3" s="11" t="str">
        <f xml:space="preserve"> '[1]Polymer Objects'!$B$3</f>
        <v>Running Shoes</v>
      </c>
      <c r="F3">
        <v>8192</v>
      </c>
      <c r="G3" s="15"/>
    </row>
    <row r="4" spans="1:7" ht="15" x14ac:dyDescent="0.25">
      <c r="A4" s="2" t="str">
        <f>[1]Enums!$A$2</f>
        <v>1.0.0</v>
      </c>
      <c r="B4" s="16" t="s">
        <v>1754</v>
      </c>
      <c r="C4" s="10" t="str">
        <f t="shared" si="0"/>
        <v>Mold (Scuba Fins)</v>
      </c>
      <c r="D4" s="10" t="str">
        <f xml:space="preserve"> [1]Enums!$B$87</f>
        <v>Mold</v>
      </c>
      <c r="E4" s="11" t="str">
        <f xml:space="preserve"> '[1]Polymer Objects'!$B$4</f>
        <v>Scuba Fins</v>
      </c>
      <c r="F4">
        <v>8192</v>
      </c>
      <c r="G4" s="15"/>
    </row>
    <row r="5" spans="1:7" ht="15" x14ac:dyDescent="0.25">
      <c r="A5" s="2" t="str">
        <f>[1]Enums!$A$2</f>
        <v>1.0.0</v>
      </c>
      <c r="B5" s="16" t="s">
        <v>1753</v>
      </c>
      <c r="C5" s="10" t="str">
        <f t="shared" si="0"/>
        <v>Mold (Scuba Mask)</v>
      </c>
      <c r="D5" s="10" t="str">
        <f xml:space="preserve"> [1]Enums!$B$87</f>
        <v>Mold</v>
      </c>
      <c r="E5" s="11" t="str">
        <f xml:space="preserve"> '[1]Polymer Objects'!$B$5</f>
        <v>Scuba Mask</v>
      </c>
      <c r="F5">
        <v>8192</v>
      </c>
      <c r="G5" s="15"/>
    </row>
    <row r="6" spans="1:7" ht="15" x14ac:dyDescent="0.25">
      <c r="A6" s="2" t="str">
        <f>[1]Enums!$A$2</f>
        <v>1.0.0</v>
      </c>
      <c r="B6" s="16" t="s">
        <v>1752</v>
      </c>
      <c r="C6" s="10" t="str">
        <f t="shared" si="0"/>
        <v>Mold (Gasket)</v>
      </c>
      <c r="D6" s="10" t="str">
        <f xml:space="preserve"> [1]Enums!$B$87</f>
        <v>Mold</v>
      </c>
      <c r="E6" s="11" t="str">
        <f xml:space="preserve"> '[1]Polymer Objects'!$B$6</f>
        <v>Gasket</v>
      </c>
      <c r="F6">
        <v>8192</v>
      </c>
      <c r="G6" s="15"/>
    </row>
    <row r="7" spans="1:7" ht="15" x14ac:dyDescent="0.25">
      <c r="A7" s="2" t="str">
        <f>[1]Enums!$A$2</f>
        <v>1.0.0</v>
      </c>
      <c r="B7" s="16" t="s">
        <v>1751</v>
      </c>
      <c r="C7" s="10" t="str">
        <f t="shared" si="0"/>
        <v>Mold (Life Preserver)</v>
      </c>
      <c r="D7" s="10" t="str">
        <f xml:space="preserve"> [1]Enums!$B$87</f>
        <v>Mold</v>
      </c>
      <c r="E7" s="11" t="str">
        <f xml:space="preserve"> '[1]Polymer Objects'!$B$7</f>
        <v>Life Preserver</v>
      </c>
      <c r="F7">
        <v>8192</v>
      </c>
      <c r="G7" s="15"/>
    </row>
    <row r="8" spans="1:7" ht="15" x14ac:dyDescent="0.25">
      <c r="A8" s="2" t="str">
        <f>[1]Enums!$A$2</f>
        <v>1.0.0</v>
      </c>
      <c r="B8" s="16" t="s">
        <v>1750</v>
      </c>
      <c r="C8" s="10" t="str">
        <f t="shared" si="0"/>
        <v>Metal Die (Fibers)</v>
      </c>
      <c r="D8" s="2" t="str">
        <f xml:space="preserve"> [1]Enums!$B$88</f>
        <v>Metal Die</v>
      </c>
      <c r="E8" s="11" t="str">
        <f xml:space="preserve"> '[1]Polymer Objects'!$B$8</f>
        <v>Fibers</v>
      </c>
      <c r="F8">
        <v>8192</v>
      </c>
      <c r="G8" s="15"/>
    </row>
    <row r="9" spans="1:7" ht="15" x14ac:dyDescent="0.25">
      <c r="A9" s="2" t="str">
        <f>[1]Enums!$A$2</f>
        <v>1.0.0</v>
      </c>
      <c r="B9" s="16" t="s">
        <v>1749</v>
      </c>
      <c r="C9" s="10" t="str">
        <f t="shared" si="0"/>
        <v>Metal Die (Tether)</v>
      </c>
      <c r="D9" s="2" t="str">
        <f xml:space="preserve"> [1]Enums!$B$88</f>
        <v>Metal Die</v>
      </c>
      <c r="E9" s="11" t="str">
        <f xml:space="preserve"> '[1]Polymer Objects'!$B$9</f>
        <v>Tether</v>
      </c>
      <c r="F9">
        <v>8192</v>
      </c>
      <c r="G9" s="17"/>
    </row>
    <row r="10" spans="1:7" ht="15" x14ac:dyDescent="0.25">
      <c r="A10" s="2" t="str">
        <f>[1]Enums!$A$2</f>
        <v>1.0.0</v>
      </c>
      <c r="B10" s="16" t="s">
        <v>1748</v>
      </c>
      <c r="C10" s="10" t="str">
        <f t="shared" si="0"/>
        <v>Metal Die (Cord)</v>
      </c>
      <c r="D10" s="2" t="str">
        <f xml:space="preserve"> [1]Enums!$B$88</f>
        <v>Metal Die</v>
      </c>
      <c r="E10" s="11" t="str">
        <f xml:space="preserve"> '[1]Polymer Objects'!$B$10</f>
        <v>Cord</v>
      </c>
      <c r="F10">
        <v>8192</v>
      </c>
      <c r="G10" s="17"/>
    </row>
    <row r="11" spans="1:7" ht="15" x14ac:dyDescent="0.25">
      <c r="A11" s="2" t="str">
        <f>[1]Enums!$A$2</f>
        <v>1.0.0</v>
      </c>
      <c r="B11" s="16" t="s">
        <v>1747</v>
      </c>
      <c r="C11" s="10" t="str">
        <f t="shared" si="0"/>
        <v>Metal Die (Hose)</v>
      </c>
      <c r="D11" s="2" t="str">
        <f xml:space="preserve"> [1]Enums!$B$88</f>
        <v>Metal Die</v>
      </c>
      <c r="E11" s="11" t="str">
        <f xml:space="preserve"> '[1]Polymer Objects'!$B$11</f>
        <v>Hose</v>
      </c>
      <c r="F11">
        <v>8192</v>
      </c>
      <c r="G11" s="17"/>
    </row>
    <row r="12" spans="1:7" ht="15" x14ac:dyDescent="0.25">
      <c r="A12" s="2" t="str">
        <f>[1]Enums!$A$2</f>
        <v>1.0.0</v>
      </c>
      <c r="B12" s="16" t="s">
        <v>1746</v>
      </c>
      <c r="C12" s="10" t="str">
        <f t="shared" si="0"/>
        <v>Metal Die (Pipe Segment)</v>
      </c>
      <c r="D12" s="2" t="str">
        <f xml:space="preserve"> [1]Enums!$B$88</f>
        <v>Metal Die</v>
      </c>
      <c r="E12" s="11" t="str">
        <f xml:space="preserve"> '[1]Polymer Objects'!$B$12</f>
        <v>Pipe Segment</v>
      </c>
      <c r="F12">
        <v>8192</v>
      </c>
      <c r="G12" s="15"/>
    </row>
    <row r="13" spans="1:7" x14ac:dyDescent="0.2">
      <c r="A13" s="2" t="str">
        <f>[1]Enums!$A$2</f>
        <v>1.0.0</v>
      </c>
      <c r="B13" s="3" t="s">
        <v>1745</v>
      </c>
      <c r="C13" s="10" t="str">
        <f t="shared" si="0"/>
        <v>Mold (Flashlight Shaft)</v>
      </c>
      <c r="D13" s="10" t="str">
        <f xml:space="preserve"> [1]Enums!$B$87</f>
        <v>Mold</v>
      </c>
      <c r="E13" s="11" t="str">
        <f>'[1]Polymer Objects'!$B$13</f>
        <v>Flashlight Shaft</v>
      </c>
      <c r="F13">
        <v>8192</v>
      </c>
    </row>
    <row r="14" spans="1:7" x14ac:dyDescent="0.2">
      <c r="A14" s="2" t="str">
        <f>[1]Enums!$A$2</f>
        <v>1.0.0</v>
      </c>
      <c r="B14" s="3" t="s">
        <v>1744</v>
      </c>
      <c r="C14" s="10" t="str">
        <f t="shared" si="0"/>
        <v>Mold (Plastic Brick (1 x 1))</v>
      </c>
      <c r="D14" s="10" t="str">
        <f xml:space="preserve"> [1]Enums!$B$87</f>
        <v>Mold</v>
      </c>
      <c r="E14" t="str">
        <f>'[1]Polymer Objects'!$B17</f>
        <v>Plastic Brick (1 x 1)</v>
      </c>
      <c r="F14">
        <v>8192</v>
      </c>
    </row>
    <row r="15" spans="1:7" x14ac:dyDescent="0.2">
      <c r="A15" s="2" t="str">
        <f>[1]Enums!$A$2</f>
        <v>1.0.0</v>
      </c>
      <c r="B15" s="3" t="s">
        <v>1743</v>
      </c>
      <c r="C15" s="10" t="str">
        <f t="shared" si="0"/>
        <v>Mold (Plastic Brick (1 x 2))</v>
      </c>
      <c r="D15" s="10" t="str">
        <f xml:space="preserve"> [1]Enums!$B$87</f>
        <v>Mold</v>
      </c>
      <c r="E15" t="str">
        <f>'[1]Polymer Objects'!$B18</f>
        <v>Plastic Brick (1 x 2)</v>
      </c>
      <c r="F15">
        <v>8192</v>
      </c>
    </row>
    <row r="16" spans="1:7" x14ac:dyDescent="0.2">
      <c r="A16" s="2" t="str">
        <f>[1]Enums!$A$2</f>
        <v>1.0.0</v>
      </c>
      <c r="B16" s="3" t="s">
        <v>1742</v>
      </c>
      <c r="C16" s="10" t="str">
        <f t="shared" si="0"/>
        <v>Mold (Plastic Brick (1 x 3))</v>
      </c>
      <c r="D16" s="10" t="str">
        <f xml:space="preserve"> [1]Enums!$B$87</f>
        <v>Mold</v>
      </c>
      <c r="E16" t="str">
        <f>'[1]Polymer Objects'!$B19</f>
        <v>Plastic Brick (1 x 3)</v>
      </c>
      <c r="F16">
        <v>8192</v>
      </c>
    </row>
    <row r="17" spans="1:6" x14ac:dyDescent="0.2">
      <c r="A17" s="2" t="str">
        <f>[1]Enums!$A$2</f>
        <v>1.0.0</v>
      </c>
      <c r="B17" s="3" t="s">
        <v>1741</v>
      </c>
      <c r="C17" s="10" t="str">
        <f t="shared" si="0"/>
        <v>Mold (Plastic Brick (1 x 4))</v>
      </c>
      <c r="D17" s="10" t="str">
        <f xml:space="preserve"> [1]Enums!$B$87</f>
        <v>Mold</v>
      </c>
      <c r="E17" t="str">
        <f>'[1]Polymer Objects'!$B20</f>
        <v>Plastic Brick (1 x 4)</v>
      </c>
      <c r="F17">
        <v>8192</v>
      </c>
    </row>
    <row r="18" spans="1:6" x14ac:dyDescent="0.2">
      <c r="A18" s="2" t="str">
        <f>[1]Enums!$A$2</f>
        <v>1.0.0</v>
      </c>
      <c r="B18" s="3" t="s">
        <v>1740</v>
      </c>
      <c r="C18" s="10" t="str">
        <f t="shared" si="0"/>
        <v>Mold (Plastic Brick (2 x 2))</v>
      </c>
      <c r="D18" s="10" t="str">
        <f xml:space="preserve"> [1]Enums!$B$87</f>
        <v>Mold</v>
      </c>
      <c r="E18" t="str">
        <f>'[1]Polymer Objects'!$B21</f>
        <v>Plastic Brick (2 x 2)</v>
      </c>
      <c r="F18">
        <v>8192</v>
      </c>
    </row>
    <row r="19" spans="1:6" x14ac:dyDescent="0.2">
      <c r="A19" s="2" t="str">
        <f>[1]Enums!$A$2</f>
        <v>1.0.0</v>
      </c>
      <c r="B19" s="3" t="s">
        <v>1739</v>
      </c>
      <c r="C19" s="10" t="str">
        <f t="shared" si="0"/>
        <v>Mold (Plastic Brick (2 x 3))</v>
      </c>
      <c r="D19" s="10" t="str">
        <f xml:space="preserve"> [1]Enums!$B$87</f>
        <v>Mold</v>
      </c>
      <c r="E19" t="str">
        <f>'[1]Polymer Objects'!$B22</f>
        <v>Plastic Brick (2 x 3)</v>
      </c>
      <c r="F19">
        <v>8192</v>
      </c>
    </row>
    <row r="20" spans="1:6" x14ac:dyDescent="0.2">
      <c r="A20" s="2" t="str">
        <f>[1]Enums!$A$2</f>
        <v>1.0.0</v>
      </c>
      <c r="B20" s="3" t="s">
        <v>1738</v>
      </c>
      <c r="C20" s="10" t="str">
        <f t="shared" si="0"/>
        <v>Mold (Plastic Brick (2 x 4))</v>
      </c>
      <c r="D20" s="10" t="str">
        <f xml:space="preserve"> [1]Enums!$B$87</f>
        <v>Mold</v>
      </c>
      <c r="E20" t="str">
        <f>'[1]Polymer Objects'!$B23</f>
        <v>Plastic Brick (2 x 4)</v>
      </c>
      <c r="F20">
        <v>8192</v>
      </c>
    </row>
    <row r="21" spans="1:6" x14ac:dyDescent="0.2">
      <c r="A21" s="2" t="str">
        <f>[1]Enums!$A$2</f>
        <v>1.0.0</v>
      </c>
      <c r="B21" s="3" t="s">
        <v>1737</v>
      </c>
      <c r="C21" s="10" t="str">
        <f t="shared" si="0"/>
        <v>Mold (Plastic Brick (3 x 3))</v>
      </c>
      <c r="D21" s="10" t="str">
        <f xml:space="preserve"> [1]Enums!$B$87</f>
        <v>Mold</v>
      </c>
      <c r="E21" t="str">
        <f>'[1]Polymer Objects'!$B24</f>
        <v>Plastic Brick (3 x 3)</v>
      </c>
      <c r="F21">
        <v>8192</v>
      </c>
    </row>
    <row r="22" spans="1:6" x14ac:dyDescent="0.2">
      <c r="A22" s="2" t="str">
        <f>[1]Enums!$A$2</f>
        <v>1.0.0</v>
      </c>
      <c r="B22" s="3" t="s">
        <v>1736</v>
      </c>
      <c r="C22" s="10" t="str">
        <f t="shared" si="0"/>
        <v>Mold (Plastic Brick (3 x 4))</v>
      </c>
      <c r="D22" s="10" t="str">
        <f xml:space="preserve"> [1]Enums!$B$87</f>
        <v>Mold</v>
      </c>
      <c r="E22" t="str">
        <f>'[1]Polymer Objects'!$B25</f>
        <v>Plastic Brick (3 x 4)</v>
      </c>
      <c r="F22">
        <v>8192</v>
      </c>
    </row>
    <row r="23" spans="1:6" x14ac:dyDescent="0.2">
      <c r="A23" s="2" t="str">
        <f>[1]Enums!$A$2</f>
        <v>1.0.0</v>
      </c>
      <c r="B23" s="3" t="s">
        <v>1735</v>
      </c>
      <c r="C23" s="10" t="str">
        <f t="shared" si="0"/>
        <v>Mold (Plastic Brick (4 x 4))</v>
      </c>
      <c r="D23" s="10" t="str">
        <f xml:space="preserve"> [1]Enums!$B$87</f>
        <v>Mold</v>
      </c>
      <c r="E23" t="str">
        <f>'[1]Polymer Objects'!$B26</f>
        <v>Plastic Brick (4 x 4)</v>
      </c>
      <c r="F23">
        <v>8192</v>
      </c>
    </row>
    <row r="24" spans="1:6" x14ac:dyDescent="0.2">
      <c r="A24" s="2" t="str">
        <f>[1]Enums!$A$2</f>
        <v>1.0.0</v>
      </c>
      <c r="B24" s="3" t="s">
        <v>1734</v>
      </c>
      <c r="C24" s="10" t="str">
        <f t="shared" si="0"/>
        <v>Mold (Plastic Brick (1 x 8))</v>
      </c>
      <c r="D24" s="10" t="str">
        <f xml:space="preserve"> [1]Enums!$B$87</f>
        <v>Mold</v>
      </c>
      <c r="E24" t="str">
        <f>'[1]Polymer Objects'!$B27</f>
        <v>Plastic Brick (1 x 8)</v>
      </c>
      <c r="F24">
        <v>8192</v>
      </c>
    </row>
    <row r="25" spans="1:6" x14ac:dyDescent="0.2">
      <c r="A25" s="2" t="str">
        <f>[1]Enums!$A$2</f>
        <v>1.0.0</v>
      </c>
      <c r="B25" s="3" t="s">
        <v>1733</v>
      </c>
      <c r="C25" s="10" t="str">
        <f t="shared" si="0"/>
        <v>Mold (Plastic Brick (2 x 8))</v>
      </c>
      <c r="D25" s="10" t="str">
        <f xml:space="preserve"> [1]Enums!$B$87</f>
        <v>Mold</v>
      </c>
      <c r="E25" t="str">
        <f>'[1]Polymer Objects'!$B28</f>
        <v>Plastic Brick (2 x 8)</v>
      </c>
      <c r="F25">
        <v>8192</v>
      </c>
    </row>
    <row r="26" spans="1:6" x14ac:dyDescent="0.2">
      <c r="A26" s="2" t="str">
        <f>[1]Enums!$A$5</f>
        <v>1.0.3</v>
      </c>
      <c r="B26" s="3" t="s">
        <v>1732</v>
      </c>
      <c r="C26" s="10" t="str">
        <f t="shared" si="0"/>
        <v>Mold (Heated Knife Handle)</v>
      </c>
      <c r="D26" s="10" t="str">
        <f xml:space="preserve"> [1]Enums!$B$87</f>
        <v>Mold</v>
      </c>
      <c r="E26" s="11" t="str">
        <f>'[1]Polymer Objects'!$B$14</f>
        <v>Heated Knife Handle</v>
      </c>
      <c r="F26">
        <v>8192</v>
      </c>
    </row>
    <row r="27" spans="1:6" x14ac:dyDescent="0.2">
      <c r="A27" s="2" t="str">
        <f>[1]Enums!$A$12</f>
        <v>1.1.0</v>
      </c>
      <c r="B27" s="16" t="s">
        <v>1852</v>
      </c>
      <c r="C27" s="10" t="str">
        <f t="shared" si="0"/>
        <v>Mold (Rubber Sole)</v>
      </c>
      <c r="D27" s="10" t="str">
        <f xml:space="preserve"> [1]Enums!$B$87</f>
        <v>Mold</v>
      </c>
      <c r="E27" s="11" t="str">
        <f>'[1]Polymer Objects'!$B$15</f>
        <v>Rubber Sole</v>
      </c>
      <c r="F27">
        <v>8192</v>
      </c>
    </row>
    <row r="28" spans="1:6" x14ac:dyDescent="0.2">
      <c r="A28" s="2" t="str">
        <f>[1]Enums!$A$12</f>
        <v>1.1.0</v>
      </c>
      <c r="B28" s="3" t="s">
        <v>1889</v>
      </c>
      <c r="C28" s="10" t="str">
        <f t="shared" si="0"/>
        <v>Mold (Battery Case)</v>
      </c>
      <c r="D28" s="10" t="str">
        <f xml:space="preserve"> [1]Enums!$B$87</f>
        <v>Mold</v>
      </c>
      <c r="E28" s="11" t="str">
        <f>'[1]Polymer Objects'!$B$16</f>
        <v>Battery Case</v>
      </c>
      <c r="F28">
        <v>8192</v>
      </c>
    </row>
    <row r="29" spans="1:6" x14ac:dyDescent="0.2">
      <c r="A29" s="2" t="str">
        <f>[1]Enums!$A$12</f>
        <v>1.1.0</v>
      </c>
      <c r="B29" s="3" t="s">
        <v>2008</v>
      </c>
      <c r="C29" s="10" t="str">
        <f t="shared" si="0"/>
        <v>Mold (Tool Shaft)</v>
      </c>
      <c r="D29" s="10" t="str">
        <f xml:space="preserve"> [1]Enums!$B$87</f>
        <v>Mold</v>
      </c>
      <c r="E29" t="str">
        <f>'[1]Polymer Objects'!$B29</f>
        <v>Tool Shaft</v>
      </c>
      <c r="F29">
        <v>8192</v>
      </c>
    </row>
    <row r="30" spans="1:6" x14ac:dyDescent="0.2">
      <c r="A30" s="2" t="str">
        <f>[1]Enums!$A$13</f>
        <v>1.1.1</v>
      </c>
      <c r="B30" s="47" t="s">
        <v>2339</v>
      </c>
      <c r="C30" s="10" t="str">
        <f t="shared" si="0"/>
        <v>Mold (Lighter Body)</v>
      </c>
      <c r="D30" s="10" t="str">
        <f xml:space="preserve"> [1]Enums!$B$87</f>
        <v>Mold</v>
      </c>
      <c r="E30" t="str">
        <f>'[1]Polymer Objects'!$B30</f>
        <v>Lighter Body</v>
      </c>
      <c r="F30">
        <v>8192</v>
      </c>
    </row>
    <row r="31" spans="1:6" x14ac:dyDescent="0.2">
      <c r="A31" s="2" t="str">
        <f>[1]Enums!$A$21</f>
        <v>1.3.2</v>
      </c>
      <c r="B31" s="3" t="s">
        <v>2687</v>
      </c>
      <c r="C31" s="10" t="str">
        <f t="shared" si="0"/>
        <v>Mold (Cell Phone Case)</v>
      </c>
      <c r="D31" s="10" t="str">
        <f xml:space="preserve"> [1]Enums!$B$87</f>
        <v>Mold</v>
      </c>
      <c r="E31" t="str">
        <f>'[1]Polymer Objects'!$B31</f>
        <v>Cell Phone Case</v>
      </c>
      <c r="F31">
        <v>8192</v>
      </c>
    </row>
    <row r="32" spans="1:6" x14ac:dyDescent="0.2">
      <c r="A32" s="2" t="str">
        <f>[1]Enums!$A$21</f>
        <v>1.3.2</v>
      </c>
      <c r="B32" s="3" t="s">
        <v>2688</v>
      </c>
      <c r="C32" s="10" t="str">
        <f t="shared" si="0"/>
        <v>Mold (Walky Talky Case)</v>
      </c>
      <c r="D32" s="10" t="str">
        <f xml:space="preserve"> [1]Enums!$B$87</f>
        <v>Mold</v>
      </c>
      <c r="E32" t="str">
        <f>'[1]Polymer Objects'!$B32</f>
        <v>Walky Talky Case</v>
      </c>
      <c r="F32">
        <v>8192</v>
      </c>
    </row>
    <row r="33" spans="1:6" x14ac:dyDescent="0.2">
      <c r="A33" s="2" t="str">
        <f>[1]Enums!$A$21</f>
        <v>1.3.2</v>
      </c>
      <c r="B33" s="3" t="s">
        <v>2689</v>
      </c>
      <c r="C33" s="10" t="str">
        <f t="shared" si="0"/>
        <v>Mold (HAM Radio Case)</v>
      </c>
      <c r="D33" s="10" t="str">
        <f xml:space="preserve"> [1]Enums!$B$87</f>
        <v>Mold</v>
      </c>
      <c r="E33" t="str">
        <f>'[1]Polymer Objects'!$B33</f>
        <v>HAM Radio Case</v>
      </c>
      <c r="F33">
        <v>8192</v>
      </c>
    </row>
    <row r="34" spans="1:6" x14ac:dyDescent="0.2">
      <c r="A34" s="2" t="str">
        <f>[1]Enums!$A$24</f>
        <v>1.3.5</v>
      </c>
      <c r="B34" s="3" t="s">
        <v>2709</v>
      </c>
      <c r="C34" s="10" t="str">
        <f t="shared" si="0"/>
        <v>Mold (Air Quality Detector Case)</v>
      </c>
      <c r="D34" s="10" t="str">
        <f xml:space="preserve"> [1]Enums!$B$87</f>
        <v>Mold</v>
      </c>
      <c r="E34" t="str">
        <f>'[1]Polymer Objects'!$B34</f>
        <v>Air Quality Detector Case</v>
      </c>
      <c r="F34">
        <v>8192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U156"/>
  <sheetViews>
    <sheetView showZeros="0" topLeftCell="A121" workbookViewId="0">
      <selection activeCell="F92" sqref="F92"/>
    </sheetView>
  </sheetViews>
  <sheetFormatPr defaultColWidth="8.85546875" defaultRowHeight="12.75" x14ac:dyDescent="0.2"/>
  <cols>
    <col min="1" max="2" width="8.85546875" style="21"/>
    <col min="3" max="3" width="46.7109375" style="21" customWidth="1"/>
    <col min="4" max="4" width="29.85546875" style="21" customWidth="1"/>
    <col min="5" max="5" width="37.85546875" style="21" customWidth="1"/>
    <col min="6" max="6" width="23.7109375" style="21" customWidth="1"/>
    <col min="7" max="7" width="9.42578125" style="21" customWidth="1"/>
    <col min="8" max="8" width="15.140625" style="21" customWidth="1"/>
    <col min="9" max="9" width="14" style="21" bestFit="1" customWidth="1"/>
    <col min="10" max="10" width="11" style="21" customWidth="1"/>
    <col min="11" max="11" width="81.85546875" style="21" customWidth="1"/>
    <col min="12" max="12" width="36.85546875" style="21" customWidth="1"/>
    <col min="13" max="13" width="33.5703125" style="21" customWidth="1"/>
    <col min="14" max="14" width="45.42578125" style="21" bestFit="1" customWidth="1"/>
    <col min="15" max="15" width="44.140625" style="21" bestFit="1" customWidth="1"/>
    <col min="16" max="17" width="44.28515625" style="21" bestFit="1" customWidth="1"/>
    <col min="18" max="18" width="44.28515625" style="21" customWidth="1"/>
    <col min="19" max="19" width="8.85546875" style="21"/>
    <col min="20" max="20" width="12.7109375" style="21" bestFit="1" customWidth="1"/>
    <col min="21" max="16384" width="8.85546875" style="21"/>
  </cols>
  <sheetData>
    <row r="1" spans="1:21" ht="30" x14ac:dyDescent="0.25">
      <c r="A1" s="28" t="str">
        <f>[1]Enums!$A$1</f>
        <v>Version</v>
      </c>
      <c r="B1" s="32" t="str">
        <f xml:space="preserve"> '[1]Game IDs'!A1</f>
        <v>Game ID</v>
      </c>
      <c r="C1" s="31" t="s">
        <v>1787</v>
      </c>
      <c r="D1" s="31" t="str">
        <f xml:space="preserve"> Molds!C1</f>
        <v>Mold</v>
      </c>
      <c r="E1" s="31" t="str">
        <f>Pellets!$F$1</f>
        <v>Bag (Pellets)</v>
      </c>
      <c r="F1" s="28" t="str">
        <f xml:space="preserve"> [1]Polymers!$A$1</f>
        <v>Version</v>
      </c>
      <c r="G1" s="30" t="s">
        <v>589</v>
      </c>
      <c r="H1" s="30" t="s">
        <v>588</v>
      </c>
      <c r="I1" s="30" t="s">
        <v>1786</v>
      </c>
      <c r="J1" s="30" t="s">
        <v>2333</v>
      </c>
      <c r="K1" s="29" t="s">
        <v>1785</v>
      </c>
      <c r="L1" s="29" t="s">
        <v>1023</v>
      </c>
      <c r="M1" s="29" t="s">
        <v>1019</v>
      </c>
      <c r="N1" s="29" t="s">
        <v>1015</v>
      </c>
      <c r="O1" s="29" t="s">
        <v>1011</v>
      </c>
      <c r="P1" s="29" t="s">
        <v>1007</v>
      </c>
      <c r="Q1" s="29" t="s">
        <v>1003</v>
      </c>
      <c r="R1" s="29" t="s">
        <v>999</v>
      </c>
      <c r="S1" s="28" t="s">
        <v>1784</v>
      </c>
      <c r="T1" s="28" t="s">
        <v>1783</v>
      </c>
      <c r="U1" s="28" t="s">
        <v>1782</v>
      </c>
    </row>
    <row r="2" spans="1:21" x14ac:dyDescent="0.2">
      <c r="A2" s="23" t="str">
        <f>[1]Enums!$A$2</f>
        <v>1.0.0</v>
      </c>
      <c r="B2" s="25" t="s">
        <v>1781</v>
      </c>
      <c r="C2" s="22" t="str">
        <f xml:space="preserve"> VLOOKUP(D2, Molds!C:E, 3, FALSE)&amp;" ("&amp;F2&amp;")"</f>
        <v>Grip (Natural Rubber)</v>
      </c>
      <c r="D2" s="24" t="str">
        <f xml:space="preserve"> Molds!C2</f>
        <v>Mold (Grip)</v>
      </c>
      <c r="E2" s="22" t="str">
        <f>Pellets!$F$67</f>
        <v>Bag (PolyIsoPrene Pellets)</v>
      </c>
      <c r="F2" s="21" t="str">
        <f>VLOOKUP(E2, Pellets!F:M, 8,FALSE)</f>
        <v>Natural Rubber</v>
      </c>
      <c r="G2" s="24">
        <v>4</v>
      </c>
      <c r="H2" s="24">
        <v>5</v>
      </c>
      <c r="I2" s="24">
        <v>64</v>
      </c>
      <c r="J2" s="24" t="b">
        <v>0</v>
      </c>
      <c r="K2" s="24"/>
      <c r="L2" s="24"/>
      <c r="M2" s="24"/>
      <c r="N2" s="24"/>
      <c r="O2" s="24"/>
      <c r="P2" s="24"/>
      <c r="Q2" s="24"/>
      <c r="R2" s="24"/>
      <c r="S2" s="26">
        <v>1</v>
      </c>
      <c r="T2" s="21" t="b">
        <v>1</v>
      </c>
    </row>
    <row r="3" spans="1:21" x14ac:dyDescent="0.2">
      <c r="A3" s="23" t="str">
        <f>[1]Enums!$A$2</f>
        <v>1.0.0</v>
      </c>
      <c r="B3" s="25" t="s">
        <v>1780</v>
      </c>
      <c r="C3" s="22" t="str">
        <f xml:space="preserve"> VLOOKUP(D3, Molds!C:E, 3, FALSE)&amp;" ("&amp;F3&amp;")"</f>
        <v>Running Shoes (Walker)</v>
      </c>
      <c r="D3" s="24" t="str">
        <f xml:space="preserve"> Molds!$C$3</f>
        <v>Mold (Running Shoes)</v>
      </c>
      <c r="E3" s="22" t="str">
        <f>Pellets!$F$67</f>
        <v>Bag (PolyIsoPrene Pellets)</v>
      </c>
      <c r="F3" s="23" t="s">
        <v>1777</v>
      </c>
      <c r="G3" s="24">
        <v>12</v>
      </c>
      <c r="H3" s="24">
        <v>10</v>
      </c>
      <c r="I3" s="24">
        <v>1</v>
      </c>
      <c r="J3" s="24" t="b">
        <v>0</v>
      </c>
      <c r="K3" s="24" t="s">
        <v>1779</v>
      </c>
      <c r="L3" s="24">
        <v>0.15</v>
      </c>
      <c r="M3" s="24">
        <v>20</v>
      </c>
      <c r="N3" s="24"/>
      <c r="O3" s="24"/>
      <c r="P3" s="24"/>
      <c r="Q3" s="24"/>
      <c r="R3" s="24"/>
      <c r="S3" s="26">
        <v>3</v>
      </c>
      <c r="T3" s="21" t="b">
        <v>1</v>
      </c>
    </row>
    <row r="4" spans="1:21" x14ac:dyDescent="0.2">
      <c r="A4" s="23" t="str">
        <f>[1]Enums!$A$12</f>
        <v>1.1.0</v>
      </c>
      <c r="B4" s="3" t="s">
        <v>1773</v>
      </c>
      <c r="C4" s="22" t="str">
        <f xml:space="preserve"> VLOOKUP(D4, Molds!C:E, 3, FALSE)&amp;" ("&amp;F4&amp;")"</f>
        <v>Running Shoes (Jogger)</v>
      </c>
      <c r="D4" s="24" t="str">
        <f xml:space="preserve"> Molds!C3</f>
        <v>Mold (Running Shoes)</v>
      </c>
      <c r="E4" s="22" t="str">
        <f>Pellets!$F$38</f>
        <v>Bag (PolyButadiene (low-cis) Pellets)</v>
      </c>
      <c r="F4" s="23" t="s">
        <v>1775</v>
      </c>
      <c r="G4" s="24">
        <v>12</v>
      </c>
      <c r="H4" s="24">
        <v>15</v>
      </c>
      <c r="I4" s="24">
        <v>1</v>
      </c>
      <c r="J4" s="24" t="b">
        <v>0</v>
      </c>
      <c r="K4" s="24" t="s">
        <v>1913</v>
      </c>
      <c r="L4" s="24">
        <v>0.25</v>
      </c>
      <c r="M4" s="24">
        <v>40</v>
      </c>
      <c r="N4" s="24" t="str">
        <f>Pellets!$F$19</f>
        <v>Bag (Isobutylene-Isoprene Rubber Pellets)</v>
      </c>
      <c r="O4" s="22" t="str">
        <f>Pellets!$F$39</f>
        <v>Bag (PolyButadiene (high-cis) Pellets)</v>
      </c>
      <c r="P4" s="24"/>
      <c r="Q4" s="24"/>
      <c r="R4" s="24"/>
      <c r="S4" s="26"/>
    </row>
    <row r="5" spans="1:21" x14ac:dyDescent="0.2">
      <c r="A5" s="23" t="str">
        <f>[1]Enums!$A$12</f>
        <v>1.1.0</v>
      </c>
      <c r="B5" s="3" t="s">
        <v>1893</v>
      </c>
      <c r="C5" s="22" t="str">
        <f xml:space="preserve"> VLOOKUP(D5, Molds!C:E, 3, FALSE)&amp;" ("&amp;F5&amp;")"</f>
        <v>Running Shoes (Runner)</v>
      </c>
      <c r="D5" s="24" t="str">
        <f xml:space="preserve"> Molds!C3</f>
        <v>Mold (Running Shoes)</v>
      </c>
      <c r="E5" s="22" t="str">
        <f>Pellets!$F$107</f>
        <v>Bag (Styrene-Butadiene Rubber Pellets)</v>
      </c>
      <c r="F5" s="23" t="s">
        <v>1894</v>
      </c>
      <c r="G5" s="24">
        <v>12</v>
      </c>
      <c r="H5" s="24">
        <v>20</v>
      </c>
      <c r="I5" s="24">
        <v>1</v>
      </c>
      <c r="J5" s="24" t="b">
        <v>0</v>
      </c>
      <c r="K5" s="24" t="s">
        <v>1895</v>
      </c>
      <c r="L5" s="24">
        <v>0.35</v>
      </c>
      <c r="M5" s="24">
        <v>60</v>
      </c>
      <c r="N5" s="24" t="str">
        <f>Pellets!$F$27</f>
        <v>Bag (Nitrile-Butadiene Rubber Pellets)</v>
      </c>
      <c r="O5" s="24" t="str">
        <f>Pellets!$F$18</f>
        <v>Bag (Hydrogenated Nitrile-Butadiene Rubber Pellets)</v>
      </c>
      <c r="P5" s="24" t="str">
        <f>Pellets!$F$11</f>
        <v>Bag (Chlorine Isobutylene-Isoprene Rubber Pellets)</v>
      </c>
      <c r="Q5" s="24" t="str">
        <f>Pellets!$F$6</f>
        <v>Bag (Bromine Isobutylene-Isoprene Rubber Pellets)</v>
      </c>
      <c r="R5" s="24"/>
      <c r="S5" s="26"/>
    </row>
    <row r="6" spans="1:21" x14ac:dyDescent="0.2">
      <c r="A6" s="23" t="str">
        <f>[1]Enums!$A$12</f>
        <v>1.1.0</v>
      </c>
      <c r="B6" s="25" t="s">
        <v>1778</v>
      </c>
      <c r="C6" s="22" t="str">
        <f xml:space="preserve"> VLOOKUP(D6, Molds!C:E, 3, FALSE)&amp;" ("&amp;F6&amp;")"</f>
        <v>Rubber Sole (insole)</v>
      </c>
      <c r="D6" s="24" t="str">
        <f xml:space="preserve"> Molds!$C$27</f>
        <v>Mold (Rubber Sole)</v>
      </c>
      <c r="E6" s="22" t="str">
        <f>Pellets!$F$16</f>
        <v>Bag (Ethylene-Vinyl Acetate Pellets)</v>
      </c>
      <c r="F6" s="23" t="s">
        <v>1849</v>
      </c>
      <c r="G6" s="24">
        <v>4</v>
      </c>
      <c r="H6" s="24">
        <v>5</v>
      </c>
      <c r="I6" s="24">
        <v>64</v>
      </c>
      <c r="J6" s="24" t="b">
        <v>1</v>
      </c>
      <c r="K6" s="24"/>
      <c r="L6" s="24"/>
      <c r="M6" s="24"/>
      <c r="N6" s="24"/>
      <c r="O6" s="24"/>
      <c r="P6" s="24"/>
      <c r="Q6" s="24"/>
      <c r="R6" s="24"/>
      <c r="S6" s="26">
        <v>8</v>
      </c>
      <c r="T6" s="21" t="b">
        <v>1</v>
      </c>
    </row>
    <row r="7" spans="1:21" x14ac:dyDescent="0.2">
      <c r="A7" s="23" t="str">
        <f>[1]Enums!$A$12</f>
        <v>1.1.0</v>
      </c>
      <c r="B7" s="3" t="s">
        <v>1776</v>
      </c>
      <c r="C7" s="22" t="str">
        <f xml:space="preserve"> VLOOKUP(D7, Molds!C:E, 3, FALSE)&amp;" ("&amp;F7&amp;")"</f>
        <v>Rubber Sole (midsole)</v>
      </c>
      <c r="D7" s="24" t="str">
        <f xml:space="preserve"> Molds!$C$27</f>
        <v>Mold (Rubber Sole)</v>
      </c>
      <c r="E7" s="22" t="str">
        <f>Pellets!$F$94</f>
        <v>Bag (PolyUrethane Pellets)</v>
      </c>
      <c r="F7" s="23" t="s">
        <v>1850</v>
      </c>
      <c r="G7" s="24">
        <v>4</v>
      </c>
      <c r="H7" s="24">
        <v>5</v>
      </c>
      <c r="I7" s="24">
        <v>64</v>
      </c>
      <c r="J7" s="24" t="b">
        <v>1</v>
      </c>
      <c r="K7" s="24"/>
      <c r="L7" s="24"/>
      <c r="M7" s="24"/>
      <c r="N7" s="24"/>
      <c r="O7" s="24"/>
      <c r="P7" s="24"/>
      <c r="Q7" s="24"/>
      <c r="R7" s="24"/>
      <c r="S7" s="26">
        <v>8</v>
      </c>
    </row>
    <row r="8" spans="1:21" x14ac:dyDescent="0.2">
      <c r="A8" s="23" t="str">
        <f>[1]Enums!$A$12</f>
        <v>1.1.0</v>
      </c>
      <c r="B8" s="3" t="s">
        <v>1774</v>
      </c>
      <c r="C8" s="22" t="str">
        <f xml:space="preserve"> VLOOKUP(D8, Molds!C:E, 3, FALSE)&amp;" ("&amp;F8&amp;")"</f>
        <v>Rubber Sole (outsole)</v>
      </c>
      <c r="D8" s="24" t="str">
        <f xml:space="preserve"> Molds!$C$27</f>
        <v>Mold (Rubber Sole)</v>
      </c>
      <c r="E8" s="22" t="str">
        <f>Pellets!$F$15</f>
        <v>Bag (Ethylene-Propylene-Diene Monomer Pellets)</v>
      </c>
      <c r="F8" s="23" t="s">
        <v>1851</v>
      </c>
      <c r="G8" s="24">
        <v>4</v>
      </c>
      <c r="H8" s="24">
        <v>5</v>
      </c>
      <c r="I8" s="24">
        <v>64</v>
      </c>
      <c r="J8" s="24" t="b">
        <v>1</v>
      </c>
      <c r="K8" s="24"/>
      <c r="L8" s="24"/>
      <c r="M8" s="24"/>
      <c r="N8" s="24"/>
      <c r="O8" s="24"/>
      <c r="P8" s="24"/>
      <c r="Q8" s="24"/>
      <c r="R8" s="24"/>
      <c r="S8" s="26">
        <v>8</v>
      </c>
    </row>
    <row r="9" spans="1:21" x14ac:dyDescent="0.2">
      <c r="A9" s="23" t="str">
        <f>[1]Enums!$A$2</f>
        <v>1.0.0</v>
      </c>
      <c r="B9" s="25" t="s">
        <v>1772</v>
      </c>
      <c r="C9" s="22" t="str">
        <f xml:space="preserve"> VLOOKUP(D9, Molds!C:E, 3, FALSE)&amp;" ("&amp;F9&amp;")"</f>
        <v>Scuba Fins (Beginner)</v>
      </c>
      <c r="D9" s="24" t="str">
        <f xml:space="preserve"> Molds!C4</f>
        <v>Mold (Scuba Fins)</v>
      </c>
      <c r="E9" s="22" t="str">
        <f>Pellets!$F$67</f>
        <v>Bag (PolyIsoPrene Pellets)</v>
      </c>
      <c r="F9" s="23" t="s">
        <v>1871</v>
      </c>
      <c r="G9" s="24">
        <v>16</v>
      </c>
      <c r="H9" s="24">
        <v>10</v>
      </c>
      <c r="I9" s="24">
        <v>1</v>
      </c>
      <c r="J9" s="24" t="b">
        <v>0</v>
      </c>
      <c r="K9" s="24" t="s">
        <v>1771</v>
      </c>
      <c r="L9" s="24">
        <v>0.2</v>
      </c>
      <c r="M9" s="24">
        <v>2.5000000000000001E-2</v>
      </c>
      <c r="N9" s="24">
        <v>20</v>
      </c>
      <c r="O9" s="24"/>
      <c r="P9" s="24"/>
      <c r="Q9" s="24"/>
      <c r="R9" s="24"/>
      <c r="S9" s="26">
        <v>3</v>
      </c>
      <c r="T9" s="21" t="b">
        <v>1</v>
      </c>
    </row>
    <row r="10" spans="1:21" ht="15" x14ac:dyDescent="0.25">
      <c r="A10" s="23" t="str">
        <f>[1]Enums!$A$12</f>
        <v>1.1.0</v>
      </c>
      <c r="B10" s="41" t="s">
        <v>1873</v>
      </c>
      <c r="C10" s="22" t="str">
        <f xml:space="preserve"> VLOOKUP(D10, Molds!C:E, 3, FALSE)&amp;" ("&amp;F10&amp;")"</f>
        <v>Scuba Fins (Intermediate)</v>
      </c>
      <c r="D10" s="24" t="str">
        <f xml:space="preserve"> Molds!C4</f>
        <v>Mold (Scuba Fins)</v>
      </c>
      <c r="E10" s="22" t="str">
        <f>Pellets!$F$38</f>
        <v>Bag (PolyButadiene (low-cis) Pellets)</v>
      </c>
      <c r="F10" s="23" t="s">
        <v>1869</v>
      </c>
      <c r="G10" s="24">
        <v>16</v>
      </c>
      <c r="H10" s="24">
        <v>20</v>
      </c>
      <c r="I10" s="24">
        <v>1</v>
      </c>
      <c r="J10" s="24" t="b">
        <v>0</v>
      </c>
      <c r="K10" s="24" t="s">
        <v>1898</v>
      </c>
      <c r="L10" s="24">
        <v>0.3</v>
      </c>
      <c r="M10" s="24">
        <v>2.5000000000000001E-2</v>
      </c>
      <c r="N10" s="24">
        <v>40</v>
      </c>
      <c r="O10" s="24" t="str">
        <f>Pellets!$F$19</f>
        <v>Bag (Isobutylene-Isoprene Rubber Pellets)</v>
      </c>
      <c r="P10" s="22" t="str">
        <f>Pellets!$F$39</f>
        <v>Bag (PolyButadiene (high-cis) Pellets)</v>
      </c>
      <c r="Q10" s="24"/>
      <c r="R10" s="24"/>
      <c r="S10" s="26">
        <v>6</v>
      </c>
    </row>
    <row r="11" spans="1:21" x14ac:dyDescent="0.2">
      <c r="A11" s="23" t="str">
        <f>[1]Enums!$A$12</f>
        <v>1.1.0</v>
      </c>
      <c r="B11" s="3" t="s">
        <v>1896</v>
      </c>
      <c r="C11" s="22" t="str">
        <f xml:space="preserve"> VLOOKUP(D11, Molds!C:E, 3, FALSE)&amp;" ("&amp;F11&amp;")"</f>
        <v>Scuba Fins (Advanced)</v>
      </c>
      <c r="D11" s="24" t="str">
        <f xml:space="preserve"> Molds!C4</f>
        <v>Mold (Scuba Fins)</v>
      </c>
      <c r="E11" s="22" t="str">
        <f>Pellets!$F$107</f>
        <v>Bag (Styrene-Butadiene Rubber Pellets)</v>
      </c>
      <c r="F11" s="23" t="s">
        <v>1892</v>
      </c>
      <c r="G11" s="24">
        <v>16</v>
      </c>
      <c r="H11" s="24">
        <v>30</v>
      </c>
      <c r="I11" s="24">
        <v>1</v>
      </c>
      <c r="J11" s="24" t="b">
        <v>0</v>
      </c>
      <c r="K11" s="24" t="s">
        <v>1897</v>
      </c>
      <c r="L11" s="24">
        <v>0.4</v>
      </c>
      <c r="M11" s="24">
        <v>2.5000000000000001E-2</v>
      </c>
      <c r="N11" s="24">
        <v>60</v>
      </c>
      <c r="O11" s="24" t="str">
        <f>Pellets!$F$27</f>
        <v>Bag (Nitrile-Butadiene Rubber Pellets)</v>
      </c>
      <c r="P11" s="24" t="str">
        <f>Pellets!$F$18</f>
        <v>Bag (Hydrogenated Nitrile-Butadiene Rubber Pellets)</v>
      </c>
      <c r="Q11" s="24" t="str">
        <f>Pellets!$F$11</f>
        <v>Bag (Chlorine Isobutylene-Isoprene Rubber Pellets)</v>
      </c>
      <c r="R11" s="24" t="str">
        <f>Pellets!$F$6</f>
        <v>Bag (Bromine Isobutylene-Isoprene Rubber Pellets)</v>
      </c>
      <c r="S11" s="26">
        <v>8</v>
      </c>
    </row>
    <row r="12" spans="1:21" ht="15" x14ac:dyDescent="0.25">
      <c r="A12" s="23" t="str">
        <f>[1]Enums!$A$12</f>
        <v>1.1.0</v>
      </c>
      <c r="B12" s="41" t="s">
        <v>1874</v>
      </c>
      <c r="C12" s="22" t="str">
        <f xml:space="preserve"> VLOOKUP(D12, Molds!C:E, 3, FALSE)&amp;" ("&amp;F12&amp;")"</f>
        <v>Scuba Fins (Pro)</v>
      </c>
      <c r="D12" s="24" t="str">
        <f xml:space="preserve"> Molds!C4</f>
        <v>Mold (Scuba Fins)</v>
      </c>
      <c r="E12" s="22" t="str">
        <f>Pellets!$F$15</f>
        <v>Bag (Ethylene-Propylene-Diene Monomer Pellets)</v>
      </c>
      <c r="F12" s="23" t="s">
        <v>1870</v>
      </c>
      <c r="G12" s="24">
        <v>16</v>
      </c>
      <c r="H12" s="24">
        <v>40</v>
      </c>
      <c r="I12" s="24">
        <v>1</v>
      </c>
      <c r="J12" s="24" t="b">
        <v>0</v>
      </c>
      <c r="K12" s="24" t="s">
        <v>1898</v>
      </c>
      <c r="L12" s="24">
        <v>0.5</v>
      </c>
      <c r="M12" s="24">
        <v>2.5000000000000001E-2</v>
      </c>
      <c r="N12" s="24">
        <v>80</v>
      </c>
      <c r="O12" s="22" t="str">
        <f>Pellets!$F$16</f>
        <v>Bag (Ethylene-Vinyl Acetate Pellets)</v>
      </c>
      <c r="P12" s="22" t="str">
        <f>Pellets!$F$94</f>
        <v>Bag (PolyUrethane Pellets)</v>
      </c>
      <c r="Q12" s="24"/>
      <c r="R12" s="24"/>
      <c r="S12" s="26">
        <v>8</v>
      </c>
    </row>
    <row r="13" spans="1:21" x14ac:dyDescent="0.2">
      <c r="A13" s="23" t="str">
        <f>[1]Enums!$A$2</f>
        <v>1.0.0</v>
      </c>
      <c r="B13" s="25" t="s">
        <v>1770</v>
      </c>
      <c r="C13" s="22" t="str">
        <f xml:space="preserve"> VLOOKUP(D13, Molds!C:E, 3, FALSE)&amp;" ("&amp;F13&amp;")"</f>
        <v>Scuba Mask (Beginner)</v>
      </c>
      <c r="D13" s="24" t="str">
        <f xml:space="preserve"> Molds!C5</f>
        <v>Mold (Scuba Mask)</v>
      </c>
      <c r="E13" s="22" t="str">
        <f>Pellets!$F$67</f>
        <v>Bag (PolyIsoPrene Pellets)</v>
      </c>
      <c r="F13" s="23" t="s">
        <v>1871</v>
      </c>
      <c r="G13" s="24">
        <v>12</v>
      </c>
      <c r="H13" s="24">
        <v>10</v>
      </c>
      <c r="I13" s="24">
        <v>1</v>
      </c>
      <c r="J13" s="24" t="b">
        <v>0</v>
      </c>
      <c r="K13" s="24" t="s">
        <v>1769</v>
      </c>
      <c r="L13" s="24">
        <v>0.02</v>
      </c>
      <c r="M13" s="24"/>
      <c r="N13" s="24"/>
      <c r="O13" s="24"/>
      <c r="P13" s="24"/>
      <c r="Q13" s="24"/>
      <c r="R13" s="24"/>
      <c r="S13" s="26">
        <v>3</v>
      </c>
      <c r="T13" s="21" t="b">
        <v>1</v>
      </c>
    </row>
    <row r="14" spans="1:21" x14ac:dyDescent="0.2">
      <c r="A14" s="23" t="str">
        <f>[1]Enums!$A$12</f>
        <v>1.1.0</v>
      </c>
      <c r="B14" s="16" t="s">
        <v>1875</v>
      </c>
      <c r="C14" s="22" t="str">
        <f xml:space="preserve"> VLOOKUP(D14, Molds!C:E, 3, FALSE)&amp;" ("&amp;F14&amp;")"</f>
        <v>Scuba Mask (Intermediate)</v>
      </c>
      <c r="D14" s="24" t="str">
        <f xml:space="preserve"> Molds!C5</f>
        <v>Mold (Scuba Mask)</v>
      </c>
      <c r="E14" s="22" t="str">
        <f>Pellets!$F$38</f>
        <v>Bag (PolyButadiene (low-cis) Pellets)</v>
      </c>
      <c r="F14" s="23" t="s">
        <v>1869</v>
      </c>
      <c r="G14" s="24">
        <v>12</v>
      </c>
      <c r="H14" s="24">
        <v>20</v>
      </c>
      <c r="I14" s="24">
        <v>1</v>
      </c>
      <c r="J14" s="24" t="b">
        <v>0</v>
      </c>
      <c r="K14" s="24" t="s">
        <v>1899</v>
      </c>
      <c r="L14" s="24">
        <v>0.01</v>
      </c>
      <c r="M14" s="24" t="str">
        <f>Pellets!$F$19</f>
        <v>Bag (Isobutylene-Isoprene Rubber Pellets)</v>
      </c>
      <c r="N14" s="22" t="str">
        <f>Pellets!$F$39</f>
        <v>Bag (PolyButadiene (high-cis) Pellets)</v>
      </c>
      <c r="O14" s="24"/>
      <c r="P14" s="24"/>
      <c r="Q14" s="24"/>
      <c r="R14" s="24"/>
      <c r="S14" s="26">
        <v>6</v>
      </c>
    </row>
    <row r="15" spans="1:21" x14ac:dyDescent="0.2">
      <c r="A15" s="23" t="str">
        <f>[1]Enums!$A$12</f>
        <v>1.1.0</v>
      </c>
      <c r="B15" s="3" t="s">
        <v>1891</v>
      </c>
      <c r="C15" s="22" t="str">
        <f xml:space="preserve"> VLOOKUP(D15, Molds!C:E, 3, FALSE)&amp;" ("&amp;F15&amp;")"</f>
        <v>Scuba Mask (Advanced)</v>
      </c>
      <c r="D15" s="24" t="str">
        <f xml:space="preserve"> Molds!C5</f>
        <v>Mold (Scuba Mask)</v>
      </c>
      <c r="E15" s="22" t="str">
        <f>Pellets!$F$107</f>
        <v>Bag (Styrene-Butadiene Rubber Pellets)</v>
      </c>
      <c r="F15" s="23" t="s">
        <v>1892</v>
      </c>
      <c r="G15" s="24">
        <v>12</v>
      </c>
      <c r="H15" s="24">
        <v>30</v>
      </c>
      <c r="I15" s="24">
        <v>1</v>
      </c>
      <c r="J15" s="24" t="b">
        <v>0</v>
      </c>
      <c r="K15" s="24" t="s">
        <v>1908</v>
      </c>
      <c r="L15" s="24">
        <v>5.0000000000000001E-3</v>
      </c>
      <c r="M15" s="24" t="str">
        <f>Pellets!$F$27</f>
        <v>Bag (Nitrile-Butadiene Rubber Pellets)</v>
      </c>
      <c r="N15" s="24" t="str">
        <f>Pellets!$F$18</f>
        <v>Bag (Hydrogenated Nitrile-Butadiene Rubber Pellets)</v>
      </c>
      <c r="O15" s="24" t="str">
        <f>Pellets!$F$11</f>
        <v>Bag (Chlorine Isobutylene-Isoprene Rubber Pellets)</v>
      </c>
      <c r="P15" s="24" t="str">
        <f>Pellets!$F$6</f>
        <v>Bag (Bromine Isobutylene-Isoprene Rubber Pellets)</v>
      </c>
      <c r="Q15" s="24"/>
      <c r="R15" s="24"/>
      <c r="S15" s="26"/>
    </row>
    <row r="16" spans="1:21" x14ac:dyDescent="0.2">
      <c r="A16" s="23" t="str">
        <f>[1]Enums!$A$12</f>
        <v>1.1.0</v>
      </c>
      <c r="B16" s="16" t="s">
        <v>1876</v>
      </c>
      <c r="C16" s="22" t="str">
        <f xml:space="preserve"> VLOOKUP(D16, Molds!C:E, 3, FALSE)&amp;" ("&amp;F16&amp;")"</f>
        <v>Scuba Mask (Pro)</v>
      </c>
      <c r="D16" s="24" t="str">
        <f xml:space="preserve"> Molds!C5</f>
        <v>Mold (Scuba Mask)</v>
      </c>
      <c r="E16" s="22" t="str">
        <f>Pellets!$F$15</f>
        <v>Bag (Ethylene-Propylene-Diene Monomer Pellets)</v>
      </c>
      <c r="F16" s="23" t="s">
        <v>1870</v>
      </c>
      <c r="G16" s="24">
        <v>12</v>
      </c>
      <c r="H16" s="24">
        <v>40</v>
      </c>
      <c r="I16" s="24">
        <v>1</v>
      </c>
      <c r="J16" s="24" t="b">
        <v>0</v>
      </c>
      <c r="K16" s="24" t="s">
        <v>1899</v>
      </c>
      <c r="L16" s="24">
        <v>1E-3</v>
      </c>
      <c r="M16" s="22" t="str">
        <f>Pellets!$F$16</f>
        <v>Bag (Ethylene-Vinyl Acetate Pellets)</v>
      </c>
      <c r="N16" s="22" t="str">
        <f>Pellets!$F$94</f>
        <v>Bag (PolyUrethane Pellets)</v>
      </c>
      <c r="O16" s="24"/>
      <c r="P16" s="24"/>
      <c r="Q16" s="24"/>
      <c r="R16" s="24"/>
      <c r="S16" s="26">
        <v>8</v>
      </c>
    </row>
    <row r="17" spans="1:21" x14ac:dyDescent="0.2">
      <c r="A17" s="23" t="str">
        <f>[1]Enums!$A$2</f>
        <v>1.0.0</v>
      </c>
      <c r="B17" s="25" t="s">
        <v>1768</v>
      </c>
      <c r="C17" s="22" t="str">
        <f xml:space="preserve"> VLOOKUP(D17, Molds!C:E, 3, FALSE)&amp;" ("&amp;F17&amp;")"</f>
        <v>Gasket (Low Pressure)</v>
      </c>
      <c r="D17" s="24" t="str">
        <f xml:space="preserve"> Molds!C6</f>
        <v>Mold (Gasket)</v>
      </c>
      <c r="E17" s="22" t="str">
        <f>Pellets!$F$67</f>
        <v>Bag (PolyIsoPrene Pellets)</v>
      </c>
      <c r="F17" s="42" t="s">
        <v>1909</v>
      </c>
      <c r="G17" s="24">
        <v>4</v>
      </c>
      <c r="H17" s="24">
        <v>5</v>
      </c>
      <c r="I17" s="24">
        <v>64</v>
      </c>
      <c r="J17" s="24" t="b">
        <v>1</v>
      </c>
      <c r="K17" s="24"/>
      <c r="L17" s="24"/>
      <c r="M17" s="24"/>
      <c r="N17" s="24"/>
      <c r="O17" s="24"/>
      <c r="P17" s="24"/>
      <c r="Q17" s="24"/>
      <c r="R17" s="24"/>
      <c r="S17" s="26">
        <v>3</v>
      </c>
      <c r="T17" s="23" t="b">
        <v>1</v>
      </c>
    </row>
    <row r="18" spans="1:21" x14ac:dyDescent="0.2">
      <c r="A18" s="23" t="str">
        <f>[1]Enums!$A$12</f>
        <v>1.1.0</v>
      </c>
      <c r="B18" s="3" t="s">
        <v>1905</v>
      </c>
      <c r="C18" s="22" t="str">
        <f xml:space="preserve"> VLOOKUP(D18, Molds!C:E, 3, FALSE)&amp;" ("&amp;F18&amp;")"</f>
        <v>Gasket (Medium Pressure)</v>
      </c>
      <c r="D18" s="24" t="str">
        <f xml:space="preserve"> Molds!C6</f>
        <v>Mold (Gasket)</v>
      </c>
      <c r="E18" s="22" t="str">
        <f>Pellets!$F$38</f>
        <v>Bag (PolyButadiene (low-cis) Pellets)</v>
      </c>
      <c r="F18" s="42" t="s">
        <v>1910</v>
      </c>
      <c r="G18" s="24">
        <v>4</v>
      </c>
      <c r="H18" s="24">
        <v>10</v>
      </c>
      <c r="I18" s="24">
        <v>64</v>
      </c>
      <c r="J18" s="24" t="b">
        <v>1</v>
      </c>
      <c r="K18" s="24" t="s">
        <v>1904</v>
      </c>
      <c r="L18" s="24" t="str">
        <f>Pellets!$F$19</f>
        <v>Bag (Isobutylene-Isoprene Rubber Pellets)</v>
      </c>
      <c r="M18" s="22" t="str">
        <f>Pellets!$F$39</f>
        <v>Bag (PolyButadiene (high-cis) Pellets)</v>
      </c>
      <c r="N18" s="24"/>
      <c r="O18" s="24"/>
      <c r="Q18" s="24"/>
      <c r="R18" s="24"/>
      <c r="S18" s="26"/>
      <c r="T18" s="23"/>
    </row>
    <row r="19" spans="1:21" x14ac:dyDescent="0.2">
      <c r="A19" s="23" t="str">
        <f>[1]Enums!$A$12</f>
        <v>1.1.0</v>
      </c>
      <c r="B19" s="3" t="s">
        <v>1906</v>
      </c>
      <c r="C19" s="22" t="str">
        <f xml:space="preserve"> VLOOKUP(D19, Molds!C:E, 3, FALSE)&amp;" ("&amp;F19&amp;")"</f>
        <v>Gasket (High Pressure)</v>
      </c>
      <c r="D19" s="24" t="str">
        <f xml:space="preserve"> Molds!C6</f>
        <v>Mold (Gasket)</v>
      </c>
      <c r="E19" s="22" t="str">
        <f>Pellets!$F$107</f>
        <v>Bag (Styrene-Butadiene Rubber Pellets)</v>
      </c>
      <c r="F19" s="42" t="s">
        <v>1911</v>
      </c>
      <c r="G19" s="24">
        <v>4</v>
      </c>
      <c r="H19" s="24">
        <v>15</v>
      </c>
      <c r="I19" s="24">
        <v>64</v>
      </c>
      <c r="J19" s="24" t="b">
        <v>1</v>
      </c>
      <c r="K19" s="24" t="s">
        <v>1903</v>
      </c>
      <c r="L19" s="24" t="str">
        <f>Pellets!$F$27</f>
        <v>Bag (Nitrile-Butadiene Rubber Pellets)</v>
      </c>
      <c r="M19" s="24" t="str">
        <f>Pellets!$F$18</f>
        <v>Bag (Hydrogenated Nitrile-Butadiene Rubber Pellets)</v>
      </c>
      <c r="N19" s="24" t="str">
        <f>Pellets!$F$11</f>
        <v>Bag (Chlorine Isobutylene-Isoprene Rubber Pellets)</v>
      </c>
      <c r="O19" s="24" t="str">
        <f>Pellets!$F$6</f>
        <v>Bag (Bromine Isobutylene-Isoprene Rubber Pellets)</v>
      </c>
      <c r="Q19" s="24"/>
      <c r="R19" s="24"/>
      <c r="S19" s="26"/>
      <c r="T19" s="23"/>
    </row>
    <row r="20" spans="1:21" x14ac:dyDescent="0.2">
      <c r="A20" s="23" t="str">
        <f>[1]Enums!$A$12</f>
        <v>1.1.0</v>
      </c>
      <c r="B20" s="3" t="s">
        <v>1907</v>
      </c>
      <c r="C20" s="22" t="str">
        <f xml:space="preserve"> VLOOKUP(D20, Molds!C:E, 3, FALSE)&amp;" ("&amp;F20&amp;")"</f>
        <v>Gasket (Extreme Pressure)</v>
      </c>
      <c r="D20" s="24" t="str">
        <f xml:space="preserve"> Molds!C6</f>
        <v>Mold (Gasket)</v>
      </c>
      <c r="E20" s="22" t="str">
        <f>Pellets!$F$15</f>
        <v>Bag (Ethylene-Propylene-Diene Monomer Pellets)</v>
      </c>
      <c r="F20" s="42" t="s">
        <v>1912</v>
      </c>
      <c r="G20" s="24">
        <v>4</v>
      </c>
      <c r="H20" s="24">
        <v>20</v>
      </c>
      <c r="I20" s="24">
        <v>64</v>
      </c>
      <c r="J20" s="24" t="b">
        <v>1</v>
      </c>
      <c r="K20" s="24" t="s">
        <v>1904</v>
      </c>
      <c r="L20" s="22" t="str">
        <f>Pellets!$F$16</f>
        <v>Bag (Ethylene-Vinyl Acetate Pellets)</v>
      </c>
      <c r="M20" s="22" t="str">
        <f>Pellets!$F$94</f>
        <v>Bag (PolyUrethane Pellets)</v>
      </c>
      <c r="N20" s="24"/>
      <c r="O20" s="24"/>
      <c r="Q20" s="24"/>
      <c r="R20" s="24"/>
      <c r="S20" s="26"/>
      <c r="T20" s="23"/>
    </row>
    <row r="21" spans="1:21" x14ac:dyDescent="0.2">
      <c r="A21" s="23" t="str">
        <f>[1]Enums!$A$2</f>
        <v>1.0.0</v>
      </c>
      <c r="B21" s="25" t="s">
        <v>1767</v>
      </c>
      <c r="C21" s="22" t="str">
        <f xml:space="preserve"> VLOOKUP(D21, Molds!C:E, 3, FALSE)&amp;" ("&amp;F21&amp;")"</f>
        <v>Life Preserver (Natural Rubber)</v>
      </c>
      <c r="D21" s="24" t="str">
        <f xml:space="preserve"> Molds!C7</f>
        <v>Mold (Life Preserver)</v>
      </c>
      <c r="E21" s="22" t="str">
        <f>Pellets!$F$67</f>
        <v>Bag (PolyIsoPrene Pellets)</v>
      </c>
      <c r="F21" s="21" t="str">
        <f>VLOOKUP(E21, Pellets!F:M, 8,FALSE)</f>
        <v>Natural Rubber</v>
      </c>
      <c r="G21" s="24">
        <v>16</v>
      </c>
      <c r="H21" s="24">
        <v>10</v>
      </c>
      <c r="I21" s="24">
        <v>1</v>
      </c>
      <c r="J21" s="24" t="b">
        <v>0</v>
      </c>
      <c r="K21" s="24" t="s">
        <v>1872</v>
      </c>
      <c r="L21" s="24">
        <v>20</v>
      </c>
      <c r="M21" s="24"/>
      <c r="N21" s="24"/>
      <c r="O21" s="24"/>
      <c r="P21" s="24"/>
      <c r="Q21" s="24"/>
      <c r="R21" s="24"/>
      <c r="S21" s="26">
        <v>3</v>
      </c>
      <c r="T21" s="21" t="b">
        <v>1</v>
      </c>
    </row>
    <row r="22" spans="1:21" x14ac:dyDescent="0.2">
      <c r="A22" s="23" t="str">
        <f>[1]Enums!$A$12</f>
        <v>1.1.0</v>
      </c>
      <c r="B22" s="16" t="s">
        <v>1877</v>
      </c>
      <c r="C22" s="22" t="str">
        <f xml:space="preserve"> VLOOKUP(D22, Molds!C:E, 3, FALSE)&amp;" ("&amp;F22&amp;")"</f>
        <v>Life Preserver (SBR)</v>
      </c>
      <c r="D22" s="24" t="str">
        <f xml:space="preserve"> Molds!C7</f>
        <v>Mold (Life Preserver)</v>
      </c>
      <c r="E22" s="22" t="str">
        <f>Pellets!$F$107</f>
        <v>Bag (Styrene-Butadiene Rubber Pellets)</v>
      </c>
      <c r="F22" s="21" t="str">
        <f>VLOOKUP(E22, Pellets!F:M, 8,FALSE)</f>
        <v>SBR</v>
      </c>
      <c r="G22" s="24">
        <v>16</v>
      </c>
      <c r="H22" s="24">
        <v>20</v>
      </c>
      <c r="I22" s="24">
        <v>1</v>
      </c>
      <c r="J22" s="24" t="b">
        <v>0</v>
      </c>
      <c r="K22" s="24" t="s">
        <v>1872</v>
      </c>
      <c r="L22" s="24">
        <v>200</v>
      </c>
      <c r="M22" s="24"/>
      <c r="N22" s="24"/>
      <c r="O22" s="24"/>
      <c r="P22" s="24"/>
      <c r="Q22" s="24"/>
      <c r="R22" s="24"/>
      <c r="S22" s="26">
        <v>6</v>
      </c>
    </row>
    <row r="23" spans="1:21" x14ac:dyDescent="0.2">
      <c r="A23" s="23" t="str">
        <f>[1]Enums!$A$12</f>
        <v>1.1.0</v>
      </c>
      <c r="B23" s="16" t="s">
        <v>1878</v>
      </c>
      <c r="C23" s="22" t="str">
        <f xml:space="preserve"> VLOOKUP(D23, Molds!C:E, 3, FALSE)&amp;" ("&amp;F23&amp;")"</f>
        <v>Life Preserver (EVA)</v>
      </c>
      <c r="D23" s="24" t="str">
        <f xml:space="preserve"> Molds!C7</f>
        <v>Mold (Life Preserver)</v>
      </c>
      <c r="E23" s="22" t="str">
        <f>Pellets!$F$16</f>
        <v>Bag (Ethylene-Vinyl Acetate Pellets)</v>
      </c>
      <c r="F23" s="21" t="str">
        <f>VLOOKUP(E23, Pellets!F:M, 8,FALSE)</f>
        <v>EVA</v>
      </c>
      <c r="G23" s="24">
        <v>16</v>
      </c>
      <c r="H23" s="24">
        <v>30</v>
      </c>
      <c r="I23" s="24">
        <v>1</v>
      </c>
      <c r="J23" s="24" t="b">
        <v>0</v>
      </c>
      <c r="K23" s="24" t="s">
        <v>1872</v>
      </c>
      <c r="L23" s="24">
        <v>2000</v>
      </c>
      <c r="M23" s="24"/>
      <c r="N23" s="24"/>
      <c r="O23" s="24"/>
      <c r="P23" s="24"/>
      <c r="Q23" s="24"/>
      <c r="R23" s="24"/>
      <c r="S23" s="26">
        <v>8</v>
      </c>
    </row>
    <row r="24" spans="1:21" ht="15" x14ac:dyDescent="0.25">
      <c r="A24" s="23" t="str">
        <f>[1]Enums!$A$2</f>
        <v>1.0.0</v>
      </c>
      <c r="B24" s="25" t="s">
        <v>1766</v>
      </c>
      <c r="C24" s="22" t="str">
        <f xml:space="preserve"> VLOOKUP(D24, Molds!C:E, 3, FALSE)&amp;" ("&amp;F24&amp;")"</f>
        <v>Tether (Natural Rubber)</v>
      </c>
      <c r="D24" s="24" t="str">
        <f xml:space="preserve"> Molds!C9</f>
        <v>Metal Die (Tether)</v>
      </c>
      <c r="E24" s="22" t="str">
        <f>Pellets!$F$67</f>
        <v>Bag (PolyIsoPrene Pellets)</v>
      </c>
      <c r="F24" s="21" t="str">
        <f>VLOOKUP(E24, Pellets!F:M, 8,FALSE)</f>
        <v>Natural Rubber</v>
      </c>
      <c r="G24" s="24">
        <v>6</v>
      </c>
      <c r="H24" s="24">
        <v>10</v>
      </c>
      <c r="I24" s="24">
        <v>64</v>
      </c>
      <c r="J24" s="24" t="b">
        <v>0</v>
      </c>
      <c r="K24" s="24"/>
      <c r="L24" s="24"/>
      <c r="M24" s="24"/>
      <c r="N24" s="24"/>
      <c r="O24" s="24"/>
      <c r="P24" s="24"/>
      <c r="Q24" s="24"/>
      <c r="R24" s="24"/>
      <c r="S24" s="26">
        <v>3</v>
      </c>
      <c r="T24" s="21" t="b">
        <v>1</v>
      </c>
      <c r="U24" s="27"/>
    </row>
    <row r="25" spans="1:21" x14ac:dyDescent="0.2">
      <c r="A25" s="23" t="str">
        <f>[1]Enums!$A$2</f>
        <v>1.0.0</v>
      </c>
      <c r="B25" s="25" t="s">
        <v>1765</v>
      </c>
      <c r="C25" s="22" t="str">
        <f xml:space="preserve"> VLOOKUP(D25, Molds!C:E, 3, FALSE)&amp;" ("&amp;F25&amp;")"</f>
        <v>Cord (Natural Rubber)</v>
      </c>
      <c r="D25" s="24" t="str">
        <f xml:space="preserve"> Molds!C10</f>
        <v>Metal Die (Cord)</v>
      </c>
      <c r="E25" s="22" t="str">
        <f>Pellets!$F$67</f>
        <v>Bag (PolyIsoPrene Pellets)</v>
      </c>
      <c r="F25" s="21" t="str">
        <f>VLOOKUP(E25, Pellets!F:M, 8,FALSE)</f>
        <v>Natural Rubber</v>
      </c>
      <c r="G25" s="24">
        <v>8</v>
      </c>
      <c r="H25" s="24">
        <v>10</v>
      </c>
      <c r="I25" s="24">
        <v>64</v>
      </c>
      <c r="J25" s="24" t="b">
        <v>0</v>
      </c>
      <c r="K25" s="24"/>
      <c r="L25" s="24"/>
      <c r="M25" s="24"/>
      <c r="N25" s="24"/>
      <c r="O25" s="24"/>
      <c r="P25" s="24"/>
      <c r="Q25" s="24"/>
      <c r="R25" s="24"/>
      <c r="S25" s="26">
        <v>3</v>
      </c>
      <c r="T25" s="21" t="b">
        <v>1</v>
      </c>
      <c r="U25" s="23" t="s">
        <v>1764</v>
      </c>
    </row>
    <row r="26" spans="1:21" x14ac:dyDescent="0.2">
      <c r="A26" s="23" t="str">
        <f>[1]Enums!$A$2</f>
        <v>1.0.0</v>
      </c>
      <c r="B26" s="3" t="s">
        <v>1763</v>
      </c>
      <c r="C26" s="22" t="str">
        <f xml:space="preserve"> VLOOKUP(D26, Molds!C:E, 3, FALSE)&amp;" ("&amp;F26&amp;")"</f>
        <v>Hose (Low Pressure)</v>
      </c>
      <c r="D26" s="24" t="str">
        <f xml:space="preserve"> Molds!C11</f>
        <v>Metal Die (Hose)</v>
      </c>
      <c r="E26" s="22" t="str">
        <f>Pellets!$F$67</f>
        <v>Bag (PolyIsoPrene Pellets)</v>
      </c>
      <c r="F26" s="42" t="s">
        <v>1909</v>
      </c>
      <c r="G26" s="24">
        <v>16</v>
      </c>
      <c r="H26" s="24">
        <v>5</v>
      </c>
      <c r="I26" s="24">
        <v>64</v>
      </c>
      <c r="J26" s="24" t="b">
        <v>1</v>
      </c>
      <c r="Q26" s="24"/>
      <c r="R26" s="24"/>
      <c r="S26" s="26">
        <v>3</v>
      </c>
      <c r="T26" s="21" t="b">
        <v>1</v>
      </c>
    </row>
    <row r="27" spans="1:21" x14ac:dyDescent="0.2">
      <c r="A27" s="23" t="str">
        <f>[1]Enums!$A$12</f>
        <v>1.1.0</v>
      </c>
      <c r="B27" s="3" t="s">
        <v>1902</v>
      </c>
      <c r="C27" s="22" t="str">
        <f xml:space="preserve"> VLOOKUP(D27, Molds!C:E, 3, FALSE)&amp;" ("&amp;F27&amp;")"</f>
        <v>Hose (Medium Pressure)</v>
      </c>
      <c r="D27" s="24" t="str">
        <f xml:space="preserve"> Molds!C11</f>
        <v>Metal Die (Hose)</v>
      </c>
      <c r="E27" s="22" t="str">
        <f>Pellets!$F$38</f>
        <v>Bag (PolyButadiene (low-cis) Pellets)</v>
      </c>
      <c r="F27" s="42" t="s">
        <v>1910</v>
      </c>
      <c r="G27" s="24">
        <v>16</v>
      </c>
      <c r="H27" s="24">
        <v>10</v>
      </c>
      <c r="I27" s="24">
        <v>64</v>
      </c>
      <c r="J27" s="24" t="b">
        <v>1</v>
      </c>
      <c r="K27" s="24" t="s">
        <v>2400</v>
      </c>
      <c r="L27" s="24" t="str">
        <f>Pellets!$F$19</f>
        <v>Bag (Isobutylene-Isoprene Rubber Pellets)</v>
      </c>
      <c r="M27" s="22" t="str">
        <f>Pellets!$F$39</f>
        <v>Bag (PolyButadiene (high-cis) Pellets)</v>
      </c>
      <c r="N27" s="24"/>
      <c r="O27" s="24"/>
      <c r="Q27" s="24"/>
      <c r="R27" s="24"/>
      <c r="S27" s="26"/>
    </row>
    <row r="28" spans="1:21" x14ac:dyDescent="0.2">
      <c r="A28" s="23" t="str">
        <f>[1]Enums!$A$12</f>
        <v>1.1.0</v>
      </c>
      <c r="B28" s="3" t="s">
        <v>1901</v>
      </c>
      <c r="C28" s="22" t="str">
        <f xml:space="preserve"> VLOOKUP(D28, Molds!C:E, 3, FALSE)&amp;" ("&amp;F28&amp;")"</f>
        <v>Hose (High Pressure)</v>
      </c>
      <c r="D28" s="24" t="str">
        <f xml:space="preserve"> Molds!C11</f>
        <v>Metal Die (Hose)</v>
      </c>
      <c r="E28" s="22" t="str">
        <f>Pellets!$F$107</f>
        <v>Bag (Styrene-Butadiene Rubber Pellets)</v>
      </c>
      <c r="F28" s="42" t="s">
        <v>1911</v>
      </c>
      <c r="G28" s="24">
        <v>16</v>
      </c>
      <c r="H28" s="24">
        <v>15</v>
      </c>
      <c r="I28" s="24">
        <v>64</v>
      </c>
      <c r="J28" s="24" t="b">
        <v>1</v>
      </c>
      <c r="K28" s="24" t="s">
        <v>1903</v>
      </c>
      <c r="L28" s="24" t="str">
        <f>Pellets!$F$27</f>
        <v>Bag (Nitrile-Butadiene Rubber Pellets)</v>
      </c>
      <c r="M28" s="24" t="str">
        <f>Pellets!$F$18</f>
        <v>Bag (Hydrogenated Nitrile-Butadiene Rubber Pellets)</v>
      </c>
      <c r="N28" s="24" t="str">
        <f>Pellets!$F$11</f>
        <v>Bag (Chlorine Isobutylene-Isoprene Rubber Pellets)</v>
      </c>
      <c r="O28" s="24" t="str">
        <f>Pellets!$F$6</f>
        <v>Bag (Bromine Isobutylene-Isoprene Rubber Pellets)</v>
      </c>
      <c r="Q28" s="24"/>
      <c r="R28" s="24"/>
      <c r="S28" s="26"/>
    </row>
    <row r="29" spans="1:21" x14ac:dyDescent="0.2">
      <c r="A29" s="23" t="str">
        <f>[1]Enums!$A$12</f>
        <v>1.1.0</v>
      </c>
      <c r="B29" s="3" t="s">
        <v>1900</v>
      </c>
      <c r="C29" s="22" t="str">
        <f xml:space="preserve"> VLOOKUP(D29, Molds!C:E, 3, FALSE)&amp;" ("&amp;F29&amp;")"</f>
        <v>Hose (Extreme Pressure)</v>
      </c>
      <c r="D29" s="24" t="str">
        <f xml:space="preserve"> Molds!C11</f>
        <v>Metal Die (Hose)</v>
      </c>
      <c r="E29" s="22" t="str">
        <f>Pellets!$F$15</f>
        <v>Bag (Ethylene-Propylene-Diene Monomer Pellets)</v>
      </c>
      <c r="F29" s="42" t="s">
        <v>1912</v>
      </c>
      <c r="G29" s="24">
        <v>16</v>
      </c>
      <c r="H29" s="24">
        <v>20</v>
      </c>
      <c r="I29" s="24">
        <v>64</v>
      </c>
      <c r="J29" s="24" t="b">
        <v>1</v>
      </c>
      <c r="K29" s="24" t="s">
        <v>1904</v>
      </c>
      <c r="L29" s="22" t="str">
        <f>Pellets!$F$16</f>
        <v>Bag (Ethylene-Vinyl Acetate Pellets)</v>
      </c>
      <c r="M29" s="22" t="str">
        <f>Pellets!$F$94</f>
        <v>Bag (PolyUrethane Pellets)</v>
      </c>
      <c r="N29" s="24"/>
      <c r="O29" s="24"/>
      <c r="Q29" s="24"/>
      <c r="R29" s="24"/>
      <c r="S29" s="26"/>
    </row>
    <row r="30" spans="1:21" x14ac:dyDescent="0.2">
      <c r="A30" s="23" t="str">
        <f>[1]Enums!$A$2</f>
        <v>1.0.0</v>
      </c>
      <c r="B30" s="3" t="s">
        <v>1762</v>
      </c>
      <c r="C30" s="22" t="str">
        <f xml:space="preserve"> VLOOKUP(D30, Molds!C:E, 3, FALSE)&amp;" ("&amp;F30&amp;")"</f>
        <v>Pipe Segment (PP)</v>
      </c>
      <c r="D30" s="24" t="str">
        <f xml:space="preserve"> Molds!C12</f>
        <v>Metal Die (Pipe Segment)</v>
      </c>
      <c r="E30" s="22" t="str">
        <f>Pellets!$F$84</f>
        <v>Bag (PolyPropylene Pellets)</v>
      </c>
      <c r="F30" s="21" t="str">
        <f>VLOOKUP(E30, Pellets!F:M, 8,FALSE)</f>
        <v>PP</v>
      </c>
      <c r="G30" s="24">
        <v>32</v>
      </c>
      <c r="H30" s="24">
        <v>10</v>
      </c>
      <c r="I30" s="24">
        <v>64</v>
      </c>
      <c r="J30" s="24" t="b">
        <v>0</v>
      </c>
      <c r="K30" s="24"/>
      <c r="L30" s="24"/>
      <c r="M30" s="24"/>
      <c r="N30" s="24"/>
      <c r="O30" s="24"/>
      <c r="P30" s="24"/>
      <c r="Q30" s="24"/>
      <c r="R30" s="24"/>
      <c r="S30" s="21">
        <v>3</v>
      </c>
      <c r="T30" s="21" t="b">
        <v>1</v>
      </c>
    </row>
    <row r="31" spans="1:21" x14ac:dyDescent="0.2">
      <c r="A31" s="23" t="str">
        <f>[1]Enums!$A$2</f>
        <v>1.0.0</v>
      </c>
      <c r="B31" s="3" t="s">
        <v>1761</v>
      </c>
      <c r="C31" s="22" t="str">
        <f xml:space="preserve"> VLOOKUP(D31, Molds!C:E, 3, FALSE)&amp;" ("&amp;F31&amp;")"</f>
        <v>Flashlight Shaft (PS)</v>
      </c>
      <c r="D31" s="24" t="str">
        <f xml:space="preserve"> Molds!C13</f>
        <v>Mold (Flashlight Shaft)</v>
      </c>
      <c r="E31" s="22" t="str">
        <f>Pellets!$F$87</f>
        <v>Bag (PolyStyrene Pellets)</v>
      </c>
      <c r="F31" s="21" t="str">
        <f>VLOOKUP(E31, Pellets!F:M, 8,FALSE)</f>
        <v>PS</v>
      </c>
      <c r="G31" s="24">
        <v>16</v>
      </c>
      <c r="H31" s="24">
        <v>10</v>
      </c>
      <c r="I31" s="24">
        <v>64</v>
      </c>
      <c r="J31" s="24" t="b">
        <v>0</v>
      </c>
    </row>
    <row r="32" spans="1:21" x14ac:dyDescent="0.2">
      <c r="A32" s="23" t="str">
        <f>[1]Enums!$A$5</f>
        <v>1.0.3</v>
      </c>
      <c r="B32" s="3" t="s">
        <v>1760</v>
      </c>
      <c r="C32" s="22" t="str">
        <f xml:space="preserve"> VLOOKUP(D32, Molds!C:E, 3, FALSE)&amp;" ("&amp;F32&amp;")"</f>
        <v>Heated Knife Handle (PP)</v>
      </c>
      <c r="D32" s="24" t="str">
        <f xml:space="preserve"> Molds!C26</f>
        <v>Mold (Heated Knife Handle)</v>
      </c>
      <c r="E32" s="22" t="str">
        <f>Pellets!$F$84</f>
        <v>Bag (PolyPropylene Pellets)</v>
      </c>
      <c r="F32" s="21" t="str">
        <f>VLOOKUP(E32, Pellets!F:M, 8,FALSE)</f>
        <v>PP</v>
      </c>
      <c r="G32" s="24">
        <v>16</v>
      </c>
      <c r="H32" s="24">
        <v>10</v>
      </c>
      <c r="I32" s="24">
        <v>64</v>
      </c>
      <c r="J32" s="24" t="b">
        <v>0</v>
      </c>
    </row>
    <row r="33" spans="1:10" x14ac:dyDescent="0.2">
      <c r="A33" s="23" t="str">
        <f>[1]Enums!$A$5</f>
        <v>1.0.3</v>
      </c>
      <c r="B33" s="3" t="s">
        <v>1759</v>
      </c>
      <c r="C33" s="22" t="str">
        <f xml:space="preserve"> VLOOKUP(D33, Molds!C:E, 3, FALSE)&amp;" ("&amp;F33&amp;")"</f>
        <v>Heated Knife Handle (Natural Rubber)</v>
      </c>
      <c r="D33" s="24" t="str">
        <f xml:space="preserve"> Molds!C26</f>
        <v>Mold (Heated Knife Handle)</v>
      </c>
      <c r="E33" s="22" t="str">
        <f>Pellets!$F$67</f>
        <v>Bag (PolyIsoPrene Pellets)</v>
      </c>
      <c r="F33" s="21" t="str">
        <f>VLOOKUP(E33, Pellets!F:M, 8,FALSE)</f>
        <v>Natural Rubber</v>
      </c>
      <c r="G33" s="24">
        <v>16</v>
      </c>
      <c r="H33" s="24">
        <v>10</v>
      </c>
      <c r="I33" s="24">
        <v>64</v>
      </c>
      <c r="J33" s="24" t="b">
        <v>0</v>
      </c>
    </row>
    <row r="34" spans="1:10" x14ac:dyDescent="0.2">
      <c r="A34" s="23" t="str">
        <f>[1]Enums!$A$5</f>
        <v>1.0.3</v>
      </c>
      <c r="B34" s="3" t="s">
        <v>1758</v>
      </c>
      <c r="C34" s="22" t="str">
        <f xml:space="preserve"> VLOOKUP(D34, Molds!C:E, 3, FALSE)&amp;" ("&amp;F34&amp;")"</f>
        <v>Heated Knife Handle (PEEK)</v>
      </c>
      <c r="D34" s="24" t="str">
        <f xml:space="preserve"> Molds!C26</f>
        <v>Mold (Heated Knife Handle)</v>
      </c>
      <c r="E34" s="22" t="str">
        <f>Pellets!$F$47</f>
        <v>Bag (PolyEther Ether Ketone Pellets)</v>
      </c>
      <c r="F34" s="21" t="str">
        <f>VLOOKUP(E34, Pellets!F:M, 8,FALSE)</f>
        <v>PEEK</v>
      </c>
      <c r="G34" s="24">
        <v>16</v>
      </c>
      <c r="H34" s="24">
        <v>10</v>
      </c>
      <c r="I34" s="24">
        <v>64</v>
      </c>
      <c r="J34" s="24" t="b">
        <v>0</v>
      </c>
    </row>
    <row r="35" spans="1:10" x14ac:dyDescent="0.2">
      <c r="A35" s="23" t="str">
        <f>Pellets!A2</f>
        <v>1.3.2</v>
      </c>
      <c r="B35" s="3" t="s">
        <v>565</v>
      </c>
      <c r="C35" s="22" t="str">
        <f xml:space="preserve"> VLOOKUP(D35, Molds!C:E, 3, FALSE)&amp;" ("&amp;F35&amp;")"</f>
        <v>Fibers (AF Resin)</v>
      </c>
      <c r="D35" s="24" t="str">
        <f xml:space="preserve"> Molds!$C$8</f>
        <v>Metal Die (Fibers)</v>
      </c>
      <c r="E35" s="21" t="str">
        <f>Pellets!F2</f>
        <v>Vial (Acrylic-Formaldehyde Resin)</v>
      </c>
      <c r="F35" s="21" t="str">
        <f>VLOOKUP(E35, Pellets!F:M, 8,FALSE)</f>
        <v>AF Resin</v>
      </c>
      <c r="G35" s="24">
        <v>16</v>
      </c>
      <c r="H35" s="24">
        <v>10</v>
      </c>
      <c r="I35" s="24">
        <v>64</v>
      </c>
      <c r="J35" s="24" t="b">
        <v>0</v>
      </c>
    </row>
    <row r="36" spans="1:10" x14ac:dyDescent="0.2">
      <c r="A36" s="23" t="str">
        <f>Pellets!A3</f>
        <v>1.0.0</v>
      </c>
      <c r="B36" s="3" t="s">
        <v>564</v>
      </c>
      <c r="C36" s="22" t="str">
        <f xml:space="preserve"> VLOOKUP(D36, Molds!C:E, 3, FALSE)&amp;" ("&amp;F36&amp;")"</f>
        <v>Fibers (ABS)</v>
      </c>
      <c r="D36" s="24" t="str">
        <f xml:space="preserve"> Molds!$C$8</f>
        <v>Metal Die (Fibers)</v>
      </c>
      <c r="E36" s="21" t="str">
        <f>Pellets!F3</f>
        <v>Bag (Acrylonitrile-Butadiene-Styrene Pellets)</v>
      </c>
      <c r="F36" s="21" t="str">
        <f>VLOOKUP(E36, Pellets!F:M, 8,FALSE)</f>
        <v>ABS</v>
      </c>
      <c r="G36" s="24">
        <v>16</v>
      </c>
      <c r="H36" s="24">
        <v>10</v>
      </c>
      <c r="I36" s="24">
        <v>64</v>
      </c>
      <c r="J36" s="24" t="b">
        <v>0</v>
      </c>
    </row>
    <row r="37" spans="1:10" x14ac:dyDescent="0.2">
      <c r="A37" s="23">
        <f>Pellets!A4</f>
        <v>0</v>
      </c>
      <c r="B37" s="3" t="s">
        <v>563</v>
      </c>
      <c r="C37" s="22" t="str">
        <f xml:space="preserve"> VLOOKUP(D37, Molds!C:E, 3, FALSE)&amp;" ("&amp;F37&amp;")"</f>
        <v>Fibers (Alkyd Resin)</v>
      </c>
      <c r="D37" s="24" t="str">
        <f xml:space="preserve"> Molds!$C$8</f>
        <v>Metal Die (Fibers)</v>
      </c>
      <c r="E37" s="21" t="str">
        <f>Pellets!F4</f>
        <v>Vial (Alkyd Resin)</v>
      </c>
      <c r="F37" s="21" t="str">
        <f>VLOOKUP(E37, Pellets!F:M, 8,FALSE)</f>
        <v>Alkyd Resin</v>
      </c>
      <c r="G37" s="24">
        <v>16</v>
      </c>
      <c r="H37" s="24">
        <v>10</v>
      </c>
      <c r="I37" s="24">
        <v>64</v>
      </c>
      <c r="J37" s="24" t="b">
        <v>0</v>
      </c>
    </row>
    <row r="38" spans="1:10" x14ac:dyDescent="0.2">
      <c r="A38" s="23" t="str">
        <f>Pellets!A5</f>
        <v>1.0.0</v>
      </c>
      <c r="B38" s="3" t="s">
        <v>562</v>
      </c>
      <c r="C38" s="22" t="str">
        <f xml:space="preserve"> VLOOKUP(D38, Molds!C:E, 3, FALSE)&amp;" ("&amp;F38&amp;")"</f>
        <v>Fibers (A-PET)</v>
      </c>
      <c r="D38" s="24" t="str">
        <f xml:space="preserve"> Molds!$C$8</f>
        <v>Metal Die (Fibers)</v>
      </c>
      <c r="E38" s="21" t="str">
        <f>Pellets!F5</f>
        <v>Bag (Amorphous PolyEthylene Terephthalate Pellets)</v>
      </c>
      <c r="F38" s="21" t="str">
        <f>VLOOKUP(E38, Pellets!F:M, 8,FALSE)</f>
        <v>A-PET</v>
      </c>
      <c r="G38" s="24">
        <v>16</v>
      </c>
      <c r="H38" s="24">
        <v>10</v>
      </c>
      <c r="I38" s="24">
        <v>64</v>
      </c>
      <c r="J38" s="24" t="b">
        <v>0</v>
      </c>
    </row>
    <row r="39" spans="1:10" x14ac:dyDescent="0.2">
      <c r="A39" s="23" t="str">
        <f>Pellets!A6</f>
        <v>1.1.0</v>
      </c>
      <c r="B39" s="3" t="s">
        <v>561</v>
      </c>
      <c r="C39" s="22" t="str">
        <f xml:space="preserve"> VLOOKUP(D39, Molds!C:E, 3, FALSE)&amp;" ("&amp;F39&amp;")"</f>
        <v>Fibers (BIIR)</v>
      </c>
      <c r="D39" s="24" t="str">
        <f xml:space="preserve"> Molds!$C$8</f>
        <v>Metal Die (Fibers)</v>
      </c>
      <c r="E39" s="21" t="str">
        <f>Pellets!F6</f>
        <v>Bag (Bromine Isobutylene-Isoprene Rubber Pellets)</v>
      </c>
      <c r="F39" s="21" t="str">
        <f>VLOOKUP(E39, Pellets!F:M, 8,FALSE)</f>
        <v>BIIR</v>
      </c>
      <c r="G39" s="24">
        <v>16</v>
      </c>
      <c r="H39" s="24">
        <v>10</v>
      </c>
      <c r="I39" s="24">
        <v>64</v>
      </c>
      <c r="J39" s="24" t="b">
        <v>0</v>
      </c>
    </row>
    <row r="40" spans="1:10" x14ac:dyDescent="0.2">
      <c r="A40" s="23" t="str">
        <f>Pellets!A7</f>
        <v>1.1.0</v>
      </c>
      <c r="B40" s="3" t="s">
        <v>560</v>
      </c>
      <c r="C40" s="22" t="str">
        <f xml:space="preserve"> VLOOKUP(D40, Molds!C:E, 3, FALSE)&amp;" ("&amp;F40&amp;")"</f>
        <v>Fibers (Carbon Fiber)</v>
      </c>
      <c r="D40" s="24" t="str">
        <f xml:space="preserve"> Molds!$C$8</f>
        <v>Metal Die (Fibers)</v>
      </c>
      <c r="E40" s="21" t="str">
        <f>Pellets!F7</f>
        <v>Bag (Carbon Fiber)</v>
      </c>
      <c r="F40" s="21" t="str">
        <f>VLOOKUP(E40, Pellets!F:M, 8,FALSE)</f>
        <v>Carbon Fiber</v>
      </c>
      <c r="G40" s="24">
        <v>16</v>
      </c>
      <c r="H40" s="24">
        <v>10</v>
      </c>
      <c r="I40" s="24">
        <v>64</v>
      </c>
      <c r="J40" s="24" t="b">
        <v>0</v>
      </c>
    </row>
    <row r="41" spans="1:10" x14ac:dyDescent="0.2">
      <c r="A41" s="23">
        <f>Pellets!A8</f>
        <v>0</v>
      </c>
      <c r="B41" s="3" t="s">
        <v>559</v>
      </c>
      <c r="C41" s="22" t="str">
        <f xml:space="preserve"> VLOOKUP(D41, Molds!C:E, 3, FALSE)&amp;" ("&amp;F41&amp;")"</f>
        <v>Fibers (CTAP)</v>
      </c>
      <c r="D41" s="24" t="str">
        <f xml:space="preserve"> Molds!$C$8</f>
        <v>Metal Die (Fibers)</v>
      </c>
      <c r="E41" s="21" t="str">
        <f>Pellets!F8</f>
        <v>Bag (Cellulose Triacetate Pellets)</v>
      </c>
      <c r="F41" s="21" t="str">
        <f>VLOOKUP(E41, Pellets!F:M, 8,FALSE)</f>
        <v>CTAP</v>
      </c>
      <c r="G41" s="24">
        <v>16</v>
      </c>
      <c r="H41" s="24">
        <v>10</v>
      </c>
      <c r="I41" s="24">
        <v>64</v>
      </c>
      <c r="J41" s="24" t="b">
        <v>0</v>
      </c>
    </row>
    <row r="42" spans="1:10" x14ac:dyDescent="0.2">
      <c r="A42" s="23" t="str">
        <f>Pellets!A9</f>
        <v>1.0.0</v>
      </c>
      <c r="B42" s="3" t="s">
        <v>558</v>
      </c>
      <c r="C42" s="22" t="str">
        <f xml:space="preserve"> VLOOKUP(D42, Molds!C:E, 3, FALSE)&amp;" ("&amp;F42&amp;")"</f>
        <v>Fibers (Cellulose)</v>
      </c>
      <c r="D42" s="24" t="str">
        <f xml:space="preserve"> Molds!$C$8</f>
        <v>Metal Die (Fibers)</v>
      </c>
      <c r="E42" s="21" t="str">
        <f>Pellets!F9</f>
        <v>Bag (Cellulosic Pellets)</v>
      </c>
      <c r="F42" s="21" t="str">
        <f>VLOOKUP(E42, Pellets!F:M, 8,FALSE)</f>
        <v>Cellulose</v>
      </c>
      <c r="G42" s="24">
        <v>16</v>
      </c>
      <c r="H42" s="24">
        <v>10</v>
      </c>
      <c r="I42" s="24">
        <v>64</v>
      </c>
      <c r="J42" s="24" t="b">
        <v>0</v>
      </c>
    </row>
    <row r="43" spans="1:10" x14ac:dyDescent="0.2">
      <c r="A43" s="23" t="str">
        <f>Pellets!A10</f>
        <v>1.1.0</v>
      </c>
      <c r="B43" s="3" t="s">
        <v>557</v>
      </c>
      <c r="C43" s="22" t="str">
        <f xml:space="preserve"> VLOOKUP(D43, Molds!C:E, 3, FALSE)&amp;" ("&amp;F43&amp;")"</f>
        <v>Fibers (Chitin)</v>
      </c>
      <c r="D43" s="24" t="str">
        <f xml:space="preserve"> Molds!$C$8</f>
        <v>Metal Die (Fibers)</v>
      </c>
      <c r="E43" s="21" t="str">
        <f>Pellets!F10</f>
        <v>Bag (Chitin Pellets)</v>
      </c>
      <c r="F43" s="21" t="str">
        <f>VLOOKUP(E43, Pellets!F:M, 8,FALSE)</f>
        <v>Chitin</v>
      </c>
      <c r="G43" s="24">
        <v>16</v>
      </c>
      <c r="H43" s="24">
        <v>10</v>
      </c>
      <c r="I43" s="24">
        <v>64</v>
      </c>
      <c r="J43" s="24" t="b">
        <v>0</v>
      </c>
    </row>
    <row r="44" spans="1:10" x14ac:dyDescent="0.2">
      <c r="A44" s="23" t="str">
        <f>Pellets!A11</f>
        <v>1.1.0</v>
      </c>
      <c r="B44" s="3" t="s">
        <v>556</v>
      </c>
      <c r="C44" s="22" t="str">
        <f xml:space="preserve"> VLOOKUP(D44, Molds!C:E, 3, FALSE)&amp;" ("&amp;F44&amp;")"</f>
        <v>Fibers (CIIR)</v>
      </c>
      <c r="D44" s="24" t="str">
        <f xml:space="preserve"> Molds!$C$8</f>
        <v>Metal Die (Fibers)</v>
      </c>
      <c r="E44" s="21" t="str">
        <f>Pellets!F11</f>
        <v>Bag (Chlorine Isobutylene-Isoprene Rubber Pellets)</v>
      </c>
      <c r="F44" s="21" t="str">
        <f>VLOOKUP(E44, Pellets!F:M, 8,FALSE)</f>
        <v>CIIR</v>
      </c>
      <c r="G44" s="24">
        <v>16</v>
      </c>
      <c r="H44" s="24">
        <v>10</v>
      </c>
      <c r="I44" s="24">
        <v>64</v>
      </c>
      <c r="J44" s="24" t="b">
        <v>0</v>
      </c>
    </row>
    <row r="45" spans="1:10" x14ac:dyDescent="0.2">
      <c r="A45" s="23" t="str">
        <f>Pellets!A12</f>
        <v>1.1.2</v>
      </c>
      <c r="B45" s="3" t="s">
        <v>555</v>
      </c>
      <c r="C45" s="22" t="str">
        <f xml:space="preserve"> VLOOKUP(D45, Molds!C:E, 3, FALSE)&amp;" ("&amp;F45&amp;")"</f>
        <v>Fibers (Epoxy Resin)</v>
      </c>
      <c r="D45" s="24" t="str">
        <f xml:space="preserve"> Molds!$C$8</f>
        <v>Metal Die (Fibers)</v>
      </c>
      <c r="E45" s="21" t="str">
        <f>Pellets!F12</f>
        <v>Vial (Epoxy Resin)</v>
      </c>
      <c r="F45" s="21" t="str">
        <f>VLOOKUP(E45, Pellets!F:M, 8,FALSE)</f>
        <v>Epoxy Resin</v>
      </c>
      <c r="G45" s="24">
        <v>16</v>
      </c>
      <c r="H45" s="24">
        <v>10</v>
      </c>
      <c r="I45" s="24">
        <v>64</v>
      </c>
      <c r="J45" s="24" t="b">
        <v>0</v>
      </c>
    </row>
    <row r="46" spans="1:10" x14ac:dyDescent="0.2">
      <c r="A46" s="23">
        <f>Pellets!A13</f>
        <v>0</v>
      </c>
      <c r="B46" s="3" t="s">
        <v>554</v>
      </c>
      <c r="C46" s="22" t="str">
        <f xml:space="preserve"> VLOOKUP(D46, Molds!C:E, 3, FALSE)&amp;" ("&amp;F46&amp;")"</f>
        <v>Fibers (NRE)</v>
      </c>
      <c r="D46" s="24" t="str">
        <f xml:space="preserve"> Molds!$C$8</f>
        <v>Metal Die (Fibers)</v>
      </c>
      <c r="E46" s="21" t="str">
        <f>Pellets!F13</f>
        <v>Bag (Ethoxylates Pellets)</v>
      </c>
      <c r="F46" s="21" t="str">
        <f>VLOOKUP(E46, Pellets!F:M, 8,FALSE)</f>
        <v>NRE</v>
      </c>
      <c r="G46" s="24">
        <v>16</v>
      </c>
      <c r="H46" s="24">
        <v>10</v>
      </c>
      <c r="I46" s="24">
        <v>64</v>
      </c>
      <c r="J46" s="24" t="b">
        <v>0</v>
      </c>
    </row>
    <row r="47" spans="1:10" x14ac:dyDescent="0.2">
      <c r="A47" s="23" t="str">
        <f>Pellets!A14</f>
        <v>1.1.0</v>
      </c>
      <c r="B47" s="3" t="s">
        <v>553</v>
      </c>
      <c r="C47" s="22" t="str">
        <f xml:space="preserve"> VLOOKUP(D47, Molds!C:E, 3, FALSE)&amp;" ("&amp;F47&amp;")"</f>
        <v>Fibers (EPM)</v>
      </c>
      <c r="D47" s="24" t="str">
        <f xml:space="preserve"> Molds!$C$8</f>
        <v>Metal Die (Fibers)</v>
      </c>
      <c r="E47" s="21" t="str">
        <f>Pellets!F14</f>
        <v>Bag (Ethylene-Propylene Monomer Pellets)</v>
      </c>
      <c r="F47" s="21" t="str">
        <f>VLOOKUP(E47, Pellets!F:M, 8,FALSE)</f>
        <v>EPM</v>
      </c>
      <c r="G47" s="24">
        <v>16</v>
      </c>
      <c r="H47" s="24">
        <v>10</v>
      </c>
      <c r="I47" s="24">
        <v>64</v>
      </c>
      <c r="J47" s="24" t="b">
        <v>0</v>
      </c>
    </row>
    <row r="48" spans="1:10" x14ac:dyDescent="0.2">
      <c r="A48" s="23" t="str">
        <f>Pellets!A15</f>
        <v>1.1.0</v>
      </c>
      <c r="B48" s="3" t="s">
        <v>552</v>
      </c>
      <c r="C48" s="22" t="str">
        <f xml:space="preserve"> VLOOKUP(D48, Molds!C:E, 3, FALSE)&amp;" ("&amp;F48&amp;")"</f>
        <v>Fibers (EPDM)</v>
      </c>
      <c r="D48" s="24" t="str">
        <f xml:space="preserve"> Molds!$C$8</f>
        <v>Metal Die (Fibers)</v>
      </c>
      <c r="E48" s="21" t="str">
        <f>Pellets!F15</f>
        <v>Bag (Ethylene-Propylene-Diene Monomer Pellets)</v>
      </c>
      <c r="F48" s="21" t="str">
        <f>VLOOKUP(E48, Pellets!F:M, 8,FALSE)</f>
        <v>EPDM</v>
      </c>
      <c r="G48" s="24">
        <v>16</v>
      </c>
      <c r="H48" s="24">
        <v>10</v>
      </c>
      <c r="I48" s="24">
        <v>64</v>
      </c>
      <c r="J48" s="24" t="b">
        <v>0</v>
      </c>
    </row>
    <row r="49" spans="1:10" x14ac:dyDescent="0.2">
      <c r="A49" s="23" t="str">
        <f>Pellets!A16</f>
        <v>1.1.0</v>
      </c>
      <c r="B49" s="3" t="s">
        <v>551</v>
      </c>
      <c r="C49" s="22" t="str">
        <f xml:space="preserve"> VLOOKUP(D49, Molds!C:E, 3, FALSE)&amp;" ("&amp;F49&amp;")"</f>
        <v>Fibers (EVA)</v>
      </c>
      <c r="D49" s="24" t="str">
        <f xml:space="preserve"> Molds!$C$8</f>
        <v>Metal Die (Fibers)</v>
      </c>
      <c r="E49" s="21" t="str">
        <f>Pellets!F16</f>
        <v>Bag (Ethylene-Vinyl Acetate Pellets)</v>
      </c>
      <c r="F49" s="21" t="str">
        <f>VLOOKUP(E49, Pellets!F:M, 8,FALSE)</f>
        <v>EVA</v>
      </c>
      <c r="G49" s="24">
        <v>16</v>
      </c>
      <c r="H49" s="24">
        <v>10</v>
      </c>
      <c r="I49" s="24">
        <v>64</v>
      </c>
      <c r="J49" s="24" t="b">
        <v>0</v>
      </c>
    </row>
    <row r="50" spans="1:10" x14ac:dyDescent="0.2">
      <c r="A50" s="23" t="str">
        <f>Pellets!A17</f>
        <v>1.0.0</v>
      </c>
      <c r="B50" s="3" t="s">
        <v>550</v>
      </c>
      <c r="C50" s="22" t="str">
        <f xml:space="preserve"> VLOOKUP(D50, Molds!C:E, 3, FALSE)&amp;" ("&amp;F50&amp;")"</f>
        <v>Fibers (HDPE)</v>
      </c>
      <c r="D50" s="24" t="str">
        <f xml:space="preserve"> Molds!$C$8</f>
        <v>Metal Die (Fibers)</v>
      </c>
      <c r="E50" s="21" t="str">
        <f>Pellets!F17</f>
        <v>Bag (High Density PolyEthylene Pellets)</v>
      </c>
      <c r="F50" s="21" t="str">
        <f>VLOOKUP(E50, Pellets!F:M, 8,FALSE)</f>
        <v>HDPE</v>
      </c>
      <c r="G50" s="24">
        <v>16</v>
      </c>
      <c r="H50" s="24">
        <v>10</v>
      </c>
      <c r="I50" s="24">
        <v>64</v>
      </c>
      <c r="J50" s="24" t="b">
        <v>0</v>
      </c>
    </row>
    <row r="51" spans="1:10" x14ac:dyDescent="0.2">
      <c r="A51" s="23" t="str">
        <f>Pellets!A18</f>
        <v>1.1.0</v>
      </c>
      <c r="B51" s="3" t="s">
        <v>549</v>
      </c>
      <c r="C51" s="22" t="str">
        <f xml:space="preserve"> VLOOKUP(D51, Molds!C:E, 3, FALSE)&amp;" ("&amp;F51&amp;")"</f>
        <v>Fibers (HNBR)</v>
      </c>
      <c r="D51" s="24" t="str">
        <f xml:space="preserve"> Molds!$C$8</f>
        <v>Metal Die (Fibers)</v>
      </c>
      <c r="E51" s="21" t="str">
        <f>Pellets!F18</f>
        <v>Bag (Hydrogenated Nitrile-Butadiene Rubber Pellets)</v>
      </c>
      <c r="F51" s="21" t="str">
        <f>VLOOKUP(E51, Pellets!F:M, 8,FALSE)</f>
        <v>HNBR</v>
      </c>
      <c r="G51" s="24">
        <v>16</v>
      </c>
      <c r="H51" s="24">
        <v>10</v>
      </c>
      <c r="I51" s="24">
        <v>64</v>
      </c>
      <c r="J51" s="24" t="b">
        <v>0</v>
      </c>
    </row>
    <row r="52" spans="1:10" x14ac:dyDescent="0.2">
      <c r="A52" s="23" t="str">
        <f>Pellets!A19</f>
        <v>1.1.0</v>
      </c>
      <c r="B52" s="3" t="s">
        <v>548</v>
      </c>
      <c r="C52" s="22" t="str">
        <f xml:space="preserve"> VLOOKUP(D52, Molds!C:E, 3, FALSE)&amp;" ("&amp;F52&amp;")"</f>
        <v>Fibers (Butyl Rubber)</v>
      </c>
      <c r="D52" s="24" t="str">
        <f xml:space="preserve"> Molds!$C$8</f>
        <v>Metal Die (Fibers)</v>
      </c>
      <c r="E52" s="21" t="str">
        <f>Pellets!F19</f>
        <v>Bag (Isobutylene-Isoprene Rubber Pellets)</v>
      </c>
      <c r="F52" s="21" t="str">
        <f>VLOOKUP(E52, Pellets!F:M, 8,FALSE)</f>
        <v>Butyl Rubber</v>
      </c>
      <c r="G52" s="24">
        <v>16</v>
      </c>
      <c r="H52" s="24">
        <v>10</v>
      </c>
      <c r="I52" s="24">
        <v>64</v>
      </c>
      <c r="J52" s="24" t="b">
        <v>0</v>
      </c>
    </row>
    <row r="53" spans="1:10" x14ac:dyDescent="0.2">
      <c r="A53" s="23">
        <f>Pellets!A20</f>
        <v>0</v>
      </c>
      <c r="B53" s="3" t="s">
        <v>547</v>
      </c>
      <c r="C53" s="22" t="str">
        <f xml:space="preserve"> VLOOKUP(D53, Molds!C:E, 3, FALSE)&amp;" ("&amp;F53&amp;")"</f>
        <v>Fibers (Lignin)</v>
      </c>
      <c r="D53" s="24" t="str">
        <f xml:space="preserve"> Molds!$C$8</f>
        <v>Metal Die (Fibers)</v>
      </c>
      <c r="E53" s="21" t="str">
        <f>Pellets!F20</f>
        <v>Vial (Lignin)</v>
      </c>
      <c r="F53" s="21" t="str">
        <f>VLOOKUP(E53, Pellets!F:M, 8,FALSE)</f>
        <v>Lignin</v>
      </c>
      <c r="G53" s="24">
        <v>16</v>
      </c>
      <c r="H53" s="24">
        <v>10</v>
      </c>
      <c r="I53" s="24">
        <v>64</v>
      </c>
      <c r="J53" s="24" t="b">
        <v>0</v>
      </c>
    </row>
    <row r="54" spans="1:10" x14ac:dyDescent="0.2">
      <c r="A54" s="23" t="str">
        <f>Pellets!A21</f>
        <v>1.0.0</v>
      </c>
      <c r="B54" s="3" t="s">
        <v>546</v>
      </c>
      <c r="C54" s="22" t="str">
        <f xml:space="preserve"> VLOOKUP(D54, Molds!C:E, 3, FALSE)&amp;" ("&amp;F54&amp;")"</f>
        <v>Fibers (LLDPE)</v>
      </c>
      <c r="D54" s="24" t="str">
        <f xml:space="preserve"> Molds!$C$8</f>
        <v>Metal Die (Fibers)</v>
      </c>
      <c r="E54" s="21" t="str">
        <f>Pellets!F21</f>
        <v>Bag (Linear Low-Density PolyEthylene Pellets)</v>
      </c>
      <c r="F54" s="21" t="str">
        <f>VLOOKUP(E54, Pellets!F:M, 8,FALSE)</f>
        <v>LLDPE</v>
      </c>
      <c r="G54" s="24">
        <v>16</v>
      </c>
      <c r="H54" s="24">
        <v>10</v>
      </c>
      <c r="I54" s="24">
        <v>64</v>
      </c>
      <c r="J54" s="24" t="b">
        <v>0</v>
      </c>
    </row>
    <row r="55" spans="1:10" x14ac:dyDescent="0.2">
      <c r="A55" s="23" t="str">
        <f>Pellets!A22</f>
        <v>1.0.0</v>
      </c>
      <c r="B55" s="3" t="s">
        <v>545</v>
      </c>
      <c r="C55" s="22" t="str">
        <f xml:space="preserve"> VLOOKUP(D55, Molds!C:E, 3, FALSE)&amp;" ("&amp;F55&amp;")"</f>
        <v>Fibers (LCP)</v>
      </c>
      <c r="D55" s="24" t="str">
        <f xml:space="preserve"> Molds!$C$8</f>
        <v>Metal Die (Fibers)</v>
      </c>
      <c r="E55" s="21" t="str">
        <f>Pellets!F22</f>
        <v>Bag (Liquid Crystal Polymer Pellets)</v>
      </c>
      <c r="F55" s="21" t="str">
        <f>VLOOKUP(E55, Pellets!F:M, 8,FALSE)</f>
        <v>LCP</v>
      </c>
      <c r="G55" s="24">
        <v>16</v>
      </c>
      <c r="H55" s="24">
        <v>10</v>
      </c>
      <c r="I55" s="24">
        <v>64</v>
      </c>
      <c r="J55" s="24" t="b">
        <v>0</v>
      </c>
    </row>
    <row r="56" spans="1:10" x14ac:dyDescent="0.2">
      <c r="A56" s="23" t="str">
        <f>Pellets!A23</f>
        <v>1.0.0</v>
      </c>
      <c r="B56" s="3" t="s">
        <v>544</v>
      </c>
      <c r="C56" s="22" t="str">
        <f xml:space="preserve"> VLOOKUP(D56, Molds!C:E, 3, FALSE)&amp;" ("&amp;F56&amp;")"</f>
        <v>Fibers (LDPE)</v>
      </c>
      <c r="D56" s="24" t="str">
        <f xml:space="preserve"> Molds!$C$8</f>
        <v>Metal Die (Fibers)</v>
      </c>
      <c r="E56" s="21" t="str">
        <f>Pellets!F23</f>
        <v>Bag (Low Density PolyEthylene Pellets)</v>
      </c>
      <c r="F56" s="21" t="str">
        <f>VLOOKUP(E56, Pellets!F:M, 8,FALSE)</f>
        <v>LDPE</v>
      </c>
      <c r="G56" s="24">
        <v>16</v>
      </c>
      <c r="H56" s="24">
        <v>10</v>
      </c>
      <c r="I56" s="24">
        <v>64</v>
      </c>
      <c r="J56" s="24" t="b">
        <v>0</v>
      </c>
    </row>
    <row r="57" spans="1:10" x14ac:dyDescent="0.2">
      <c r="A57" s="23" t="str">
        <f>Pellets!A24</f>
        <v>1.0.0</v>
      </c>
      <c r="B57" s="3" t="s">
        <v>543</v>
      </c>
      <c r="C57" s="22" t="str">
        <f xml:space="preserve"> VLOOKUP(D57, Molds!C:E, 3, FALSE)&amp;" ("&amp;F57&amp;")"</f>
        <v>Fibers (MDPE)</v>
      </c>
      <c r="D57" s="24" t="str">
        <f xml:space="preserve"> Molds!$C$8</f>
        <v>Metal Die (Fibers)</v>
      </c>
      <c r="E57" s="21" t="str">
        <f>Pellets!F24</f>
        <v>Bag (Medium Density PolyEthylene Pellets)</v>
      </c>
      <c r="F57" s="21" t="str">
        <f>VLOOKUP(E57, Pellets!F:M, 8,FALSE)</f>
        <v>MDPE</v>
      </c>
      <c r="G57" s="24">
        <v>16</v>
      </c>
      <c r="H57" s="24">
        <v>10</v>
      </c>
      <c r="I57" s="24">
        <v>64</v>
      </c>
      <c r="J57" s="24" t="b">
        <v>0</v>
      </c>
    </row>
    <row r="58" spans="1:10" x14ac:dyDescent="0.2">
      <c r="A58" s="23">
        <f>Pellets!A25</f>
        <v>0</v>
      </c>
      <c r="B58" s="3" t="s">
        <v>542</v>
      </c>
      <c r="C58" s="22" t="str">
        <f xml:space="preserve"> VLOOKUP(D58, Molds!C:E, 3, FALSE)&amp;" ("&amp;F58&amp;")"</f>
        <v>Fibers (MFP)</v>
      </c>
      <c r="D58" s="24" t="str">
        <f xml:space="preserve"> Molds!$C$8</f>
        <v>Metal Die (Fibers)</v>
      </c>
      <c r="E58" s="21" t="str">
        <f>Pellets!F25</f>
        <v>Vial (Melamine-Formaldehyde Polymers)</v>
      </c>
      <c r="F58" s="21" t="str">
        <f>VLOOKUP(E58, Pellets!F:M, 8,FALSE)</f>
        <v>MFP</v>
      </c>
      <c r="G58" s="24">
        <v>16</v>
      </c>
      <c r="H58" s="24">
        <v>10</v>
      </c>
      <c r="I58" s="24">
        <v>64</v>
      </c>
      <c r="J58" s="24" t="b">
        <v>0</v>
      </c>
    </row>
    <row r="59" spans="1:10" x14ac:dyDescent="0.2">
      <c r="A59" s="23" t="str">
        <f>Pellets!A26</f>
        <v>1.0.0</v>
      </c>
      <c r="B59" s="3" t="s">
        <v>541</v>
      </c>
      <c r="C59" s="22" t="str">
        <f xml:space="preserve"> VLOOKUP(D59, Molds!C:E, 3, FALSE)&amp;" ("&amp;F59&amp;")"</f>
        <v>Fibers (MALD)</v>
      </c>
      <c r="D59" s="24" t="str">
        <f xml:space="preserve"> Molds!$C$8</f>
        <v>Metal Die (Fibers)</v>
      </c>
      <c r="E59" s="21" t="str">
        <f>Pellets!F26</f>
        <v>Bag (Metaldehyde Pellets)</v>
      </c>
      <c r="F59" s="21" t="str">
        <f>VLOOKUP(E59, Pellets!F:M, 8,FALSE)</f>
        <v>MALD</v>
      </c>
      <c r="G59" s="24">
        <v>16</v>
      </c>
      <c r="H59" s="24">
        <v>10</v>
      </c>
      <c r="I59" s="24">
        <v>64</v>
      </c>
      <c r="J59" s="24" t="b">
        <v>0</v>
      </c>
    </row>
    <row r="60" spans="1:10" x14ac:dyDescent="0.2">
      <c r="A60" s="23" t="str">
        <f>Pellets!A27</f>
        <v>1.1.0</v>
      </c>
      <c r="B60" s="3" t="s">
        <v>540</v>
      </c>
      <c r="C60" s="22" t="str">
        <f xml:space="preserve"> VLOOKUP(D60, Molds!C:E, 3, FALSE)&amp;" ("&amp;F60&amp;")"</f>
        <v>Fibers (NBR)</v>
      </c>
      <c r="D60" s="24" t="str">
        <f xml:space="preserve"> Molds!$C$8</f>
        <v>Metal Die (Fibers)</v>
      </c>
      <c r="E60" s="21" t="str">
        <f>Pellets!F27</f>
        <v>Bag (Nitrile-Butadiene Rubber Pellets)</v>
      </c>
      <c r="F60" s="21" t="str">
        <f>VLOOKUP(E60, Pellets!F:M, 8,FALSE)</f>
        <v>NBR</v>
      </c>
      <c r="G60" s="24">
        <v>16</v>
      </c>
      <c r="H60" s="24">
        <v>10</v>
      </c>
      <c r="I60" s="24">
        <v>64</v>
      </c>
      <c r="J60" s="24" t="b">
        <v>0</v>
      </c>
    </row>
    <row r="61" spans="1:10" x14ac:dyDescent="0.2">
      <c r="A61" s="23" t="str">
        <f>Pellets!A28</f>
        <v>1.0.0</v>
      </c>
      <c r="B61" s="3" t="s">
        <v>539</v>
      </c>
      <c r="C61" s="22" t="str">
        <f xml:space="preserve"> VLOOKUP(D61, Molds!C:E, 3, FALSE)&amp;" ("&amp;F61&amp;")"</f>
        <v>Fibers (PFA)</v>
      </c>
      <c r="D61" s="24" t="str">
        <f xml:space="preserve"> Molds!$C$8</f>
        <v>Metal Die (Fibers)</v>
      </c>
      <c r="E61" s="21" t="str">
        <f>Pellets!F28</f>
        <v>Bag (Paraformaldehyde Pellets)</v>
      </c>
      <c r="F61" s="21" t="str">
        <f>VLOOKUP(E61, Pellets!F:M, 8,FALSE)</f>
        <v>PFA</v>
      </c>
      <c r="G61" s="24">
        <v>16</v>
      </c>
      <c r="H61" s="24">
        <v>10</v>
      </c>
      <c r="I61" s="24">
        <v>64</v>
      </c>
      <c r="J61" s="24" t="b">
        <v>0</v>
      </c>
    </row>
    <row r="62" spans="1:10" x14ac:dyDescent="0.2">
      <c r="A62" s="23" t="str">
        <f>Pellets!A29</f>
        <v>1.0.0</v>
      </c>
      <c r="B62" s="3" t="s">
        <v>538</v>
      </c>
      <c r="C62" s="22" t="str">
        <f xml:space="preserve"> VLOOKUP(D62, Molds!C:E, 3, FALSE)&amp;" ("&amp;F62&amp;")"</f>
        <v>Fibers (PALD)</v>
      </c>
      <c r="D62" s="24" t="str">
        <f xml:space="preserve"> Molds!$C$8</f>
        <v>Metal Die (Fibers)</v>
      </c>
      <c r="E62" s="21" t="str">
        <f>Pellets!F29</f>
        <v>Bag (Paraldehyde Pellets)</v>
      </c>
      <c r="F62" s="21" t="str">
        <f>VLOOKUP(E62, Pellets!F:M, 8,FALSE)</f>
        <v>PALD</v>
      </c>
      <c r="G62" s="24">
        <v>16</v>
      </c>
      <c r="H62" s="24">
        <v>10</v>
      </c>
      <c r="I62" s="24">
        <v>64</v>
      </c>
      <c r="J62" s="24" t="b">
        <v>0</v>
      </c>
    </row>
    <row r="63" spans="1:10" x14ac:dyDescent="0.2">
      <c r="A63" s="23" t="str">
        <f>Pellets!A30</f>
        <v>1.1.2</v>
      </c>
      <c r="B63" s="3" t="s">
        <v>537</v>
      </c>
      <c r="C63" s="22" t="str">
        <f xml:space="preserve"> VLOOKUP(D63, Molds!C:E, 3, FALSE)&amp;" ("&amp;F63&amp;")"</f>
        <v>Fibers (Phenol Formaldehydes)</v>
      </c>
      <c r="D63" s="24" t="str">
        <f xml:space="preserve"> Molds!$C$8</f>
        <v>Metal Die (Fibers)</v>
      </c>
      <c r="E63" s="21" t="str">
        <f>Pellets!F30</f>
        <v>Vial (Phenolic Resin)</v>
      </c>
      <c r="F63" s="21" t="str">
        <f>VLOOKUP(E63, Pellets!F:M, 8,FALSE)</f>
        <v>Phenol Formaldehydes</v>
      </c>
      <c r="G63" s="24">
        <v>16</v>
      </c>
      <c r="H63" s="24">
        <v>10</v>
      </c>
      <c r="I63" s="24">
        <v>64</v>
      </c>
      <c r="J63" s="24" t="b">
        <v>0</v>
      </c>
    </row>
    <row r="64" spans="1:10" x14ac:dyDescent="0.2">
      <c r="A64" s="23" t="str">
        <f>Pellets!A31</f>
        <v>1.0.0</v>
      </c>
      <c r="B64" s="3" t="s">
        <v>536</v>
      </c>
      <c r="C64" s="22" t="str">
        <f xml:space="preserve"> VLOOKUP(D64, Molds!C:E, 3, FALSE)&amp;" ("&amp;F64&amp;")"</f>
        <v>Fibers (PHBV)</v>
      </c>
      <c r="D64" s="24" t="str">
        <f xml:space="preserve"> Molds!$C$8</f>
        <v>Metal Die (Fibers)</v>
      </c>
      <c r="E64" s="21" t="str">
        <f>Pellets!F31</f>
        <v>Bag (Poly(3-Hydroxybutyrate-Co-3-Hydroxyvalerate) Pellets)</v>
      </c>
      <c r="F64" s="21" t="str">
        <f>VLOOKUP(E64, Pellets!F:M, 8,FALSE)</f>
        <v>PHBV</v>
      </c>
      <c r="G64" s="24">
        <v>16</v>
      </c>
      <c r="H64" s="24">
        <v>10</v>
      </c>
      <c r="I64" s="24">
        <v>64</v>
      </c>
      <c r="J64" s="24" t="b">
        <v>0</v>
      </c>
    </row>
    <row r="65" spans="1:10" x14ac:dyDescent="0.2">
      <c r="A65" s="23" t="str">
        <f>Pellets!A32</f>
        <v>1.3.2</v>
      </c>
      <c r="B65" s="3" t="s">
        <v>535</v>
      </c>
      <c r="C65" s="22" t="str">
        <f xml:space="preserve"> VLOOKUP(D65, Molds!C:E, 3, FALSE)&amp;" ("&amp;F65&amp;")"</f>
        <v>Fibers (P1B)</v>
      </c>
      <c r="D65" s="24" t="str">
        <f xml:space="preserve"> Molds!$C$8</f>
        <v>Metal Die (Fibers)</v>
      </c>
      <c r="E65" s="21" t="str">
        <f>Pellets!F32</f>
        <v>Bag (Poly1-Butene Pellets)</v>
      </c>
      <c r="F65" s="21" t="str">
        <f>VLOOKUP(E65, Pellets!F:M, 8,FALSE)</f>
        <v>P1B</v>
      </c>
      <c r="G65" s="24">
        <v>16</v>
      </c>
      <c r="H65" s="24">
        <v>10</v>
      </c>
      <c r="I65" s="24">
        <v>64</v>
      </c>
      <c r="J65" s="24" t="b">
        <v>0</v>
      </c>
    </row>
    <row r="66" spans="1:10" x14ac:dyDescent="0.2">
      <c r="A66" s="23" t="str">
        <f>Pellets!A33</f>
        <v>1.3.2</v>
      </c>
      <c r="B66" s="3" t="s">
        <v>534</v>
      </c>
      <c r="C66" s="22" t="str">
        <f xml:space="preserve"> VLOOKUP(D66, Molds!C:E, 3, FALSE)&amp;" ("&amp;F66&amp;")"</f>
        <v>Fibers (PDPE)</v>
      </c>
      <c r="D66" s="24" t="str">
        <f xml:space="preserve"> Molds!$C$8</f>
        <v>Metal Die (Fibers)</v>
      </c>
      <c r="E66" s="21" t="str">
        <f>Pellets!F33</f>
        <v>Bag (Poly2-6-Dimethyl-1-4-Phenylene Ether Pellets)</v>
      </c>
      <c r="F66" s="21" t="str">
        <f>VLOOKUP(E66, Pellets!F:M, 8,FALSE)</f>
        <v>PDPE</v>
      </c>
      <c r="G66" s="24">
        <v>16</v>
      </c>
      <c r="H66" s="24">
        <v>10</v>
      </c>
      <c r="I66" s="24">
        <v>64</v>
      </c>
      <c r="J66" s="24" t="b">
        <v>0</v>
      </c>
    </row>
    <row r="67" spans="1:10" x14ac:dyDescent="0.2">
      <c r="A67" s="23" t="str">
        <f>Pellets!A34</f>
        <v>1.3.2</v>
      </c>
      <c r="B67" s="3" t="s">
        <v>533</v>
      </c>
      <c r="C67" s="22" t="str">
        <f xml:space="preserve"> VLOOKUP(D67, Molds!C:E, 3, FALSE)&amp;" ("&amp;F67&amp;")"</f>
        <v>Fibers (PHB)</v>
      </c>
      <c r="D67" s="24" t="str">
        <f xml:space="preserve"> Molds!$C$8</f>
        <v>Metal Die (Fibers)</v>
      </c>
      <c r="E67" s="21" t="str">
        <f>Pellets!F34</f>
        <v>Bag (Poly-2-Hydroxy Butyrate Pellets)</v>
      </c>
      <c r="F67" s="21" t="str">
        <f>VLOOKUP(E67, Pellets!F:M, 8,FALSE)</f>
        <v>PHB</v>
      </c>
      <c r="G67" s="24">
        <v>16</v>
      </c>
      <c r="H67" s="24">
        <v>10</v>
      </c>
      <c r="I67" s="24">
        <v>64</v>
      </c>
      <c r="J67" s="24" t="b">
        <v>0</v>
      </c>
    </row>
    <row r="68" spans="1:10" x14ac:dyDescent="0.2">
      <c r="A68" s="23" t="str">
        <f>Pellets!A35</f>
        <v>1.3.2</v>
      </c>
      <c r="B68" s="3" t="s">
        <v>532</v>
      </c>
      <c r="C68" s="22" t="str">
        <f xml:space="preserve"> VLOOKUP(D68, Molds!C:E, 3, FALSE)&amp;" ("&amp;F68&amp;")"</f>
        <v>Fibers (PHEMA)</v>
      </c>
      <c r="D68" s="24" t="str">
        <f xml:space="preserve"> Molds!$C$8</f>
        <v>Metal Die (Fibers)</v>
      </c>
      <c r="E68" s="21" t="str">
        <f>Pellets!F35</f>
        <v>Bag (Poly2-Hydroxyethyl Methacrylate Pellets)</v>
      </c>
      <c r="F68" s="21" t="str">
        <f>VLOOKUP(E68, Pellets!F:M, 8,FALSE)</f>
        <v>PHEMA</v>
      </c>
      <c r="G68" s="24">
        <v>16</v>
      </c>
      <c r="H68" s="24">
        <v>10</v>
      </c>
      <c r="I68" s="24">
        <v>64</v>
      </c>
      <c r="J68" s="24" t="b">
        <v>0</v>
      </c>
    </row>
    <row r="69" spans="1:10" x14ac:dyDescent="0.2">
      <c r="A69" s="23" t="str">
        <f>Pellets!A36</f>
        <v>1.1.2</v>
      </c>
      <c r="B69" s="3" t="s">
        <v>531</v>
      </c>
      <c r="C69" s="22" t="str">
        <f xml:space="preserve"> VLOOKUP(D69, Molds!C:E, 3, FALSE)&amp;" ("&amp;F69&amp;")"</f>
        <v>Fibers (PAA)</v>
      </c>
      <c r="D69" s="24" t="str">
        <f xml:space="preserve"> Molds!$C$8</f>
        <v>Metal Die (Fibers)</v>
      </c>
      <c r="E69" s="21" t="str">
        <f>Pellets!F36</f>
        <v>Bag (PolyAcrylic Acid Pellets)</v>
      </c>
      <c r="F69" s="21" t="str">
        <f>VLOOKUP(E69, Pellets!F:M, 8,FALSE)</f>
        <v>PAA</v>
      </c>
      <c r="G69" s="24">
        <v>16</v>
      </c>
      <c r="H69" s="24">
        <v>10</v>
      </c>
      <c r="I69" s="24">
        <v>64</v>
      </c>
      <c r="J69" s="24" t="b">
        <v>0</v>
      </c>
    </row>
    <row r="70" spans="1:10" x14ac:dyDescent="0.2">
      <c r="A70" s="23" t="str">
        <f>Pellets!A37</f>
        <v>1.0.0</v>
      </c>
      <c r="B70" s="3" t="s">
        <v>530</v>
      </c>
      <c r="C70" s="22" t="str">
        <f xml:space="preserve"> VLOOKUP(D70, Molds!C:E, 3, FALSE)&amp;" ("&amp;F70&amp;")"</f>
        <v>Fibers (PAN)</v>
      </c>
      <c r="D70" s="24" t="str">
        <f xml:space="preserve"> Molds!$C$8</f>
        <v>Metal Die (Fibers)</v>
      </c>
      <c r="E70" s="21" t="str">
        <f>Pellets!F37</f>
        <v>Bag (PolyAcrylonitrile Pellets)</v>
      </c>
      <c r="F70" s="21" t="str">
        <f>VLOOKUP(E70, Pellets!F:M, 8,FALSE)</f>
        <v>PAN</v>
      </c>
      <c r="G70" s="24">
        <v>16</v>
      </c>
      <c r="H70" s="24">
        <v>10</v>
      </c>
      <c r="I70" s="24">
        <v>64</v>
      </c>
      <c r="J70" s="24" t="b">
        <v>0</v>
      </c>
    </row>
    <row r="71" spans="1:10" x14ac:dyDescent="0.2">
      <c r="A71" s="23" t="str">
        <f>Pellets!A38</f>
        <v>1.0.0</v>
      </c>
      <c r="B71" s="3" t="s">
        <v>529</v>
      </c>
      <c r="C71" s="22" t="str">
        <f xml:space="preserve"> VLOOKUP(D71, Molds!C:E, 3, FALSE)&amp;" ("&amp;F71&amp;")"</f>
        <v>Fibers (PBR (low grade))</v>
      </c>
      <c r="D71" s="24" t="str">
        <f xml:space="preserve"> Molds!$C$8</f>
        <v>Metal Die (Fibers)</v>
      </c>
      <c r="E71" s="21" t="str">
        <f>Pellets!F38</f>
        <v>Bag (PolyButadiene (low-cis) Pellets)</v>
      </c>
      <c r="F71" s="21" t="str">
        <f>VLOOKUP(E71, Pellets!F:M, 8,FALSE)</f>
        <v>PBR (low grade)</v>
      </c>
      <c r="G71" s="24">
        <v>16</v>
      </c>
      <c r="H71" s="24">
        <v>10</v>
      </c>
      <c r="I71" s="24">
        <v>64</v>
      </c>
      <c r="J71" s="24" t="b">
        <v>0</v>
      </c>
    </row>
    <row r="72" spans="1:10" x14ac:dyDescent="0.2">
      <c r="A72" s="23" t="str">
        <f>Pellets!A39</f>
        <v>1.1.0</v>
      </c>
      <c r="B72" s="3" t="s">
        <v>528</v>
      </c>
      <c r="C72" s="22" t="str">
        <f xml:space="preserve"> VLOOKUP(D72, Molds!C:E, 3, FALSE)&amp;" ("&amp;F72&amp;")"</f>
        <v>Fibers (PBR (high grade))</v>
      </c>
      <c r="D72" s="24" t="str">
        <f xml:space="preserve"> Molds!$C$8</f>
        <v>Metal Die (Fibers)</v>
      </c>
      <c r="E72" s="21" t="str">
        <f>Pellets!F39</f>
        <v>Bag (PolyButadiene (high-cis) Pellets)</v>
      </c>
      <c r="F72" s="21" t="str">
        <f>VLOOKUP(E72, Pellets!F:M, 8,FALSE)</f>
        <v>PBR (high grade)</v>
      </c>
      <c r="G72" s="24">
        <v>16</v>
      </c>
      <c r="H72" s="24">
        <v>10</v>
      </c>
      <c r="I72" s="24">
        <v>64</v>
      </c>
      <c r="J72" s="24" t="b">
        <v>0</v>
      </c>
    </row>
    <row r="73" spans="1:10" x14ac:dyDescent="0.2">
      <c r="A73" s="23" t="str">
        <f>Pellets!A40</f>
        <v>1.0.0</v>
      </c>
      <c r="B73" s="3" t="s">
        <v>527</v>
      </c>
      <c r="C73" s="22" t="str">
        <f xml:space="preserve"> VLOOKUP(D73, Molds!C:E, 3, FALSE)&amp;" ("&amp;F73&amp;")"</f>
        <v>Fibers (PBS)</v>
      </c>
      <c r="D73" s="24" t="str">
        <f xml:space="preserve"> Molds!$C$8</f>
        <v>Metal Die (Fibers)</v>
      </c>
      <c r="E73" s="21" t="str">
        <f>Pellets!F40</f>
        <v>Bag (PolyButylene Succinate Pellets)</v>
      </c>
      <c r="F73" s="21" t="str">
        <f>VLOOKUP(E73, Pellets!F:M, 8,FALSE)</f>
        <v>PBS</v>
      </c>
      <c r="G73" s="24">
        <v>16</v>
      </c>
      <c r="H73" s="24">
        <v>10</v>
      </c>
      <c r="I73" s="24">
        <v>64</v>
      </c>
      <c r="J73" s="24" t="b">
        <v>0</v>
      </c>
    </row>
    <row r="74" spans="1:10" x14ac:dyDescent="0.2">
      <c r="A74" s="23" t="str">
        <f>Pellets!A41</f>
        <v>1.0.0</v>
      </c>
      <c r="B74" s="3" t="s">
        <v>526</v>
      </c>
      <c r="C74" s="22" t="str">
        <f xml:space="preserve"> VLOOKUP(D74, Molds!C:E, 3, FALSE)&amp;" ("&amp;F74&amp;")"</f>
        <v>Fibers (PBT)</v>
      </c>
      <c r="D74" s="24" t="str">
        <f xml:space="preserve"> Molds!$C$8</f>
        <v>Metal Die (Fibers)</v>
      </c>
      <c r="E74" s="21" t="str">
        <f>Pellets!F41</f>
        <v>Bag (PolyButylene Terephthalate Pellets)</v>
      </c>
      <c r="F74" s="21" t="str">
        <f>VLOOKUP(E74, Pellets!F:M, 8,FALSE)</f>
        <v>PBT</v>
      </c>
      <c r="G74" s="24">
        <v>16</v>
      </c>
      <c r="H74" s="24">
        <v>10</v>
      </c>
      <c r="I74" s="24">
        <v>64</v>
      </c>
      <c r="J74" s="24" t="b">
        <v>0</v>
      </c>
    </row>
    <row r="75" spans="1:10" x14ac:dyDescent="0.2">
      <c r="A75" s="23" t="str">
        <f>Pellets!A42</f>
        <v>1.0.0</v>
      </c>
      <c r="B75" s="3" t="s">
        <v>525</v>
      </c>
      <c r="C75" s="22" t="str">
        <f xml:space="preserve"> VLOOKUP(D75, Molds!C:E, 3, FALSE)&amp;" ("&amp;F75&amp;")"</f>
        <v>Fibers (PCL)</v>
      </c>
      <c r="D75" s="24" t="str">
        <f xml:space="preserve"> Molds!$C$8</f>
        <v>Metal Die (Fibers)</v>
      </c>
      <c r="E75" s="21" t="str">
        <f>Pellets!F42</f>
        <v>Bag (PolyCaprolactone Pellets)</v>
      </c>
      <c r="F75" s="21" t="str">
        <f>VLOOKUP(E75, Pellets!F:M, 8,FALSE)</f>
        <v>PCL</v>
      </c>
      <c r="G75" s="24">
        <v>16</v>
      </c>
      <c r="H75" s="24">
        <v>10</v>
      </c>
      <c r="I75" s="24">
        <v>64</v>
      </c>
      <c r="J75" s="24" t="b">
        <v>0</v>
      </c>
    </row>
    <row r="76" spans="1:10" x14ac:dyDescent="0.2">
      <c r="A76" s="23" t="str">
        <f>Pellets!A43</f>
        <v>1.0.0</v>
      </c>
      <c r="B76" s="3" t="s">
        <v>524</v>
      </c>
      <c r="C76" s="22" t="str">
        <f xml:space="preserve"> VLOOKUP(D76, Molds!C:E, 3, FALSE)&amp;" ("&amp;F76&amp;")"</f>
        <v>Fibers (PC)</v>
      </c>
      <c r="D76" s="24" t="str">
        <f xml:space="preserve"> Molds!$C$8</f>
        <v>Metal Die (Fibers)</v>
      </c>
      <c r="E76" s="21" t="str">
        <f>Pellets!F43</f>
        <v>Bag (PolyCarbonate Pellets)</v>
      </c>
      <c r="F76" s="21" t="str">
        <f>VLOOKUP(E76, Pellets!F:M, 8,FALSE)</f>
        <v>PC</v>
      </c>
      <c r="G76" s="24">
        <v>16</v>
      </c>
      <c r="H76" s="24">
        <v>10</v>
      </c>
      <c r="I76" s="24">
        <v>64</v>
      </c>
      <c r="J76" s="24" t="b">
        <v>0</v>
      </c>
    </row>
    <row r="77" spans="1:10" x14ac:dyDescent="0.2">
      <c r="A77" s="23" t="str">
        <f>Pellets!A44</f>
        <v>1.3.2</v>
      </c>
      <c r="B77" s="3" t="s">
        <v>523</v>
      </c>
      <c r="C77" s="22" t="str">
        <f xml:space="preserve"> VLOOKUP(D77, Molds!C:E, 3, FALSE)&amp;" ("&amp;F77&amp;")"</f>
        <v>Fibers (PCHL)</v>
      </c>
      <c r="D77" s="24" t="str">
        <f xml:space="preserve"> Molds!$C$8</f>
        <v>Metal Die (Fibers)</v>
      </c>
      <c r="E77" s="21" t="str">
        <f>Pellets!F44</f>
        <v>Bag (PolyChloroPrene Pellets)</v>
      </c>
      <c r="F77" s="21" t="str">
        <f>VLOOKUP(E77, Pellets!F:M, 8,FALSE)</f>
        <v>PCHL</v>
      </c>
      <c r="G77" s="24">
        <v>16</v>
      </c>
      <c r="H77" s="24">
        <v>10</v>
      </c>
      <c r="I77" s="24">
        <v>64</v>
      </c>
      <c r="J77" s="24" t="b">
        <v>0</v>
      </c>
    </row>
    <row r="78" spans="1:10" x14ac:dyDescent="0.2">
      <c r="A78" s="23">
        <f>Pellets!A45</f>
        <v>0</v>
      </c>
      <c r="B78" s="3" t="s">
        <v>522</v>
      </c>
      <c r="C78" s="22" t="str">
        <f xml:space="preserve"> VLOOKUP(D78, Molds!C:E, 3, FALSE)&amp;" ("&amp;F78&amp;")"</f>
        <v>Fibers (PCTFE)</v>
      </c>
      <c r="D78" s="24" t="str">
        <f xml:space="preserve"> Molds!$C$8</f>
        <v>Metal Die (Fibers)</v>
      </c>
      <c r="E78" s="21" t="str">
        <f>Pellets!F45</f>
        <v>Bag (PolyChlorotrifluoroethylene Pellets)</v>
      </c>
      <c r="F78" s="21" t="str">
        <f>VLOOKUP(E78, Pellets!F:M, 8,FALSE)</f>
        <v>PCTFE</v>
      </c>
      <c r="G78" s="24">
        <v>16</v>
      </c>
      <c r="H78" s="24">
        <v>10</v>
      </c>
      <c r="I78" s="24">
        <v>64</v>
      </c>
      <c r="J78" s="24" t="b">
        <v>0</v>
      </c>
    </row>
    <row r="79" spans="1:10" x14ac:dyDescent="0.2">
      <c r="A79" s="23" t="str">
        <f>Pellets!A46</f>
        <v>1.0.0</v>
      </c>
      <c r="B79" s="3" t="s">
        <v>521</v>
      </c>
      <c r="C79" s="22" t="str">
        <f xml:space="preserve"> VLOOKUP(D79, Molds!C:E, 3, FALSE)&amp;" ("&amp;F79&amp;")"</f>
        <v>Fibers (PDMS)</v>
      </c>
      <c r="D79" s="24" t="str">
        <f xml:space="preserve"> Molds!$C$8</f>
        <v>Metal Die (Fibers)</v>
      </c>
      <c r="E79" s="21" t="str">
        <f>Pellets!F46</f>
        <v>Bag (PolyDiMethylSiloxane Pellets)</v>
      </c>
      <c r="F79" s="21" t="str">
        <f>VLOOKUP(E79, Pellets!F:M, 8,FALSE)</f>
        <v>PDMS</v>
      </c>
      <c r="G79" s="24">
        <v>16</v>
      </c>
      <c r="H79" s="24">
        <v>10</v>
      </c>
      <c r="I79" s="24">
        <v>64</v>
      </c>
      <c r="J79" s="24" t="b">
        <v>0</v>
      </c>
    </row>
    <row r="80" spans="1:10" x14ac:dyDescent="0.2">
      <c r="A80" s="23" t="str">
        <f>Pellets!A47</f>
        <v>1.0.0</v>
      </c>
      <c r="B80" s="3" t="s">
        <v>520</v>
      </c>
      <c r="C80" s="22" t="str">
        <f xml:space="preserve"> VLOOKUP(D80, Molds!C:E, 3, FALSE)&amp;" ("&amp;F80&amp;")"</f>
        <v>Fibers (PEEK)</v>
      </c>
      <c r="D80" s="24" t="str">
        <f xml:space="preserve"> Molds!$C$8</f>
        <v>Metal Die (Fibers)</v>
      </c>
      <c r="E80" s="21" t="str">
        <f>Pellets!F47</f>
        <v>Bag (PolyEther Ether Ketone Pellets)</v>
      </c>
      <c r="F80" s="21" t="str">
        <f>VLOOKUP(E80, Pellets!F:M, 8,FALSE)</f>
        <v>PEEK</v>
      </c>
      <c r="G80" s="24">
        <v>16</v>
      </c>
      <c r="H80" s="24">
        <v>10</v>
      </c>
      <c r="I80" s="24">
        <v>64</v>
      </c>
      <c r="J80" s="24" t="b">
        <v>0</v>
      </c>
    </row>
    <row r="81" spans="1:10" x14ac:dyDescent="0.2">
      <c r="A81" s="23" t="str">
        <f>Pellets!A48</f>
        <v>1.0.0</v>
      </c>
      <c r="B81" s="3" t="s">
        <v>519</v>
      </c>
      <c r="C81" s="22" t="str">
        <f xml:space="preserve"> VLOOKUP(D81, Molds!C:E, 3, FALSE)&amp;" ("&amp;F81&amp;")"</f>
        <v>Fibers (PEI)</v>
      </c>
      <c r="D81" s="24" t="str">
        <f xml:space="preserve"> Molds!$C$8</f>
        <v>Metal Die (Fibers)</v>
      </c>
      <c r="E81" s="21" t="str">
        <f>Pellets!F48</f>
        <v>Bag (PolyEtherImide Pellets)</v>
      </c>
      <c r="F81" s="21" t="str">
        <f>VLOOKUP(E81, Pellets!F:M, 8,FALSE)</f>
        <v>PEI</v>
      </c>
      <c r="G81" s="24">
        <v>16</v>
      </c>
      <c r="H81" s="24">
        <v>10</v>
      </c>
      <c r="I81" s="24">
        <v>64</v>
      </c>
      <c r="J81" s="24" t="b">
        <v>0</v>
      </c>
    </row>
    <row r="82" spans="1:10" x14ac:dyDescent="0.2">
      <c r="A82" s="23">
        <f>Pellets!A49</f>
        <v>0</v>
      </c>
      <c r="B82" s="3" t="s">
        <v>518</v>
      </c>
      <c r="C82" s="22" t="str">
        <f xml:space="preserve"> VLOOKUP(D82, Molds!C:E, 3, FALSE)&amp;" ("&amp;F82&amp;")"</f>
        <v>Fibers (PEA)</v>
      </c>
      <c r="D82" s="24" t="str">
        <f xml:space="preserve"> Molds!$C$8</f>
        <v>Metal Die (Fibers)</v>
      </c>
      <c r="E82" s="21" t="str">
        <f>Pellets!F49</f>
        <v>Bag (PolyEthyl Acrylate Pellets)</v>
      </c>
      <c r="F82" s="21" t="str">
        <f>VLOOKUP(E82, Pellets!F:M, 8,FALSE)</f>
        <v>PEA</v>
      </c>
      <c r="G82" s="24">
        <v>16</v>
      </c>
      <c r="H82" s="24">
        <v>10</v>
      </c>
      <c r="I82" s="24">
        <v>64</v>
      </c>
      <c r="J82" s="24" t="b">
        <v>0</v>
      </c>
    </row>
    <row r="83" spans="1:10" x14ac:dyDescent="0.2">
      <c r="A83" s="23">
        <f>Pellets!A50</f>
        <v>0</v>
      </c>
      <c r="B83" s="3" t="s">
        <v>517</v>
      </c>
      <c r="C83" s="22" t="str">
        <f xml:space="preserve"> VLOOKUP(D83, Molds!C:E, 3, FALSE)&amp;" ("&amp;F83&amp;")"</f>
        <v>Fibers (PEAd)</v>
      </c>
      <c r="D83" s="24" t="str">
        <f xml:space="preserve"> Molds!$C$8</f>
        <v>Metal Die (Fibers)</v>
      </c>
      <c r="E83" s="21" t="str">
        <f>Pellets!F50</f>
        <v>Bag (PolyEthylene Adipate Pellets)</v>
      </c>
      <c r="F83" s="21" t="str">
        <f>VLOOKUP(E83, Pellets!F:M, 8,FALSE)</f>
        <v>PEAd</v>
      </c>
      <c r="G83" s="24">
        <v>16</v>
      </c>
      <c r="H83" s="24">
        <v>10</v>
      </c>
      <c r="I83" s="24">
        <v>64</v>
      </c>
      <c r="J83" s="24" t="b">
        <v>0</v>
      </c>
    </row>
    <row r="84" spans="1:10" x14ac:dyDescent="0.2">
      <c r="A84" s="23" t="str">
        <f>Pellets!A51</f>
        <v>1.0.0</v>
      </c>
      <c r="B84" s="3" t="s">
        <v>516</v>
      </c>
      <c r="C84" s="22" t="str">
        <f xml:space="preserve"> VLOOKUP(D84, Molds!C:E, 3, FALSE)&amp;" ("&amp;F84&amp;")"</f>
        <v>Fibers (PEG)</v>
      </c>
      <c r="D84" s="24" t="str">
        <f xml:space="preserve"> Molds!$C$8</f>
        <v>Metal Die (Fibers)</v>
      </c>
      <c r="E84" s="21" t="str">
        <f>Pellets!F51</f>
        <v>Bag (PolyEthylene Glycol Pellets)</v>
      </c>
      <c r="F84" s="21" t="str">
        <f>VLOOKUP(E84, Pellets!F:M, 8,FALSE)</f>
        <v>PEG</v>
      </c>
      <c r="G84" s="24">
        <v>16</v>
      </c>
      <c r="H84" s="24">
        <v>10</v>
      </c>
      <c r="I84" s="24">
        <v>64</v>
      </c>
      <c r="J84" s="24" t="b">
        <v>0</v>
      </c>
    </row>
    <row r="85" spans="1:10" x14ac:dyDescent="0.2">
      <c r="A85" s="23">
        <f>Pellets!A52</f>
        <v>0</v>
      </c>
      <c r="B85" s="3" t="s">
        <v>515</v>
      </c>
      <c r="C85" s="22" t="str">
        <f xml:space="preserve"> VLOOKUP(D85, Molds!C:E, 3, FALSE)&amp;" ("&amp;F85&amp;")"</f>
        <v>Fibers (PEHD)</v>
      </c>
      <c r="D85" s="24" t="str">
        <f xml:space="preserve"> Molds!$C$8</f>
        <v>Metal Die (Fibers)</v>
      </c>
      <c r="E85" s="21" t="str">
        <f>Pellets!F52</f>
        <v>Bag (PolyEthylene Hexamethylene Dicarbamate Pellets)</v>
      </c>
      <c r="F85" s="21" t="str">
        <f>VLOOKUP(E85, Pellets!F:M, 8,FALSE)</f>
        <v>PEHD</v>
      </c>
      <c r="G85" s="24">
        <v>16</v>
      </c>
      <c r="H85" s="24">
        <v>10</v>
      </c>
      <c r="I85" s="24">
        <v>64</v>
      </c>
      <c r="J85" s="24" t="b">
        <v>0</v>
      </c>
    </row>
    <row r="86" spans="1:10" x14ac:dyDescent="0.2">
      <c r="A86" s="23" t="str">
        <f>Pellets!A53</f>
        <v>1.0.0</v>
      </c>
      <c r="B86" s="3" t="s">
        <v>514</v>
      </c>
      <c r="C86" s="22" t="str">
        <f xml:space="preserve"> VLOOKUP(D86, Molds!C:E, 3, FALSE)&amp;" ("&amp;F86&amp;")"</f>
        <v>Fibers (PEN)</v>
      </c>
      <c r="D86" s="24" t="str">
        <f xml:space="preserve"> Molds!$C$8</f>
        <v>Metal Die (Fibers)</v>
      </c>
      <c r="E86" s="21" t="str">
        <f>Pellets!F53</f>
        <v>Bag (PolyEthylene Naphthalate Pellets)</v>
      </c>
      <c r="F86" s="21" t="str">
        <f>VLOOKUP(E86, Pellets!F:M, 8,FALSE)</f>
        <v>PEN</v>
      </c>
      <c r="G86" s="24">
        <v>16</v>
      </c>
      <c r="H86" s="24">
        <v>10</v>
      </c>
      <c r="I86" s="24">
        <v>64</v>
      </c>
      <c r="J86" s="24" t="b">
        <v>0</v>
      </c>
    </row>
    <row r="87" spans="1:10" x14ac:dyDescent="0.2">
      <c r="A87" s="23" t="str">
        <f>Pellets!A54</f>
        <v>1.0.0</v>
      </c>
      <c r="B87" s="3" t="s">
        <v>513</v>
      </c>
      <c r="C87" s="22" t="str">
        <f xml:space="preserve"> VLOOKUP(D87, Molds!C:E, 3, FALSE)&amp;" ("&amp;F87&amp;")"</f>
        <v>Fibers (PEO)</v>
      </c>
      <c r="D87" s="24" t="str">
        <f xml:space="preserve"> Molds!$C$8</f>
        <v>Metal Die (Fibers)</v>
      </c>
      <c r="E87" s="21" t="str">
        <f>Pellets!F54</f>
        <v>Bag (PolyEthylene Oxide Pellets)</v>
      </c>
      <c r="F87" s="21" t="str">
        <f>VLOOKUP(E87, Pellets!F:M, 8,FALSE)</f>
        <v>PEO</v>
      </c>
      <c r="G87" s="24">
        <v>16</v>
      </c>
      <c r="H87" s="24">
        <v>10</v>
      </c>
      <c r="I87" s="24">
        <v>64</v>
      </c>
      <c r="J87" s="24" t="b">
        <v>0</v>
      </c>
    </row>
    <row r="88" spans="1:10" x14ac:dyDescent="0.2">
      <c r="A88" s="23" t="str">
        <f>Pellets!A55</f>
        <v>1.1.0</v>
      </c>
      <c r="B88" s="3" t="s">
        <v>512</v>
      </c>
      <c r="C88" s="22" t="str">
        <f xml:space="preserve"> VLOOKUP(D88, Molds!C:E, 3, FALSE)&amp;" ("&amp;F88&amp;")"</f>
        <v>Fibers (PES)</v>
      </c>
      <c r="D88" s="24" t="str">
        <f xml:space="preserve"> Molds!$C$8</f>
        <v>Metal Die (Fibers)</v>
      </c>
      <c r="E88" s="21" t="str">
        <f>Pellets!F55</f>
        <v>Bag (PolyEthylene Sulphide Pellets)</v>
      </c>
      <c r="F88" s="21" t="str">
        <f>VLOOKUP(E88, Pellets!F:M, 8,FALSE)</f>
        <v>PES</v>
      </c>
      <c r="G88" s="24">
        <v>16</v>
      </c>
      <c r="H88" s="24">
        <v>10</v>
      </c>
      <c r="I88" s="24">
        <v>64</v>
      </c>
      <c r="J88" s="24" t="b">
        <v>0</v>
      </c>
    </row>
    <row r="89" spans="1:10" x14ac:dyDescent="0.2">
      <c r="A89" s="23" t="str">
        <f>Pellets!A56</f>
        <v>1.0.0</v>
      </c>
      <c r="B89" s="3" t="s">
        <v>511</v>
      </c>
      <c r="C89" s="22" t="str">
        <f xml:space="preserve"> VLOOKUP(D89, Molds!C:E, 3, FALSE)&amp;" ("&amp;F89&amp;")"</f>
        <v>Fibers (PET)</v>
      </c>
      <c r="D89" s="24" t="str">
        <f xml:space="preserve"> Molds!$C$8</f>
        <v>Metal Die (Fibers)</v>
      </c>
      <c r="E89" s="21" t="str">
        <f>Pellets!F56</f>
        <v>Bag (PolyEthylene Terephthalate Pellets)</v>
      </c>
      <c r="F89" s="21" t="str">
        <f>VLOOKUP(E89, Pellets!F:M, 8,FALSE)</f>
        <v>PET</v>
      </c>
      <c r="G89" s="24">
        <v>16</v>
      </c>
      <c r="H89" s="24">
        <v>10</v>
      </c>
      <c r="I89" s="24">
        <v>64</v>
      </c>
      <c r="J89" s="24" t="b">
        <v>0</v>
      </c>
    </row>
    <row r="90" spans="1:10" x14ac:dyDescent="0.2">
      <c r="A90" s="23" t="str">
        <f>Pellets!A57</f>
        <v>1.0.0</v>
      </c>
      <c r="B90" s="3" t="s">
        <v>510</v>
      </c>
      <c r="C90" s="22" t="str">
        <f xml:space="preserve"> VLOOKUP(D90, Molds!C:E, 3, FALSE)&amp;" ("&amp;F90&amp;")"</f>
        <v>Fibers (PETG)</v>
      </c>
      <c r="D90" s="24" t="str">
        <f xml:space="preserve"> Molds!$C$8</f>
        <v>Metal Die (Fibers)</v>
      </c>
      <c r="E90" s="21" t="str">
        <f>Pellets!F57</f>
        <v>Bag (PolyEthylene Terephthalate Glycol-Modified Pellets)</v>
      </c>
      <c r="F90" s="21" t="str">
        <f>VLOOKUP(E90, Pellets!F:M, 8,FALSE)</f>
        <v>PETG</v>
      </c>
      <c r="G90" s="24">
        <v>16</v>
      </c>
      <c r="H90" s="24">
        <v>10</v>
      </c>
      <c r="I90" s="24">
        <v>64</v>
      </c>
      <c r="J90" s="24" t="b">
        <v>0</v>
      </c>
    </row>
    <row r="91" spans="1:10" x14ac:dyDescent="0.2">
      <c r="A91" s="23" t="str">
        <f>Pellets!A58</f>
        <v>1.0.0</v>
      </c>
      <c r="B91" s="3" t="s">
        <v>509</v>
      </c>
      <c r="C91" s="22" t="str">
        <f xml:space="preserve"> VLOOKUP(D91, Molds!C:E, 3, FALSE)&amp;" ("&amp;F91&amp;")"</f>
        <v>Fibers (PGA)</v>
      </c>
      <c r="D91" s="24" t="str">
        <f xml:space="preserve"> Molds!$C$8</f>
        <v>Metal Die (Fibers)</v>
      </c>
      <c r="E91" s="21" t="str">
        <f>Pellets!F58</f>
        <v>Bag (PolyGlycolic Acid Pellets)</v>
      </c>
      <c r="F91" s="21" t="str">
        <f>VLOOKUP(E91, Pellets!F:M, 8,FALSE)</f>
        <v>PGA</v>
      </c>
      <c r="G91" s="24">
        <v>16</v>
      </c>
      <c r="H91" s="24">
        <v>10</v>
      </c>
      <c r="I91" s="24">
        <v>64</v>
      </c>
      <c r="J91" s="24" t="b">
        <v>0</v>
      </c>
    </row>
    <row r="92" spans="1:10" x14ac:dyDescent="0.2">
      <c r="A92" s="23" t="str">
        <f>Pellets!A59</f>
        <v>1.1.0</v>
      </c>
      <c r="B92" s="3" t="s">
        <v>508</v>
      </c>
      <c r="C92" s="22" t="str">
        <f xml:space="preserve"> VLOOKUP(D92, Molds!C:E, 3, FALSE)&amp;" ("&amp;F92&amp;")"</f>
        <v>Fibers (Nylon 6,7)</v>
      </c>
      <c r="D92" s="24" t="str">
        <f xml:space="preserve"> Molds!$C$8</f>
        <v>Metal Die (Fibers)</v>
      </c>
      <c r="E92" s="21" t="str">
        <f>Pellets!F59</f>
        <v>Bag (PolyHexamethylene Adipamide Pellets)</v>
      </c>
      <c r="F92" s="21" t="str">
        <f>VLOOKUP(E92, Pellets!F:M, 8,FALSE)</f>
        <v>Nylon 6,7</v>
      </c>
      <c r="G92" s="24">
        <v>16</v>
      </c>
      <c r="H92" s="24">
        <v>10</v>
      </c>
      <c r="I92" s="24">
        <v>64</v>
      </c>
      <c r="J92" s="24" t="b">
        <v>0</v>
      </c>
    </row>
    <row r="93" spans="1:10" x14ac:dyDescent="0.2">
      <c r="A93" s="23" t="str">
        <f>Pellets!A60</f>
        <v>1.1.0</v>
      </c>
      <c r="B93" s="3" t="s">
        <v>507</v>
      </c>
      <c r="C93" s="22" t="str">
        <f xml:space="preserve"> VLOOKUP(D93, Molds!C:E, 3, FALSE)&amp;" ("&amp;F93&amp;")"</f>
        <v>Fibers (Nylon 6,10)</v>
      </c>
      <c r="D93" s="24" t="str">
        <f xml:space="preserve"> Molds!$C$8</f>
        <v>Metal Die (Fibers)</v>
      </c>
      <c r="E93" s="21" t="str">
        <f>Pellets!F60</f>
        <v>Bag (PolyHexamethylene Sebacamide Pellets)</v>
      </c>
      <c r="F93" s="21" t="str">
        <f>VLOOKUP(E93, Pellets!F:M, 8,FALSE)</f>
        <v>Nylon 6,10</v>
      </c>
      <c r="G93" s="24">
        <v>16</v>
      </c>
      <c r="H93" s="24">
        <v>10</v>
      </c>
      <c r="I93" s="24">
        <v>64</v>
      </c>
      <c r="J93" s="24" t="b">
        <v>0</v>
      </c>
    </row>
    <row r="94" spans="1:10" x14ac:dyDescent="0.2">
      <c r="A94" s="23" t="str">
        <f>Pellets!A61</f>
        <v>1.0.0</v>
      </c>
      <c r="B94" s="3" t="s">
        <v>506</v>
      </c>
      <c r="C94" s="22" t="str">
        <f xml:space="preserve"> VLOOKUP(D94, Molds!C:E, 3, FALSE)&amp;" ("&amp;F94&amp;")"</f>
        <v>Fibers (PHA)</v>
      </c>
      <c r="D94" s="24" t="str">
        <f xml:space="preserve"> Molds!$C$8</f>
        <v>Metal Die (Fibers)</v>
      </c>
      <c r="E94" s="21" t="str">
        <f>Pellets!F61</f>
        <v>Bag (PolyHydroxyalkanoate Pellets)</v>
      </c>
      <c r="F94" s="21" t="str">
        <f>VLOOKUP(E94, Pellets!F:M, 8,FALSE)</f>
        <v>PHA</v>
      </c>
      <c r="G94" s="24">
        <v>16</v>
      </c>
      <c r="H94" s="24">
        <v>10</v>
      </c>
      <c r="I94" s="24">
        <v>64</v>
      </c>
      <c r="J94" s="24" t="b">
        <v>0</v>
      </c>
    </row>
    <row r="95" spans="1:10" x14ac:dyDescent="0.2">
      <c r="A95" s="23">
        <f>Pellets!A62</f>
        <v>0</v>
      </c>
      <c r="B95" s="3" t="s">
        <v>505</v>
      </c>
      <c r="C95" s="22" t="str">
        <f xml:space="preserve"> VLOOKUP(D95, Molds!C:E, 3, FALSE)&amp;" ("&amp;F95&amp;")"</f>
        <v>Fibers (PHBV)</v>
      </c>
      <c r="D95" s="24" t="str">
        <f xml:space="preserve"> Molds!$C$8</f>
        <v>Metal Die (Fibers)</v>
      </c>
      <c r="E95" s="21" t="str">
        <f>Pellets!F62</f>
        <v>Bag (PolyHydroxybutyrate-Co-Hydroxyvalerate Pellets)</v>
      </c>
      <c r="F95" s="21" t="str">
        <f>VLOOKUP(E95, Pellets!F:M, 8,FALSE)</f>
        <v>PHBV</v>
      </c>
      <c r="G95" s="24">
        <v>16</v>
      </c>
      <c r="H95" s="24">
        <v>10</v>
      </c>
      <c r="I95" s="24">
        <v>64</v>
      </c>
      <c r="J95" s="24" t="b">
        <v>0</v>
      </c>
    </row>
    <row r="96" spans="1:10" x14ac:dyDescent="0.2">
      <c r="A96" s="23" t="str">
        <f>Pellets!A63</f>
        <v>1.0.0</v>
      </c>
      <c r="B96" s="3" t="s">
        <v>504</v>
      </c>
      <c r="C96" s="22" t="str">
        <f xml:space="preserve"> VLOOKUP(D96, Molds!C:E, 3, FALSE)&amp;" ("&amp;F96&amp;")"</f>
        <v>Fibers (PI)</v>
      </c>
      <c r="D96" s="24" t="str">
        <f xml:space="preserve"> Molds!$C$8</f>
        <v>Metal Die (Fibers)</v>
      </c>
      <c r="E96" s="21" t="str">
        <f>Pellets!F63</f>
        <v>Bag (PolyImide Pellets)</v>
      </c>
      <c r="F96" s="21" t="str">
        <f>VLOOKUP(E96, Pellets!F:M, 8,FALSE)</f>
        <v>PI</v>
      </c>
      <c r="G96" s="24">
        <v>16</v>
      </c>
      <c r="H96" s="24">
        <v>10</v>
      </c>
      <c r="I96" s="24">
        <v>64</v>
      </c>
      <c r="J96" s="24" t="b">
        <v>0</v>
      </c>
    </row>
    <row r="97" spans="1:10" x14ac:dyDescent="0.2">
      <c r="A97" s="23">
        <f>Pellets!A64</f>
        <v>0</v>
      </c>
      <c r="B97" s="3" t="s">
        <v>503</v>
      </c>
      <c r="C97" s="22" t="str">
        <f xml:space="preserve"> VLOOKUP(D97, Molds!C:E, 3, FALSE)&amp;" ("&amp;F97&amp;")"</f>
        <v>Fibers (PIBOA)</v>
      </c>
      <c r="D97" s="24" t="str">
        <f xml:space="preserve"> Molds!$C$8</f>
        <v>Metal Die (Fibers)</v>
      </c>
      <c r="E97" s="21" t="str">
        <f>Pellets!F64</f>
        <v>Bag (PolyIsoBorynl Acrylate Pellets)</v>
      </c>
      <c r="F97" s="21" t="str">
        <f>VLOOKUP(E97, Pellets!F:M, 8,FALSE)</f>
        <v>PIBOA</v>
      </c>
      <c r="G97" s="24">
        <v>16</v>
      </c>
      <c r="H97" s="24">
        <v>10</v>
      </c>
      <c r="I97" s="24">
        <v>64</v>
      </c>
      <c r="J97" s="24" t="b">
        <v>0</v>
      </c>
    </row>
    <row r="98" spans="1:10" x14ac:dyDescent="0.2">
      <c r="A98" s="23">
        <f>Pellets!A65</f>
        <v>0</v>
      </c>
      <c r="B98" s="3" t="s">
        <v>502</v>
      </c>
      <c r="C98" s="22" t="str">
        <f xml:space="preserve"> VLOOKUP(D98, Molds!C:E, 3, FALSE)&amp;" ("&amp;F98&amp;")"</f>
        <v>Fibers (PIBA)</v>
      </c>
      <c r="D98" s="24" t="str">
        <f xml:space="preserve"> Molds!$C$8</f>
        <v>Metal Die (Fibers)</v>
      </c>
      <c r="E98" s="21" t="str">
        <f>Pellets!F65</f>
        <v>Bag (PolyIsoButyl Acrylate Pellets)</v>
      </c>
      <c r="F98" s="21" t="str">
        <f>VLOOKUP(E98, Pellets!F:M, 8,FALSE)</f>
        <v>PIBA</v>
      </c>
      <c r="G98" s="24">
        <v>16</v>
      </c>
      <c r="H98" s="24">
        <v>10</v>
      </c>
      <c r="I98" s="24">
        <v>64</v>
      </c>
      <c r="J98" s="24" t="b">
        <v>0</v>
      </c>
    </row>
    <row r="99" spans="1:10" x14ac:dyDescent="0.2">
      <c r="A99" s="23" t="str">
        <f>Pellets!A66</f>
        <v>1.0.0</v>
      </c>
      <c r="B99" s="3" t="s">
        <v>501</v>
      </c>
      <c r="C99" s="22" t="str">
        <f xml:space="preserve"> VLOOKUP(D99, Molds!C:E, 3, FALSE)&amp;" ("&amp;F99&amp;")"</f>
        <v>Fibers (PIB)</v>
      </c>
      <c r="D99" s="24" t="str">
        <f xml:space="preserve"> Molds!$C$8</f>
        <v>Metal Die (Fibers)</v>
      </c>
      <c r="E99" s="21" t="str">
        <f>Pellets!F66</f>
        <v>Bag (PolyIsoButylene Pellets)</v>
      </c>
      <c r="F99" s="21" t="str">
        <f>VLOOKUP(E99, Pellets!F:M, 8,FALSE)</f>
        <v>PIB</v>
      </c>
      <c r="G99" s="24">
        <v>16</v>
      </c>
      <c r="H99" s="24">
        <v>10</v>
      </c>
      <c r="I99" s="24">
        <v>64</v>
      </c>
      <c r="J99" s="24" t="b">
        <v>0</v>
      </c>
    </row>
    <row r="100" spans="1:10" x14ac:dyDescent="0.2">
      <c r="A100" s="23" t="str">
        <f>Pellets!A67</f>
        <v>1.0.0</v>
      </c>
      <c r="B100" s="25" t="s">
        <v>500</v>
      </c>
      <c r="C100" s="22" t="str">
        <f xml:space="preserve"> VLOOKUP(D100, Molds!C:E, 3, FALSE)&amp;" ("&amp;F100&amp;")"</f>
        <v>Fibers (Natural Rubber)</v>
      </c>
      <c r="D100" s="24" t="str">
        <f xml:space="preserve"> Molds!$C$8</f>
        <v>Metal Die (Fibers)</v>
      </c>
      <c r="E100" s="21" t="str">
        <f>Pellets!F67</f>
        <v>Bag (PolyIsoPrene Pellets)</v>
      </c>
      <c r="F100" s="21" t="str">
        <f>VLOOKUP(E100, Pellets!F:M, 8,FALSE)</f>
        <v>Natural Rubber</v>
      </c>
      <c r="G100" s="24">
        <v>16</v>
      </c>
      <c r="H100" s="24">
        <v>10</v>
      </c>
      <c r="I100" s="24">
        <v>64</v>
      </c>
      <c r="J100" s="24" t="b">
        <v>0</v>
      </c>
    </row>
    <row r="101" spans="1:10" x14ac:dyDescent="0.2">
      <c r="A101" s="23" t="str">
        <f>Pellets!A68</f>
        <v>1.0.0</v>
      </c>
      <c r="B101" s="3" t="s">
        <v>499</v>
      </c>
      <c r="C101" s="22" t="str">
        <f xml:space="preserve"> VLOOKUP(D101, Molds!C:E, 3, FALSE)&amp;" ("&amp;F101&amp;")"</f>
        <v>Fibers (PLA)</v>
      </c>
      <c r="D101" s="24" t="str">
        <f xml:space="preserve"> Molds!$C$8</f>
        <v>Metal Die (Fibers)</v>
      </c>
      <c r="E101" s="21" t="str">
        <f>Pellets!F68</f>
        <v>Bag (PolyLactic Acid Pellets)</v>
      </c>
      <c r="F101" s="21" t="str">
        <f>VLOOKUP(E101, Pellets!F:M, 8,FALSE)</f>
        <v>PLA</v>
      </c>
      <c r="G101" s="24">
        <v>16</v>
      </c>
      <c r="H101" s="24">
        <v>10</v>
      </c>
      <c r="I101" s="24">
        <v>64</v>
      </c>
      <c r="J101" s="24" t="b">
        <v>0</v>
      </c>
    </row>
    <row r="102" spans="1:10" x14ac:dyDescent="0.2">
      <c r="A102" s="23">
        <f>Pellets!A69</f>
        <v>0</v>
      </c>
      <c r="B102" s="3" t="s">
        <v>498</v>
      </c>
      <c r="C102" s="22" t="str">
        <f xml:space="preserve"> VLOOKUP(D102, Molds!C:E, 3, FALSE)&amp;" ("&amp;F102&amp;")"</f>
        <v>Fibers (PLGA)</v>
      </c>
      <c r="D102" s="24" t="str">
        <f xml:space="preserve"> Molds!$C$8</f>
        <v>Metal Die (Fibers)</v>
      </c>
      <c r="E102" s="21" t="str">
        <f>Pellets!F69</f>
        <v>Bag (PolyLactic-Co-Glycolic Acid Pellets)</v>
      </c>
      <c r="F102" s="21" t="str">
        <f>VLOOKUP(E102, Pellets!F:M, 8,FALSE)</f>
        <v>PLGA</v>
      </c>
      <c r="G102" s="24">
        <v>16</v>
      </c>
      <c r="H102" s="24">
        <v>10</v>
      </c>
      <c r="I102" s="24">
        <v>64</v>
      </c>
      <c r="J102" s="24" t="b">
        <v>0</v>
      </c>
    </row>
    <row r="103" spans="1:10" x14ac:dyDescent="0.2">
      <c r="A103" s="23" t="str">
        <f>Pellets!A70</f>
        <v>1.3.2</v>
      </c>
      <c r="B103" s="3" t="s">
        <v>497</v>
      </c>
      <c r="C103" s="22" t="str">
        <f xml:space="preserve"> VLOOKUP(D103, Molds!C:E, 3, FALSE)&amp;" ("&amp;F103&amp;")"</f>
        <v>Fibers (PMA)</v>
      </c>
      <c r="D103" s="24" t="str">
        <f xml:space="preserve"> Molds!$C$8</f>
        <v>Metal Die (Fibers)</v>
      </c>
      <c r="E103" s="21" t="str">
        <f>Pellets!F70</f>
        <v>Bag (PolyMethyl Acrylate Pellets)</v>
      </c>
      <c r="F103" s="21" t="str">
        <f>VLOOKUP(E103, Pellets!F:M, 8,FALSE)</f>
        <v>PMA</v>
      </c>
      <c r="G103" s="24">
        <v>16</v>
      </c>
      <c r="H103" s="24">
        <v>10</v>
      </c>
      <c r="I103" s="24">
        <v>64</v>
      </c>
      <c r="J103" s="24" t="b">
        <v>0</v>
      </c>
    </row>
    <row r="104" spans="1:10" x14ac:dyDescent="0.2">
      <c r="A104" s="23">
        <f>Pellets!A71</f>
        <v>0</v>
      </c>
      <c r="B104" s="3" t="s">
        <v>496</v>
      </c>
      <c r="C104" s="22" t="str">
        <f xml:space="preserve"> VLOOKUP(D104, Molds!C:E, 3, FALSE)&amp;" ("&amp;F104&amp;")"</f>
        <v>Fibers (PMCA)</v>
      </c>
      <c r="D104" s="24" t="str">
        <f xml:space="preserve"> Molds!$C$8</f>
        <v>Metal Die (Fibers)</v>
      </c>
      <c r="E104" s="21" t="str">
        <f>Pellets!F71</f>
        <v>Bag (PolyMethyl Cyanoacrylate Pellets)</v>
      </c>
      <c r="F104" s="21" t="str">
        <f>VLOOKUP(E104, Pellets!F:M, 8,FALSE)</f>
        <v>PMCA</v>
      </c>
      <c r="G104" s="24">
        <v>16</v>
      </c>
      <c r="H104" s="24">
        <v>10</v>
      </c>
      <c r="I104" s="24">
        <v>64</v>
      </c>
      <c r="J104" s="24" t="b">
        <v>0</v>
      </c>
    </row>
    <row r="105" spans="1:10" x14ac:dyDescent="0.2">
      <c r="A105" s="23" t="str">
        <f>Pellets!A72</f>
        <v>1.3.2</v>
      </c>
      <c r="B105" s="3" t="s">
        <v>495</v>
      </c>
      <c r="C105" s="22" t="str">
        <f xml:space="preserve"> VLOOKUP(D105, Molds!C:E, 3, FALSE)&amp;" ("&amp;F105&amp;")"</f>
        <v>Fibers (PMMA)</v>
      </c>
      <c r="D105" s="24" t="str">
        <f xml:space="preserve"> Molds!$C$8</f>
        <v>Metal Die (Fibers)</v>
      </c>
      <c r="E105" s="21" t="str">
        <f>Pellets!F72</f>
        <v>Bag (PolyMethyl Methacrylate Pellets)</v>
      </c>
      <c r="F105" s="21" t="str">
        <f>VLOOKUP(E105, Pellets!F:M, 8,FALSE)</f>
        <v>PMMA</v>
      </c>
      <c r="G105" s="24">
        <v>16</v>
      </c>
      <c r="H105" s="24">
        <v>10</v>
      </c>
      <c r="I105" s="24">
        <v>64</v>
      </c>
      <c r="J105" s="24" t="b">
        <v>0</v>
      </c>
    </row>
    <row r="106" spans="1:10" x14ac:dyDescent="0.2">
      <c r="A106" s="23" t="str">
        <f>Pellets!A73</f>
        <v>1.3.2</v>
      </c>
      <c r="B106" s="3" t="s">
        <v>494</v>
      </c>
      <c r="C106" s="22" t="str">
        <f xml:space="preserve"> VLOOKUP(D106, Molds!C:E, 3, FALSE)&amp;" ("&amp;F106&amp;")"</f>
        <v>Fibers (PMMS)</v>
      </c>
      <c r="D106" s="24" t="str">
        <f xml:space="preserve"> Molds!$C$8</f>
        <v>Metal Die (Fibers)</v>
      </c>
      <c r="E106" s="21" t="str">
        <f>Pellets!F73</f>
        <v>Bag (PolyM-Methyl Styrene Pellets)</v>
      </c>
      <c r="F106" s="21" t="str">
        <f>VLOOKUP(E106, Pellets!F:M, 8,FALSE)</f>
        <v>PMMS</v>
      </c>
      <c r="G106" s="24">
        <v>16</v>
      </c>
      <c r="H106" s="24">
        <v>10</v>
      </c>
      <c r="I106" s="24">
        <v>64</v>
      </c>
      <c r="J106" s="24" t="b">
        <v>0</v>
      </c>
    </row>
    <row r="107" spans="1:10" x14ac:dyDescent="0.2">
      <c r="A107" s="23" t="str">
        <f>Pellets!A74</f>
        <v>1.1.1</v>
      </c>
      <c r="B107" s="3" t="s">
        <v>493</v>
      </c>
      <c r="C107" s="22" t="str">
        <f xml:space="preserve"> VLOOKUP(D107, Molds!C:E, 3, FALSE)&amp;" ("&amp;F107&amp;")"</f>
        <v>Fibers (nomex)</v>
      </c>
      <c r="D107" s="24" t="str">
        <f xml:space="preserve"> Molds!$C$8</f>
        <v>Metal Die (Fibers)</v>
      </c>
      <c r="E107" s="21" t="str">
        <f>Pellets!F74</f>
        <v>Bag (PolyM-Phenylene Isophthalamide Pellets)</v>
      </c>
      <c r="F107" s="21" t="str">
        <f>VLOOKUP(E107, Pellets!F:M, 8,FALSE)</f>
        <v>nomex</v>
      </c>
      <c r="G107" s="24">
        <v>16</v>
      </c>
      <c r="H107" s="24">
        <v>10</v>
      </c>
      <c r="I107" s="24">
        <v>64</v>
      </c>
      <c r="J107" s="24" t="b">
        <v>0</v>
      </c>
    </row>
    <row r="108" spans="1:10" x14ac:dyDescent="0.2">
      <c r="A108" s="23">
        <f>Pellets!A75</f>
        <v>0</v>
      </c>
      <c r="B108" s="3" t="s">
        <v>492</v>
      </c>
      <c r="C108" s="22" t="str">
        <f xml:space="preserve"> VLOOKUP(D108, Molds!C:E, 3, FALSE)&amp;" ("&amp;F108&amp;")"</f>
        <v>Fibers (PNBA)</v>
      </c>
      <c r="D108" s="24" t="str">
        <f xml:space="preserve"> Molds!$C$8</f>
        <v>Metal Die (Fibers)</v>
      </c>
      <c r="E108" s="21" t="str">
        <f>Pellets!F75</f>
        <v>Bag (PolyN-Butyl Acrylate Pellets)</v>
      </c>
      <c r="F108" s="21" t="str">
        <f>VLOOKUP(E108, Pellets!F:M, 8,FALSE)</f>
        <v>PNBA</v>
      </c>
      <c r="G108" s="24">
        <v>16</v>
      </c>
      <c r="H108" s="24">
        <v>10</v>
      </c>
      <c r="I108" s="24">
        <v>64</v>
      </c>
      <c r="J108" s="24" t="b">
        <v>0</v>
      </c>
    </row>
    <row r="109" spans="1:10" x14ac:dyDescent="0.2">
      <c r="A109" s="23" t="str">
        <f>Pellets!A76</f>
        <v>1.0.0</v>
      </c>
      <c r="B109" s="3" t="s">
        <v>491</v>
      </c>
      <c r="C109" s="22" t="str">
        <f xml:space="preserve"> VLOOKUP(D109, Molds!C:E, 3, FALSE)&amp;" ("&amp;F109&amp;")"</f>
        <v>Fibers (POM)</v>
      </c>
      <c r="D109" s="24" t="str">
        <f xml:space="preserve"> Molds!$C$8</f>
        <v>Metal Die (Fibers)</v>
      </c>
      <c r="E109" s="21" t="str">
        <f>Pellets!F76</f>
        <v>Bag (PolyOxymethylene Pellets)</v>
      </c>
      <c r="F109" s="21" t="str">
        <f>VLOOKUP(E109, Pellets!F:M, 8,FALSE)</f>
        <v>POM</v>
      </c>
      <c r="G109" s="24">
        <v>16</v>
      </c>
      <c r="H109" s="24">
        <v>10</v>
      </c>
      <c r="I109" s="24">
        <v>64</v>
      </c>
      <c r="J109" s="24" t="b">
        <v>0</v>
      </c>
    </row>
    <row r="110" spans="1:10" x14ac:dyDescent="0.2">
      <c r="A110" s="23">
        <f>Pellets!A77</f>
        <v>0</v>
      </c>
      <c r="B110" s="3" t="s">
        <v>490</v>
      </c>
      <c r="C110" s="22" t="str">
        <f xml:space="preserve"> VLOOKUP(D110, Molds!C:E, 3, FALSE)&amp;" ("&amp;F110&amp;")"</f>
        <v>Fibers (PPHD)</v>
      </c>
      <c r="D110" s="24" t="str">
        <f xml:space="preserve"> Molds!$C$8</f>
        <v>Metal Die (Fibers)</v>
      </c>
      <c r="E110" s="21" t="str">
        <f>Pellets!F77</f>
        <v>Bag (PolyPentamethylene Hexamethylene Dicarbamate Pellets)</v>
      </c>
      <c r="F110" s="21" t="str">
        <f>VLOOKUP(E110, Pellets!F:M, 8,FALSE)</f>
        <v>PPHD</v>
      </c>
      <c r="G110" s="24">
        <v>16</v>
      </c>
      <c r="H110" s="24">
        <v>10</v>
      </c>
      <c r="I110" s="24">
        <v>64</v>
      </c>
      <c r="J110" s="24" t="b">
        <v>0</v>
      </c>
    </row>
    <row r="111" spans="1:10" x14ac:dyDescent="0.2">
      <c r="A111" s="23" t="str">
        <f>Pellets!A78</f>
        <v>1.3.2</v>
      </c>
      <c r="B111" s="3" t="s">
        <v>489</v>
      </c>
      <c r="C111" s="22" t="str">
        <f xml:space="preserve"> VLOOKUP(D111, Molds!C:E, 3, FALSE)&amp;" ("&amp;F111&amp;")"</f>
        <v>Fibers (Polyphenol)</v>
      </c>
      <c r="D111" s="24" t="str">
        <f xml:space="preserve"> Molds!$C$8</f>
        <v>Metal Die (Fibers)</v>
      </c>
      <c r="E111" s="21" t="str">
        <f>Pellets!F78</f>
        <v>Bag (PolyPhenol Pellets)</v>
      </c>
      <c r="F111" s="21" t="str">
        <f>VLOOKUP(E111, Pellets!F:M, 8,FALSE)</f>
        <v>Polyphenol</v>
      </c>
      <c r="G111" s="24">
        <v>16</v>
      </c>
      <c r="H111" s="24">
        <v>10</v>
      </c>
      <c r="I111" s="24">
        <v>64</v>
      </c>
      <c r="J111" s="24" t="b">
        <v>0</v>
      </c>
    </row>
    <row r="112" spans="1:10" x14ac:dyDescent="0.2">
      <c r="A112" s="23">
        <f>Pellets!A79</f>
        <v>0</v>
      </c>
      <c r="B112" s="3" t="s">
        <v>488</v>
      </c>
      <c r="C112" s="22" t="str">
        <f xml:space="preserve"> VLOOKUP(D112, Molds!C:E, 3, FALSE)&amp;" ("&amp;F112&amp;")"</f>
        <v>Fibers (PPO)</v>
      </c>
      <c r="D112" s="24" t="str">
        <f xml:space="preserve"> Molds!$C$8</f>
        <v>Metal Die (Fibers)</v>
      </c>
      <c r="E112" s="21" t="str">
        <f>Pellets!F79</f>
        <v>Bag (PolyPhenylene Oxide Pellets)</v>
      </c>
      <c r="F112" s="21" t="str">
        <f>VLOOKUP(E112, Pellets!F:M, 8,FALSE)</f>
        <v>PPO</v>
      </c>
      <c r="G112" s="24">
        <v>16</v>
      </c>
      <c r="H112" s="24">
        <v>10</v>
      </c>
      <c r="I112" s="24">
        <v>64</v>
      </c>
      <c r="J112" s="24" t="b">
        <v>0</v>
      </c>
    </row>
    <row r="113" spans="1:10" x14ac:dyDescent="0.2">
      <c r="A113" s="23">
        <f>Pellets!A80</f>
        <v>0</v>
      </c>
      <c r="B113" s="3" t="s">
        <v>487</v>
      </c>
      <c r="C113" s="22" t="str">
        <f xml:space="preserve"> VLOOKUP(D113, Molds!C:E, 3, FALSE)&amp;" ("&amp;F113&amp;")"</f>
        <v>Fibers (PPPHAZ)</v>
      </c>
      <c r="D113" s="24" t="str">
        <f xml:space="preserve"> Molds!$C$8</f>
        <v>Metal Die (Fibers)</v>
      </c>
      <c r="E113" s="21" t="str">
        <f>Pellets!F80</f>
        <v>Bag (PolyPhosphazene Pellets)</v>
      </c>
      <c r="F113" s="21" t="str">
        <f>VLOOKUP(E113, Pellets!F:M, 8,FALSE)</f>
        <v>PPPHAZ</v>
      </c>
      <c r="G113" s="24">
        <v>16</v>
      </c>
      <c r="H113" s="24">
        <v>10</v>
      </c>
      <c r="I113" s="24">
        <v>64</v>
      </c>
      <c r="J113" s="24" t="b">
        <v>0</v>
      </c>
    </row>
    <row r="114" spans="1:10" x14ac:dyDescent="0.2">
      <c r="A114" s="23">
        <f>Pellets!A81</f>
        <v>0</v>
      </c>
      <c r="B114" s="3" t="s">
        <v>486</v>
      </c>
      <c r="C114" s="22" t="str">
        <f xml:space="preserve"> VLOOKUP(D114, Molds!C:E, 3, FALSE)&amp;" ("&amp;F114&amp;")"</f>
        <v>Fibers (PPMS)</v>
      </c>
      <c r="D114" s="24" t="str">
        <f xml:space="preserve"> Molds!$C$8</f>
        <v>Metal Die (Fibers)</v>
      </c>
      <c r="E114" s="21" t="str">
        <f>Pellets!F81</f>
        <v>Bag (PolyP-Methyl Styrene Pellets)</v>
      </c>
      <c r="F114" s="21" t="str">
        <f>VLOOKUP(E114, Pellets!F:M, 8,FALSE)</f>
        <v>PPMS</v>
      </c>
      <c r="G114" s="24">
        <v>16</v>
      </c>
      <c r="H114" s="24">
        <v>10</v>
      </c>
      <c r="I114" s="24">
        <v>64</v>
      </c>
      <c r="J114" s="24" t="b">
        <v>0</v>
      </c>
    </row>
    <row r="115" spans="1:10" x14ac:dyDescent="0.2">
      <c r="A115" s="23">
        <f>Pellets!A82</f>
        <v>0</v>
      </c>
      <c r="B115" s="3" t="s">
        <v>485</v>
      </c>
      <c r="C115" s="22" t="str">
        <f xml:space="preserve"> VLOOKUP(D115, Molds!C:E, 3, FALSE)&amp;" ("&amp;F115&amp;")"</f>
        <v>Fibers (PPS)</v>
      </c>
      <c r="D115" s="24" t="str">
        <f xml:space="preserve"> Molds!$C$8</f>
        <v>Metal Die (Fibers)</v>
      </c>
      <c r="E115" s="21" t="str">
        <f>Pellets!F82</f>
        <v>Bag (PolyP-Phenylene Sulphide Pellets)</v>
      </c>
      <c r="F115" s="21" t="str">
        <f>VLOOKUP(E115, Pellets!F:M, 8,FALSE)</f>
        <v>PPS</v>
      </c>
      <c r="G115" s="24">
        <v>16</v>
      </c>
      <c r="H115" s="24">
        <v>10</v>
      </c>
      <c r="I115" s="24">
        <v>64</v>
      </c>
      <c r="J115" s="24" t="b">
        <v>0</v>
      </c>
    </row>
    <row r="116" spans="1:10" x14ac:dyDescent="0.2">
      <c r="A116" s="23" t="str">
        <f>Pellets!A83</f>
        <v>1.1.0</v>
      </c>
      <c r="B116" s="3" t="s">
        <v>484</v>
      </c>
      <c r="C116" s="22" t="str">
        <f xml:space="preserve"> VLOOKUP(D116, Molds!C:E, 3, FALSE)&amp;" ("&amp;F116&amp;")"</f>
        <v>Fibers (kevlar)</v>
      </c>
      <c r="D116" s="24" t="str">
        <f xml:space="preserve"> Molds!$C$8</f>
        <v>Metal Die (Fibers)</v>
      </c>
      <c r="E116" s="21" t="str">
        <f>Pellets!F83</f>
        <v>Bag (PolyP-Phenylene Terephthalamide Pellets)</v>
      </c>
      <c r="F116" s="21" t="str">
        <f>VLOOKUP(E116, Pellets!F:M, 8,FALSE)</f>
        <v>kevlar</v>
      </c>
      <c r="G116" s="24">
        <v>16</v>
      </c>
      <c r="H116" s="24">
        <v>10</v>
      </c>
      <c r="I116" s="24">
        <v>64</v>
      </c>
      <c r="J116" s="24" t="b">
        <v>0</v>
      </c>
    </row>
    <row r="117" spans="1:10" x14ac:dyDescent="0.2">
      <c r="A117" s="23" t="str">
        <f>Pellets!A84</f>
        <v>1.0.0</v>
      </c>
      <c r="B117" s="3" t="s">
        <v>483</v>
      </c>
      <c r="C117" s="22" t="str">
        <f xml:space="preserve"> VLOOKUP(D117, Molds!C:E, 3, FALSE)&amp;" ("&amp;F117&amp;")"</f>
        <v>Fibers (PP)</v>
      </c>
      <c r="D117" s="24" t="str">
        <f xml:space="preserve"> Molds!$C$8</f>
        <v>Metal Die (Fibers)</v>
      </c>
      <c r="E117" s="21" t="str">
        <f>Pellets!F84</f>
        <v>Bag (PolyPropylene Pellets)</v>
      </c>
      <c r="F117" s="21" t="str">
        <f>VLOOKUP(E117, Pellets!F:M, 8,FALSE)</f>
        <v>PP</v>
      </c>
      <c r="G117" s="24">
        <v>16</v>
      </c>
      <c r="H117" s="24">
        <v>10</v>
      </c>
      <c r="I117" s="24">
        <v>64</v>
      </c>
      <c r="J117" s="24" t="b">
        <v>0</v>
      </c>
    </row>
    <row r="118" spans="1:10" x14ac:dyDescent="0.2">
      <c r="A118" s="23">
        <f>Pellets!A85</f>
        <v>0</v>
      </c>
      <c r="B118" s="3" t="s">
        <v>482</v>
      </c>
      <c r="C118" s="22" t="str">
        <f xml:space="preserve"> VLOOKUP(D118, Molds!C:E, 3, FALSE)&amp;" ("&amp;F118&amp;")"</f>
        <v>Fibers (PPG)</v>
      </c>
      <c r="D118" s="24" t="str">
        <f xml:space="preserve"> Molds!$C$8</f>
        <v>Metal Die (Fibers)</v>
      </c>
      <c r="E118" s="21" t="str">
        <f>Pellets!F85</f>
        <v>Bag (PolyPropylene Glycol Pellets)</v>
      </c>
      <c r="F118" s="21" t="str">
        <f>VLOOKUP(E118, Pellets!F:M, 8,FALSE)</f>
        <v>PPG</v>
      </c>
      <c r="G118" s="24">
        <v>16</v>
      </c>
      <c r="H118" s="24">
        <v>10</v>
      </c>
      <c r="I118" s="24">
        <v>64</v>
      </c>
      <c r="J118" s="24" t="b">
        <v>0</v>
      </c>
    </row>
    <row r="119" spans="1:10" x14ac:dyDescent="0.2">
      <c r="A119" s="23">
        <f>Pellets!A86</f>
        <v>0</v>
      </c>
      <c r="B119" s="3" t="s">
        <v>481</v>
      </c>
      <c r="C119" s="22" t="str">
        <f xml:space="preserve"> VLOOKUP(D119, Molds!C:E, 3, FALSE)&amp;" ("&amp;F119&amp;")"</f>
        <v>Fibers (PPOX)</v>
      </c>
      <c r="D119" s="24" t="str">
        <f xml:space="preserve"> Molds!$C$8</f>
        <v>Metal Die (Fibers)</v>
      </c>
      <c r="E119" s="21" t="str">
        <f>Pellets!F86</f>
        <v>Bag (PolyPropylene Oxide Pellets)</v>
      </c>
      <c r="F119" s="21" t="str">
        <f>VLOOKUP(E119, Pellets!F:M, 8,FALSE)</f>
        <v>PPOX</v>
      </c>
      <c r="G119" s="24">
        <v>16</v>
      </c>
      <c r="H119" s="24">
        <v>10</v>
      </c>
      <c r="I119" s="24">
        <v>64</v>
      </c>
      <c r="J119" s="24" t="b">
        <v>0</v>
      </c>
    </row>
    <row r="120" spans="1:10" x14ac:dyDescent="0.2">
      <c r="A120" s="23" t="str">
        <f>Pellets!A87</f>
        <v>1.0.0</v>
      </c>
      <c r="B120" s="3" t="s">
        <v>480</v>
      </c>
      <c r="C120" s="22" t="str">
        <f xml:space="preserve"> VLOOKUP(D120, Molds!C:E, 3, FALSE)&amp;" ("&amp;F120&amp;")"</f>
        <v>Fibers (PS)</v>
      </c>
      <c r="D120" s="24" t="str">
        <f xml:space="preserve"> Molds!$C$8</f>
        <v>Metal Die (Fibers)</v>
      </c>
      <c r="E120" s="21" t="str">
        <f>Pellets!F87</f>
        <v>Bag (PolyStyrene Pellets)</v>
      </c>
      <c r="F120" s="21" t="str">
        <f>VLOOKUP(E120, Pellets!F:M, 8,FALSE)</f>
        <v>PS</v>
      </c>
      <c r="G120" s="24">
        <v>16</v>
      </c>
      <c r="H120" s="24">
        <v>10</v>
      </c>
      <c r="I120" s="24">
        <v>64</v>
      </c>
      <c r="J120" s="24" t="b">
        <v>0</v>
      </c>
    </row>
    <row r="121" spans="1:10" x14ac:dyDescent="0.2">
      <c r="A121" s="23">
        <f>Pellets!A88</f>
        <v>0</v>
      </c>
      <c r="B121" s="3" t="s">
        <v>479</v>
      </c>
      <c r="C121" s="22" t="str">
        <f xml:space="preserve"> VLOOKUP(D121, Molds!C:E, 3, FALSE)&amp;" ("&amp;F121&amp;")"</f>
        <v>Fibers (PTBA)</v>
      </c>
      <c r="D121" s="24" t="str">
        <f xml:space="preserve"> Molds!$C$8</f>
        <v>Metal Die (Fibers)</v>
      </c>
      <c r="E121" s="21" t="str">
        <f>Pellets!F88</f>
        <v>Bag (PolyTert-Butyl Acrylate Pellets)</v>
      </c>
      <c r="F121" s="21" t="str">
        <f>VLOOKUP(E121, Pellets!F:M, 8,FALSE)</f>
        <v>PTBA</v>
      </c>
      <c r="G121" s="24">
        <v>16</v>
      </c>
      <c r="H121" s="24">
        <v>10</v>
      </c>
      <c r="I121" s="24">
        <v>64</v>
      </c>
      <c r="J121" s="24" t="b">
        <v>0</v>
      </c>
    </row>
    <row r="122" spans="1:10" x14ac:dyDescent="0.2">
      <c r="A122" s="23" t="str">
        <f>Pellets!A89</f>
        <v>1.0.0</v>
      </c>
      <c r="B122" s="3" t="s">
        <v>478</v>
      </c>
      <c r="C122" s="22" t="str">
        <f xml:space="preserve"> VLOOKUP(D122, Molds!C:E, 3, FALSE)&amp;" ("&amp;F122&amp;")"</f>
        <v>Fibers (PTFE)</v>
      </c>
      <c r="D122" s="24" t="str">
        <f xml:space="preserve"> Molds!$C$8</f>
        <v>Metal Die (Fibers)</v>
      </c>
      <c r="E122" s="21" t="str">
        <f>Pellets!F89</f>
        <v>Bag (PolyTetraFluoroEthylene Pellets)</v>
      </c>
      <c r="F122" s="21" t="str">
        <f>VLOOKUP(E122, Pellets!F:M, 8,FALSE)</f>
        <v>PTFE</v>
      </c>
      <c r="G122" s="24">
        <v>16</v>
      </c>
      <c r="H122" s="24">
        <v>10</v>
      </c>
      <c r="I122" s="24">
        <v>64</v>
      </c>
      <c r="J122" s="24" t="b">
        <v>0</v>
      </c>
    </row>
    <row r="123" spans="1:10" x14ac:dyDescent="0.2">
      <c r="A123" s="23">
        <f>Pellets!A90</f>
        <v>0</v>
      </c>
      <c r="B123" s="3" t="s">
        <v>477</v>
      </c>
      <c r="C123" s="22" t="str">
        <f xml:space="preserve"> VLOOKUP(D123, Molds!C:E, 3, FALSE)&amp;" ("&amp;F123&amp;")"</f>
        <v>Fibers (PTMEG)</v>
      </c>
      <c r="D123" s="24" t="str">
        <f xml:space="preserve"> Molds!$C$8</f>
        <v>Metal Die (Fibers)</v>
      </c>
      <c r="E123" s="21" t="str">
        <f>Pellets!F90</f>
        <v>Bag (PolyTetramethylene Ether Glycol Pellets)</v>
      </c>
      <c r="F123" s="21" t="str">
        <f>VLOOKUP(E123, Pellets!F:M, 8,FALSE)</f>
        <v>PTMEG</v>
      </c>
      <c r="G123" s="24">
        <v>16</v>
      </c>
      <c r="H123" s="24">
        <v>10</v>
      </c>
      <c r="I123" s="24">
        <v>64</v>
      </c>
      <c r="J123" s="24" t="b">
        <v>0</v>
      </c>
    </row>
    <row r="124" spans="1:10" x14ac:dyDescent="0.2">
      <c r="A124" s="23">
        <f>Pellets!A91</f>
        <v>0</v>
      </c>
      <c r="B124" s="3" t="s">
        <v>476</v>
      </c>
      <c r="C124" s="22" t="str">
        <f xml:space="preserve"> VLOOKUP(D124, Molds!C:E, 3, FALSE)&amp;" ("&amp;F124&amp;")"</f>
        <v>Fibers (PTMG)</v>
      </c>
      <c r="D124" s="24" t="str">
        <f xml:space="preserve"> Molds!$C$8</f>
        <v>Metal Die (Fibers)</v>
      </c>
      <c r="E124" s="21" t="str">
        <f>Pellets!F91</f>
        <v>Bag (PolyTetramethylene Glycol Pellets)</v>
      </c>
      <c r="F124" s="21" t="str">
        <f>VLOOKUP(E124, Pellets!F:M, 8,FALSE)</f>
        <v>PTMG</v>
      </c>
      <c r="G124" s="24">
        <v>16</v>
      </c>
      <c r="H124" s="24">
        <v>10</v>
      </c>
      <c r="I124" s="24">
        <v>64</v>
      </c>
      <c r="J124" s="24" t="b">
        <v>0</v>
      </c>
    </row>
    <row r="125" spans="1:10" x14ac:dyDescent="0.2">
      <c r="A125" s="23">
        <f>Pellets!A92</f>
        <v>0</v>
      </c>
      <c r="B125" s="3" t="s">
        <v>475</v>
      </c>
      <c r="C125" s="22" t="str">
        <f xml:space="preserve"> VLOOKUP(D125, Molds!C:E, 3, FALSE)&amp;" ("&amp;F125&amp;")"</f>
        <v>Fibers (PTA)</v>
      </c>
      <c r="D125" s="24" t="str">
        <f xml:space="preserve"> Molds!$C$8</f>
        <v>Metal Die (Fibers)</v>
      </c>
      <c r="E125" s="21" t="str">
        <f>Pellets!F92</f>
        <v>Bag (PolyThiazyl Pellets)</v>
      </c>
      <c r="F125" s="21" t="str">
        <f>VLOOKUP(E125, Pellets!F:M, 8,FALSE)</f>
        <v>PTA</v>
      </c>
      <c r="G125" s="24">
        <v>16</v>
      </c>
      <c r="H125" s="24">
        <v>10</v>
      </c>
      <c r="I125" s="24">
        <v>64</v>
      </c>
      <c r="J125" s="24" t="b">
        <v>0</v>
      </c>
    </row>
    <row r="126" spans="1:10" x14ac:dyDescent="0.2">
      <c r="A126" s="23" t="str">
        <f>Pellets!A93</f>
        <v>1.0.0</v>
      </c>
      <c r="B126" s="3" t="s">
        <v>474</v>
      </c>
      <c r="C126" s="22" t="str">
        <f xml:space="preserve"> VLOOKUP(D126, Molds!C:E, 3, FALSE)&amp;" ("&amp;F126&amp;")"</f>
        <v>Fibers (PTT)</v>
      </c>
      <c r="D126" s="24" t="str">
        <f xml:space="preserve"> Molds!$C$8</f>
        <v>Metal Die (Fibers)</v>
      </c>
      <c r="E126" s="21" t="str">
        <f>Pellets!F93</f>
        <v>Bag (PolyTrimethylene Terephthalate Pellets)</v>
      </c>
      <c r="F126" s="21" t="str">
        <f>VLOOKUP(E126, Pellets!F:M, 8,FALSE)</f>
        <v>PTT</v>
      </c>
      <c r="G126" s="24">
        <v>16</v>
      </c>
      <c r="H126" s="24">
        <v>10</v>
      </c>
      <c r="I126" s="24">
        <v>64</v>
      </c>
      <c r="J126" s="24" t="b">
        <v>0</v>
      </c>
    </row>
    <row r="127" spans="1:10" x14ac:dyDescent="0.2">
      <c r="A127" s="23" t="str">
        <f>Pellets!A94</f>
        <v>1.0.0</v>
      </c>
      <c r="B127" s="3" t="s">
        <v>473</v>
      </c>
      <c r="C127" s="22" t="str">
        <f xml:space="preserve"> VLOOKUP(D127, Molds!C:E, 3, FALSE)&amp;" ("&amp;F127&amp;")"</f>
        <v>Fibers (PU)</v>
      </c>
      <c r="D127" s="24" t="str">
        <f xml:space="preserve"> Molds!$C$8</f>
        <v>Metal Die (Fibers)</v>
      </c>
      <c r="E127" s="21" t="str">
        <f>Pellets!F94</f>
        <v>Bag (PolyUrethane Pellets)</v>
      </c>
      <c r="F127" s="21" t="str">
        <f>VLOOKUP(E127, Pellets!F:M, 8,FALSE)</f>
        <v>PU</v>
      </c>
      <c r="G127" s="24">
        <v>16</v>
      </c>
      <c r="H127" s="24">
        <v>10</v>
      </c>
      <c r="I127" s="24">
        <v>64</v>
      </c>
      <c r="J127" s="24" t="b">
        <v>0</v>
      </c>
    </row>
    <row r="128" spans="1:10" x14ac:dyDescent="0.2">
      <c r="A128" s="23" t="str">
        <f>Pellets!A95</f>
        <v>1.0.0</v>
      </c>
      <c r="B128" s="3" t="s">
        <v>472</v>
      </c>
      <c r="C128" s="22" t="str">
        <f xml:space="preserve"> VLOOKUP(D128, Molds!C:E, 3, FALSE)&amp;" ("&amp;F128&amp;")"</f>
        <v>Fibers (PVAC)</v>
      </c>
      <c r="D128" s="24" t="str">
        <f xml:space="preserve"> Molds!$C$8</f>
        <v>Metal Die (Fibers)</v>
      </c>
      <c r="E128" s="21" t="str">
        <f>Pellets!F95</f>
        <v>Bag (PolyVinyl Acetate Pellets)</v>
      </c>
      <c r="F128" s="21" t="str">
        <f>VLOOKUP(E128, Pellets!F:M, 8,FALSE)</f>
        <v>PVAC</v>
      </c>
      <c r="G128" s="24">
        <v>16</v>
      </c>
      <c r="H128" s="24">
        <v>10</v>
      </c>
      <c r="I128" s="24">
        <v>64</v>
      </c>
      <c r="J128" s="24" t="b">
        <v>0</v>
      </c>
    </row>
    <row r="129" spans="1:10" x14ac:dyDescent="0.2">
      <c r="A129" s="23" t="str">
        <f>Pellets!A96</f>
        <v>1.0.0</v>
      </c>
      <c r="B129" s="3" t="s">
        <v>471</v>
      </c>
      <c r="C129" s="22" t="str">
        <f xml:space="preserve"> VLOOKUP(D129, Molds!C:E, 3, FALSE)&amp;" ("&amp;F129&amp;")"</f>
        <v>Fibers (PVA)</v>
      </c>
      <c r="D129" s="24" t="str">
        <f xml:space="preserve"> Molds!$C$8</f>
        <v>Metal Die (Fibers)</v>
      </c>
      <c r="E129" s="21" t="str">
        <f>Pellets!F96</f>
        <v>Bag (PolyVinyl Alcohol Pellets)</v>
      </c>
      <c r="F129" s="21" t="str">
        <f>VLOOKUP(E129, Pellets!F:M, 8,FALSE)</f>
        <v>PVA</v>
      </c>
      <c r="G129" s="24">
        <v>16</v>
      </c>
      <c r="H129" s="24">
        <v>10</v>
      </c>
      <c r="I129" s="24">
        <v>64</v>
      </c>
      <c r="J129" s="24" t="b">
        <v>0</v>
      </c>
    </row>
    <row r="130" spans="1:10" x14ac:dyDescent="0.2">
      <c r="A130" s="23">
        <f>Pellets!A97</f>
        <v>0</v>
      </c>
      <c r="B130" s="3" t="s">
        <v>470</v>
      </c>
      <c r="C130" s="22" t="str">
        <f xml:space="preserve"> VLOOKUP(D130, Molds!C:E, 3, FALSE)&amp;" ("&amp;F130&amp;")"</f>
        <v>Fibers (PVB)</v>
      </c>
      <c r="D130" s="24" t="str">
        <f xml:space="preserve"> Molds!$C$8</f>
        <v>Metal Die (Fibers)</v>
      </c>
      <c r="E130" s="21" t="str">
        <f>Pellets!F97</f>
        <v>Bag (PolyVinyl Butyral Pellets)</v>
      </c>
      <c r="F130" s="21" t="str">
        <f>VLOOKUP(E130, Pellets!F:M, 8,FALSE)</f>
        <v>PVB</v>
      </c>
      <c r="G130" s="24">
        <v>16</v>
      </c>
      <c r="H130" s="24">
        <v>10</v>
      </c>
      <c r="I130" s="24">
        <v>64</v>
      </c>
      <c r="J130" s="24" t="b">
        <v>0</v>
      </c>
    </row>
    <row r="131" spans="1:10" x14ac:dyDescent="0.2">
      <c r="A131" s="23" t="str">
        <f>Pellets!A98</f>
        <v>1.0.0</v>
      </c>
      <c r="B131" s="3" t="s">
        <v>469</v>
      </c>
      <c r="C131" s="22" t="str">
        <f xml:space="preserve"> VLOOKUP(D131, Molds!C:E, 3, FALSE)&amp;" ("&amp;F131&amp;")"</f>
        <v>Fibers (PVC)</v>
      </c>
      <c r="D131" s="24" t="str">
        <f xml:space="preserve"> Molds!$C$8</f>
        <v>Metal Die (Fibers)</v>
      </c>
      <c r="E131" s="21" t="str">
        <f>Pellets!F98</f>
        <v>Bag (PolyVinyl Chloride Pellets)</v>
      </c>
      <c r="F131" s="21" t="str">
        <f>VLOOKUP(E131, Pellets!F:M, 8,FALSE)</f>
        <v>PVC</v>
      </c>
      <c r="G131" s="24">
        <v>16</v>
      </c>
      <c r="H131" s="24">
        <v>10</v>
      </c>
      <c r="I131" s="24">
        <v>64</v>
      </c>
      <c r="J131" s="24" t="b">
        <v>0</v>
      </c>
    </row>
    <row r="132" spans="1:10" x14ac:dyDescent="0.2">
      <c r="A132" s="23" t="str">
        <f>Pellets!A99</f>
        <v>1.0.0</v>
      </c>
      <c r="B132" s="3" t="s">
        <v>468</v>
      </c>
      <c r="C132" s="22" t="str">
        <f xml:space="preserve"> VLOOKUP(D132, Molds!C:E, 3, FALSE)&amp;" ("&amp;F132&amp;")"</f>
        <v>Fibers (PVCA)</v>
      </c>
      <c r="D132" s="24" t="str">
        <f xml:space="preserve"> Molds!$C$8</f>
        <v>Metal Die (Fibers)</v>
      </c>
      <c r="E132" s="21" t="str">
        <f>Pellets!F99</f>
        <v>Bag (PolyVinyl Chloride Acetate Pellets)</v>
      </c>
      <c r="F132" s="21" t="str">
        <f>VLOOKUP(E132, Pellets!F:M, 8,FALSE)</f>
        <v>PVCA</v>
      </c>
      <c r="G132" s="24">
        <v>16</v>
      </c>
      <c r="H132" s="24">
        <v>10</v>
      </c>
      <c r="I132" s="24">
        <v>64</v>
      </c>
      <c r="J132" s="24" t="b">
        <v>0</v>
      </c>
    </row>
    <row r="133" spans="1:10" x14ac:dyDescent="0.2">
      <c r="A133" s="23">
        <f>Pellets!A100</f>
        <v>0</v>
      </c>
      <c r="B133" s="3" t="s">
        <v>467</v>
      </c>
      <c r="C133" s="22" t="str">
        <f xml:space="preserve"> VLOOKUP(D133, Molds!C:E, 3, FALSE)&amp;" ("&amp;F133&amp;")"</f>
        <v>Fibers (PVF)</v>
      </c>
      <c r="D133" s="24" t="str">
        <f xml:space="preserve"> Molds!$C$8</f>
        <v>Metal Die (Fibers)</v>
      </c>
      <c r="E133" s="21" t="str">
        <f>Pellets!F100</f>
        <v>Bag (PolyVinyl Fluoride Pellets)</v>
      </c>
      <c r="F133" s="21" t="str">
        <f>VLOOKUP(E133, Pellets!F:M, 8,FALSE)</f>
        <v>PVF</v>
      </c>
      <c r="G133" s="24">
        <v>16</v>
      </c>
      <c r="H133" s="24">
        <v>10</v>
      </c>
      <c r="I133" s="24">
        <v>64</v>
      </c>
      <c r="J133" s="24" t="b">
        <v>0</v>
      </c>
    </row>
    <row r="134" spans="1:10" x14ac:dyDescent="0.2">
      <c r="A134" s="23">
        <f>Pellets!A101</f>
        <v>0</v>
      </c>
      <c r="B134" s="3" t="s">
        <v>466</v>
      </c>
      <c r="C134" s="22" t="str">
        <f xml:space="preserve"> VLOOKUP(D134, Molds!C:E, 3, FALSE)&amp;" ("&amp;F134&amp;")"</f>
        <v>Fibers (PVFO)</v>
      </c>
      <c r="D134" s="24" t="str">
        <f xml:space="preserve"> Molds!$C$8</f>
        <v>Metal Die (Fibers)</v>
      </c>
      <c r="E134" s="21" t="str">
        <f>Pellets!F101</f>
        <v>Bag (PolyVinyl Formal Pellets)</v>
      </c>
      <c r="F134" s="21" t="str">
        <f>VLOOKUP(E134, Pellets!F:M, 8,FALSE)</f>
        <v>PVFO</v>
      </c>
      <c r="G134" s="24">
        <v>16</v>
      </c>
      <c r="H134" s="24">
        <v>10</v>
      </c>
      <c r="I134" s="24">
        <v>64</v>
      </c>
      <c r="J134" s="24" t="b">
        <v>0</v>
      </c>
    </row>
    <row r="135" spans="1:10" x14ac:dyDescent="0.2">
      <c r="A135" s="23">
        <f>Pellets!A102</f>
        <v>0</v>
      </c>
      <c r="B135" s="3" t="s">
        <v>465</v>
      </c>
      <c r="C135" s="22" t="str">
        <f xml:space="preserve"> VLOOKUP(D135, Molds!C:E, 3, FALSE)&amp;" ("&amp;F135&amp;")"</f>
        <v>Fibers (PVME)</v>
      </c>
      <c r="D135" s="24" t="str">
        <f xml:space="preserve"> Molds!$C$8</f>
        <v>Metal Die (Fibers)</v>
      </c>
      <c r="E135" s="21" t="str">
        <f>Pellets!F102</f>
        <v>Bag (PolyVinyl Methyl Ether Pellets)</v>
      </c>
      <c r="F135" s="21" t="str">
        <f>VLOOKUP(E135, Pellets!F:M, 8,FALSE)</f>
        <v>PVME</v>
      </c>
      <c r="G135" s="24">
        <v>16</v>
      </c>
      <c r="H135" s="24">
        <v>10</v>
      </c>
      <c r="I135" s="24">
        <v>64</v>
      </c>
      <c r="J135" s="24" t="b">
        <v>0</v>
      </c>
    </row>
    <row r="136" spans="1:10" x14ac:dyDescent="0.2">
      <c r="A136" s="23">
        <f>Pellets!A103</f>
        <v>0</v>
      </c>
      <c r="B136" s="3" t="s">
        <v>464</v>
      </c>
      <c r="C136" s="22" t="str">
        <f xml:space="preserve"> VLOOKUP(D136, Molds!C:E, 3, FALSE)&amp;" ("&amp;F136&amp;")"</f>
        <v>Fibers (PVDC)</v>
      </c>
      <c r="D136" s="24" t="str">
        <f xml:space="preserve"> Molds!$C$8</f>
        <v>Metal Die (Fibers)</v>
      </c>
      <c r="E136" s="21" t="str">
        <f>Pellets!F103</f>
        <v>Bag (PolyVinylidene Dichloride Pellets)</v>
      </c>
      <c r="F136" s="21" t="str">
        <f>VLOOKUP(E136, Pellets!F:M, 8,FALSE)</f>
        <v>PVDC</v>
      </c>
      <c r="G136" s="24">
        <v>16</v>
      </c>
      <c r="H136" s="24">
        <v>10</v>
      </c>
      <c r="I136" s="24">
        <v>64</v>
      </c>
      <c r="J136" s="24" t="b">
        <v>0</v>
      </c>
    </row>
    <row r="137" spans="1:10" x14ac:dyDescent="0.2">
      <c r="A137" s="23">
        <f>Pellets!A104</f>
        <v>0</v>
      </c>
      <c r="B137" s="3" t="s">
        <v>463</v>
      </c>
      <c r="C137" s="22" t="str">
        <f xml:space="preserve"> VLOOKUP(D137, Molds!C:E, 3, FALSE)&amp;" ("&amp;F137&amp;")"</f>
        <v>Fibers (PVDF)</v>
      </c>
      <c r="D137" s="24" t="str">
        <f xml:space="preserve"> Molds!$C$8</f>
        <v>Metal Die (Fibers)</v>
      </c>
      <c r="E137" s="21" t="str">
        <f>Pellets!F104</f>
        <v>Bag (PolyVinylidene Fluoride Pellets)</v>
      </c>
      <c r="F137" s="21" t="str">
        <f>VLOOKUP(E137, Pellets!F:M, 8,FALSE)</f>
        <v>PVDF</v>
      </c>
      <c r="G137" s="24">
        <v>16</v>
      </c>
      <c r="H137" s="24">
        <v>10</v>
      </c>
      <c r="I137" s="24">
        <v>64</v>
      </c>
      <c r="J137" s="24" t="b">
        <v>0</v>
      </c>
    </row>
    <row r="138" spans="1:10" x14ac:dyDescent="0.2">
      <c r="A138" s="23">
        <f>Pellets!A105</f>
        <v>0</v>
      </c>
      <c r="B138" s="3" t="s">
        <v>462</v>
      </c>
      <c r="C138" s="22" t="str">
        <f xml:space="preserve"> VLOOKUP(D138, Molds!C:E, 3, FALSE)&amp;" ("&amp;F138&amp;")"</f>
        <v>Fibers (PVDF-TRFE)</v>
      </c>
      <c r="D138" s="24" t="str">
        <f xml:space="preserve"> Molds!$C$8</f>
        <v>Metal Die (Fibers)</v>
      </c>
      <c r="E138" s="21" t="str">
        <f>Pellets!F105</f>
        <v>Bag (PolyVinylidene Fluoride-Trifluoroethylene Pellets)</v>
      </c>
      <c r="F138" s="21" t="str">
        <f>VLOOKUP(E138, Pellets!F:M, 8,FALSE)</f>
        <v>PVDF-TRFE</v>
      </c>
      <c r="G138" s="24">
        <v>16</v>
      </c>
      <c r="H138" s="24">
        <v>10</v>
      </c>
      <c r="I138" s="24">
        <v>64</v>
      </c>
      <c r="J138" s="24" t="b">
        <v>0</v>
      </c>
    </row>
    <row r="139" spans="1:10" x14ac:dyDescent="0.2">
      <c r="A139" s="23" t="str">
        <f>Pellets!A106</f>
        <v>1.1.0</v>
      </c>
      <c r="B139" s="3" t="s">
        <v>461</v>
      </c>
      <c r="C139" s="22" t="str">
        <f xml:space="preserve"> VLOOKUP(D139, Molds!C:E, 3, FALSE)&amp;" ("&amp;F139&amp;")"</f>
        <v>Fibers (SAN)</v>
      </c>
      <c r="D139" s="24" t="str">
        <f xml:space="preserve"> Molds!$C$8</f>
        <v>Metal Die (Fibers)</v>
      </c>
      <c r="E139" s="21" t="str">
        <f>Pellets!F106</f>
        <v>Bag (Styrene-Acrylonitrile Pellets)</v>
      </c>
      <c r="F139" s="21" t="str">
        <f>VLOOKUP(E139, Pellets!F:M, 8,FALSE)</f>
        <v>SAN</v>
      </c>
      <c r="G139" s="24">
        <v>16</v>
      </c>
      <c r="H139" s="24">
        <v>10</v>
      </c>
      <c r="I139" s="24">
        <v>64</v>
      </c>
      <c r="J139" s="24" t="b">
        <v>0</v>
      </c>
    </row>
    <row r="140" spans="1:10" x14ac:dyDescent="0.2">
      <c r="A140" s="23" t="str">
        <f>Pellets!A107</f>
        <v>1.0.0</v>
      </c>
      <c r="B140" s="3" t="s">
        <v>460</v>
      </c>
      <c r="C140" s="22" t="str">
        <f xml:space="preserve"> VLOOKUP(D140, Molds!C:E, 3, FALSE)&amp;" ("&amp;F140&amp;")"</f>
        <v>Fibers (SBR)</v>
      </c>
      <c r="D140" s="24" t="str">
        <f xml:space="preserve"> Molds!$C$8</f>
        <v>Metal Die (Fibers)</v>
      </c>
      <c r="E140" s="21" t="str">
        <f>Pellets!F107</f>
        <v>Bag (Styrene-Butadiene Rubber Pellets)</v>
      </c>
      <c r="F140" s="21" t="str">
        <f>VLOOKUP(E140, Pellets!F:M, 8,FALSE)</f>
        <v>SBR</v>
      </c>
      <c r="G140" s="24">
        <v>16</v>
      </c>
      <c r="H140" s="24">
        <v>10</v>
      </c>
      <c r="I140" s="24">
        <v>64</v>
      </c>
      <c r="J140" s="24" t="b">
        <v>0</v>
      </c>
    </row>
    <row r="141" spans="1:10" x14ac:dyDescent="0.2">
      <c r="A141" s="23" t="str">
        <f>Pellets!A108</f>
        <v>1.1.0</v>
      </c>
      <c r="B141" s="3" t="s">
        <v>459</v>
      </c>
      <c r="C141" s="22" t="str">
        <f xml:space="preserve"> VLOOKUP(D141, Molds!C:E, 3, FALSE)&amp;" ("&amp;F141&amp;")"</f>
        <v>Fibers (SBS)</v>
      </c>
      <c r="D141" s="24" t="str">
        <f xml:space="preserve"> Molds!$C$8</f>
        <v>Metal Die (Fibers)</v>
      </c>
      <c r="E141" s="21" t="str">
        <f>Pellets!F108</f>
        <v>Bag (Styrene-Butadiene-Styrene Pellets)</v>
      </c>
      <c r="F141" s="21" t="str">
        <f>VLOOKUP(E141, Pellets!F:M, 8,FALSE)</f>
        <v>SBS</v>
      </c>
      <c r="G141" s="24">
        <v>16</v>
      </c>
      <c r="H141" s="24">
        <v>10</v>
      </c>
      <c r="I141" s="24">
        <v>64</v>
      </c>
      <c r="J141" s="24" t="b">
        <v>0</v>
      </c>
    </row>
    <row r="142" spans="1:10" x14ac:dyDescent="0.2">
      <c r="A142" s="23" t="str">
        <f>Pellets!A109</f>
        <v>1.3.2</v>
      </c>
      <c r="B142" s="3" t="s">
        <v>458</v>
      </c>
      <c r="C142" s="22" t="str">
        <f xml:space="preserve"> VLOOKUP(D142, Molds!C:E, 3, FALSE)&amp;" ("&amp;F142&amp;")"</f>
        <v>Fibers (SIS)</v>
      </c>
      <c r="D142" s="24" t="str">
        <f xml:space="preserve"> Molds!$C$8</f>
        <v>Metal Die (Fibers)</v>
      </c>
      <c r="E142" s="21" t="str">
        <f>Pellets!F109</f>
        <v>Bag (Styrene-Isoprene-Styrene Pellets)</v>
      </c>
      <c r="F142" s="21" t="str">
        <f>VLOOKUP(E142, Pellets!F:M, 8,FALSE)</f>
        <v>SIS</v>
      </c>
      <c r="G142" s="24">
        <v>16</v>
      </c>
      <c r="H142" s="24">
        <v>10</v>
      </c>
      <c r="I142" s="24">
        <v>64</v>
      </c>
      <c r="J142" s="24" t="b">
        <v>0</v>
      </c>
    </row>
    <row r="143" spans="1:10" x14ac:dyDescent="0.2">
      <c r="A143" s="23">
        <f>Pellets!A110</f>
        <v>0</v>
      </c>
      <c r="B143" s="3" t="s">
        <v>457</v>
      </c>
      <c r="C143" s="22" t="str">
        <f xml:space="preserve"> VLOOKUP(D143, Molds!C:E, 3, FALSE)&amp;" ("&amp;F143&amp;")"</f>
        <v>Fibers (SMAC)</v>
      </c>
      <c r="D143" s="24" t="str">
        <f xml:space="preserve"> Molds!$C$8</f>
        <v>Metal Die (Fibers)</v>
      </c>
      <c r="E143" s="21" t="str">
        <f>Pellets!F110</f>
        <v>Bag (Styrene-Maleic Anhydride Copolymer Pellets)</v>
      </c>
      <c r="F143" s="21" t="str">
        <f>VLOOKUP(E143, Pellets!F:M, 8,FALSE)</f>
        <v>SMAC</v>
      </c>
      <c r="G143" s="24">
        <v>16</v>
      </c>
      <c r="H143" s="24">
        <v>10</v>
      </c>
      <c r="I143" s="24">
        <v>64</v>
      </c>
      <c r="J143" s="24" t="b">
        <v>0</v>
      </c>
    </row>
    <row r="144" spans="1:10" x14ac:dyDescent="0.2">
      <c r="A144" s="23" t="str">
        <f>Pellets!A111</f>
        <v>1.0.0</v>
      </c>
      <c r="B144" s="3" t="s">
        <v>456</v>
      </c>
      <c r="C144" s="22" t="str">
        <f xml:space="preserve"> VLOOKUP(D144, Molds!C:E, 3, FALSE)&amp;" ("&amp;F144&amp;")"</f>
        <v>Fibers (UHMWPE)</v>
      </c>
      <c r="D144" s="24" t="str">
        <f xml:space="preserve"> Molds!$C$8</f>
        <v>Metal Die (Fibers)</v>
      </c>
      <c r="E144" s="21" t="str">
        <f>Pellets!F111</f>
        <v>Bag (Ultra-High-Molecular-Weight PolyEthylene Pellets)</v>
      </c>
      <c r="F144" s="21" t="str">
        <f>VLOOKUP(E144, Pellets!F:M, 8,FALSE)</f>
        <v>UHMWPE</v>
      </c>
      <c r="G144" s="24">
        <v>16</v>
      </c>
      <c r="H144" s="24">
        <v>10</v>
      </c>
      <c r="I144" s="24">
        <v>64</v>
      </c>
      <c r="J144" s="24" t="b">
        <v>0</v>
      </c>
    </row>
    <row r="145" spans="1:12" x14ac:dyDescent="0.2">
      <c r="A145" s="23">
        <f>Pellets!A112</f>
        <v>0</v>
      </c>
      <c r="B145" s="3" t="s">
        <v>455</v>
      </c>
      <c r="C145" s="22" t="str">
        <f xml:space="preserve"> VLOOKUP(D145, Molds!C:E, 3, FALSE)&amp;" ("&amp;F145&amp;")"</f>
        <v>Fibers (UFP)</v>
      </c>
      <c r="D145" s="24" t="str">
        <f xml:space="preserve"> Molds!$C$8</f>
        <v>Metal Die (Fibers)</v>
      </c>
      <c r="E145" s="21" t="str">
        <f>Pellets!F112</f>
        <v>Bag (Urea-Formaldehyde Polymers Pellets)</v>
      </c>
      <c r="F145" s="21" t="str">
        <f>VLOOKUP(E145, Pellets!F:M, 8,FALSE)</f>
        <v>UFP</v>
      </c>
      <c r="G145" s="24">
        <v>16</v>
      </c>
      <c r="H145" s="24">
        <v>10</v>
      </c>
      <c r="I145" s="24">
        <v>64</v>
      </c>
      <c r="J145" s="24" t="b">
        <v>0</v>
      </c>
    </row>
    <row r="146" spans="1:12" x14ac:dyDescent="0.2">
      <c r="A146" s="23" t="str">
        <f>Pellets!A113</f>
        <v>1.0.0</v>
      </c>
      <c r="B146" s="3" t="s">
        <v>454</v>
      </c>
      <c r="C146" s="22" t="str">
        <f xml:space="preserve"> VLOOKUP(D146, Molds!C:E, 3, FALSE)&amp;" ("&amp;F146&amp;")"</f>
        <v>Fibers (VLDPE)</v>
      </c>
      <c r="D146" s="24" t="str">
        <f xml:space="preserve"> Molds!$C$8</f>
        <v>Metal Die (Fibers)</v>
      </c>
      <c r="E146" s="21" t="str">
        <f>Pellets!F113</f>
        <v>Bag (Very-Low-Density PolyEthylene Pellets)</v>
      </c>
      <c r="F146" s="21" t="str">
        <f>VLOOKUP(E146, Pellets!F:M, 8,FALSE)</f>
        <v>VLDPE</v>
      </c>
      <c r="G146" s="24">
        <v>16</v>
      </c>
      <c r="H146" s="24">
        <v>10</v>
      </c>
      <c r="I146" s="24">
        <v>64</v>
      </c>
      <c r="J146" s="24" t="b">
        <v>0</v>
      </c>
    </row>
    <row r="147" spans="1:12" x14ac:dyDescent="0.2">
      <c r="A147" s="23" t="str">
        <f>Pellets!A114</f>
        <v>1.0.0</v>
      </c>
      <c r="B147" s="3" t="s">
        <v>453</v>
      </c>
      <c r="C147" s="22" t="str">
        <f xml:space="preserve"> VLOOKUP(D147, Molds!C:E, 3, FALSE)&amp;" ("&amp;F147&amp;")"</f>
        <v>Fibers (VA/AA)</v>
      </c>
      <c r="D147" s="24" t="str">
        <f xml:space="preserve"> Molds!$C$8</f>
        <v>Metal Die (Fibers)</v>
      </c>
      <c r="E147" s="21" t="str">
        <f>Pellets!F114</f>
        <v>Bag (Vinyl Acetate-Acrylic Acid Pellets)</v>
      </c>
      <c r="F147" s="21" t="str">
        <f>VLOOKUP(E147, Pellets!F:M, 8,FALSE)</f>
        <v>VA/AA</v>
      </c>
      <c r="G147" s="24">
        <v>16</v>
      </c>
      <c r="H147" s="24">
        <v>10</v>
      </c>
      <c r="I147" s="24">
        <v>64</v>
      </c>
      <c r="J147" s="24" t="b">
        <v>0</v>
      </c>
    </row>
    <row r="148" spans="1:12" x14ac:dyDescent="0.2">
      <c r="A148" s="23" t="str">
        <f>Pellets!A115</f>
        <v>1.1.0</v>
      </c>
      <c r="B148" s="23" t="s">
        <v>1857</v>
      </c>
      <c r="C148" s="22" t="str">
        <f xml:space="preserve"> VLOOKUP(D148, Molds!C:E, 3, FALSE)&amp;" ("&amp;F148&amp;")"</f>
        <v>Fibers (Nylon 6)</v>
      </c>
      <c r="D148" s="24" t="str">
        <f xml:space="preserve"> Molds!$C$8</f>
        <v>Metal Die (Fibers)</v>
      </c>
      <c r="E148" s="21" t="str">
        <f>Pellets!F115</f>
        <v>Bag (Polycaprolactam Pellets)</v>
      </c>
      <c r="F148" s="21" t="str">
        <f>VLOOKUP(E148, Pellets!F:M, 8,FALSE)</f>
        <v>Nylon 6</v>
      </c>
      <c r="G148" s="24">
        <v>16</v>
      </c>
      <c r="H148" s="24">
        <v>10</v>
      </c>
      <c r="I148" s="24">
        <v>64</v>
      </c>
      <c r="J148" s="24" t="b">
        <v>0</v>
      </c>
    </row>
    <row r="149" spans="1:12" x14ac:dyDescent="0.2">
      <c r="A149" s="23" t="str">
        <f>[1]Enums!$A$12</f>
        <v>1.1.0</v>
      </c>
      <c r="B149" s="3" t="s">
        <v>1890</v>
      </c>
      <c r="C149" s="22" t="str">
        <f xml:space="preserve"> VLOOKUP(D149, Molds!C:E, 3, FALSE)&amp;" ("&amp;F149&amp;")"</f>
        <v>Battery Case (SAN)</v>
      </c>
      <c r="D149" s="24" t="str">
        <f xml:space="preserve"> Molds!$C$28</f>
        <v>Mold (Battery Case)</v>
      </c>
      <c r="E149" s="22" t="str">
        <f>Pellets!$F$106</f>
        <v>Bag (Styrene-Acrylonitrile Pellets)</v>
      </c>
      <c r="F149" s="21" t="str">
        <f>VLOOKUP(E149, Pellets!F:M, 8,FALSE)</f>
        <v>SAN</v>
      </c>
      <c r="G149" s="21">
        <v>16</v>
      </c>
      <c r="H149" s="21">
        <v>10</v>
      </c>
      <c r="I149" s="21">
        <v>64</v>
      </c>
      <c r="J149" s="24" t="b">
        <v>0</v>
      </c>
    </row>
    <row r="150" spans="1:12" x14ac:dyDescent="0.2">
      <c r="A150" s="23" t="str">
        <f>[1]Enums!$A$12</f>
        <v>1.1.0</v>
      </c>
      <c r="B150" s="3" t="s">
        <v>2009</v>
      </c>
      <c r="C150" s="22" t="str">
        <f xml:space="preserve"> VLOOKUP(D150, Molds!C:E, 3, FALSE)&amp;" ("&amp;F150&amp;")"</f>
        <v>Tool Shaft (PEEK)</v>
      </c>
      <c r="D150" s="24" t="str">
        <f xml:space="preserve"> Molds!$C$29</f>
        <v>Mold (Tool Shaft)</v>
      </c>
      <c r="E150" s="21" t="str">
        <f>Pellets!$F$47</f>
        <v>Bag (PolyEther Ether Ketone Pellets)</v>
      </c>
      <c r="F150" s="21" t="str">
        <f>VLOOKUP(E80, Pellets!F:M,8,FALSE)</f>
        <v>PEEK</v>
      </c>
      <c r="G150" s="21">
        <v>8</v>
      </c>
      <c r="H150" s="21">
        <v>10</v>
      </c>
      <c r="I150" s="21">
        <v>64</v>
      </c>
      <c r="J150" s="24" t="b">
        <v>1</v>
      </c>
    </row>
    <row r="151" spans="1:12" x14ac:dyDescent="0.2">
      <c r="A151" s="23" t="str">
        <f>[1]Enums!$A$14</f>
        <v>1.1.2</v>
      </c>
      <c r="B151" s="3" t="s">
        <v>2010</v>
      </c>
      <c r="C151" s="22" t="str">
        <f xml:space="preserve"> VLOOKUP(D151, Molds!C:E, 3, FALSE)&amp;" ("&amp;F151&amp;")"</f>
        <v>Tool Shaft (Carbon Fiber Composite)</v>
      </c>
      <c r="D151" s="24" t="str">
        <f xml:space="preserve"> Molds!$C$29</f>
        <v>Mold (Tool Shaft)</v>
      </c>
      <c r="E151" s="21" t="str">
        <f>Pellets!$F$116</f>
        <v>Vial (Epoxy-Carbon Fiber Resin)</v>
      </c>
      <c r="F151" s="21" t="str">
        <f>LEFT(VLOOKUP(E151, Pellets!F:M, 8,FALSE), FIND("(", VLOOKUP(E151, Pellets!F:M, 8,FALSE))-8)&amp;" Composite"</f>
        <v>Carbon Fiber Composite</v>
      </c>
      <c r="G151" s="21">
        <v>8</v>
      </c>
      <c r="H151" s="21">
        <v>10</v>
      </c>
      <c r="I151" s="21">
        <v>64</v>
      </c>
      <c r="J151" s="24" t="b">
        <v>1</v>
      </c>
      <c r="K151" s="42" t="s">
        <v>2504</v>
      </c>
      <c r="L151" s="21" t="str">
        <f>Pellets!$F$117</f>
        <v>Vial (Phenolic-Carbon Fiber Resin)</v>
      </c>
    </row>
    <row r="152" spans="1:12" x14ac:dyDescent="0.2">
      <c r="A152" s="23" t="str">
        <f>[1]Enums!$A$13</f>
        <v>1.1.1</v>
      </c>
      <c r="B152" s="3" t="s">
        <v>2340</v>
      </c>
      <c r="C152" s="22" t="str">
        <f xml:space="preserve"> VLOOKUP(D152, Molds!C:E, 3, FALSE)&amp;" ("&amp;F152&amp;")"</f>
        <v>Lighter Body (LDPE)</v>
      </c>
      <c r="D152" s="24" t="str">
        <f xml:space="preserve"> Molds!$C$30</f>
        <v>Mold (Lighter Body)</v>
      </c>
      <c r="E152" s="21" t="str">
        <f>Pellets!$F$23</f>
        <v>Bag (Low Density PolyEthylene Pellets)</v>
      </c>
      <c r="F152" s="21" t="str">
        <f>VLOOKUP(E152, Pellets!F:M, 8,FALSE)</f>
        <v>LDPE</v>
      </c>
      <c r="G152" s="21">
        <v>2</v>
      </c>
      <c r="H152" s="21">
        <v>5</v>
      </c>
      <c r="I152" s="21">
        <v>64</v>
      </c>
      <c r="J152" s="21" t="b">
        <v>0</v>
      </c>
    </row>
    <row r="153" spans="1:12" x14ac:dyDescent="0.2">
      <c r="A153" s="23" t="str">
        <f>[1]Enums!$A$21</f>
        <v>1.3.2</v>
      </c>
      <c r="B153" s="3" t="s">
        <v>2704</v>
      </c>
      <c r="C153" s="22" t="str">
        <f xml:space="preserve"> VLOOKUP(D153, Molds!C:E, 3, FALSE)&amp;" ("&amp;F153&amp;")"</f>
        <v>Cell Phone Case (SAN)</v>
      </c>
      <c r="D153" s="24" t="str">
        <f xml:space="preserve"> Molds!$C$31</f>
        <v>Mold (Cell Phone Case)</v>
      </c>
      <c r="E153" s="22" t="str">
        <f>Pellets!$F$106</f>
        <v>Bag (Styrene-Acrylonitrile Pellets)</v>
      </c>
      <c r="F153" s="21" t="str">
        <f>VLOOKUP(E153, Pellets!F:M, 8,FALSE)</f>
        <v>SAN</v>
      </c>
      <c r="G153" s="21">
        <v>16</v>
      </c>
      <c r="H153" s="21">
        <v>10</v>
      </c>
      <c r="I153" s="21">
        <v>64</v>
      </c>
      <c r="J153" s="21" t="b">
        <v>0</v>
      </c>
    </row>
    <row r="154" spans="1:12" x14ac:dyDescent="0.2">
      <c r="A154" s="23" t="str">
        <f>[1]Enums!$A$21</f>
        <v>1.3.2</v>
      </c>
      <c r="B154" s="3" t="s">
        <v>2703</v>
      </c>
      <c r="C154" s="22" t="str">
        <f xml:space="preserve"> VLOOKUP(D154, Molds!C:E, 3, FALSE)&amp;" ("&amp;F154&amp;")"</f>
        <v>Walky Talky Case (SAN)</v>
      </c>
      <c r="D154" s="24" t="str">
        <f xml:space="preserve"> Molds!$C$32</f>
        <v>Mold (Walky Talky Case)</v>
      </c>
      <c r="E154" s="22" t="str">
        <f>Pellets!$F$106</f>
        <v>Bag (Styrene-Acrylonitrile Pellets)</v>
      </c>
      <c r="F154" s="21" t="str">
        <f>VLOOKUP(E154, Pellets!F:M, 8,FALSE)</f>
        <v>SAN</v>
      </c>
      <c r="G154" s="21">
        <v>16</v>
      </c>
      <c r="H154" s="21">
        <v>10</v>
      </c>
      <c r="I154" s="21">
        <v>64</v>
      </c>
      <c r="J154" s="21" t="b">
        <v>0</v>
      </c>
    </row>
    <row r="155" spans="1:12" x14ac:dyDescent="0.2">
      <c r="A155" s="23" t="str">
        <f>[1]Enums!$A$21</f>
        <v>1.3.2</v>
      </c>
      <c r="B155" s="3" t="s">
        <v>2702</v>
      </c>
      <c r="C155" s="22" t="str">
        <f xml:space="preserve"> VLOOKUP(D155, Molds!C:E, 3, FALSE)&amp;" ("&amp;F155&amp;")"</f>
        <v>HAM Radio Case (SAN)</v>
      </c>
      <c r="D155" s="24" t="str">
        <f xml:space="preserve"> Molds!$C$33</f>
        <v>Mold (HAM Radio Case)</v>
      </c>
      <c r="E155" s="22" t="str">
        <f>Pellets!$F$106</f>
        <v>Bag (Styrene-Acrylonitrile Pellets)</v>
      </c>
      <c r="F155" s="21" t="str">
        <f>VLOOKUP(E155, Pellets!F:M, 8,FALSE)</f>
        <v>SAN</v>
      </c>
      <c r="G155" s="21">
        <v>16</v>
      </c>
      <c r="H155" s="21">
        <v>10</v>
      </c>
      <c r="I155" s="21">
        <v>64</v>
      </c>
      <c r="J155" s="21" t="b">
        <v>0</v>
      </c>
    </row>
    <row r="156" spans="1:12" x14ac:dyDescent="0.2">
      <c r="A156" s="23" t="str">
        <f>[1]Enums!$A$24</f>
        <v>1.3.5</v>
      </c>
      <c r="B156" s="3" t="s">
        <v>2708</v>
      </c>
      <c r="C156" s="22" t="str">
        <f xml:space="preserve"> VLOOKUP(D156, Molds!C:E, 3, FALSE)&amp;" ("&amp;F156&amp;")"</f>
        <v>Air Quality Detector Case (PS)</v>
      </c>
      <c r="D156" s="24" t="str">
        <f xml:space="preserve"> Molds!$C$34</f>
        <v>Mold (Air Quality Detector Case)</v>
      </c>
      <c r="E156" s="21" t="str">
        <f>Pellets!F87</f>
        <v>Bag (PolyStyrene Pellets)</v>
      </c>
      <c r="F156" s="21" t="str">
        <f>VLOOKUP(E156, Pellets!F:M, 8,FALSE)</f>
        <v>PS</v>
      </c>
      <c r="G156" s="21">
        <v>16</v>
      </c>
      <c r="H156" s="21">
        <v>10</v>
      </c>
      <c r="I156" s="21">
        <v>64</v>
      </c>
      <c r="J156" s="21" t="b">
        <v>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O20"/>
  <sheetViews>
    <sheetView workbookViewId="0">
      <selection activeCell="C16" sqref="C16"/>
    </sheetView>
  </sheetViews>
  <sheetFormatPr defaultRowHeight="12.75" x14ac:dyDescent="0.2"/>
  <cols>
    <col min="1" max="1" width="7.85546875" style="47" bestFit="1" customWidth="1"/>
    <col min="2" max="2" width="8.85546875" style="47" bestFit="1" customWidth="1"/>
    <col min="3" max="3" width="28" style="47" bestFit="1" customWidth="1"/>
    <col min="4" max="4" width="16" style="47" customWidth="1"/>
    <col min="5" max="5" width="23.7109375" style="47" customWidth="1"/>
    <col min="6" max="6" width="9.140625" style="47" customWidth="1"/>
    <col min="7" max="7" width="15.7109375" style="47" bestFit="1" customWidth="1"/>
    <col min="8" max="16384" width="9.140625" style="47"/>
  </cols>
  <sheetData>
    <row r="1" spans="1:15" ht="15" x14ac:dyDescent="0.25">
      <c r="A1" s="53" t="str">
        <f>[1]Enums!$A$1</f>
        <v>Version</v>
      </c>
      <c r="B1" s="53" t="s">
        <v>2650</v>
      </c>
      <c r="C1" s="53" t="s">
        <v>2518</v>
      </c>
      <c r="D1" s="53" t="str">
        <f xml:space="preserve"> [1]Enums!$B$83</f>
        <v>Mold Type</v>
      </c>
      <c r="E1" s="20" t="s">
        <v>2701</v>
      </c>
      <c r="F1" s="52" t="s">
        <v>2676</v>
      </c>
      <c r="G1" s="52" t="s">
        <v>2677</v>
      </c>
      <c r="H1" s="52"/>
      <c r="I1" s="52"/>
      <c r="J1" s="52"/>
      <c r="K1" s="52"/>
      <c r="L1" s="52"/>
      <c r="M1" s="52"/>
      <c r="N1" s="52"/>
      <c r="O1" s="52"/>
    </row>
    <row r="2" spans="1:15" ht="15" x14ac:dyDescent="0.25">
      <c r="A2" s="51" t="str">
        <f>[1]Enums!$A$21</f>
        <v>1.3.2</v>
      </c>
      <c r="B2" s="3" t="s">
        <v>2678</v>
      </c>
      <c r="C2" s="50" t="str">
        <f t="shared" ref="C2:C10" si="0">D2&amp;" ("&amp;E2&amp;")"</f>
        <v>Wafer (Solar Cell)</v>
      </c>
      <c r="D2" s="50" t="str">
        <f xml:space="preserve"> [1]Enums!$B$95</f>
        <v>Wafer</v>
      </c>
      <c r="E2" s="49" t="s">
        <v>2675</v>
      </c>
      <c r="F2" s="47">
        <f>COUNTIF(Masks!E:E, "*"&amp;Electronics!E2&amp;"*")</f>
        <v>5</v>
      </c>
      <c r="G2" s="47">
        <v>4</v>
      </c>
    </row>
    <row r="3" spans="1:15" ht="15" x14ac:dyDescent="0.25">
      <c r="A3" s="51" t="str">
        <f>[1]Enums!$A$21</f>
        <v>1.3.2</v>
      </c>
      <c r="B3" s="3" t="s">
        <v>2679</v>
      </c>
      <c r="C3" s="50" t="str">
        <f t="shared" si="0"/>
        <v>Wafer (Processor)</v>
      </c>
      <c r="D3" s="50" t="str">
        <f xml:space="preserve"> [1]Enums!$B$95</f>
        <v>Wafer</v>
      </c>
      <c r="E3" s="49" t="s">
        <v>2674</v>
      </c>
      <c r="F3" s="47">
        <f>COUNTIF(Masks!E:E, "*"&amp;Electronics!E3&amp;"*")</f>
        <v>8</v>
      </c>
      <c r="G3" s="47">
        <v>16</v>
      </c>
    </row>
    <row r="4" spans="1:15" ht="15" x14ac:dyDescent="0.25">
      <c r="A4" s="51" t="str">
        <f>[1]Enums!$A$21</f>
        <v>1.3.2</v>
      </c>
      <c r="B4" s="3" t="s">
        <v>2680</v>
      </c>
      <c r="C4" s="50" t="str">
        <f t="shared" si="0"/>
        <v>Wafer (Temperature Sensor)</v>
      </c>
      <c r="D4" s="50" t="str">
        <f xml:space="preserve"> [1]Enums!$B$95</f>
        <v>Wafer</v>
      </c>
      <c r="E4" s="49" t="s">
        <v>2673</v>
      </c>
      <c r="F4" s="47">
        <f>COUNTIF(Masks!E:E, "*"&amp;Electronics!E4&amp;"*")</f>
        <v>5</v>
      </c>
      <c r="G4" s="47">
        <v>32</v>
      </c>
    </row>
    <row r="5" spans="1:15" ht="15" x14ac:dyDescent="0.25">
      <c r="A5" s="51" t="str">
        <f>[1]Enums!$A$21</f>
        <v>1.3.2</v>
      </c>
      <c r="B5" s="3" t="s">
        <v>2681</v>
      </c>
      <c r="C5" s="50" t="str">
        <f t="shared" si="0"/>
        <v>Wafer (Pressure Sensor)</v>
      </c>
      <c r="D5" s="50" t="str">
        <f xml:space="preserve"> [1]Enums!$B$95</f>
        <v>Wafer</v>
      </c>
      <c r="E5" s="49" t="s">
        <v>2672</v>
      </c>
      <c r="F5" s="47">
        <f>COUNTIF(Masks!E:E, "*"&amp;Electronics!E5&amp;"*")</f>
        <v>5</v>
      </c>
      <c r="G5" s="47">
        <v>32</v>
      </c>
    </row>
    <row r="6" spans="1:15" ht="15" x14ac:dyDescent="0.25">
      <c r="A6" s="51" t="str">
        <f>[1]Enums!$A$21</f>
        <v>1.3.2</v>
      </c>
      <c r="B6" s="3" t="s">
        <v>2682</v>
      </c>
      <c r="C6" s="50" t="str">
        <f t="shared" si="0"/>
        <v>Wafer (Low Power Radio)</v>
      </c>
      <c r="D6" s="50" t="str">
        <f xml:space="preserve"> [1]Enums!$B$95</f>
        <v>Wafer</v>
      </c>
      <c r="E6" s="49" t="s">
        <v>2671</v>
      </c>
      <c r="F6" s="47">
        <f>COUNTIF(Masks!E:E, "*"&amp;Electronics!E6&amp;"*")</f>
        <v>8</v>
      </c>
      <c r="G6" s="47">
        <v>8</v>
      </c>
    </row>
    <row r="7" spans="1:15" ht="15" x14ac:dyDescent="0.25">
      <c r="A7" s="51" t="str">
        <f>[1]Enums!$A$21</f>
        <v>1.3.2</v>
      </c>
      <c r="B7" s="3" t="s">
        <v>2683</v>
      </c>
      <c r="C7" s="50" t="str">
        <f t="shared" si="0"/>
        <v>Wafer (DSP)</v>
      </c>
      <c r="D7" s="50" t="str">
        <f xml:space="preserve"> [1]Enums!$B$95</f>
        <v>Wafer</v>
      </c>
      <c r="E7" s="49" t="s">
        <v>2670</v>
      </c>
      <c r="F7" s="47">
        <f>COUNTIF(Masks!E:E, "*"&amp;Electronics!E7&amp;"*")</f>
        <v>8</v>
      </c>
      <c r="G7" s="47">
        <v>16</v>
      </c>
    </row>
    <row r="8" spans="1:15" ht="15" x14ac:dyDescent="0.25">
      <c r="A8" s="51" t="str">
        <f>[1]Enums!$A$21</f>
        <v>1.3.2</v>
      </c>
      <c r="B8" s="3" t="s">
        <v>2684</v>
      </c>
      <c r="C8" s="50" t="str">
        <f t="shared" si="0"/>
        <v>Wafer (Digital Analog Convertor)</v>
      </c>
      <c r="D8" s="50" t="str">
        <f xml:space="preserve"> [1]Enums!$B$95</f>
        <v>Wafer</v>
      </c>
      <c r="E8" s="49" t="s">
        <v>2669</v>
      </c>
      <c r="F8" s="47">
        <f>COUNTIF(Masks!E:E, "*"&amp;Electronics!E8&amp;"*")</f>
        <v>5</v>
      </c>
      <c r="G8" s="47">
        <v>16</v>
      </c>
    </row>
    <row r="9" spans="1:15" ht="15" x14ac:dyDescent="0.25">
      <c r="A9" s="51" t="str">
        <f>[1]Enums!$A$21</f>
        <v>1.3.2</v>
      </c>
      <c r="B9" s="3" t="s">
        <v>2685</v>
      </c>
      <c r="C9" s="50" t="str">
        <f t="shared" si="0"/>
        <v>Wafer (Amplifier)</v>
      </c>
      <c r="D9" s="50" t="str">
        <f xml:space="preserve"> [1]Enums!$B$95</f>
        <v>Wafer</v>
      </c>
      <c r="E9" s="49" t="s">
        <v>2668</v>
      </c>
      <c r="F9" s="47">
        <f>COUNTIF(Masks!E:E, "*"&amp;Electronics!E9&amp;"*")</f>
        <v>5</v>
      </c>
      <c r="G9" s="47">
        <v>32</v>
      </c>
    </row>
    <row r="10" spans="1:15" ht="15" x14ac:dyDescent="0.25">
      <c r="A10" s="51" t="str">
        <f>[1]Enums!$A$21</f>
        <v>1.3.2</v>
      </c>
      <c r="B10" s="3" t="s">
        <v>2686</v>
      </c>
      <c r="C10" s="50" t="str">
        <f t="shared" si="0"/>
        <v>Wafer (OLED Array)</v>
      </c>
      <c r="D10" s="50" t="str">
        <f xml:space="preserve"> [1]Enums!$B$95</f>
        <v>Wafer</v>
      </c>
      <c r="E10" s="49" t="s">
        <v>2667</v>
      </c>
      <c r="F10" s="47">
        <f>COUNTIF(Masks!E:E, "*"&amp;Electronics!E10&amp;"*")</f>
        <v>5</v>
      </c>
      <c r="G10" s="47">
        <v>4</v>
      </c>
    </row>
    <row r="11" spans="1:15" ht="15" x14ac:dyDescent="0.25">
      <c r="E11" s="20"/>
    </row>
    <row r="12" spans="1:15" ht="15" x14ac:dyDescent="0.25">
      <c r="E12" s="20"/>
    </row>
    <row r="13" spans="1:15" ht="15" x14ac:dyDescent="0.25">
      <c r="E13" s="20"/>
    </row>
    <row r="14" spans="1:15" ht="15" x14ac:dyDescent="0.25">
      <c r="E14" s="20"/>
    </row>
    <row r="15" spans="1:15" ht="15" x14ac:dyDescent="0.25">
      <c r="E15" s="20"/>
    </row>
    <row r="16" spans="1:15" ht="15" x14ac:dyDescent="0.25">
      <c r="E16" s="20"/>
    </row>
    <row r="17" spans="5:5" ht="15" x14ac:dyDescent="0.25">
      <c r="E17" s="20"/>
    </row>
    <row r="18" spans="5:5" ht="15" x14ac:dyDescent="0.25">
      <c r="E18" s="20"/>
    </row>
    <row r="19" spans="5:5" ht="15" x14ac:dyDescent="0.25">
      <c r="E19" s="20"/>
    </row>
    <row r="20" spans="5:5" ht="15" x14ac:dyDescent="0.25">
      <c r="E20" s="2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Pellets</vt:lpstr>
      <vt:lpstr>Bricks</vt:lpstr>
      <vt:lpstr>Blocks (Poly)</vt:lpstr>
      <vt:lpstr>Slabs (Poly)</vt:lpstr>
      <vt:lpstr>Walls (Poly)</vt:lpstr>
      <vt:lpstr>Stairs (Poly)</vt:lpstr>
      <vt:lpstr>Molds</vt:lpstr>
      <vt:lpstr>Molded Items</vt:lpstr>
      <vt:lpstr>Electronics</vt:lpstr>
      <vt:lpstr>Masks</vt:lpstr>
      <vt:lpstr>Wafers</vt:lpstr>
      <vt:lpstr>Polycraft Armor</vt:lpstr>
      <vt:lpstr>Polycraft Tools</vt:lpstr>
      <vt:lpstr>Gripped Tools</vt:lpstr>
      <vt:lpstr>Pogo Sticks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Walter Voit</cp:lastModifiedBy>
  <dcterms:created xsi:type="dcterms:W3CDTF">2014-12-29T18:22:23Z</dcterms:created>
  <dcterms:modified xsi:type="dcterms:W3CDTF">2015-09-11T22:46:55Z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94b773a1-6ba3-4713-b84d-83b8cca8c083</vt:lpwstr>
  </property>
</Properties>
</file>