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kballn\Documents\Papers\EBNN\MMAsolution_decoderonly_2kt\AvailableCode\"/>
    </mc:Choice>
  </mc:AlternateContent>
  <bookViews>
    <workbookView xWindow="0" yWindow="0" windowWidth="23040" windowHeight="9195"/>
  </bookViews>
  <sheets>
    <sheet name="PMMAorder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" l="1"/>
  <c r="J49" i="1"/>
  <c r="J48" i="1"/>
  <c r="J46" i="1"/>
  <c r="J47" i="1"/>
  <c r="J45" i="1"/>
  <c r="J44" i="1"/>
  <c r="J43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R13" i="1"/>
  <c r="K13" i="1"/>
  <c r="R12" i="1"/>
  <c r="K12" i="1"/>
  <c r="R11" i="1"/>
  <c r="K11" i="1"/>
  <c r="R10" i="1"/>
  <c r="K10" i="1"/>
  <c r="R9" i="1"/>
  <c r="K9" i="1"/>
  <c r="R8" i="1"/>
  <c r="K8" i="1"/>
  <c r="R7" i="1"/>
  <c r="K7" i="1"/>
  <c r="F7" i="1"/>
  <c r="G7" i="1" s="1"/>
  <c r="H7" i="1"/>
  <c r="R6" i="1"/>
  <c r="R5" i="1"/>
  <c r="R4" i="1"/>
  <c r="R3" i="1"/>
  <c r="R2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K50" i="1"/>
  <c r="K49" i="1"/>
  <c r="K48" i="1"/>
  <c r="K47" i="1"/>
  <c r="K46" i="1"/>
  <c r="K45" i="1"/>
  <c r="K44" i="1"/>
  <c r="K43" i="1"/>
  <c r="K58" i="1"/>
  <c r="K57" i="1"/>
  <c r="K56" i="1"/>
  <c r="K55" i="1"/>
  <c r="K54" i="1"/>
  <c r="K53" i="1"/>
  <c r="K52" i="1"/>
  <c r="K51" i="1"/>
  <c r="K42" i="1"/>
  <c r="K41" i="1"/>
  <c r="K40" i="1"/>
  <c r="K39" i="1"/>
  <c r="K38" i="1"/>
  <c r="K37" i="1"/>
  <c r="K36" i="1"/>
  <c r="K35" i="1"/>
  <c r="F52" i="1"/>
  <c r="G52" i="1" s="1"/>
  <c r="H52" i="1"/>
  <c r="F53" i="1"/>
  <c r="G53" i="1" s="1"/>
  <c r="H53" i="1"/>
  <c r="F54" i="1"/>
  <c r="G54" i="1" s="1"/>
  <c r="H54" i="1"/>
  <c r="F55" i="1"/>
  <c r="G55" i="1" s="1"/>
  <c r="H55" i="1"/>
  <c r="F56" i="1"/>
  <c r="G56" i="1" s="1"/>
  <c r="H56" i="1"/>
  <c r="F57" i="1"/>
  <c r="G57" i="1" s="1"/>
  <c r="H57" i="1"/>
  <c r="F58" i="1"/>
  <c r="G58" i="1" s="1"/>
  <c r="H58" i="1"/>
  <c r="H51" i="1"/>
  <c r="F51" i="1"/>
  <c r="G51" i="1" s="1"/>
  <c r="F44" i="1"/>
  <c r="G44" i="1" s="1"/>
  <c r="H44" i="1"/>
  <c r="F45" i="1"/>
  <c r="G45" i="1" s="1"/>
  <c r="H45" i="1"/>
  <c r="F46" i="1"/>
  <c r="G46" i="1" s="1"/>
  <c r="H46" i="1"/>
  <c r="F47" i="1"/>
  <c r="G47" i="1" s="1"/>
  <c r="H47" i="1"/>
  <c r="F48" i="1"/>
  <c r="G48" i="1" s="1"/>
  <c r="H48" i="1"/>
  <c r="F49" i="1"/>
  <c r="G49" i="1" s="1"/>
  <c r="H49" i="1"/>
  <c r="F50" i="1"/>
  <c r="G50" i="1" s="1"/>
  <c r="H50" i="1"/>
  <c r="H43" i="1"/>
  <c r="F43" i="1"/>
  <c r="G43" i="1" s="1"/>
  <c r="F36" i="1"/>
  <c r="G36" i="1" s="1"/>
  <c r="H36" i="1"/>
  <c r="F37" i="1"/>
  <c r="G37" i="1" s="1"/>
  <c r="H37" i="1"/>
  <c r="F38" i="1"/>
  <c r="G38" i="1" s="1"/>
  <c r="H38" i="1"/>
  <c r="F39" i="1"/>
  <c r="G39" i="1" s="1"/>
  <c r="H39" i="1"/>
  <c r="F40" i="1"/>
  <c r="G40" i="1" s="1"/>
  <c r="H40" i="1"/>
  <c r="F41" i="1"/>
  <c r="G41" i="1" s="1"/>
  <c r="H41" i="1"/>
  <c r="F42" i="1"/>
  <c r="G42" i="1" s="1"/>
  <c r="H42" i="1"/>
  <c r="H35" i="1"/>
  <c r="F35" i="1"/>
  <c r="G35" i="1" s="1"/>
  <c r="F14" i="1"/>
  <c r="G14" i="1" s="1"/>
  <c r="H14" i="1"/>
  <c r="F15" i="1"/>
  <c r="G15" i="1" s="1"/>
  <c r="H15" i="1"/>
  <c r="F16" i="1"/>
  <c r="G16" i="1" s="1"/>
  <c r="H16" i="1"/>
  <c r="F17" i="1"/>
  <c r="G17" i="1" s="1"/>
  <c r="H17" i="1"/>
  <c r="F18" i="1"/>
  <c r="G18" i="1" s="1"/>
  <c r="H18" i="1"/>
  <c r="F19" i="1"/>
  <c r="G19" i="1" s="1"/>
  <c r="H19" i="1"/>
  <c r="F20" i="1"/>
  <c r="G20" i="1" s="1"/>
  <c r="H20" i="1"/>
  <c r="F21" i="1"/>
  <c r="G21" i="1" s="1"/>
  <c r="H21" i="1"/>
  <c r="F22" i="1"/>
  <c r="G22" i="1" s="1"/>
  <c r="H22" i="1"/>
  <c r="F23" i="1"/>
  <c r="G23" i="1" s="1"/>
  <c r="H23" i="1"/>
  <c r="F24" i="1"/>
  <c r="G24" i="1" s="1"/>
  <c r="H24" i="1"/>
  <c r="F25" i="1"/>
  <c r="G25" i="1" s="1"/>
  <c r="H25" i="1"/>
  <c r="F26" i="1"/>
  <c r="G26" i="1" s="1"/>
  <c r="H26" i="1"/>
  <c r="F27" i="1"/>
  <c r="G27" i="1" s="1"/>
  <c r="H27" i="1"/>
  <c r="F28" i="1"/>
  <c r="G28" i="1" s="1"/>
  <c r="H28" i="1"/>
  <c r="F29" i="1"/>
  <c r="G29" i="1" s="1"/>
  <c r="H29" i="1"/>
  <c r="F30" i="1"/>
  <c r="G30" i="1" s="1"/>
  <c r="H30" i="1"/>
  <c r="F31" i="1"/>
  <c r="G31" i="1" s="1"/>
  <c r="H31" i="1"/>
  <c r="F32" i="1"/>
  <c r="G32" i="1" s="1"/>
  <c r="H32" i="1"/>
  <c r="F33" i="1"/>
  <c r="G33" i="1" s="1"/>
  <c r="H33" i="1"/>
  <c r="F34" i="1"/>
  <c r="G34" i="1" s="1"/>
  <c r="H34" i="1"/>
  <c r="F8" i="1"/>
  <c r="G8" i="1" s="1"/>
  <c r="H8" i="1"/>
  <c r="F9" i="1"/>
  <c r="G9" i="1" s="1"/>
  <c r="H9" i="1"/>
  <c r="F10" i="1"/>
  <c r="G10" i="1" s="1"/>
  <c r="H10" i="1"/>
  <c r="F11" i="1"/>
  <c r="G11" i="1" s="1"/>
  <c r="H11" i="1"/>
  <c r="F12" i="1"/>
  <c r="G12" i="1" s="1"/>
  <c r="H12" i="1"/>
  <c r="F13" i="1"/>
  <c r="G13" i="1" s="1"/>
  <c r="H13" i="1"/>
  <c r="H3" i="1"/>
  <c r="H4" i="1"/>
  <c r="H5" i="1"/>
  <c r="H6" i="1"/>
  <c r="H2" i="1"/>
  <c r="F3" i="1"/>
  <c r="G3" i="1" s="1"/>
  <c r="F4" i="1"/>
  <c r="G4" i="1" s="1"/>
  <c r="F5" i="1"/>
  <c r="G5" i="1" s="1"/>
  <c r="F6" i="1"/>
  <c r="G6" i="1" s="1"/>
  <c r="F2" i="1"/>
  <c r="G2" i="1" s="1"/>
  <c r="K28" i="1"/>
  <c r="K29" i="1"/>
  <c r="K30" i="1"/>
  <c r="K31" i="1"/>
  <c r="K32" i="1"/>
  <c r="K33" i="1"/>
  <c r="K34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J58" i="1"/>
  <c r="J57" i="1"/>
  <c r="J56" i="1"/>
  <c r="J55" i="1"/>
  <c r="J54" i="1"/>
  <c r="J53" i="1"/>
  <c r="J52" i="1"/>
  <c r="J51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6" i="1"/>
  <c r="J5" i="1"/>
  <c r="J4" i="1"/>
  <c r="J3" i="1"/>
  <c r="J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<sst xmlns="http://schemas.openxmlformats.org/spreadsheetml/2006/main" count="75" uniqueCount="26">
  <si>
    <t>[M]</t>
  </si>
  <si>
    <t>[I]</t>
  </si>
  <si>
    <t>time</t>
  </si>
  <si>
    <t>temp</t>
  </si>
  <si>
    <t>Experiment</t>
  </si>
  <si>
    <t>JL1</t>
  </si>
  <si>
    <t>JL2</t>
  </si>
  <si>
    <t>JL4</t>
  </si>
  <si>
    <t>JL6</t>
  </si>
  <si>
    <t>JL7</t>
  </si>
  <si>
    <t>JL8</t>
  </si>
  <si>
    <t>[S]</t>
  </si>
  <si>
    <t>M</t>
  </si>
  <si>
    <t>S</t>
  </si>
  <si>
    <t>I</t>
  </si>
  <si>
    <t>X</t>
  </si>
  <si>
    <t>Mn</t>
  </si>
  <si>
    <t>Mw</t>
  </si>
  <si>
    <t>D</t>
  </si>
  <si>
    <t>JL9</t>
  </si>
  <si>
    <t>JL10</t>
  </si>
  <si>
    <t>[CTA]</t>
  </si>
  <si>
    <t>Reaction</t>
  </si>
  <si>
    <t>Mz</t>
  </si>
  <si>
    <t>Mzplus1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</si>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</sst>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8"/>
  <sheetViews>
    <sheetView tabSelected="1" workbookViewId="0">
      <selection sqref="A1:XFD1048576"/>
    </sheetView>
  </sheetViews>
  <sheetFormatPr baseColWidth="10" defaultRowHeight="15" x14ac:dyDescent="0.25"/>
  <sheetData>
    <row r="1" spans="1:48" x14ac:dyDescent="0.25">
      <c r="A1" t="s">
        <v>4</v>
      </c>
      <c r="B1" t="s">
        <v>22</v>
      </c>
      <c r="C1" t="s">
        <v>12</v>
      </c>
      <c r="D1" t="s">
        <v>13</v>
      </c>
      <c r="E1" t="s">
        <v>14</v>
      </c>
      <c r="F1" t="s">
        <v>0</v>
      </c>
      <c r="G1" t="s">
        <v>11</v>
      </c>
      <c r="H1" t="s">
        <v>1</v>
      </c>
      <c r="I1" t="s">
        <v>21</v>
      </c>
      <c r="J1" t="s">
        <v>2</v>
      </c>
      <c r="K1" t="s">
        <v>3</v>
      </c>
      <c r="L1" t="s">
        <v>15</v>
      </c>
      <c r="M1" t="s">
        <v>16</v>
      </c>
      <c r="N1" t="s">
        <v>17</v>
      </c>
      <c r="O1" t="s">
        <v>23</v>
      </c>
      <c r="P1" t="s">
        <v>24</v>
      </c>
      <c r="Q1" t="s">
        <v>25</v>
      </c>
      <c r="R1" t="s">
        <v>18</v>
      </c>
    </row>
    <row r="2" spans="1:48" x14ac:dyDescent="0.25">
      <c r="A2" t="s">
        <v>5</v>
      </c>
      <c r="B2">
        <v>1</v>
      </c>
      <c r="C2">
        <v>49.9</v>
      </c>
      <c r="D2">
        <v>99.9</v>
      </c>
      <c r="E2">
        <v>0.6038</v>
      </c>
      <c r="F2">
        <f>1000*(C2/100.121)/(C2+D2)</f>
        <v>3.3270823745190881</v>
      </c>
      <c r="G2">
        <f>10-F2</f>
        <v>6.6729176254809115</v>
      </c>
      <c r="H2">
        <f t="shared" ref="H2:H33" si="0">1000*(E2/164)/(C2+D2)</f>
        <v>2.4577485427724768E-2</v>
      </c>
      <c r="I2">
        <v>0</v>
      </c>
      <c r="J2">
        <f>30*60</f>
        <v>1800</v>
      </c>
      <c r="K2">
        <f>273+60</f>
        <v>333</v>
      </c>
      <c r="L2">
        <v>6.66741E-2</v>
      </c>
      <c r="M2">
        <v>40527</v>
      </c>
      <c r="N2">
        <v>77004</v>
      </c>
      <c r="O2">
        <v>123977</v>
      </c>
      <c r="P2">
        <v>172492</v>
      </c>
      <c r="Q2">
        <v>70954</v>
      </c>
      <c r="R2">
        <f t="shared" ref="R2:R33" si="1">N2/M2</f>
        <v>1.9000666222518321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7.9964730715504403E-2</v>
      </c>
      <c r="AE2">
        <v>0.20718261583001901</v>
      </c>
      <c r="AF2">
        <v>0.35504827344796802</v>
      </c>
      <c r="AG2">
        <v>0.54276662232319195</v>
      </c>
      <c r="AH2">
        <v>0.76192723809123197</v>
      </c>
      <c r="AI2">
        <v>0.99482647679843506</v>
      </c>
      <c r="AJ2">
        <v>1.13182482566789</v>
      </c>
      <c r="AK2">
        <v>1.0184861474512501</v>
      </c>
      <c r="AL2">
        <v>0.68744187713045701</v>
      </c>
      <c r="AM2">
        <v>0.32507818110040498</v>
      </c>
      <c r="AN2">
        <v>9.0422006626076495E-2</v>
      </c>
      <c r="AO2">
        <v>5.6132308059422204E-3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t="s">
        <v>5</v>
      </c>
      <c r="B3">
        <v>1</v>
      </c>
      <c r="C3">
        <v>49.9</v>
      </c>
      <c r="D3">
        <v>99.9</v>
      </c>
      <c r="E3">
        <v>0.6038</v>
      </c>
      <c r="F3">
        <f t="shared" ref="F3:F6" si="2">1000*(C3/100.121)/(C3+D3)</f>
        <v>3.3270823745190881</v>
      </c>
      <c r="G3">
        <f t="shared" ref="G3:G58" si="3">10-F3</f>
        <v>6.6729176254809115</v>
      </c>
      <c r="H3">
        <f t="shared" si="0"/>
        <v>2.4577485427724768E-2</v>
      </c>
      <c r="I3">
        <v>0</v>
      </c>
      <c r="J3">
        <f>60*60</f>
        <v>3600</v>
      </c>
      <c r="K3">
        <f t="shared" ref="K3:K6" si="4">273+60</f>
        <v>333</v>
      </c>
      <c r="L3">
        <v>0.13212019999999999</v>
      </c>
      <c r="M3">
        <v>44456</v>
      </c>
      <c r="N3">
        <v>82357</v>
      </c>
      <c r="O3">
        <v>131292</v>
      </c>
      <c r="P3">
        <v>182207</v>
      </c>
      <c r="Q3">
        <v>76068</v>
      </c>
      <c r="R3">
        <f t="shared" si="1"/>
        <v>1.8525508367824366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2.0200801054713001E-3</v>
      </c>
      <c r="AD3">
        <v>4.5873959274548501E-2</v>
      </c>
      <c r="AE3">
        <v>0.15739896993255301</v>
      </c>
      <c r="AF3">
        <v>0.30417696442088499</v>
      </c>
      <c r="AG3">
        <v>0.49993419319271298</v>
      </c>
      <c r="AH3">
        <v>0.73658262881292602</v>
      </c>
      <c r="AI3">
        <v>0.97915276233444504</v>
      </c>
      <c r="AJ3">
        <v>1.1328929866553299</v>
      </c>
      <c r="AK3">
        <v>1.0576213276978701</v>
      </c>
      <c r="AL3">
        <v>0.751965267404755</v>
      </c>
      <c r="AM3">
        <v>0.37751894940548297</v>
      </c>
      <c r="AN3">
        <v>0.116961141612425</v>
      </c>
      <c r="AO3">
        <v>1.0350288696205299E-2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5">
      <c r="A4" t="s">
        <v>5</v>
      </c>
      <c r="B4">
        <v>1</v>
      </c>
      <c r="C4">
        <v>49.9</v>
      </c>
      <c r="D4">
        <v>99.9</v>
      </c>
      <c r="E4">
        <v>0.6038</v>
      </c>
      <c r="F4">
        <f t="shared" si="2"/>
        <v>3.3270823745190881</v>
      </c>
      <c r="G4">
        <f t="shared" si="3"/>
        <v>6.6729176254809115</v>
      </c>
      <c r="H4">
        <f t="shared" si="0"/>
        <v>2.4577485427724768E-2</v>
      </c>
      <c r="I4">
        <v>0</v>
      </c>
      <c r="J4">
        <f>90*60</f>
        <v>5400</v>
      </c>
      <c r="K4">
        <f t="shared" si="4"/>
        <v>333</v>
      </c>
      <c r="L4">
        <v>0.2647042</v>
      </c>
      <c r="M4">
        <v>50857</v>
      </c>
      <c r="N4">
        <v>87773</v>
      </c>
      <c r="O4">
        <v>137076</v>
      </c>
      <c r="P4">
        <v>189623</v>
      </c>
      <c r="Q4">
        <v>81504</v>
      </c>
      <c r="R4">
        <f t="shared" si="1"/>
        <v>1.7258784434787737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7.8006429203191896E-2</v>
      </c>
      <c r="AF4">
        <v>0.24216703793338201</v>
      </c>
      <c r="AG4">
        <v>0.46765933274447902</v>
      </c>
      <c r="AH4">
        <v>0.72657903362891896</v>
      </c>
      <c r="AI4">
        <v>0.99106305517220905</v>
      </c>
      <c r="AJ4">
        <v>1.16461330762038</v>
      </c>
      <c r="AK4">
        <v>1.10952181256716</v>
      </c>
      <c r="AL4">
        <v>0.80333481048988598</v>
      </c>
      <c r="AM4">
        <v>0.42820195658451199</v>
      </c>
      <c r="AN4">
        <v>0.14071144818072701</v>
      </c>
      <c r="AO4">
        <v>1.5409595074618599E-2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5">
      <c r="A5" t="s">
        <v>5</v>
      </c>
      <c r="B5">
        <v>1</v>
      </c>
      <c r="C5">
        <v>49.9</v>
      </c>
      <c r="D5">
        <v>99.9</v>
      </c>
      <c r="E5">
        <v>0.6038</v>
      </c>
      <c r="F5">
        <f t="shared" si="2"/>
        <v>3.3270823745190881</v>
      </c>
      <c r="G5">
        <f t="shared" si="3"/>
        <v>6.6729176254809115</v>
      </c>
      <c r="H5">
        <f t="shared" si="0"/>
        <v>2.4577485427724768E-2</v>
      </c>
      <c r="I5">
        <v>0</v>
      </c>
      <c r="J5">
        <f>120*60</f>
        <v>7200</v>
      </c>
      <c r="K5">
        <f t="shared" si="4"/>
        <v>333</v>
      </c>
      <c r="L5">
        <v>0.31842019999999999</v>
      </c>
      <c r="M5">
        <v>50783</v>
      </c>
      <c r="N5">
        <v>83881</v>
      </c>
      <c r="O5">
        <v>124406</v>
      </c>
      <c r="P5">
        <v>164397</v>
      </c>
      <c r="Q5">
        <v>78501</v>
      </c>
      <c r="R5">
        <f t="shared" si="1"/>
        <v>1.6517535395703287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1.0920856549769599E-2</v>
      </c>
      <c r="AE5">
        <v>7.5728309543293695E-2</v>
      </c>
      <c r="AF5">
        <v>0.21367219298825901</v>
      </c>
      <c r="AG5">
        <v>0.43213723524092001</v>
      </c>
      <c r="AH5">
        <v>0.75157659159095402</v>
      </c>
      <c r="AI5">
        <v>1.05798235514091</v>
      </c>
      <c r="AJ5">
        <v>1.2289558982030699</v>
      </c>
      <c r="AK5">
        <v>1.13905781737407</v>
      </c>
      <c r="AL5">
        <v>0.80701208600667995</v>
      </c>
      <c r="AM5">
        <v>0.39528766917826003</v>
      </c>
      <c r="AN5">
        <v>8.3323226743319906E-2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5">
      <c r="A6" t="s">
        <v>5</v>
      </c>
      <c r="B6">
        <v>1</v>
      </c>
      <c r="C6">
        <v>49.9</v>
      </c>
      <c r="D6">
        <v>99.9</v>
      </c>
      <c r="E6">
        <v>0.6038</v>
      </c>
      <c r="F6">
        <f t="shared" si="2"/>
        <v>3.3270823745190881</v>
      </c>
      <c r="G6">
        <f t="shared" si="3"/>
        <v>6.6729176254809115</v>
      </c>
      <c r="H6">
        <f t="shared" si="0"/>
        <v>2.4577485427724768E-2</v>
      </c>
      <c r="I6">
        <v>0</v>
      </c>
      <c r="J6">
        <f>150*60</f>
        <v>9000</v>
      </c>
      <c r="K6">
        <f t="shared" si="4"/>
        <v>333</v>
      </c>
      <c r="L6">
        <v>0.4265447</v>
      </c>
      <c r="M6">
        <v>47807</v>
      </c>
      <c r="N6">
        <v>88458</v>
      </c>
      <c r="O6">
        <v>146501</v>
      </c>
      <c r="P6">
        <v>213892</v>
      </c>
      <c r="Q6">
        <v>81396</v>
      </c>
      <c r="R6">
        <f t="shared" si="1"/>
        <v>1.8503148074549751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2.2128382782822802E-2</v>
      </c>
      <c r="AE6">
        <v>0.122202194410132</v>
      </c>
      <c r="AF6">
        <v>0.27480164709358001</v>
      </c>
      <c r="AG6">
        <v>0.48478808770118897</v>
      </c>
      <c r="AH6">
        <v>0.71713925598643102</v>
      </c>
      <c r="AI6">
        <v>0.96000785015005596</v>
      </c>
      <c r="AJ6">
        <v>1.1306438078010099</v>
      </c>
      <c r="AK6">
        <v>1.06687432630523</v>
      </c>
      <c r="AL6">
        <v>0.77224950654146496</v>
      </c>
      <c r="AM6">
        <v>0.41893056288792002</v>
      </c>
      <c r="AN6">
        <v>0.16161482913651401</v>
      </c>
      <c r="AO6">
        <v>3.7451833448661799E-2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5">
      <c r="A7" t="s">
        <v>6</v>
      </c>
      <c r="B7">
        <v>2</v>
      </c>
      <c r="C7">
        <v>50</v>
      </c>
      <c r="D7">
        <v>100.1</v>
      </c>
      <c r="E7">
        <v>0.30349999999999999</v>
      </c>
      <c r="F7">
        <f t="shared" ref="F7:F13" si="5">1000*(C7/100.121)/(C7+D7)</f>
        <v>3.3270868165575616</v>
      </c>
      <c r="G7">
        <f t="shared" si="3"/>
        <v>6.6729131834424384</v>
      </c>
      <c r="H7">
        <f t="shared" si="0"/>
        <v>1.2329178921369494E-2</v>
      </c>
      <c r="I7">
        <v>0</v>
      </c>
      <c r="J7">
        <f>30*60-600</f>
        <v>1200</v>
      </c>
      <c r="K7">
        <f t="shared" ref="K7:K13" si="6">273+70</f>
        <v>343</v>
      </c>
      <c r="L7">
        <v>7.7366690000000002E-2</v>
      </c>
      <c r="M7">
        <v>23896</v>
      </c>
      <c r="N7">
        <v>57550</v>
      </c>
      <c r="O7">
        <v>99787</v>
      </c>
      <c r="P7">
        <v>141376</v>
      </c>
      <c r="Q7">
        <v>52063</v>
      </c>
      <c r="R7">
        <f t="shared" si="1"/>
        <v>2.4083528624037496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2.00169588481592E-2</v>
      </c>
      <c r="AB7">
        <v>8.5131127307524604E-2</v>
      </c>
      <c r="AC7">
        <v>0.157093859203876</v>
      </c>
      <c r="AD7">
        <v>0.24561487090301301</v>
      </c>
      <c r="AE7">
        <v>0.35318183944278198</v>
      </c>
      <c r="AF7">
        <v>0.49206684506481901</v>
      </c>
      <c r="AG7">
        <v>0.65730508573075697</v>
      </c>
      <c r="AH7">
        <v>0.83108640963479496</v>
      </c>
      <c r="AI7">
        <v>0.96972661978401398</v>
      </c>
      <c r="AJ7">
        <v>0.98279492773267196</v>
      </c>
      <c r="AK7">
        <v>0.77035199675390997</v>
      </c>
      <c r="AL7">
        <v>0.43194622275738098</v>
      </c>
      <c r="AM7">
        <v>0.15341353739688299</v>
      </c>
      <c r="AN7">
        <v>2.80525773752529E-2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t="s">
        <v>6</v>
      </c>
      <c r="B8">
        <v>2</v>
      </c>
      <c r="C8">
        <v>50</v>
      </c>
      <c r="D8">
        <v>100.1</v>
      </c>
      <c r="E8">
        <v>0.30349999999999999</v>
      </c>
      <c r="F8">
        <f t="shared" si="5"/>
        <v>3.3270868165575616</v>
      </c>
      <c r="G8">
        <f t="shared" si="3"/>
        <v>6.6729131834424384</v>
      </c>
      <c r="H8">
        <f t="shared" si="0"/>
        <v>1.2329178921369494E-2</v>
      </c>
      <c r="I8">
        <v>0</v>
      </c>
      <c r="J8">
        <f>60*60-600</f>
        <v>3000</v>
      </c>
      <c r="K8">
        <f t="shared" si="6"/>
        <v>343</v>
      </c>
      <c r="L8">
        <v>0.22302480999999999</v>
      </c>
      <c r="M8">
        <v>26175</v>
      </c>
      <c r="N8">
        <v>60407</v>
      </c>
      <c r="O8">
        <v>102329</v>
      </c>
      <c r="P8">
        <v>143819</v>
      </c>
      <c r="Q8">
        <v>54932</v>
      </c>
      <c r="R8">
        <f t="shared" si="1"/>
        <v>2.3078127984718244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1.6657288713618101E-2</v>
      </c>
      <c r="AB8">
        <v>6.3338702544298103E-2</v>
      </c>
      <c r="AC8">
        <v>0.12727809765918699</v>
      </c>
      <c r="AD8">
        <v>0.20462609313129501</v>
      </c>
      <c r="AE8">
        <v>0.31128194088387701</v>
      </c>
      <c r="AF8">
        <v>0.46295632603353498</v>
      </c>
      <c r="AG8">
        <v>0.64447372544708703</v>
      </c>
      <c r="AH8">
        <v>0.83311972283032798</v>
      </c>
      <c r="AI8">
        <v>0.99576287747701697</v>
      </c>
      <c r="AJ8">
        <v>1.02777779777977</v>
      </c>
      <c r="AK8">
        <v>0.81485148392324402</v>
      </c>
      <c r="AL8">
        <v>0.46679813366610601</v>
      </c>
      <c r="AM8">
        <v>0.173435314444499</v>
      </c>
      <c r="AN8">
        <v>3.1021351177649599E-2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 t="s">
        <v>6</v>
      </c>
      <c r="B9">
        <v>2</v>
      </c>
      <c r="C9">
        <v>50</v>
      </c>
      <c r="D9">
        <v>100.1</v>
      </c>
      <c r="E9">
        <v>0.30349999999999999</v>
      </c>
      <c r="F9">
        <f t="shared" si="5"/>
        <v>3.3270868165575616</v>
      </c>
      <c r="G9">
        <f t="shared" si="3"/>
        <v>6.6729131834424384</v>
      </c>
      <c r="H9">
        <f t="shared" si="0"/>
        <v>1.2329178921369494E-2</v>
      </c>
      <c r="I9">
        <v>0</v>
      </c>
      <c r="J9">
        <f>90*60-600</f>
        <v>4800</v>
      </c>
      <c r="K9">
        <f t="shared" si="6"/>
        <v>343</v>
      </c>
      <c r="L9">
        <v>0.39453358999999999</v>
      </c>
      <c r="M9">
        <v>27649</v>
      </c>
      <c r="N9">
        <v>61732</v>
      </c>
      <c r="O9">
        <v>103118</v>
      </c>
      <c r="P9">
        <v>144035</v>
      </c>
      <c r="Q9">
        <v>56302</v>
      </c>
      <c r="R9">
        <f t="shared" si="1"/>
        <v>2.232702810228218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5.30123360502072E-2</v>
      </c>
      <c r="AC9">
        <v>0.117155462336247</v>
      </c>
      <c r="AD9">
        <v>0.190650655124596</v>
      </c>
      <c r="AE9">
        <v>0.29969309559561802</v>
      </c>
      <c r="AF9">
        <v>0.44298520064903901</v>
      </c>
      <c r="AG9">
        <v>0.63388053685522205</v>
      </c>
      <c r="AH9">
        <v>0.82734447185670901</v>
      </c>
      <c r="AI9">
        <v>1.0076842258371801</v>
      </c>
      <c r="AJ9">
        <v>1.05427599860072</v>
      </c>
      <c r="AK9">
        <v>0.84132495260796902</v>
      </c>
      <c r="AL9">
        <v>0.48065741523875299</v>
      </c>
      <c r="AM9">
        <v>0.18037152094546599</v>
      </c>
      <c r="AN9">
        <v>3.3303143827595402E-2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 t="s">
        <v>6</v>
      </c>
      <c r="B10">
        <v>2</v>
      </c>
      <c r="C10">
        <v>50</v>
      </c>
      <c r="D10">
        <v>100.1</v>
      </c>
      <c r="E10">
        <v>0.30349999999999999</v>
      </c>
      <c r="F10">
        <f t="shared" si="5"/>
        <v>3.3270868165575616</v>
      </c>
      <c r="G10">
        <f t="shared" si="3"/>
        <v>6.6729131834424384</v>
      </c>
      <c r="H10">
        <f t="shared" si="0"/>
        <v>1.2329178921369494E-2</v>
      </c>
      <c r="I10">
        <v>0</v>
      </c>
      <c r="J10">
        <f>120*60-600</f>
        <v>6600</v>
      </c>
      <c r="K10">
        <f t="shared" si="6"/>
        <v>343</v>
      </c>
      <c r="L10">
        <v>0.48069478999999998</v>
      </c>
      <c r="M10">
        <v>29572</v>
      </c>
      <c r="N10">
        <v>62850</v>
      </c>
      <c r="O10">
        <v>104121</v>
      </c>
      <c r="P10">
        <v>145955</v>
      </c>
      <c r="Q10">
        <v>57485</v>
      </c>
      <c r="R10">
        <f t="shared" si="1"/>
        <v>2.1253212498309213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3.2563831662285998E-2</v>
      </c>
      <c r="AC10">
        <v>9.14597810520177E-2</v>
      </c>
      <c r="AD10">
        <v>0.17890822642864401</v>
      </c>
      <c r="AE10">
        <v>0.28761588281612199</v>
      </c>
      <c r="AF10">
        <v>0.44028495392950301</v>
      </c>
      <c r="AG10">
        <v>0.63868448382448995</v>
      </c>
      <c r="AH10">
        <v>0.84692072902281501</v>
      </c>
      <c r="AI10">
        <v>1.02252492332779</v>
      </c>
      <c r="AJ10">
        <v>1.06036263573922</v>
      </c>
      <c r="AK10">
        <v>0.85843566030556795</v>
      </c>
      <c r="AL10">
        <v>0.49652389578379902</v>
      </c>
      <c r="AM10">
        <v>0.182991724880505</v>
      </c>
      <c r="AN10">
        <v>3.6779073514380901E-2</v>
      </c>
      <c r="AO10">
        <v>1.66089809372194E-3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5">
      <c r="A11" t="s">
        <v>6</v>
      </c>
      <c r="B11">
        <v>2</v>
      </c>
      <c r="C11">
        <v>50</v>
      </c>
      <c r="D11">
        <v>100.1</v>
      </c>
      <c r="E11">
        <v>0.30349999999999999</v>
      </c>
      <c r="F11">
        <f t="shared" si="5"/>
        <v>3.3270868165575616</v>
      </c>
      <c r="G11">
        <f t="shared" si="3"/>
        <v>6.6729131834424384</v>
      </c>
      <c r="H11">
        <f t="shared" si="0"/>
        <v>1.2329178921369494E-2</v>
      </c>
      <c r="I11">
        <v>0</v>
      </c>
      <c r="J11">
        <f>150*60-600</f>
        <v>8400</v>
      </c>
      <c r="K11">
        <f t="shared" si="6"/>
        <v>343</v>
      </c>
      <c r="L11">
        <v>0.54789403000000003</v>
      </c>
      <c r="M11">
        <v>31225</v>
      </c>
      <c r="N11">
        <v>64243</v>
      </c>
      <c r="O11">
        <v>106492</v>
      </c>
      <c r="P11">
        <v>150423</v>
      </c>
      <c r="Q11">
        <v>58829</v>
      </c>
      <c r="R11">
        <f t="shared" si="1"/>
        <v>2.05742193755004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1.90460060410481E-2</v>
      </c>
      <c r="AC11">
        <v>7.19853550259969E-2</v>
      </c>
      <c r="AD11">
        <v>0.15008199942918099</v>
      </c>
      <c r="AE11">
        <v>0.276345050431685</v>
      </c>
      <c r="AF11">
        <v>0.44653815548000197</v>
      </c>
      <c r="AG11">
        <v>0.64921908962529196</v>
      </c>
      <c r="AH11">
        <v>0.85230591781214105</v>
      </c>
      <c r="AI11">
        <v>1.0294718077954901</v>
      </c>
      <c r="AJ11">
        <v>1.0641068951728401</v>
      </c>
      <c r="AK11">
        <v>0.86374768681074898</v>
      </c>
      <c r="AL11">
        <v>0.50782538332161997</v>
      </c>
      <c r="AM11">
        <v>0.19688912835137101</v>
      </c>
      <c r="AN11">
        <v>4.1900391670054299E-2</v>
      </c>
      <c r="AO11">
        <v>1.2713109814043199E-3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5">
      <c r="A12" t="s">
        <v>6</v>
      </c>
      <c r="B12">
        <v>2</v>
      </c>
      <c r="C12">
        <v>50</v>
      </c>
      <c r="D12">
        <v>100.1</v>
      </c>
      <c r="E12">
        <v>0.30349999999999999</v>
      </c>
      <c r="F12">
        <f t="shared" si="5"/>
        <v>3.3270868165575616</v>
      </c>
      <c r="G12">
        <f t="shared" si="3"/>
        <v>6.6729131834424384</v>
      </c>
      <c r="H12">
        <f t="shared" si="0"/>
        <v>1.2329178921369494E-2</v>
      </c>
      <c r="I12">
        <v>0</v>
      </c>
      <c r="J12">
        <f>210*60-600</f>
        <v>12000</v>
      </c>
      <c r="K12">
        <f t="shared" si="6"/>
        <v>343</v>
      </c>
      <c r="L12">
        <v>0.60281527999999995</v>
      </c>
      <c r="M12">
        <v>32188</v>
      </c>
      <c r="N12">
        <v>62833</v>
      </c>
      <c r="O12">
        <v>102742</v>
      </c>
      <c r="P12">
        <v>144185</v>
      </c>
      <c r="Q12">
        <v>57719</v>
      </c>
      <c r="R12">
        <f t="shared" si="1"/>
        <v>1.9520628805766125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4.8680175375804602E-2</v>
      </c>
      <c r="AD12">
        <v>0.152375913617815</v>
      </c>
      <c r="AE12">
        <v>0.29479920726291298</v>
      </c>
      <c r="AF12">
        <v>0.465178431586733</v>
      </c>
      <c r="AG12">
        <v>0.66518553118315904</v>
      </c>
      <c r="AH12">
        <v>0.87410230657299903</v>
      </c>
      <c r="AI12">
        <v>1.0533626160221501</v>
      </c>
      <c r="AJ12">
        <v>1.07445258762382</v>
      </c>
      <c r="AK12">
        <v>0.85048436011876705</v>
      </c>
      <c r="AL12">
        <v>0.482486850683991</v>
      </c>
      <c r="AM12">
        <v>0.18209999120501599</v>
      </c>
      <c r="AN12">
        <v>3.2750230897311799E-2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 t="s">
        <v>6</v>
      </c>
      <c r="B13">
        <v>2</v>
      </c>
      <c r="C13">
        <v>50</v>
      </c>
      <c r="D13">
        <v>100.1</v>
      </c>
      <c r="E13">
        <v>0.30349999999999999</v>
      </c>
      <c r="F13">
        <f t="shared" si="5"/>
        <v>3.3270868165575616</v>
      </c>
      <c r="G13">
        <f t="shared" si="3"/>
        <v>6.6729131834424384</v>
      </c>
      <c r="H13">
        <f t="shared" si="0"/>
        <v>1.2329178921369494E-2</v>
      </c>
      <c r="I13">
        <v>0</v>
      </c>
      <c r="J13">
        <f>240*60-600</f>
        <v>13800</v>
      </c>
      <c r="K13">
        <f t="shared" si="6"/>
        <v>343</v>
      </c>
      <c r="L13">
        <v>0.65741448999999996</v>
      </c>
      <c r="M13">
        <v>29416</v>
      </c>
      <c r="N13">
        <v>60894</v>
      </c>
      <c r="O13">
        <v>102599</v>
      </c>
      <c r="P13">
        <v>146997</v>
      </c>
      <c r="Q13">
        <v>55623</v>
      </c>
      <c r="R13">
        <f t="shared" si="1"/>
        <v>2.0700979059015503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2.1079089775954098E-2</v>
      </c>
      <c r="AC13">
        <v>7.4637029097968197E-2</v>
      </c>
      <c r="AD13">
        <v>0.18503828073235901</v>
      </c>
      <c r="AE13">
        <v>0.32025773079358599</v>
      </c>
      <c r="AF13">
        <v>0.49018423425815699</v>
      </c>
      <c r="AG13">
        <v>0.67752829801689296</v>
      </c>
      <c r="AH13">
        <v>0.87496056268679701</v>
      </c>
      <c r="AI13">
        <v>1.0267047359941699</v>
      </c>
      <c r="AJ13">
        <v>1.03988428654245</v>
      </c>
      <c r="AK13">
        <v>0.80580635150571001</v>
      </c>
      <c r="AL13">
        <v>0.452748396205162</v>
      </c>
      <c r="AM13">
        <v>0.16913188033845</v>
      </c>
      <c r="AN13">
        <v>3.7568008493376E-2</v>
      </c>
      <c r="AO13">
        <v>2.1751740812168499E-3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5">
      <c r="A14" t="s">
        <v>7</v>
      </c>
      <c r="B14">
        <v>3</v>
      </c>
      <c r="C14">
        <v>25</v>
      </c>
      <c r="D14">
        <v>100</v>
      </c>
      <c r="E14">
        <v>0.92500000000000004</v>
      </c>
      <c r="F14">
        <f t="shared" ref="F14:F35" si="7">1000*(C14/100.121)/(C14+D14)</f>
        <v>1.9975829246611601</v>
      </c>
      <c r="G14">
        <f t="shared" si="3"/>
        <v>8.0024170753388404</v>
      </c>
      <c r="H14">
        <f t="shared" si="0"/>
        <v>4.5121951219512201E-2</v>
      </c>
      <c r="I14">
        <v>0</v>
      </c>
      <c r="J14">
        <f>30*60+300</f>
        <v>2100</v>
      </c>
      <c r="K14">
        <f>273+60</f>
        <v>333</v>
      </c>
      <c r="L14">
        <v>0.14512920000000001</v>
      </c>
      <c r="M14">
        <v>19069</v>
      </c>
      <c r="N14">
        <v>37213</v>
      </c>
      <c r="O14">
        <v>61263</v>
      </c>
      <c r="P14">
        <v>85560</v>
      </c>
      <c r="Q14">
        <v>34138</v>
      </c>
      <c r="R14">
        <f t="shared" si="1"/>
        <v>1.9514919502858041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1.07448424391321E-2</v>
      </c>
      <c r="AB14">
        <v>7.7630146658072594E-2</v>
      </c>
      <c r="AC14">
        <v>0.18801626961971499</v>
      </c>
      <c r="AD14">
        <v>0.36025503401159398</v>
      </c>
      <c r="AE14">
        <v>0.57477470643274498</v>
      </c>
      <c r="AF14">
        <v>0.79469090040733603</v>
      </c>
      <c r="AG14">
        <v>0.96844221355455795</v>
      </c>
      <c r="AH14">
        <v>1.0385893578262699</v>
      </c>
      <c r="AI14">
        <v>0.96300415827263297</v>
      </c>
      <c r="AJ14">
        <v>0.71236670063262797</v>
      </c>
      <c r="AK14">
        <v>0.36393709319217799</v>
      </c>
      <c r="AL14">
        <v>0.105207282296781</v>
      </c>
      <c r="AM14">
        <v>9.2411737775410802E-3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 t="s">
        <v>7</v>
      </c>
      <c r="B15">
        <v>3</v>
      </c>
      <c r="C15">
        <v>25</v>
      </c>
      <c r="D15">
        <v>100</v>
      </c>
      <c r="E15">
        <v>0.92500000000000004</v>
      </c>
      <c r="F15">
        <f t="shared" si="7"/>
        <v>1.9975829246611601</v>
      </c>
      <c r="G15">
        <f t="shared" si="3"/>
        <v>8.0024170753388404</v>
      </c>
      <c r="H15">
        <f t="shared" si="0"/>
        <v>4.5121951219512201E-2</v>
      </c>
      <c r="I15">
        <v>0</v>
      </c>
      <c r="J15">
        <f>60*60+300</f>
        <v>3900</v>
      </c>
      <c r="K15">
        <f t="shared" ref="K15:K19" si="8">273+60</f>
        <v>333</v>
      </c>
      <c r="L15">
        <v>0.22977320000000001</v>
      </c>
      <c r="M15">
        <v>19265</v>
      </c>
      <c r="N15">
        <v>36751</v>
      </c>
      <c r="O15">
        <v>59879</v>
      </c>
      <c r="P15">
        <v>83436</v>
      </c>
      <c r="Q15">
        <v>33791</v>
      </c>
      <c r="R15">
        <f t="shared" si="1"/>
        <v>1.907656371658448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6.8218233598988695E-2</v>
      </c>
      <c r="AC15">
        <v>0.19011780096602299</v>
      </c>
      <c r="AD15">
        <v>0.35947760822834002</v>
      </c>
      <c r="AE15">
        <v>0.57251198380858204</v>
      </c>
      <c r="AF15">
        <v>0.80410291793563604</v>
      </c>
      <c r="AG15">
        <v>0.98773240480767799</v>
      </c>
      <c r="AH15">
        <v>1.0593189029821499</v>
      </c>
      <c r="AI15">
        <v>0.97347914668151903</v>
      </c>
      <c r="AJ15">
        <v>0.706889687923281</v>
      </c>
      <c r="AK15">
        <v>0.34634480553374603</v>
      </c>
      <c r="AL15">
        <v>9.5071179150017601E-2</v>
      </c>
      <c r="AM15">
        <v>7.9486614790116508E-3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5">
      <c r="A16" t="s">
        <v>7</v>
      </c>
      <c r="B16">
        <v>3</v>
      </c>
      <c r="C16">
        <v>25</v>
      </c>
      <c r="D16">
        <v>100</v>
      </c>
      <c r="E16">
        <v>0.92500000000000004</v>
      </c>
      <c r="F16">
        <f t="shared" si="7"/>
        <v>1.9975829246611601</v>
      </c>
      <c r="G16">
        <f t="shared" si="3"/>
        <v>8.0024170753388404</v>
      </c>
      <c r="H16">
        <f t="shared" si="0"/>
        <v>4.5121951219512201E-2</v>
      </c>
      <c r="I16">
        <v>0</v>
      </c>
      <c r="J16">
        <f>90*60+300</f>
        <v>5700</v>
      </c>
      <c r="K16">
        <f t="shared" si="8"/>
        <v>333</v>
      </c>
      <c r="L16">
        <v>0.38162239999999997</v>
      </c>
      <c r="M16">
        <v>18995</v>
      </c>
      <c r="N16">
        <v>35617</v>
      </c>
      <c r="O16">
        <v>57174</v>
      </c>
      <c r="P16">
        <v>78364</v>
      </c>
      <c r="Q16">
        <v>32822</v>
      </c>
      <c r="R16">
        <f t="shared" si="1"/>
        <v>1.875072387470387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3.02032285138534E-3</v>
      </c>
      <c r="AB16">
        <v>6.82007556827115E-2</v>
      </c>
      <c r="AC16">
        <v>0.18857906808667199</v>
      </c>
      <c r="AD16">
        <v>0.36529783546661898</v>
      </c>
      <c r="AE16">
        <v>0.593268613589784</v>
      </c>
      <c r="AF16">
        <v>0.82679552654992705</v>
      </c>
      <c r="AG16">
        <v>1.01380482274862</v>
      </c>
      <c r="AH16">
        <v>1.0660034090814099</v>
      </c>
      <c r="AI16">
        <v>0.96232145362599997</v>
      </c>
      <c r="AJ16">
        <v>0.68393851425124097</v>
      </c>
      <c r="AK16">
        <v>0.322641354369953</v>
      </c>
      <c r="AL16">
        <v>7.8218675402142099E-2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5">
      <c r="A17" t="s">
        <v>7</v>
      </c>
      <c r="B17">
        <v>3</v>
      </c>
      <c r="C17">
        <v>25</v>
      </c>
      <c r="D17">
        <v>100</v>
      </c>
      <c r="E17">
        <v>0.92500000000000004</v>
      </c>
      <c r="F17">
        <f t="shared" si="7"/>
        <v>1.9975829246611601</v>
      </c>
      <c r="G17">
        <f t="shared" si="3"/>
        <v>8.0024170753388404</v>
      </c>
      <c r="H17">
        <f t="shared" si="0"/>
        <v>4.5121951219512201E-2</v>
      </c>
      <c r="I17">
        <v>0</v>
      </c>
      <c r="J17">
        <f>120*60+300</f>
        <v>7500</v>
      </c>
      <c r="K17">
        <f t="shared" si="8"/>
        <v>333</v>
      </c>
      <c r="L17">
        <v>0.45760339999999999</v>
      </c>
      <c r="M17">
        <v>17887</v>
      </c>
      <c r="N17">
        <v>34078</v>
      </c>
      <c r="O17">
        <v>55280</v>
      </c>
      <c r="P17">
        <v>76513</v>
      </c>
      <c r="Q17">
        <v>31349</v>
      </c>
      <c r="R17">
        <f t="shared" si="1"/>
        <v>1.9051825348018114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1.19784378288912E-2</v>
      </c>
      <c r="AB17">
        <v>8.7557997481324396E-2</v>
      </c>
      <c r="AC17">
        <v>0.21502209923916701</v>
      </c>
      <c r="AD17">
        <v>0.39386828796784901</v>
      </c>
      <c r="AE17">
        <v>0.61663445161998598</v>
      </c>
      <c r="AF17">
        <v>0.850434412412994</v>
      </c>
      <c r="AG17">
        <v>1.01808542902212</v>
      </c>
      <c r="AH17">
        <v>1.0545108715137701</v>
      </c>
      <c r="AI17">
        <v>0.92847067407208295</v>
      </c>
      <c r="AJ17">
        <v>0.64100733779004704</v>
      </c>
      <c r="AK17">
        <v>0.28417275000044301</v>
      </c>
      <c r="AL17">
        <v>6.4260166307032601E-2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 t="s">
        <v>7</v>
      </c>
      <c r="B18">
        <v>3</v>
      </c>
      <c r="C18">
        <v>25</v>
      </c>
      <c r="D18">
        <v>100</v>
      </c>
      <c r="E18">
        <v>0.92500000000000004</v>
      </c>
      <c r="F18">
        <f t="shared" si="7"/>
        <v>1.9975829246611601</v>
      </c>
      <c r="G18">
        <f t="shared" si="3"/>
        <v>8.0024170753388404</v>
      </c>
      <c r="H18">
        <f t="shared" si="0"/>
        <v>4.5121951219512201E-2</v>
      </c>
      <c r="I18">
        <v>0</v>
      </c>
      <c r="J18">
        <f>150*60+300</f>
        <v>9300</v>
      </c>
      <c r="K18">
        <f t="shared" si="8"/>
        <v>333</v>
      </c>
      <c r="L18">
        <v>0.50275610000000004</v>
      </c>
      <c r="M18">
        <v>18712</v>
      </c>
      <c r="N18">
        <v>34238</v>
      </c>
      <c r="O18">
        <v>54965</v>
      </c>
      <c r="P18">
        <v>76074</v>
      </c>
      <c r="Q18">
        <v>31588</v>
      </c>
      <c r="R18">
        <f t="shared" si="1"/>
        <v>1.8297349294570329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5.8339587815970498E-2</v>
      </c>
      <c r="AC18">
        <v>0.18872407327392501</v>
      </c>
      <c r="AD18">
        <v>0.38541617641505099</v>
      </c>
      <c r="AE18">
        <v>0.62880171707064203</v>
      </c>
      <c r="AF18">
        <v>0.86689233380123198</v>
      </c>
      <c r="AG18">
        <v>1.04524344464561</v>
      </c>
      <c r="AH18">
        <v>1.0739191733029601</v>
      </c>
      <c r="AI18">
        <v>0.93571917505748103</v>
      </c>
      <c r="AJ18">
        <v>0.63473727107757005</v>
      </c>
      <c r="AK18">
        <v>0.28106808571224101</v>
      </c>
      <c r="AL18">
        <v>6.2753939312812396E-2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5">
      <c r="A19" t="s">
        <v>7</v>
      </c>
      <c r="B19">
        <v>3</v>
      </c>
      <c r="C19">
        <v>25</v>
      </c>
      <c r="D19">
        <v>100</v>
      </c>
      <c r="E19">
        <v>0.92500000000000004</v>
      </c>
      <c r="F19">
        <f t="shared" si="7"/>
        <v>1.9975829246611601</v>
      </c>
      <c r="G19">
        <f t="shared" si="3"/>
        <v>8.0024170753388404</v>
      </c>
      <c r="H19">
        <f t="shared" si="0"/>
        <v>4.5121951219512201E-2</v>
      </c>
      <c r="I19">
        <v>0</v>
      </c>
      <c r="J19">
        <f>210*60+300</f>
        <v>12900</v>
      </c>
      <c r="K19">
        <f t="shared" si="8"/>
        <v>333</v>
      </c>
      <c r="L19">
        <v>0.55090430000000001</v>
      </c>
      <c r="M19">
        <v>16860</v>
      </c>
      <c r="N19">
        <v>33070</v>
      </c>
      <c r="O19">
        <v>55303</v>
      </c>
      <c r="P19">
        <v>78842</v>
      </c>
      <c r="Q19">
        <v>30286</v>
      </c>
      <c r="R19">
        <f t="shared" si="1"/>
        <v>1.961447212336892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2.6004438075945002E-2</v>
      </c>
      <c r="AB19">
        <v>0.106777500619084</v>
      </c>
      <c r="AC19">
        <v>0.23970804650202701</v>
      </c>
      <c r="AD19">
        <v>0.42462605178201401</v>
      </c>
      <c r="AE19">
        <v>0.64576597622868404</v>
      </c>
      <c r="AF19">
        <v>0.86690686606979905</v>
      </c>
      <c r="AG19">
        <v>1.0203792188543099</v>
      </c>
      <c r="AH19">
        <v>1.03042266839103</v>
      </c>
      <c r="AI19">
        <v>0.88164478549672898</v>
      </c>
      <c r="AJ19">
        <v>0.59152892248162403</v>
      </c>
      <c r="AK19">
        <v>0.26466006926706498</v>
      </c>
      <c r="AL19">
        <v>6.6187875731624005E-2</v>
      </c>
      <c r="AM19">
        <v>5.3171749411429501E-3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 t="s">
        <v>8</v>
      </c>
      <c r="B20">
        <v>4</v>
      </c>
      <c r="C20">
        <v>10.3</v>
      </c>
      <c r="D20">
        <v>100</v>
      </c>
      <c r="E20">
        <v>0.90059999999999996</v>
      </c>
      <c r="F20">
        <f t="shared" si="7"/>
        <v>0.93268831024523791</v>
      </c>
      <c r="G20">
        <f t="shared" si="3"/>
        <v>9.0673116897547619</v>
      </c>
      <c r="H20">
        <f t="shared" si="0"/>
        <v>4.9786613006655905E-2</v>
      </c>
      <c r="I20">
        <v>0</v>
      </c>
      <c r="J20">
        <f>30*60</f>
        <v>1800</v>
      </c>
      <c r="K20">
        <f>273+70</f>
        <v>343</v>
      </c>
      <c r="L20">
        <v>0.18947800000000001</v>
      </c>
      <c r="M20">
        <v>6423</v>
      </c>
      <c r="N20">
        <v>9581</v>
      </c>
      <c r="O20">
        <v>13618</v>
      </c>
      <c r="P20">
        <v>17888</v>
      </c>
      <c r="Q20">
        <v>9054</v>
      </c>
      <c r="R20">
        <f t="shared" si="1"/>
        <v>1.4916705589288495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2.5236268318958099E-2</v>
      </c>
      <c r="Z20">
        <v>0.135971922978811</v>
      </c>
      <c r="AA20">
        <v>0.437632788421706</v>
      </c>
      <c r="AB20">
        <v>0.85219622626924596</v>
      </c>
      <c r="AC20">
        <v>1.20036639253684</v>
      </c>
      <c r="AD20">
        <v>1.3653816392323801</v>
      </c>
      <c r="AE20">
        <v>1.1841371835527601</v>
      </c>
      <c r="AF20">
        <v>0.72889480002784801</v>
      </c>
      <c r="AG20">
        <v>0.24684524998226501</v>
      </c>
      <c r="AH20">
        <v>7.1416975433339401E-3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 t="s">
        <v>8</v>
      </c>
      <c r="B21">
        <v>4</v>
      </c>
      <c r="C21">
        <v>10.3</v>
      </c>
      <c r="D21">
        <v>100</v>
      </c>
      <c r="E21">
        <v>0.90059999999999996</v>
      </c>
      <c r="F21">
        <f t="shared" si="7"/>
        <v>0.93268831024523791</v>
      </c>
      <c r="G21">
        <f t="shared" si="3"/>
        <v>9.0673116897547619</v>
      </c>
      <c r="H21">
        <f t="shared" si="0"/>
        <v>4.9786613006655905E-2</v>
      </c>
      <c r="I21">
        <v>0</v>
      </c>
      <c r="J21">
        <f>60*60</f>
        <v>3600</v>
      </c>
      <c r="K21">
        <f t="shared" ref="K21:K26" si="9">273+70</f>
        <v>343</v>
      </c>
      <c r="L21">
        <v>0.35643409999999998</v>
      </c>
      <c r="M21">
        <v>5218</v>
      </c>
      <c r="N21">
        <v>8818</v>
      </c>
      <c r="O21">
        <v>13099</v>
      </c>
      <c r="P21">
        <v>17509</v>
      </c>
      <c r="Q21">
        <v>8253</v>
      </c>
      <c r="R21">
        <f t="shared" si="1"/>
        <v>1.689919509390571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3.24544799804404E-3</v>
      </c>
      <c r="Z21">
        <v>7.05405944215E-2</v>
      </c>
      <c r="AA21">
        <v>0.31607986616879302</v>
      </c>
      <c r="AB21">
        <v>0.70245347650434697</v>
      </c>
      <c r="AC21">
        <v>1.0946392552864599</v>
      </c>
      <c r="AD21">
        <v>1.3272875194357701</v>
      </c>
      <c r="AE21">
        <v>1.2561732265890799</v>
      </c>
      <c r="AF21">
        <v>0.891111405416119</v>
      </c>
      <c r="AG21">
        <v>0.41967861067212098</v>
      </c>
      <c r="AH21">
        <v>0.100124733375278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 t="s">
        <v>8</v>
      </c>
      <c r="B22">
        <v>4</v>
      </c>
      <c r="C22">
        <v>10.3</v>
      </c>
      <c r="D22">
        <v>100</v>
      </c>
      <c r="E22">
        <v>0.90059999999999996</v>
      </c>
      <c r="F22">
        <f t="shared" si="7"/>
        <v>0.93268831024523791</v>
      </c>
      <c r="G22">
        <f t="shared" si="3"/>
        <v>9.0673116897547619</v>
      </c>
      <c r="H22">
        <f t="shared" si="0"/>
        <v>4.9786613006655905E-2</v>
      </c>
      <c r="I22">
        <v>0</v>
      </c>
      <c r="J22">
        <f>90*60</f>
        <v>5400</v>
      </c>
      <c r="K22">
        <f t="shared" si="9"/>
        <v>343</v>
      </c>
      <c r="L22">
        <v>0.56406789999999996</v>
      </c>
      <c r="M22">
        <v>4342</v>
      </c>
      <c r="N22">
        <v>7682</v>
      </c>
      <c r="O22">
        <v>11497</v>
      </c>
      <c r="P22">
        <v>15171</v>
      </c>
      <c r="Q22">
        <v>7166</v>
      </c>
      <c r="R22">
        <f t="shared" si="1"/>
        <v>1.7692307692307692</v>
      </c>
      <c r="S22">
        <v>0</v>
      </c>
      <c r="T22">
        <v>0</v>
      </c>
      <c r="U22">
        <v>0</v>
      </c>
      <c r="V22">
        <v>0</v>
      </c>
      <c r="W22">
        <v>0</v>
      </c>
      <c r="X22">
        <v>5.1415591264454302E-2</v>
      </c>
      <c r="Y22">
        <v>8.8055423193718202E-2</v>
      </c>
      <c r="Z22">
        <v>0.16814813779277801</v>
      </c>
      <c r="AA22">
        <v>0.40938409329459102</v>
      </c>
      <c r="AB22">
        <v>0.75035716985062395</v>
      </c>
      <c r="AC22">
        <v>1.0817718217238801</v>
      </c>
      <c r="AD22">
        <v>1.25154011320931</v>
      </c>
      <c r="AE22">
        <v>1.1504354558359999</v>
      </c>
      <c r="AF22">
        <v>0.77981119759483097</v>
      </c>
      <c r="AG22">
        <v>0.35073149775571699</v>
      </c>
      <c r="AH22">
        <v>8.51284646461717E-2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5">
      <c r="A23" t="s">
        <v>8</v>
      </c>
      <c r="B23">
        <v>4</v>
      </c>
      <c r="C23">
        <v>10.3</v>
      </c>
      <c r="D23">
        <v>100</v>
      </c>
      <c r="E23">
        <v>0.90059999999999996</v>
      </c>
      <c r="F23">
        <f t="shared" si="7"/>
        <v>0.93268831024523791</v>
      </c>
      <c r="G23">
        <f t="shared" si="3"/>
        <v>9.0673116897547619</v>
      </c>
      <c r="H23">
        <f t="shared" si="0"/>
        <v>4.9786613006655905E-2</v>
      </c>
      <c r="I23">
        <v>0</v>
      </c>
      <c r="J23">
        <f>120*60</f>
        <v>7200</v>
      </c>
      <c r="K23">
        <f t="shared" si="9"/>
        <v>343</v>
      </c>
      <c r="L23">
        <v>0.62869090000000005</v>
      </c>
      <c r="M23">
        <v>4229</v>
      </c>
      <c r="N23">
        <v>7609</v>
      </c>
      <c r="O23">
        <v>11689</v>
      </c>
      <c r="P23">
        <v>15856</v>
      </c>
      <c r="Q23">
        <v>7073</v>
      </c>
      <c r="R23">
        <f t="shared" si="1"/>
        <v>1.7992433199337905</v>
      </c>
      <c r="S23">
        <v>0</v>
      </c>
      <c r="T23">
        <v>0</v>
      </c>
      <c r="U23">
        <v>0</v>
      </c>
      <c r="V23">
        <v>0</v>
      </c>
      <c r="W23">
        <v>2.2409042914057899E-2</v>
      </c>
      <c r="X23">
        <v>8.5254353914233402E-2</v>
      </c>
      <c r="Y23">
        <v>0.15765170458146199</v>
      </c>
      <c r="Z23">
        <v>0.278460939358399</v>
      </c>
      <c r="AA23">
        <v>0.51916357847793404</v>
      </c>
      <c r="AB23">
        <v>0.84057617870031498</v>
      </c>
      <c r="AC23">
        <v>1.1266139351951301</v>
      </c>
      <c r="AD23">
        <v>1.22520780319029</v>
      </c>
      <c r="AE23">
        <v>1.0480911875540699</v>
      </c>
      <c r="AF23">
        <v>0.645657727872469</v>
      </c>
      <c r="AG23">
        <v>0.24910907416191</v>
      </c>
      <c r="AH23">
        <v>2.5782077449017601E-2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 t="s">
        <v>8</v>
      </c>
      <c r="B24">
        <v>4</v>
      </c>
      <c r="C24">
        <v>10.3</v>
      </c>
      <c r="D24">
        <v>100</v>
      </c>
      <c r="E24">
        <v>0.90059999999999996</v>
      </c>
      <c r="F24">
        <f t="shared" si="7"/>
        <v>0.93268831024523791</v>
      </c>
      <c r="G24">
        <f t="shared" si="3"/>
        <v>9.0673116897547619</v>
      </c>
      <c r="H24">
        <f t="shared" si="0"/>
        <v>4.9786613006655905E-2</v>
      </c>
      <c r="I24">
        <v>0</v>
      </c>
      <c r="J24">
        <f>150*60</f>
        <v>9000</v>
      </c>
      <c r="K24">
        <f t="shared" si="9"/>
        <v>343</v>
      </c>
      <c r="L24">
        <v>0.75010759999999999</v>
      </c>
      <c r="M24">
        <v>4003</v>
      </c>
      <c r="N24">
        <v>7218</v>
      </c>
      <c r="O24">
        <v>10795</v>
      </c>
      <c r="P24">
        <v>14202</v>
      </c>
      <c r="Q24">
        <v>6730</v>
      </c>
      <c r="R24">
        <f t="shared" si="1"/>
        <v>1.803147639270547</v>
      </c>
      <c r="S24">
        <v>0</v>
      </c>
      <c r="T24">
        <v>0</v>
      </c>
      <c r="U24">
        <v>0</v>
      </c>
      <c r="V24">
        <v>0</v>
      </c>
      <c r="W24">
        <v>2.3556470287263799E-2</v>
      </c>
      <c r="X24">
        <v>8.5823077103283393E-2</v>
      </c>
      <c r="Y24">
        <v>0.16714686448784699</v>
      </c>
      <c r="Z24">
        <v>0.30082132766734399</v>
      </c>
      <c r="AA24">
        <v>0.54031926042426204</v>
      </c>
      <c r="AB24">
        <v>0.85302204169590001</v>
      </c>
      <c r="AC24">
        <v>1.11863601535877</v>
      </c>
      <c r="AD24">
        <v>1.19360233153079</v>
      </c>
      <c r="AE24">
        <v>0.99856146823775205</v>
      </c>
      <c r="AF24">
        <v>0.60766069592139105</v>
      </c>
      <c r="AG24">
        <v>0.243786122075247</v>
      </c>
      <c r="AH24">
        <v>4.3752280526959599E-2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5">
      <c r="A25" t="s">
        <v>8</v>
      </c>
      <c r="B25">
        <v>4</v>
      </c>
      <c r="C25">
        <v>10.3</v>
      </c>
      <c r="D25">
        <v>100</v>
      </c>
      <c r="E25">
        <v>0.90059999999999996</v>
      </c>
      <c r="F25">
        <f t="shared" si="7"/>
        <v>0.93268831024523791</v>
      </c>
      <c r="G25">
        <f t="shared" si="3"/>
        <v>9.0673116897547619</v>
      </c>
      <c r="H25">
        <f t="shared" si="0"/>
        <v>4.9786613006655905E-2</v>
      </c>
      <c r="I25">
        <v>0</v>
      </c>
      <c r="J25">
        <f>210*60</f>
        <v>12600</v>
      </c>
      <c r="K25">
        <f t="shared" si="9"/>
        <v>343</v>
      </c>
      <c r="L25">
        <v>0.82480189999999998</v>
      </c>
      <c r="M25">
        <v>3241</v>
      </c>
      <c r="N25">
        <v>6554</v>
      </c>
      <c r="O25">
        <v>10316</v>
      </c>
      <c r="P25">
        <v>13833</v>
      </c>
      <c r="Q25">
        <v>6044</v>
      </c>
      <c r="R25">
        <f t="shared" si="1"/>
        <v>2.0222153656278925</v>
      </c>
      <c r="S25">
        <v>0</v>
      </c>
      <c r="T25">
        <v>0</v>
      </c>
      <c r="U25">
        <v>0</v>
      </c>
      <c r="V25">
        <v>0</v>
      </c>
      <c r="W25">
        <v>3.0922327699520899E-2</v>
      </c>
      <c r="X25">
        <v>0.13102215237780801</v>
      </c>
      <c r="Y25">
        <v>0.193085740220516</v>
      </c>
      <c r="Z25">
        <v>0.278002602184864</v>
      </c>
      <c r="AA25">
        <v>0.527274404247283</v>
      </c>
      <c r="AB25">
        <v>0.87659445768478605</v>
      </c>
      <c r="AC25">
        <v>1.1622473678863401</v>
      </c>
      <c r="AD25">
        <v>1.22120618453519</v>
      </c>
      <c r="AE25">
        <v>0.98020095002649898</v>
      </c>
      <c r="AF25">
        <v>0.57360076585682696</v>
      </c>
      <c r="AG25">
        <v>0.19554469974629701</v>
      </c>
      <c r="AH25">
        <v>8.7913337712311208E-3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 t="s">
        <v>8</v>
      </c>
      <c r="B26">
        <v>4</v>
      </c>
      <c r="C26">
        <v>10.3</v>
      </c>
      <c r="D26">
        <v>100</v>
      </c>
      <c r="E26">
        <v>0.90059999999999996</v>
      </c>
      <c r="F26">
        <f t="shared" si="7"/>
        <v>0.93268831024523791</v>
      </c>
      <c r="G26">
        <f t="shared" si="3"/>
        <v>9.0673116897547619</v>
      </c>
      <c r="H26">
        <f t="shared" si="0"/>
        <v>4.9786613006655905E-2</v>
      </c>
      <c r="I26">
        <v>0</v>
      </c>
      <c r="J26">
        <f>240*60</f>
        <v>14400</v>
      </c>
      <c r="K26">
        <f t="shared" si="9"/>
        <v>343</v>
      </c>
      <c r="L26">
        <v>0.85834790000000005</v>
      </c>
      <c r="M26">
        <v>3111</v>
      </c>
      <c r="N26">
        <v>6519</v>
      </c>
      <c r="O26">
        <v>10572</v>
      </c>
      <c r="P26">
        <v>14556</v>
      </c>
      <c r="Q26">
        <v>5983</v>
      </c>
      <c r="R26">
        <f t="shared" si="1"/>
        <v>2.0954676952748312</v>
      </c>
      <c r="S26">
        <v>0</v>
      </c>
      <c r="T26">
        <v>0</v>
      </c>
      <c r="U26">
        <v>0</v>
      </c>
      <c r="V26">
        <v>1.6654690413766798E-2</v>
      </c>
      <c r="W26">
        <v>9.6744576872357699E-2</v>
      </c>
      <c r="X26">
        <v>0.194130033366963</v>
      </c>
      <c r="Y26">
        <v>0.26973561713747002</v>
      </c>
      <c r="Z26">
        <v>0.37243004648018102</v>
      </c>
      <c r="AA26">
        <v>0.60262276547176197</v>
      </c>
      <c r="AB26">
        <v>0.89505062162756699</v>
      </c>
      <c r="AC26">
        <v>1.1094376429179</v>
      </c>
      <c r="AD26">
        <v>1.10998443094606</v>
      </c>
      <c r="AE26">
        <v>0.86318709123588799</v>
      </c>
      <c r="AF26">
        <v>0.48483871989856198</v>
      </c>
      <c r="AG26">
        <v>0.158010615880153</v>
      </c>
      <c r="AH26">
        <v>5.2519193995267796E-3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 t="s">
        <v>9</v>
      </c>
      <c r="B27">
        <v>5</v>
      </c>
      <c r="C27">
        <v>25</v>
      </c>
      <c r="D27">
        <v>100</v>
      </c>
      <c r="E27">
        <v>0.2994</v>
      </c>
      <c r="F27">
        <f t="shared" si="7"/>
        <v>1.9975829246611601</v>
      </c>
      <c r="G27">
        <f t="shared" si="3"/>
        <v>8.0024170753388404</v>
      </c>
      <c r="H27">
        <f t="shared" si="0"/>
        <v>1.4604878048780488E-2</v>
      </c>
      <c r="I27">
        <v>0</v>
      </c>
      <c r="J27">
        <f>30*60</f>
        <v>1800</v>
      </c>
      <c r="K27">
        <f>273+80</f>
        <v>353</v>
      </c>
      <c r="L27">
        <v>0.19452929999999999</v>
      </c>
      <c r="M27">
        <v>12477</v>
      </c>
      <c r="N27">
        <v>22937</v>
      </c>
      <c r="O27">
        <v>51048</v>
      </c>
      <c r="P27">
        <v>37039</v>
      </c>
      <c r="Q27">
        <v>21132</v>
      </c>
      <c r="R27">
        <f t="shared" si="1"/>
        <v>1.8383425502925383</v>
      </c>
      <c r="S27">
        <v>0</v>
      </c>
      <c r="T27">
        <v>0</v>
      </c>
      <c r="U27">
        <v>0</v>
      </c>
      <c r="V27">
        <v>3.1547094653043298E-2</v>
      </c>
      <c r="W27">
        <v>0.107075602463115</v>
      </c>
      <c r="X27">
        <v>0.19792549765401901</v>
      </c>
      <c r="Y27">
        <v>0.27217843886731102</v>
      </c>
      <c r="Z27">
        <v>0.38512155933213099</v>
      </c>
      <c r="AA27">
        <v>0.62213019307369399</v>
      </c>
      <c r="AB27">
        <v>0.90867882886579698</v>
      </c>
      <c r="AC27">
        <v>1.09477037443457</v>
      </c>
      <c r="AD27">
        <v>1.0716049961159599</v>
      </c>
      <c r="AE27">
        <v>0.82154979402627504</v>
      </c>
      <c r="AF27">
        <v>0.46930211828209001</v>
      </c>
      <c r="AG27">
        <v>0.16878972219483299</v>
      </c>
      <c r="AH27">
        <v>2.0791007120602601E-2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 t="s">
        <v>9</v>
      </c>
      <c r="B28">
        <v>5</v>
      </c>
      <c r="C28">
        <v>25</v>
      </c>
      <c r="D28">
        <v>100</v>
      </c>
      <c r="E28">
        <v>0.2994</v>
      </c>
      <c r="F28">
        <f t="shared" si="7"/>
        <v>1.9975829246611601</v>
      </c>
      <c r="G28">
        <f t="shared" si="3"/>
        <v>8.0024170753388404</v>
      </c>
      <c r="H28">
        <f t="shared" si="0"/>
        <v>1.4604878048780488E-2</v>
      </c>
      <c r="I28">
        <v>0</v>
      </c>
      <c r="J28">
        <f>60*60</f>
        <v>3600</v>
      </c>
      <c r="K28">
        <f t="shared" ref="K28:K42" si="10">273+80</f>
        <v>353</v>
      </c>
      <c r="L28">
        <v>0.44234430000000002</v>
      </c>
      <c r="M28">
        <v>12547</v>
      </c>
      <c r="N28">
        <v>22876</v>
      </c>
      <c r="O28">
        <v>50973</v>
      </c>
      <c r="P28">
        <v>36711</v>
      </c>
      <c r="Q28">
        <v>21116</v>
      </c>
      <c r="R28">
        <f t="shared" si="1"/>
        <v>1.8232246752211685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5.7984988920448302E-2</v>
      </c>
      <c r="AB28">
        <v>0.21739019246261901</v>
      </c>
      <c r="AC28">
        <v>0.43333259043223599</v>
      </c>
      <c r="AD28">
        <v>0.66160957484168204</v>
      </c>
      <c r="AE28">
        <v>0.87121838705217802</v>
      </c>
      <c r="AF28">
        <v>1.04153309075551</v>
      </c>
      <c r="AG28">
        <v>1.06438964397564</v>
      </c>
      <c r="AH28">
        <v>0.89902947221875296</v>
      </c>
      <c r="AI28">
        <v>0.60757039850509797</v>
      </c>
      <c r="AJ28">
        <v>0.27874983939839298</v>
      </c>
      <c r="AK28">
        <v>5.7190057073679398E-2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5">
      <c r="A29" t="s">
        <v>9</v>
      </c>
      <c r="B29">
        <v>5</v>
      </c>
      <c r="C29">
        <v>25</v>
      </c>
      <c r="D29">
        <v>100</v>
      </c>
      <c r="E29">
        <v>0.2994</v>
      </c>
      <c r="F29">
        <f t="shared" si="7"/>
        <v>1.9975829246611601</v>
      </c>
      <c r="G29">
        <f t="shared" si="3"/>
        <v>8.0024170753388404</v>
      </c>
      <c r="H29">
        <f t="shared" si="0"/>
        <v>1.4604878048780488E-2</v>
      </c>
      <c r="I29">
        <v>0</v>
      </c>
      <c r="J29">
        <f>90*60</f>
        <v>5400</v>
      </c>
      <c r="K29">
        <f t="shared" si="10"/>
        <v>353</v>
      </c>
      <c r="L29">
        <v>0.61329219999999995</v>
      </c>
      <c r="M29">
        <v>13827</v>
      </c>
      <c r="N29">
        <v>22890</v>
      </c>
      <c r="O29">
        <v>47787</v>
      </c>
      <c r="P29">
        <v>35006</v>
      </c>
      <c r="Q29">
        <v>21344</v>
      </c>
      <c r="R29">
        <f t="shared" si="1"/>
        <v>1.6554567151225863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3.3916836582612402E-3</v>
      </c>
      <c r="AA29">
        <v>6.7746524662413196E-2</v>
      </c>
      <c r="AB29">
        <v>0.199300646437338</v>
      </c>
      <c r="AC29">
        <v>0.390403275588114</v>
      </c>
      <c r="AD29">
        <v>0.64115418734130702</v>
      </c>
      <c r="AE29">
        <v>0.88956439927224995</v>
      </c>
      <c r="AF29">
        <v>1.07484159736311</v>
      </c>
      <c r="AG29">
        <v>1.0902980632747099</v>
      </c>
      <c r="AH29">
        <v>0.90500427378601001</v>
      </c>
      <c r="AI29">
        <v>0.59027112064829002</v>
      </c>
      <c r="AJ29">
        <v>0.26288448508671602</v>
      </c>
      <c r="AK29">
        <v>5.3308203402455602E-2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 t="s">
        <v>9</v>
      </c>
      <c r="B30">
        <v>5</v>
      </c>
      <c r="C30">
        <v>25</v>
      </c>
      <c r="D30">
        <v>100</v>
      </c>
      <c r="E30">
        <v>0.2994</v>
      </c>
      <c r="F30">
        <f t="shared" si="7"/>
        <v>1.9975829246611601</v>
      </c>
      <c r="G30">
        <f t="shared" si="3"/>
        <v>8.0024170753388404</v>
      </c>
      <c r="H30">
        <f t="shared" si="0"/>
        <v>1.4604878048780488E-2</v>
      </c>
      <c r="I30">
        <v>0</v>
      </c>
      <c r="J30">
        <f>120*60</f>
        <v>7200</v>
      </c>
      <c r="K30">
        <f t="shared" si="10"/>
        <v>353</v>
      </c>
      <c r="L30">
        <v>0.6951813</v>
      </c>
      <c r="M30">
        <v>12487</v>
      </c>
      <c r="N30">
        <v>22018</v>
      </c>
      <c r="O30">
        <v>48650</v>
      </c>
      <c r="P30">
        <v>34919</v>
      </c>
      <c r="Q30">
        <v>20389</v>
      </c>
      <c r="R30">
        <f t="shared" si="1"/>
        <v>1.7632738047569472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0.12912276767507799</v>
      </c>
      <c r="AC30">
        <v>0.34340711969925802</v>
      </c>
      <c r="AD30">
        <v>0.62441973860118605</v>
      </c>
      <c r="AE30">
        <v>0.93362087787482395</v>
      </c>
      <c r="AF30">
        <v>1.1608955139010999</v>
      </c>
      <c r="AG30">
        <v>1.17935556188781</v>
      </c>
      <c r="AH30">
        <v>0.94591232502477895</v>
      </c>
      <c r="AI30">
        <v>0.58171776255680296</v>
      </c>
      <c r="AJ30">
        <v>0.233960554409988</v>
      </c>
      <c r="AK30">
        <v>3.79442204572484E-2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 t="s">
        <v>9</v>
      </c>
      <c r="B31">
        <v>5</v>
      </c>
      <c r="C31">
        <v>25</v>
      </c>
      <c r="D31">
        <v>100</v>
      </c>
      <c r="E31">
        <v>0.2994</v>
      </c>
      <c r="F31">
        <f t="shared" si="7"/>
        <v>1.9975829246611601</v>
      </c>
      <c r="G31">
        <f t="shared" si="3"/>
        <v>8.0024170753388404</v>
      </c>
      <c r="H31">
        <f t="shared" si="0"/>
        <v>1.4604878048780488E-2</v>
      </c>
      <c r="I31">
        <v>0</v>
      </c>
      <c r="J31">
        <f>150*60</f>
        <v>9000</v>
      </c>
      <c r="K31">
        <f t="shared" si="10"/>
        <v>353</v>
      </c>
      <c r="L31">
        <v>0.77534860000000005</v>
      </c>
      <c r="M31">
        <v>11901</v>
      </c>
      <c r="N31">
        <v>21197</v>
      </c>
      <c r="O31">
        <v>46696</v>
      </c>
      <c r="P31">
        <v>33690</v>
      </c>
      <c r="Q31">
        <v>19611</v>
      </c>
      <c r="R31">
        <f t="shared" si="1"/>
        <v>1.7811108310226031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5.86794392352748E-2</v>
      </c>
      <c r="AB31">
        <v>0.196035143014027</v>
      </c>
      <c r="AC31">
        <v>0.39735772601436598</v>
      </c>
      <c r="AD31">
        <v>0.66155910684426</v>
      </c>
      <c r="AE31">
        <v>0.93082209119177794</v>
      </c>
      <c r="AF31">
        <v>1.1224038681575801</v>
      </c>
      <c r="AG31">
        <v>1.1174246782535899</v>
      </c>
      <c r="AH31">
        <v>0.88120305980832003</v>
      </c>
      <c r="AI31">
        <v>0.54274740354488704</v>
      </c>
      <c r="AJ31">
        <v>0.22362054424958899</v>
      </c>
      <c r="AK31">
        <v>4.0253273957300301E-2</v>
      </c>
      <c r="AL31">
        <v>2.69872069266501E-4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 t="s">
        <v>9</v>
      </c>
      <c r="B32">
        <v>5</v>
      </c>
      <c r="C32">
        <v>25</v>
      </c>
      <c r="D32">
        <v>100</v>
      </c>
      <c r="E32">
        <v>0.2994</v>
      </c>
      <c r="F32">
        <f t="shared" si="7"/>
        <v>1.9975829246611601</v>
      </c>
      <c r="G32">
        <f t="shared" si="3"/>
        <v>8.0024170753388404</v>
      </c>
      <c r="H32">
        <f t="shared" si="0"/>
        <v>1.4604878048780488E-2</v>
      </c>
      <c r="I32">
        <v>0</v>
      </c>
      <c r="J32">
        <f>210*60</f>
        <v>12600</v>
      </c>
      <c r="K32">
        <f t="shared" si="10"/>
        <v>353</v>
      </c>
      <c r="L32">
        <v>0.82925289999999996</v>
      </c>
      <c r="M32">
        <v>11375</v>
      </c>
      <c r="N32">
        <v>20913</v>
      </c>
      <c r="O32">
        <v>48111</v>
      </c>
      <c r="P32">
        <v>34086</v>
      </c>
      <c r="Q32">
        <v>19265</v>
      </c>
      <c r="R32">
        <f t="shared" si="1"/>
        <v>1.8385054945054946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4.8492007744867904E-3</v>
      </c>
      <c r="AA32">
        <v>7.49868285402914E-2</v>
      </c>
      <c r="AB32">
        <v>0.21430940222157099</v>
      </c>
      <c r="AC32">
        <v>0.43066336936850402</v>
      </c>
      <c r="AD32">
        <v>0.69459122792681904</v>
      </c>
      <c r="AE32">
        <v>0.95072008300627298</v>
      </c>
      <c r="AF32">
        <v>1.11217125306066</v>
      </c>
      <c r="AG32">
        <v>1.090091337556</v>
      </c>
      <c r="AH32">
        <v>0.85657495272658102</v>
      </c>
      <c r="AI32">
        <v>0.50857998168766305</v>
      </c>
      <c r="AJ32">
        <v>0.20128942465149</v>
      </c>
      <c r="AK32">
        <v>3.2439465857160101E-2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 t="s">
        <v>9</v>
      </c>
      <c r="B33">
        <v>5</v>
      </c>
      <c r="C33">
        <v>25</v>
      </c>
      <c r="D33">
        <v>100</v>
      </c>
      <c r="E33">
        <v>0.2994</v>
      </c>
      <c r="F33">
        <f t="shared" si="7"/>
        <v>1.9975829246611601</v>
      </c>
      <c r="G33">
        <f t="shared" si="3"/>
        <v>8.0024170753388404</v>
      </c>
      <c r="H33">
        <f t="shared" si="0"/>
        <v>1.4604878048780488E-2</v>
      </c>
      <c r="I33">
        <v>0</v>
      </c>
      <c r="J33">
        <f>240*60</f>
        <v>14400</v>
      </c>
      <c r="K33">
        <f t="shared" si="10"/>
        <v>353</v>
      </c>
      <c r="L33">
        <v>0.88008869999999995</v>
      </c>
      <c r="M33">
        <v>11603</v>
      </c>
      <c r="N33">
        <v>20736</v>
      </c>
      <c r="O33">
        <v>47523</v>
      </c>
      <c r="P33">
        <v>33577</v>
      </c>
      <c r="Q33">
        <v>19143</v>
      </c>
      <c r="R33">
        <f t="shared" si="1"/>
        <v>1.7871240196500906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1.6889462537821899E-3</v>
      </c>
      <c r="Z33">
        <v>1.2976386292813599E-2</v>
      </c>
      <c r="AA33">
        <v>8.8292813008287396E-2</v>
      </c>
      <c r="AB33">
        <v>0.24374800456561299</v>
      </c>
      <c r="AC33">
        <v>0.46290371650359802</v>
      </c>
      <c r="AD33">
        <v>0.71037582408762801</v>
      </c>
      <c r="AE33">
        <v>0.94628198370927696</v>
      </c>
      <c r="AF33">
        <v>1.0881981449659199</v>
      </c>
      <c r="AG33">
        <v>1.05298603928677</v>
      </c>
      <c r="AH33">
        <v>0.82509925334966405</v>
      </c>
      <c r="AI33">
        <v>0.49687562470704699</v>
      </c>
      <c r="AJ33">
        <v>0.19969338875131201</v>
      </c>
      <c r="AK33">
        <v>3.8899321745977301E-2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5">
      <c r="A34" t="s">
        <v>9</v>
      </c>
      <c r="B34">
        <v>5</v>
      </c>
      <c r="C34">
        <v>25</v>
      </c>
      <c r="D34">
        <v>100</v>
      </c>
      <c r="E34">
        <v>0.2994</v>
      </c>
      <c r="F34">
        <f t="shared" si="7"/>
        <v>1.9975829246611601</v>
      </c>
      <c r="G34">
        <f t="shared" si="3"/>
        <v>8.0024170753388404</v>
      </c>
      <c r="H34">
        <f t="shared" ref="H34:H58" si="11">1000*(E34/164)/(C34+D34)</f>
        <v>1.4604878048780488E-2</v>
      </c>
      <c r="I34">
        <v>0</v>
      </c>
      <c r="J34">
        <f>300*60</f>
        <v>18000</v>
      </c>
      <c r="K34">
        <f t="shared" si="10"/>
        <v>353</v>
      </c>
      <c r="L34">
        <v>0.93566190000000005</v>
      </c>
      <c r="M34">
        <v>11339</v>
      </c>
      <c r="N34">
        <v>20278</v>
      </c>
      <c r="O34">
        <v>44684</v>
      </c>
      <c r="P34">
        <v>32258</v>
      </c>
      <c r="Q34">
        <v>18754</v>
      </c>
      <c r="R34">
        <f t="shared" ref="R34:R58" si="12">N34/M34</f>
        <v>1.788341123555869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1.59880169780368E-3</v>
      </c>
      <c r="AA34">
        <v>7.5250040311644006E-2</v>
      </c>
      <c r="AB34">
        <v>0.23712201823413701</v>
      </c>
      <c r="AC34">
        <v>0.45408503688031798</v>
      </c>
      <c r="AD34">
        <v>0.72823879703393801</v>
      </c>
      <c r="AE34">
        <v>0.97933544961338004</v>
      </c>
      <c r="AF34">
        <v>1.1174815133533</v>
      </c>
      <c r="AG34">
        <v>1.0630745412114</v>
      </c>
      <c r="AH34">
        <v>0.81229008595392704</v>
      </c>
      <c r="AI34">
        <v>0.47739890976606097</v>
      </c>
      <c r="AJ34">
        <v>0.19249731396835701</v>
      </c>
      <c r="AK34">
        <v>3.6315238442003003E-2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 t="s">
        <v>10</v>
      </c>
      <c r="B35">
        <v>6</v>
      </c>
      <c r="C35">
        <v>10</v>
      </c>
      <c r="D35">
        <v>100</v>
      </c>
      <c r="E35">
        <v>0.60109999999999997</v>
      </c>
      <c r="F35">
        <f t="shared" si="7"/>
        <v>0.90799223848234556</v>
      </c>
      <c r="G35">
        <f t="shared" si="3"/>
        <v>9.0920077615176549</v>
      </c>
      <c r="H35">
        <f t="shared" si="11"/>
        <v>3.3320399113082037E-2</v>
      </c>
      <c r="I35">
        <v>0</v>
      </c>
      <c r="J35">
        <f>30*60</f>
        <v>1800</v>
      </c>
      <c r="K35">
        <f>273+80</f>
        <v>353</v>
      </c>
      <c r="L35">
        <v>0.16731399999999999</v>
      </c>
      <c r="M35">
        <v>3412</v>
      </c>
      <c r="N35">
        <v>6311</v>
      </c>
      <c r="O35">
        <v>9553</v>
      </c>
      <c r="P35">
        <v>12532</v>
      </c>
      <c r="Q35">
        <v>5865</v>
      </c>
      <c r="R35">
        <f t="shared" si="12"/>
        <v>1.8496483001172332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1.0192121658277001E-2</v>
      </c>
      <c r="AA35">
        <v>9.0218280586507493E-2</v>
      </c>
      <c r="AB35">
        <v>0.24048207696158799</v>
      </c>
      <c r="AC35">
        <v>0.46023781280496201</v>
      </c>
      <c r="AD35">
        <v>0.72167981398700098</v>
      </c>
      <c r="AE35">
        <v>0.97938476183824896</v>
      </c>
      <c r="AF35">
        <v>1.12345165373341</v>
      </c>
      <c r="AG35">
        <v>1.0682285385336201</v>
      </c>
      <c r="AH35">
        <v>0.81322404082266697</v>
      </c>
      <c r="AI35">
        <v>0.47035282235301601</v>
      </c>
      <c r="AJ35">
        <v>0.17436476697739101</v>
      </c>
      <c r="AK35">
        <v>2.1652333647708199E-2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5">
      <c r="A36" t="s">
        <v>10</v>
      </c>
      <c r="B36">
        <v>6</v>
      </c>
      <c r="C36">
        <v>10</v>
      </c>
      <c r="D36">
        <v>100</v>
      </c>
      <c r="E36">
        <v>0.60109999999999997</v>
      </c>
      <c r="F36">
        <f t="shared" ref="F36:F43" si="13">1000*(C36/100.121)/(C36+D36)</f>
        <v>0.90799223848234556</v>
      </c>
      <c r="G36">
        <f t="shared" si="3"/>
        <v>9.0920077615176549</v>
      </c>
      <c r="H36">
        <f t="shared" si="11"/>
        <v>3.3320399113082037E-2</v>
      </c>
      <c r="I36">
        <v>0</v>
      </c>
      <c r="J36">
        <f>60*60</f>
        <v>3600</v>
      </c>
      <c r="K36">
        <f t="shared" si="10"/>
        <v>353</v>
      </c>
      <c r="L36">
        <v>0.3476996</v>
      </c>
      <c r="M36">
        <v>4041</v>
      </c>
      <c r="N36">
        <v>7268</v>
      </c>
      <c r="O36">
        <v>11092</v>
      </c>
      <c r="P36">
        <v>14876</v>
      </c>
      <c r="Q36">
        <v>6760</v>
      </c>
      <c r="R36">
        <f t="shared" si="12"/>
        <v>1.7985647117050234</v>
      </c>
      <c r="S36">
        <v>0</v>
      </c>
      <c r="T36">
        <v>0</v>
      </c>
      <c r="U36">
        <v>0</v>
      </c>
      <c r="V36">
        <v>3.5178177477787399E-3</v>
      </c>
      <c r="W36">
        <v>5.7697962601232E-2</v>
      </c>
      <c r="X36">
        <v>0.14944516855982301</v>
      </c>
      <c r="Y36">
        <v>0.26762266949872998</v>
      </c>
      <c r="Z36">
        <v>0.42356118435722601</v>
      </c>
      <c r="AA36">
        <v>0.64751394585087796</v>
      </c>
      <c r="AB36">
        <v>0.92644801618038597</v>
      </c>
      <c r="AC36">
        <v>1.1555593287227199</v>
      </c>
      <c r="AD36">
        <v>1.1576343516176899</v>
      </c>
      <c r="AE36">
        <v>0.862679635543106</v>
      </c>
      <c r="AF36">
        <v>0.43946909534842099</v>
      </c>
      <c r="AG36">
        <v>0.108050949562149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 t="s">
        <v>10</v>
      </c>
      <c r="B37">
        <v>6</v>
      </c>
      <c r="C37">
        <v>10</v>
      </c>
      <c r="D37">
        <v>100</v>
      </c>
      <c r="E37">
        <v>0.60109999999999997</v>
      </c>
      <c r="F37">
        <f t="shared" si="13"/>
        <v>0.90799223848234556</v>
      </c>
      <c r="G37">
        <f t="shared" si="3"/>
        <v>9.0920077615176549</v>
      </c>
      <c r="H37">
        <f t="shared" si="11"/>
        <v>3.3320399113082037E-2</v>
      </c>
      <c r="I37">
        <v>0</v>
      </c>
      <c r="J37">
        <f>90*60</f>
        <v>5400</v>
      </c>
      <c r="K37">
        <f t="shared" si="10"/>
        <v>353</v>
      </c>
      <c r="L37">
        <v>0.54751490000000003</v>
      </c>
      <c r="M37">
        <v>3504</v>
      </c>
      <c r="N37">
        <v>6442</v>
      </c>
      <c r="O37">
        <v>9923</v>
      </c>
      <c r="P37">
        <v>13434</v>
      </c>
      <c r="Q37">
        <v>5983</v>
      </c>
      <c r="R37">
        <f t="shared" si="12"/>
        <v>1.8384703196347032</v>
      </c>
      <c r="S37">
        <v>0</v>
      </c>
      <c r="T37">
        <v>0</v>
      </c>
      <c r="U37">
        <v>0</v>
      </c>
      <c r="V37">
        <v>1.6132603835396699E-3</v>
      </c>
      <c r="W37">
        <v>2.9670288120644199E-2</v>
      </c>
      <c r="X37">
        <v>8.4713840142107297E-2</v>
      </c>
      <c r="Y37">
        <v>0.18133149262867901</v>
      </c>
      <c r="Z37">
        <v>0.33698055459800802</v>
      </c>
      <c r="AA37">
        <v>0.57739759260096901</v>
      </c>
      <c r="AB37">
        <v>0.87877766155036496</v>
      </c>
      <c r="AC37">
        <v>1.1318517099246701</v>
      </c>
      <c r="AD37">
        <v>1.1866359975281799</v>
      </c>
      <c r="AE37">
        <v>0.96380068727192103</v>
      </c>
      <c r="AF37">
        <v>0.56957193885004798</v>
      </c>
      <c r="AG37">
        <v>0.208921063559489</v>
      </c>
      <c r="AH37">
        <v>2.4718039511604999E-2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5">
      <c r="A38" t="s">
        <v>10</v>
      </c>
      <c r="B38">
        <v>6</v>
      </c>
      <c r="C38">
        <v>10</v>
      </c>
      <c r="D38">
        <v>100</v>
      </c>
      <c r="E38">
        <v>0.60109999999999997</v>
      </c>
      <c r="F38">
        <f t="shared" si="13"/>
        <v>0.90799223848234556</v>
      </c>
      <c r="G38">
        <f t="shared" si="3"/>
        <v>9.0920077615176549</v>
      </c>
      <c r="H38">
        <f t="shared" si="11"/>
        <v>3.3320399113082037E-2</v>
      </c>
      <c r="I38">
        <v>0</v>
      </c>
      <c r="J38">
        <f>120*60</f>
        <v>7200</v>
      </c>
      <c r="K38">
        <f t="shared" si="10"/>
        <v>353</v>
      </c>
      <c r="L38">
        <v>0.67283389999999998</v>
      </c>
      <c r="M38">
        <v>3653</v>
      </c>
      <c r="N38">
        <v>6288</v>
      </c>
      <c r="O38">
        <v>9498</v>
      </c>
      <c r="P38">
        <v>12730</v>
      </c>
      <c r="Q38">
        <v>5865</v>
      </c>
      <c r="R38">
        <f t="shared" si="12"/>
        <v>1.721324938406789</v>
      </c>
      <c r="S38">
        <v>0</v>
      </c>
      <c r="T38">
        <v>0</v>
      </c>
      <c r="U38">
        <v>2.1160961723503198E-3</v>
      </c>
      <c r="V38">
        <v>1.64959862022129E-2</v>
      </c>
      <c r="W38">
        <v>5.2128270260404001E-2</v>
      </c>
      <c r="X38">
        <v>0.114326604936306</v>
      </c>
      <c r="Y38">
        <v>0.222773678430216</v>
      </c>
      <c r="Z38">
        <v>0.39571761121466797</v>
      </c>
      <c r="AA38">
        <v>0.66736135454453205</v>
      </c>
      <c r="AB38">
        <v>0.97820005871194904</v>
      </c>
      <c r="AC38">
        <v>1.1749491540889601</v>
      </c>
      <c r="AD38">
        <v>1.1311238352450499</v>
      </c>
      <c r="AE38">
        <v>0.83589030521151697</v>
      </c>
      <c r="AF38">
        <v>0.43821712269794899</v>
      </c>
      <c r="AG38">
        <v>0.13310300618017301</v>
      </c>
      <c r="AH38">
        <v>1.01279841180522E-2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 t="s">
        <v>10</v>
      </c>
      <c r="B39">
        <v>6</v>
      </c>
      <c r="C39">
        <v>10</v>
      </c>
      <c r="D39">
        <v>100</v>
      </c>
      <c r="E39">
        <v>0.60109999999999997</v>
      </c>
      <c r="F39">
        <f t="shared" si="13"/>
        <v>0.90799223848234556</v>
      </c>
      <c r="G39">
        <f t="shared" si="3"/>
        <v>9.0920077615176549</v>
      </c>
      <c r="H39">
        <f t="shared" si="11"/>
        <v>3.3320399113082037E-2</v>
      </c>
      <c r="I39">
        <v>0</v>
      </c>
      <c r="J39">
        <f>150*60</f>
        <v>9000</v>
      </c>
      <c r="K39">
        <f t="shared" si="10"/>
        <v>353</v>
      </c>
      <c r="L39">
        <v>0.73147229999999996</v>
      </c>
      <c r="M39">
        <v>2707</v>
      </c>
      <c r="N39">
        <v>6135</v>
      </c>
      <c r="O39">
        <v>10433</v>
      </c>
      <c r="P39">
        <v>15035</v>
      </c>
      <c r="Q39">
        <v>5593</v>
      </c>
      <c r="R39">
        <f t="shared" si="12"/>
        <v>2.2663465090506096</v>
      </c>
      <c r="S39">
        <v>0</v>
      </c>
      <c r="T39">
        <v>0</v>
      </c>
      <c r="U39">
        <v>0</v>
      </c>
      <c r="V39">
        <v>0</v>
      </c>
      <c r="W39">
        <v>2.96973695537367E-2</v>
      </c>
      <c r="X39">
        <v>9.99041468548615E-2</v>
      </c>
      <c r="Y39">
        <v>0.21600754583807</v>
      </c>
      <c r="Z39">
        <v>0.41218193473957798</v>
      </c>
      <c r="AA39">
        <v>0.70435443876922998</v>
      </c>
      <c r="AB39">
        <v>1.02625282110688</v>
      </c>
      <c r="AC39">
        <v>1.2161133372758799</v>
      </c>
      <c r="AD39">
        <v>1.13676410322532</v>
      </c>
      <c r="AE39">
        <v>0.80880505198799602</v>
      </c>
      <c r="AF39">
        <v>0.40836981627403401</v>
      </c>
      <c r="AG39">
        <v>0.112841089251104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 t="s">
        <v>10</v>
      </c>
      <c r="B40">
        <v>6</v>
      </c>
      <c r="C40">
        <v>10</v>
      </c>
      <c r="D40">
        <v>100</v>
      </c>
      <c r="E40">
        <v>0.60109999999999997</v>
      </c>
      <c r="F40">
        <f t="shared" si="13"/>
        <v>0.90799223848234556</v>
      </c>
      <c r="G40">
        <f t="shared" si="3"/>
        <v>9.0920077615176549</v>
      </c>
      <c r="H40">
        <f t="shared" si="11"/>
        <v>3.3320399113082037E-2</v>
      </c>
      <c r="I40">
        <v>0</v>
      </c>
      <c r="J40">
        <f>210*60</f>
        <v>12600</v>
      </c>
      <c r="K40">
        <f t="shared" si="10"/>
        <v>353</v>
      </c>
      <c r="L40">
        <v>0.78931980000000002</v>
      </c>
      <c r="M40">
        <v>2624</v>
      </c>
      <c r="N40">
        <v>6435</v>
      </c>
      <c r="O40">
        <v>11835</v>
      </c>
      <c r="P40">
        <v>18004</v>
      </c>
      <c r="Q40">
        <v>5794</v>
      </c>
      <c r="R40">
        <f t="shared" si="12"/>
        <v>2.4523628048780486</v>
      </c>
      <c r="S40">
        <v>3.4208295625317301E-4</v>
      </c>
      <c r="T40">
        <v>9.1984272786506203E-3</v>
      </c>
      <c r="U40">
        <v>2.7064574609542501E-2</v>
      </c>
      <c r="V40">
        <v>6.1845445467037401E-2</v>
      </c>
      <c r="W40">
        <v>0.109051466358199</v>
      </c>
      <c r="X40">
        <v>0.179942578767398</v>
      </c>
      <c r="Y40">
        <v>0.29025245288824503</v>
      </c>
      <c r="Z40">
        <v>0.46079847956019698</v>
      </c>
      <c r="AA40">
        <v>0.69744382645474101</v>
      </c>
      <c r="AB40">
        <v>0.94529999054407099</v>
      </c>
      <c r="AC40">
        <v>1.08226457159408</v>
      </c>
      <c r="AD40">
        <v>1.00687295626002</v>
      </c>
      <c r="AE40">
        <v>0.72504820597712105</v>
      </c>
      <c r="AF40">
        <v>0.39360833633451098</v>
      </c>
      <c r="AG40">
        <v>0.151717358360764</v>
      </c>
      <c r="AH40">
        <v>3.0300909340269199E-2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5">
      <c r="A41" t="s">
        <v>10</v>
      </c>
      <c r="B41">
        <v>6</v>
      </c>
      <c r="C41">
        <v>10</v>
      </c>
      <c r="D41">
        <v>100</v>
      </c>
      <c r="E41">
        <v>0.60109999999999997</v>
      </c>
      <c r="F41">
        <f t="shared" si="13"/>
        <v>0.90799223848234556</v>
      </c>
      <c r="G41">
        <f t="shared" si="3"/>
        <v>9.0920077615176549</v>
      </c>
      <c r="H41">
        <f t="shared" si="11"/>
        <v>3.3320399113082037E-2</v>
      </c>
      <c r="I41">
        <v>0</v>
      </c>
      <c r="J41">
        <f>240*60</f>
        <v>14400</v>
      </c>
      <c r="K41">
        <f t="shared" si="10"/>
        <v>353</v>
      </c>
      <c r="L41">
        <v>0.86622299999999997</v>
      </c>
      <c r="M41">
        <v>2088</v>
      </c>
      <c r="N41">
        <v>5564</v>
      </c>
      <c r="O41">
        <v>9686</v>
      </c>
      <c r="P41">
        <v>14086</v>
      </c>
      <c r="Q41">
        <v>5042</v>
      </c>
      <c r="R41">
        <f t="shared" si="12"/>
        <v>2.6647509578544062</v>
      </c>
      <c r="S41">
        <v>3.3578040434810901E-3</v>
      </c>
      <c r="T41">
        <v>1.1543943083919501E-2</v>
      </c>
      <c r="U41">
        <v>3.0651555030203202E-2</v>
      </c>
      <c r="V41">
        <v>6.3631622279529301E-2</v>
      </c>
      <c r="W41">
        <v>0.11541985065334601</v>
      </c>
      <c r="X41">
        <v>0.19283990098523199</v>
      </c>
      <c r="Y41">
        <v>0.30617939380542297</v>
      </c>
      <c r="Z41">
        <v>0.47146743300756699</v>
      </c>
      <c r="AA41">
        <v>0.69547825655051398</v>
      </c>
      <c r="AB41">
        <v>0.91940948661087196</v>
      </c>
      <c r="AC41">
        <v>1.03190597971545</v>
      </c>
      <c r="AD41">
        <v>0.94763122145199996</v>
      </c>
      <c r="AE41">
        <v>0.70224241264808296</v>
      </c>
      <c r="AF41">
        <v>0.412908150113108</v>
      </c>
      <c r="AG41">
        <v>0.19556627959570799</v>
      </c>
      <c r="AH41">
        <v>6.7833386358556805E-2</v>
      </c>
      <c r="AI41">
        <v>4.2435732234110896E-3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 t="s">
        <v>10</v>
      </c>
      <c r="B42">
        <v>6</v>
      </c>
      <c r="C42">
        <v>10</v>
      </c>
      <c r="D42">
        <v>100</v>
      </c>
      <c r="E42">
        <v>0.60109999999999997</v>
      </c>
      <c r="F42">
        <f t="shared" si="13"/>
        <v>0.90799223848234556</v>
      </c>
      <c r="G42">
        <f t="shared" si="3"/>
        <v>9.0920077615176549</v>
      </c>
      <c r="H42">
        <f t="shared" si="11"/>
        <v>3.3320399113082037E-2</v>
      </c>
      <c r="I42">
        <v>0</v>
      </c>
      <c r="J42">
        <f>300*60</f>
        <v>18000</v>
      </c>
      <c r="K42">
        <f t="shared" si="10"/>
        <v>353</v>
      </c>
      <c r="L42">
        <v>0.91042489999999998</v>
      </c>
      <c r="M42">
        <v>1617</v>
      </c>
      <c r="N42">
        <v>4527</v>
      </c>
      <c r="O42">
        <v>8076</v>
      </c>
      <c r="P42">
        <v>11388</v>
      </c>
      <c r="Q42">
        <v>4063</v>
      </c>
      <c r="R42">
        <f t="shared" si="12"/>
        <v>2.7996289424860854</v>
      </c>
      <c r="S42">
        <v>1.57628784002561E-2</v>
      </c>
      <c r="T42">
        <v>2.62389104878544E-2</v>
      </c>
      <c r="U42">
        <v>4.8855335102518799E-2</v>
      </c>
      <c r="V42">
        <v>8.3088002332919103E-2</v>
      </c>
      <c r="W42">
        <v>0.132344909385854</v>
      </c>
      <c r="X42">
        <v>0.20710842846987501</v>
      </c>
      <c r="Y42">
        <v>0.327228142219392</v>
      </c>
      <c r="Z42">
        <v>0.50980182252105899</v>
      </c>
      <c r="AA42">
        <v>0.75012988584613705</v>
      </c>
      <c r="AB42">
        <v>0.97706431621644496</v>
      </c>
      <c r="AC42">
        <v>1.0547829168023599</v>
      </c>
      <c r="AD42">
        <v>0.92316278471648805</v>
      </c>
      <c r="AE42">
        <v>0.63774769211856197</v>
      </c>
      <c r="AF42">
        <v>0.32925054000675602</v>
      </c>
      <c r="AG42">
        <v>0.11221771313748299</v>
      </c>
      <c r="AH42">
        <v>1.8176971165031398E-2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 t="s">
        <v>19</v>
      </c>
      <c r="B43">
        <v>7</v>
      </c>
      <c r="C43">
        <v>25.1</v>
      </c>
      <c r="D43">
        <v>100</v>
      </c>
      <c r="E43">
        <v>0.59850000000000003</v>
      </c>
      <c r="F43">
        <f t="shared" si="13"/>
        <v>2.0039700802955687</v>
      </c>
      <c r="G43">
        <f t="shared" si="3"/>
        <v>7.9960299197044318</v>
      </c>
      <c r="H43">
        <f t="shared" si="11"/>
        <v>2.9171784523600634E-2</v>
      </c>
      <c r="I43">
        <v>0</v>
      </c>
      <c r="J43">
        <f>30*60-1000</f>
        <v>800</v>
      </c>
      <c r="K43">
        <f>273+70</f>
        <v>343</v>
      </c>
      <c r="L43">
        <v>3.3440699999999997E-2</v>
      </c>
      <c r="M43">
        <v>15081</v>
      </c>
      <c r="N43">
        <v>26011</v>
      </c>
      <c r="O43">
        <v>40154</v>
      </c>
      <c r="P43">
        <v>54459</v>
      </c>
      <c r="Q43">
        <v>24179</v>
      </c>
      <c r="R43">
        <f t="shared" si="12"/>
        <v>1.7247530004641602</v>
      </c>
      <c r="S43">
        <v>2.0234220368259798E-2</v>
      </c>
      <c r="T43">
        <v>4.5956565358458497E-2</v>
      </c>
      <c r="U43">
        <v>9.1485973988783803E-2</v>
      </c>
      <c r="V43">
        <v>0.155693180041445</v>
      </c>
      <c r="W43">
        <v>0.234054560603082</v>
      </c>
      <c r="X43">
        <v>0.32772972809614598</v>
      </c>
      <c r="Y43">
        <v>0.45440478729581302</v>
      </c>
      <c r="Z43">
        <v>0.61387013353231801</v>
      </c>
      <c r="AA43">
        <v>0.792047641747468</v>
      </c>
      <c r="AB43">
        <v>0.92831833427707799</v>
      </c>
      <c r="AC43">
        <v>0.94046412458996398</v>
      </c>
      <c r="AD43">
        <v>0.79085420118549798</v>
      </c>
      <c r="AE43">
        <v>0.50611344992292195</v>
      </c>
      <c r="AF43">
        <v>0.22160347324961099</v>
      </c>
      <c r="AG43">
        <v>4.8976518796295998E-2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 t="s">
        <v>19</v>
      </c>
      <c r="B44">
        <v>7</v>
      </c>
      <c r="C44">
        <v>25.1</v>
      </c>
      <c r="D44">
        <v>100</v>
      </c>
      <c r="E44">
        <v>0.59850000000000003</v>
      </c>
      <c r="F44">
        <f t="shared" ref="F44:F51" si="14">1000*(C44/100.121)/(C44+D44)</f>
        <v>2.0039700802955687</v>
      </c>
      <c r="G44">
        <f t="shared" si="3"/>
        <v>7.9960299197044318</v>
      </c>
      <c r="H44">
        <f t="shared" si="11"/>
        <v>2.9171784523600634E-2</v>
      </c>
      <c r="I44">
        <v>0</v>
      </c>
      <c r="J44">
        <f>60*60-1000</f>
        <v>2600</v>
      </c>
      <c r="K44">
        <f t="shared" ref="K44:K50" si="15">273+70</f>
        <v>343</v>
      </c>
      <c r="L44">
        <v>0.18917200000000001</v>
      </c>
      <c r="M44">
        <v>14654</v>
      </c>
      <c r="N44">
        <v>27175</v>
      </c>
      <c r="O44">
        <v>42590</v>
      </c>
      <c r="P44">
        <v>57813</v>
      </c>
      <c r="Q44">
        <v>25153</v>
      </c>
      <c r="R44">
        <f t="shared" si="12"/>
        <v>1.8544424730449025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2.2061623671923301E-2</v>
      </c>
      <c r="AB44">
        <v>0.108024179015421</v>
      </c>
      <c r="AC44">
        <v>0.27074482637774</v>
      </c>
      <c r="AD44">
        <v>0.52312391644602496</v>
      </c>
      <c r="AE44">
        <v>0.81783690466848702</v>
      </c>
      <c r="AF44">
        <v>1.0690636548222101</v>
      </c>
      <c r="AG44">
        <v>1.16195619857583</v>
      </c>
      <c r="AH44">
        <v>1.02904780196284</v>
      </c>
      <c r="AI44">
        <v>0.72565097562390801</v>
      </c>
      <c r="AJ44">
        <v>0.359182746165916</v>
      </c>
      <c r="AK44">
        <v>8.54036698198469E-2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 t="s">
        <v>19</v>
      </c>
      <c r="B45">
        <v>7</v>
      </c>
      <c r="C45">
        <v>25.1</v>
      </c>
      <c r="D45">
        <v>100</v>
      </c>
      <c r="E45">
        <v>0.59850000000000003</v>
      </c>
      <c r="F45">
        <f t="shared" si="14"/>
        <v>2.0039700802955687</v>
      </c>
      <c r="G45">
        <f t="shared" si="3"/>
        <v>7.9960299197044318</v>
      </c>
      <c r="H45">
        <f t="shared" si="11"/>
        <v>2.9171784523600634E-2</v>
      </c>
      <c r="I45">
        <v>0</v>
      </c>
      <c r="J45">
        <f>90*60-1000</f>
        <v>4400</v>
      </c>
      <c r="K45">
        <f t="shared" si="15"/>
        <v>343</v>
      </c>
      <c r="L45">
        <v>0.3273044</v>
      </c>
      <c r="M45">
        <v>16334</v>
      </c>
      <c r="N45">
        <v>28078</v>
      </c>
      <c r="O45">
        <v>43525</v>
      </c>
      <c r="P45">
        <v>59599</v>
      </c>
      <c r="Q45">
        <v>26096</v>
      </c>
      <c r="R45">
        <f t="shared" si="12"/>
        <v>1.7189910615893229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1.62251737080619E-2</v>
      </c>
      <c r="AA45">
        <v>5.53387399016739E-2</v>
      </c>
      <c r="AB45">
        <v>0.124533926102633</v>
      </c>
      <c r="AC45">
        <v>0.26121910387237801</v>
      </c>
      <c r="AD45">
        <v>0.47825713915120399</v>
      </c>
      <c r="AE45">
        <v>0.74944589422274299</v>
      </c>
      <c r="AF45">
        <v>1.0062393747770999</v>
      </c>
      <c r="AG45">
        <v>1.13416586438705</v>
      </c>
      <c r="AH45">
        <v>1.04711068486865</v>
      </c>
      <c r="AI45">
        <v>0.77651441193139104</v>
      </c>
      <c r="AJ45">
        <v>0.41054066715739201</v>
      </c>
      <c r="AK45">
        <v>0.113269965366723</v>
      </c>
      <c r="AL45">
        <v>1.6740773988213999E-3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 t="s">
        <v>19</v>
      </c>
      <c r="B46">
        <v>7</v>
      </c>
      <c r="C46">
        <v>25.1</v>
      </c>
      <c r="D46">
        <v>100</v>
      </c>
      <c r="E46">
        <v>0.59850000000000003</v>
      </c>
      <c r="F46">
        <f t="shared" si="14"/>
        <v>2.0039700802955687</v>
      </c>
      <c r="G46">
        <f t="shared" si="3"/>
        <v>7.9960299197044318</v>
      </c>
      <c r="H46">
        <f t="shared" si="11"/>
        <v>2.9171784523600634E-2</v>
      </c>
      <c r="I46">
        <v>0</v>
      </c>
      <c r="J46">
        <f>120*60-1000</f>
        <v>6200</v>
      </c>
      <c r="K46">
        <f t="shared" si="15"/>
        <v>343</v>
      </c>
      <c r="L46">
        <v>0.4517603</v>
      </c>
      <c r="M46">
        <v>13756</v>
      </c>
      <c r="N46">
        <v>26371</v>
      </c>
      <c r="O46">
        <v>42552</v>
      </c>
      <c r="P46">
        <v>59633</v>
      </c>
      <c r="Q46">
        <v>24306</v>
      </c>
      <c r="R46">
        <f t="shared" si="12"/>
        <v>1.9170543762721721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4.9375429353820301E-3</v>
      </c>
      <c r="AB46">
        <v>8.1104057591246295E-2</v>
      </c>
      <c r="AC46">
        <v>0.233677188042545</v>
      </c>
      <c r="AD46">
        <v>0.47221487747516799</v>
      </c>
      <c r="AE46">
        <v>0.75692736406136496</v>
      </c>
      <c r="AF46">
        <v>1.0247917493013701</v>
      </c>
      <c r="AG46">
        <v>1.16564410101363</v>
      </c>
      <c r="AH46">
        <v>1.07819369297336</v>
      </c>
      <c r="AI46">
        <v>0.794197039115911</v>
      </c>
      <c r="AJ46">
        <v>0.42453602839126098</v>
      </c>
      <c r="AK46">
        <v>0.12342199076544901</v>
      </c>
      <c r="AL46">
        <v>1.10791432137446E-2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 t="s">
        <v>19</v>
      </c>
      <c r="B47">
        <v>7</v>
      </c>
      <c r="C47">
        <v>25.1</v>
      </c>
      <c r="D47">
        <v>100</v>
      </c>
      <c r="E47">
        <v>0.59850000000000003</v>
      </c>
      <c r="F47">
        <f t="shared" si="14"/>
        <v>2.0039700802955687</v>
      </c>
      <c r="G47">
        <f t="shared" si="3"/>
        <v>7.9960299197044318</v>
      </c>
      <c r="H47">
        <f t="shared" si="11"/>
        <v>2.9171784523600634E-2</v>
      </c>
      <c r="I47">
        <v>0</v>
      </c>
      <c r="J47">
        <f>150*60-1000</f>
        <v>8000</v>
      </c>
      <c r="K47">
        <f t="shared" si="15"/>
        <v>343</v>
      </c>
      <c r="L47">
        <v>0.54593579999999997</v>
      </c>
      <c r="M47">
        <v>14340</v>
      </c>
      <c r="N47">
        <v>25486</v>
      </c>
      <c r="O47">
        <v>39481</v>
      </c>
      <c r="P47">
        <v>53556</v>
      </c>
      <c r="Q47">
        <v>23662</v>
      </c>
      <c r="R47">
        <f t="shared" si="12"/>
        <v>1.7772663877266388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5.2976664122572001E-3</v>
      </c>
      <c r="Z47">
        <v>2.5237786923536301E-2</v>
      </c>
      <c r="AA47">
        <v>6.2751536903980901E-2</v>
      </c>
      <c r="AB47">
        <v>0.146027180210025</v>
      </c>
      <c r="AC47">
        <v>0.28861879347131397</v>
      </c>
      <c r="AD47">
        <v>0.50866385935387903</v>
      </c>
      <c r="AE47">
        <v>0.77426227333470399</v>
      </c>
      <c r="AF47">
        <v>1.0136858007970699</v>
      </c>
      <c r="AG47">
        <v>1.12299282893937</v>
      </c>
      <c r="AH47">
        <v>1.00822030788647</v>
      </c>
      <c r="AI47">
        <v>0.72423218870663397</v>
      </c>
      <c r="AJ47">
        <v>0.37398216110017501</v>
      </c>
      <c r="AK47">
        <v>0.10934396215476801</v>
      </c>
      <c r="AL47">
        <v>1.2592304541782499E-2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 t="s">
        <v>19</v>
      </c>
      <c r="B48">
        <v>7</v>
      </c>
      <c r="C48">
        <v>25.1</v>
      </c>
      <c r="D48">
        <v>100</v>
      </c>
      <c r="E48">
        <v>0.59850000000000003</v>
      </c>
      <c r="F48">
        <f t="shared" si="14"/>
        <v>2.0039700802955687</v>
      </c>
      <c r="G48">
        <f t="shared" si="3"/>
        <v>7.9960299197044318</v>
      </c>
      <c r="H48">
        <f t="shared" si="11"/>
        <v>2.9171784523600634E-2</v>
      </c>
      <c r="I48">
        <v>0</v>
      </c>
      <c r="J48">
        <f>210*60-1000</f>
        <v>11600</v>
      </c>
      <c r="K48">
        <f t="shared" si="15"/>
        <v>343</v>
      </c>
      <c r="L48">
        <v>0.61972400000000005</v>
      </c>
      <c r="M48">
        <v>14316</v>
      </c>
      <c r="N48">
        <v>25238</v>
      </c>
      <c r="O48">
        <v>39823</v>
      </c>
      <c r="P48">
        <v>55330</v>
      </c>
      <c r="Q48">
        <v>23389</v>
      </c>
      <c r="R48">
        <f t="shared" si="12"/>
        <v>1.7629226040793518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1.23089249669258E-2</v>
      </c>
      <c r="AA48">
        <v>4.3131202213201103E-2</v>
      </c>
      <c r="AB48">
        <v>0.121589302500625</v>
      </c>
      <c r="AC48">
        <v>0.28066979760029398</v>
      </c>
      <c r="AD48">
        <v>0.52319456248441898</v>
      </c>
      <c r="AE48">
        <v>0.81787105356726497</v>
      </c>
      <c r="AF48">
        <v>1.0649677946477101</v>
      </c>
      <c r="AG48">
        <v>1.15900512532171</v>
      </c>
      <c r="AH48">
        <v>1.02154877731479</v>
      </c>
      <c r="AI48">
        <v>0.70802659046744898</v>
      </c>
      <c r="AJ48">
        <v>0.34129492959535401</v>
      </c>
      <c r="AK48">
        <v>7.6066972247431294E-2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5">
      <c r="A49" t="s">
        <v>19</v>
      </c>
      <c r="B49">
        <v>7</v>
      </c>
      <c r="C49">
        <v>25.1</v>
      </c>
      <c r="D49">
        <v>100</v>
      </c>
      <c r="E49">
        <v>0.59850000000000003</v>
      </c>
      <c r="F49">
        <f t="shared" si="14"/>
        <v>2.0039700802955687</v>
      </c>
      <c r="G49">
        <f t="shared" si="3"/>
        <v>7.9960299197044318</v>
      </c>
      <c r="H49">
        <f t="shared" si="11"/>
        <v>2.9171784523600634E-2</v>
      </c>
      <c r="I49">
        <v>0</v>
      </c>
      <c r="J49">
        <f>240*60-1000</f>
        <v>13400</v>
      </c>
      <c r="K49">
        <f t="shared" si="15"/>
        <v>343</v>
      </c>
      <c r="L49">
        <v>0.74803209999999998</v>
      </c>
      <c r="M49">
        <v>13061</v>
      </c>
      <c r="N49">
        <v>23286</v>
      </c>
      <c r="O49">
        <v>37393</v>
      </c>
      <c r="P49">
        <v>52686</v>
      </c>
      <c r="Q49">
        <v>21524</v>
      </c>
      <c r="R49">
        <f t="shared" si="12"/>
        <v>1.7828650179924967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3.6779289327615303E-2</v>
      </c>
      <c r="AB49">
        <v>0.13022436878485</v>
      </c>
      <c r="AC49">
        <v>0.29638605550831199</v>
      </c>
      <c r="AD49">
        <v>0.54675087416759305</v>
      </c>
      <c r="AE49">
        <v>0.84096940037012302</v>
      </c>
      <c r="AF49">
        <v>1.0811522908817199</v>
      </c>
      <c r="AG49">
        <v>1.15435764595476</v>
      </c>
      <c r="AH49">
        <v>0.99377702451734495</v>
      </c>
      <c r="AI49">
        <v>0.67302332304026502</v>
      </c>
      <c r="AJ49">
        <v>0.32619586097949599</v>
      </c>
      <c r="AK49">
        <v>8.3341662665026295E-2</v>
      </c>
      <c r="AL49">
        <v>4.8636699934187797E-3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 t="s">
        <v>19</v>
      </c>
      <c r="B50">
        <v>7</v>
      </c>
      <c r="C50">
        <v>25.1</v>
      </c>
      <c r="D50">
        <v>100</v>
      </c>
      <c r="E50">
        <v>0.59850000000000003</v>
      </c>
      <c r="F50">
        <f t="shared" si="14"/>
        <v>2.0039700802955687</v>
      </c>
      <c r="G50">
        <f t="shared" si="3"/>
        <v>7.9960299197044318</v>
      </c>
      <c r="H50">
        <f t="shared" si="11"/>
        <v>2.9171784523600634E-2</v>
      </c>
      <c r="I50">
        <v>0</v>
      </c>
      <c r="J50">
        <f>300*60-1000</f>
        <v>17000</v>
      </c>
      <c r="K50">
        <f t="shared" si="15"/>
        <v>343</v>
      </c>
      <c r="L50">
        <v>0.82321730000000004</v>
      </c>
      <c r="M50">
        <v>10832</v>
      </c>
      <c r="N50">
        <v>21909</v>
      </c>
      <c r="O50">
        <v>36657</v>
      </c>
      <c r="P50">
        <v>52377</v>
      </c>
      <c r="Q50">
        <v>20063</v>
      </c>
      <c r="R50">
        <f t="shared" si="12"/>
        <v>2.0226181683899558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5.2875104532802003E-2</v>
      </c>
      <c r="AB50">
        <v>0.16824901493616701</v>
      </c>
      <c r="AC50">
        <v>0.36111949787181802</v>
      </c>
      <c r="AD50">
        <v>0.62803719883529097</v>
      </c>
      <c r="AE50">
        <v>0.90558735231082299</v>
      </c>
      <c r="AF50">
        <v>1.1035585709389499</v>
      </c>
      <c r="AG50">
        <v>1.1173546675852799</v>
      </c>
      <c r="AH50">
        <v>0.91275734906011197</v>
      </c>
      <c r="AI50">
        <v>0.58656614292353704</v>
      </c>
      <c r="AJ50">
        <v>0.267254467736454</v>
      </c>
      <c r="AK50">
        <v>6.2721945969576295E-2</v>
      </c>
      <c r="AL50">
        <v>3.2299010145906901E-3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 t="s">
        <v>20</v>
      </c>
      <c r="B51">
        <v>8</v>
      </c>
      <c r="C51">
        <v>50</v>
      </c>
      <c r="D51">
        <v>100.1</v>
      </c>
      <c r="E51">
        <v>0.90620000000000001</v>
      </c>
      <c r="F51">
        <f t="shared" si="14"/>
        <v>3.3270868165575616</v>
      </c>
      <c r="G51">
        <f t="shared" si="3"/>
        <v>6.6729131834424384</v>
      </c>
      <c r="H51">
        <f t="shared" si="11"/>
        <v>3.6812856469670627E-2</v>
      </c>
      <c r="I51">
        <v>0</v>
      </c>
      <c r="J51">
        <f>30*60</f>
        <v>1800</v>
      </c>
      <c r="K51">
        <f>273+80</f>
        <v>353</v>
      </c>
      <c r="L51">
        <v>0.36900959999999999</v>
      </c>
      <c r="M51">
        <v>16362</v>
      </c>
      <c r="N51">
        <v>25918</v>
      </c>
      <c r="O51">
        <v>38135</v>
      </c>
      <c r="P51">
        <v>50451</v>
      </c>
      <c r="Q51">
        <v>24320</v>
      </c>
      <c r="R51">
        <f t="shared" si="12"/>
        <v>1.5840361813959174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2.1885483896439701E-2</v>
      </c>
      <c r="Z51">
        <v>5.1818592206233902E-2</v>
      </c>
      <c r="AA51">
        <v>0.116469382648287</v>
      </c>
      <c r="AB51">
        <v>0.22953559651939501</v>
      </c>
      <c r="AC51">
        <v>0.40793670258911102</v>
      </c>
      <c r="AD51">
        <v>0.65262095515231699</v>
      </c>
      <c r="AE51">
        <v>0.90134587573460101</v>
      </c>
      <c r="AF51">
        <v>1.0571680819887299</v>
      </c>
      <c r="AG51">
        <v>1.0516443888987701</v>
      </c>
      <c r="AH51">
        <v>0.83949392915656496</v>
      </c>
      <c r="AI51">
        <v>0.53536095556978502</v>
      </c>
      <c r="AJ51">
        <v>0.24469050076419399</v>
      </c>
      <c r="AK51">
        <v>5.7519376139722397E-2</v>
      </c>
      <c r="AL51">
        <v>2.00084657973318E-3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 t="s">
        <v>20</v>
      </c>
      <c r="B52">
        <v>8</v>
      </c>
      <c r="C52">
        <v>50</v>
      </c>
      <c r="D52">
        <v>100.1</v>
      </c>
      <c r="E52">
        <v>0.90620000000000001</v>
      </c>
      <c r="F52">
        <f t="shared" ref="F52:F58" si="16">1000*(C52/100.121)/(C52+D52)</f>
        <v>3.3270868165575616</v>
      </c>
      <c r="G52">
        <f t="shared" si="3"/>
        <v>6.6729131834424384</v>
      </c>
      <c r="H52">
        <f t="shared" si="11"/>
        <v>3.6812856469670627E-2</v>
      </c>
      <c r="I52">
        <v>0</v>
      </c>
      <c r="J52">
        <f>60*60</f>
        <v>3600</v>
      </c>
      <c r="K52">
        <f t="shared" ref="K52:K58" si="17">273+80</f>
        <v>353</v>
      </c>
      <c r="L52">
        <v>0.63791710000000001</v>
      </c>
      <c r="M52">
        <v>10477</v>
      </c>
      <c r="N52">
        <v>22836</v>
      </c>
      <c r="O52">
        <v>37573</v>
      </c>
      <c r="P52">
        <v>52679</v>
      </c>
      <c r="Q52">
        <v>20924</v>
      </c>
      <c r="R52">
        <f t="shared" si="12"/>
        <v>2.179631573923833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5.6749926021823903E-2</v>
      </c>
      <c r="AC52">
        <v>0.18998612082230701</v>
      </c>
      <c r="AD52">
        <v>0.48341889473923</v>
      </c>
      <c r="AE52">
        <v>0.86523547777705001</v>
      </c>
      <c r="AF52">
        <v>1.14696396555461</v>
      </c>
      <c r="AG52">
        <v>1.2422500400096601</v>
      </c>
      <c r="AH52">
        <v>1.0789670625479499</v>
      </c>
      <c r="AI52">
        <v>0.73376996575710995</v>
      </c>
      <c r="AJ52">
        <v>0.34157782699153899</v>
      </c>
      <c r="AK52">
        <v>5.2813104670393199E-2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 t="s">
        <v>20</v>
      </c>
      <c r="B53">
        <v>8</v>
      </c>
      <c r="C53">
        <v>50</v>
      </c>
      <c r="D53">
        <v>100.1</v>
      </c>
      <c r="E53">
        <v>0.90620000000000001</v>
      </c>
      <c r="F53">
        <f t="shared" si="16"/>
        <v>3.3270868165575616</v>
      </c>
      <c r="G53">
        <f t="shared" si="3"/>
        <v>6.6729131834424384</v>
      </c>
      <c r="H53">
        <f t="shared" si="11"/>
        <v>3.6812856469670627E-2</v>
      </c>
      <c r="I53">
        <v>0</v>
      </c>
      <c r="J53">
        <f>90*60</f>
        <v>5400</v>
      </c>
      <c r="K53">
        <f t="shared" si="17"/>
        <v>353</v>
      </c>
      <c r="L53">
        <v>0.79597050000000003</v>
      </c>
      <c r="M53">
        <v>11982</v>
      </c>
      <c r="N53">
        <v>22532</v>
      </c>
      <c r="O53">
        <v>35947</v>
      </c>
      <c r="P53">
        <v>49921</v>
      </c>
      <c r="Q53">
        <v>20813</v>
      </c>
      <c r="R53">
        <f t="shared" si="12"/>
        <v>1.8804873977633116</v>
      </c>
      <c r="S53">
        <v>0</v>
      </c>
      <c r="T53">
        <v>0</v>
      </c>
      <c r="U53">
        <v>0</v>
      </c>
      <c r="V53">
        <v>0</v>
      </c>
      <c r="W53">
        <v>0</v>
      </c>
      <c r="X53">
        <v>1.88213143435517E-2</v>
      </c>
      <c r="Y53">
        <v>4.12154213095293E-2</v>
      </c>
      <c r="Z53">
        <v>6.8862148009261506E-2</v>
      </c>
      <c r="AA53">
        <v>0.117045073737559</v>
      </c>
      <c r="AB53">
        <v>0.20267244556931099</v>
      </c>
      <c r="AC53">
        <v>0.353823513743449</v>
      </c>
      <c r="AD53">
        <v>0.57944215050917303</v>
      </c>
      <c r="AE53">
        <v>0.83457849769969805</v>
      </c>
      <c r="AF53">
        <v>1.0375618637427699</v>
      </c>
      <c r="AG53">
        <v>1.0853494909413799</v>
      </c>
      <c r="AH53">
        <v>0.91225268194531295</v>
      </c>
      <c r="AI53">
        <v>0.59283666465429496</v>
      </c>
      <c r="AJ53">
        <v>0.26509569373143399</v>
      </c>
      <c r="AK53">
        <v>5.8945479308503197E-2</v>
      </c>
      <c r="AL53">
        <v>3.38336691444563E-3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 t="s">
        <v>20</v>
      </c>
      <c r="B54">
        <v>8</v>
      </c>
      <c r="C54">
        <v>50</v>
      </c>
      <c r="D54">
        <v>100.1</v>
      </c>
      <c r="E54">
        <v>0.90620000000000001</v>
      </c>
      <c r="F54">
        <f t="shared" si="16"/>
        <v>3.3270868165575616</v>
      </c>
      <c r="G54">
        <f t="shared" si="3"/>
        <v>6.6729131834424384</v>
      </c>
      <c r="H54">
        <f t="shared" si="11"/>
        <v>3.6812856469670627E-2</v>
      </c>
      <c r="I54">
        <v>0</v>
      </c>
      <c r="J54">
        <f>120*60</f>
        <v>7200</v>
      </c>
      <c r="K54">
        <f t="shared" si="17"/>
        <v>353</v>
      </c>
      <c r="L54">
        <v>0.90987130000000005</v>
      </c>
      <c r="M54">
        <v>12200</v>
      </c>
      <c r="N54">
        <v>22010</v>
      </c>
      <c r="O54">
        <v>35073</v>
      </c>
      <c r="P54">
        <v>48888</v>
      </c>
      <c r="Q54">
        <v>20356</v>
      </c>
      <c r="R54">
        <f t="shared" si="12"/>
        <v>1.8040983606557377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1.26390596540493E-2</v>
      </c>
      <c r="Z54">
        <v>3.88345088885571E-2</v>
      </c>
      <c r="AA54">
        <v>8.2358086463292401E-2</v>
      </c>
      <c r="AB54">
        <v>0.17624262451825601</v>
      </c>
      <c r="AC54">
        <v>0.35794735850123599</v>
      </c>
      <c r="AD54">
        <v>0.61764313905733303</v>
      </c>
      <c r="AE54">
        <v>0.89995206732342103</v>
      </c>
      <c r="AF54">
        <v>1.1083731807053101</v>
      </c>
      <c r="AG54">
        <v>1.1159602103390101</v>
      </c>
      <c r="AH54">
        <v>0.90460308349927698</v>
      </c>
      <c r="AI54">
        <v>0.57074607931623</v>
      </c>
      <c r="AJ54">
        <v>0.244346134757748</v>
      </c>
      <c r="AK54">
        <v>4.8515339981407397E-2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 t="s">
        <v>20</v>
      </c>
      <c r="B55">
        <v>8</v>
      </c>
      <c r="C55">
        <v>50</v>
      </c>
      <c r="D55">
        <v>100.1</v>
      </c>
      <c r="E55">
        <v>0.90620000000000001</v>
      </c>
      <c r="F55">
        <f t="shared" si="16"/>
        <v>3.3270868165575616</v>
      </c>
      <c r="G55">
        <f t="shared" si="3"/>
        <v>6.6729131834424384</v>
      </c>
      <c r="H55">
        <f t="shared" si="11"/>
        <v>3.6812856469670627E-2</v>
      </c>
      <c r="I55">
        <v>0</v>
      </c>
      <c r="J55">
        <f>150*60</f>
        <v>9000</v>
      </c>
      <c r="K55">
        <f t="shared" si="17"/>
        <v>353</v>
      </c>
      <c r="L55">
        <v>0.97088099999999999</v>
      </c>
      <c r="M55">
        <v>11024</v>
      </c>
      <c r="N55">
        <v>20951</v>
      </c>
      <c r="O55">
        <v>34183</v>
      </c>
      <c r="P55">
        <v>48182</v>
      </c>
      <c r="Q55">
        <v>19282</v>
      </c>
      <c r="R55">
        <f t="shared" si="12"/>
        <v>1.900489840348331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1.92135366285935E-2</v>
      </c>
      <c r="AA55">
        <v>7.6281095580209901E-2</v>
      </c>
      <c r="AB55">
        <v>0.18531445242917899</v>
      </c>
      <c r="AC55">
        <v>0.38357827401303102</v>
      </c>
      <c r="AD55">
        <v>0.65711258923829396</v>
      </c>
      <c r="AE55">
        <v>0.93738011849645697</v>
      </c>
      <c r="AF55">
        <v>1.1191473186946399</v>
      </c>
      <c r="AG55">
        <v>1.1050912909456001</v>
      </c>
      <c r="AH55">
        <v>0.87982973188278502</v>
      </c>
      <c r="AI55">
        <v>0.54499381049595497</v>
      </c>
      <c r="AJ55">
        <v>0.223771878762549</v>
      </c>
      <c r="AK55">
        <v>4.3668762437911103E-2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 t="s">
        <v>20</v>
      </c>
      <c r="B56">
        <v>8</v>
      </c>
      <c r="C56">
        <v>50</v>
      </c>
      <c r="D56">
        <v>100.1</v>
      </c>
      <c r="E56">
        <v>0.90620000000000001</v>
      </c>
      <c r="F56">
        <f t="shared" si="16"/>
        <v>3.3270868165575616</v>
      </c>
      <c r="G56">
        <f t="shared" si="3"/>
        <v>6.6729131834424384</v>
      </c>
      <c r="H56">
        <f t="shared" si="11"/>
        <v>3.6812856469670627E-2</v>
      </c>
      <c r="I56">
        <v>0</v>
      </c>
      <c r="J56">
        <f>210*60</f>
        <v>12600</v>
      </c>
      <c r="K56">
        <f t="shared" si="17"/>
        <v>353</v>
      </c>
      <c r="L56">
        <v>0.9876064</v>
      </c>
      <c r="M56">
        <v>9194</v>
      </c>
      <c r="N56">
        <v>20009</v>
      </c>
      <c r="O56">
        <v>33739</v>
      </c>
      <c r="P56">
        <v>47937</v>
      </c>
      <c r="Q56">
        <v>18267</v>
      </c>
      <c r="R56">
        <f t="shared" si="12"/>
        <v>2.1763106373721994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1.0661990056753899E-3</v>
      </c>
      <c r="Z56">
        <v>4.3282413501337602E-2</v>
      </c>
      <c r="AA56">
        <v>0.11507781241055599</v>
      </c>
      <c r="AB56">
        <v>0.232687291688325</v>
      </c>
      <c r="AC56">
        <v>0.42747444831914999</v>
      </c>
      <c r="AD56">
        <v>0.68085597761828498</v>
      </c>
      <c r="AE56">
        <v>0.94016781164057495</v>
      </c>
      <c r="AF56">
        <v>1.1021004073501399</v>
      </c>
      <c r="AG56">
        <v>1.06522847502843</v>
      </c>
      <c r="AH56">
        <v>0.82223344313695002</v>
      </c>
      <c r="AI56">
        <v>0.49652082350217502</v>
      </c>
      <c r="AJ56">
        <v>0.203116580064018</v>
      </c>
      <c r="AK56">
        <v>3.6673740624939097E-2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 t="s">
        <v>20</v>
      </c>
      <c r="B57">
        <v>8</v>
      </c>
      <c r="C57">
        <v>50</v>
      </c>
      <c r="D57">
        <v>100.1</v>
      </c>
      <c r="E57">
        <v>0.90620000000000001</v>
      </c>
      <c r="F57">
        <f t="shared" si="16"/>
        <v>3.3270868165575616</v>
      </c>
      <c r="G57">
        <f t="shared" si="3"/>
        <v>6.6729131834424384</v>
      </c>
      <c r="H57">
        <f t="shared" si="11"/>
        <v>3.6812856469670627E-2</v>
      </c>
      <c r="I57">
        <v>0</v>
      </c>
      <c r="J57">
        <f>240*60</f>
        <v>14400</v>
      </c>
      <c r="K57">
        <f t="shared" si="17"/>
        <v>353</v>
      </c>
      <c r="L57">
        <v>0.94070220000000004</v>
      </c>
      <c r="M57">
        <v>9202</v>
      </c>
      <c r="N57">
        <v>19830</v>
      </c>
      <c r="O57">
        <v>33567</v>
      </c>
      <c r="P57">
        <v>47611</v>
      </c>
      <c r="Q57">
        <v>18091</v>
      </c>
      <c r="R57">
        <f t="shared" si="12"/>
        <v>2.1549663116713758</v>
      </c>
      <c r="S57">
        <v>0</v>
      </c>
      <c r="T57">
        <v>0</v>
      </c>
      <c r="U57">
        <v>0</v>
      </c>
      <c r="V57">
        <v>0</v>
      </c>
      <c r="W57">
        <v>6.75728709152879E-4</v>
      </c>
      <c r="X57">
        <v>2.2851947586822501E-2</v>
      </c>
      <c r="Y57">
        <v>4.5376754890725401E-2</v>
      </c>
      <c r="Z57">
        <v>7.71947005644565E-2</v>
      </c>
      <c r="AA57">
        <v>0.14221221054920599</v>
      </c>
      <c r="AB57">
        <v>0.267488367625973</v>
      </c>
      <c r="AC57">
        <v>0.45490126738620301</v>
      </c>
      <c r="AD57">
        <v>0.69435619295998996</v>
      </c>
      <c r="AE57">
        <v>0.92890161549490902</v>
      </c>
      <c r="AF57">
        <v>1.0567902271724099</v>
      </c>
      <c r="AG57">
        <v>1.00628344001837</v>
      </c>
      <c r="AH57">
        <v>0.77297152047925</v>
      </c>
      <c r="AI57">
        <v>0.46717794844287602</v>
      </c>
      <c r="AJ57">
        <v>0.19187306377204699</v>
      </c>
      <c r="AK57">
        <v>3.5538219354590297E-2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 t="s">
        <v>20</v>
      </c>
      <c r="B58">
        <v>8</v>
      </c>
      <c r="C58">
        <v>50</v>
      </c>
      <c r="D58">
        <v>100.1</v>
      </c>
      <c r="E58">
        <v>0.90620000000000001</v>
      </c>
      <c r="F58">
        <f t="shared" si="16"/>
        <v>3.3270868165575616</v>
      </c>
      <c r="G58">
        <f t="shared" si="3"/>
        <v>6.6729131834424384</v>
      </c>
      <c r="H58">
        <f t="shared" si="11"/>
        <v>3.6812856469670627E-2</v>
      </c>
      <c r="I58">
        <v>0</v>
      </c>
      <c r="J58">
        <f>300*60</f>
        <v>18000</v>
      </c>
      <c r="K58">
        <f t="shared" si="17"/>
        <v>353</v>
      </c>
      <c r="L58">
        <v>0.99</v>
      </c>
      <c r="M58">
        <v>8215</v>
      </c>
      <c r="N58">
        <v>19639</v>
      </c>
      <c r="O58">
        <v>34300</v>
      </c>
      <c r="P58">
        <v>49590</v>
      </c>
      <c r="Q58">
        <v>17798</v>
      </c>
      <c r="R58">
        <f t="shared" si="12"/>
        <v>2.3906269020085209</v>
      </c>
      <c r="S58">
        <v>0</v>
      </c>
      <c r="T58">
        <v>0</v>
      </c>
      <c r="U58">
        <v>0</v>
      </c>
      <c r="V58">
        <v>0</v>
      </c>
      <c r="W58">
        <v>0</v>
      </c>
      <c r="X58">
        <v>1.91877848271555E-2</v>
      </c>
      <c r="Y58">
        <v>4.3768887961399897E-2</v>
      </c>
      <c r="Z58">
        <v>8.4908465684387702E-2</v>
      </c>
      <c r="AA58">
        <v>0.15083464618444101</v>
      </c>
      <c r="AB58">
        <v>0.27864385383738999</v>
      </c>
      <c r="AC58">
        <v>0.46854878066859101</v>
      </c>
      <c r="AD58">
        <v>0.71417319908319299</v>
      </c>
      <c r="AE58">
        <v>0.93178597024592602</v>
      </c>
      <c r="AF58">
        <v>1.04538752825669</v>
      </c>
      <c r="AG58">
        <v>0.98883751373322204</v>
      </c>
      <c r="AH58">
        <v>0.76539206593833298</v>
      </c>
      <c r="AI58">
        <v>0.46190174880979901</v>
      </c>
      <c r="AJ58">
        <v>0.189091601676457</v>
      </c>
      <c r="AK58">
        <v>3.5545700469536097E-2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PMMAordered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Ballard</dc:creator>
  <cp:lastModifiedBy>Ballard</cp:lastModifiedBy>
  <dcterms:created xsi:type="dcterms:W3CDTF">2023-08-19T13:43:26Z</dcterms:created>
  <dcterms:modified xsi:type="dcterms:W3CDTF">2024-09-09T07:40:31Z</dcterms:modified>
</cp:coreProperties>
</file>