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8315" windowHeight="118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G26" i="1" l="1"/>
  <c r="AI26" i="1"/>
  <c r="AK26" i="1"/>
  <c r="AM26" i="1"/>
  <c r="AO26" i="1"/>
  <c r="AS36" i="1" l="1"/>
  <c r="AR36" i="1"/>
  <c r="AS35" i="1"/>
  <c r="AR35" i="1"/>
  <c r="AK89" i="1"/>
  <c r="AK88" i="1"/>
  <c r="AK87" i="1"/>
  <c r="AK86" i="1"/>
  <c r="AK74" i="1"/>
  <c r="AK83" i="1"/>
  <c r="AK84" i="1"/>
  <c r="AK82" i="1"/>
  <c r="AK81" i="1"/>
  <c r="AL90" i="1"/>
  <c r="AK77" i="1"/>
  <c r="AM13" i="1"/>
  <c r="AO13" i="1"/>
  <c r="AK13" i="1"/>
  <c r="AI13" i="1"/>
  <c r="AG13" i="1"/>
  <c r="AK78" i="1"/>
  <c r="AK76" i="1"/>
  <c r="AK75" i="1"/>
  <c r="BB72" i="1"/>
  <c r="AV72" i="1"/>
  <c r="AO72" i="1"/>
  <c r="AH72" i="1"/>
  <c r="AE42" i="1" l="1"/>
  <c r="AE43" i="1"/>
  <c r="AE44" i="1"/>
  <c r="AE50" i="1" s="1"/>
  <c r="AE45" i="1"/>
  <c r="AE46" i="1"/>
  <c r="AE47" i="1"/>
  <c r="AE48" i="1"/>
  <c r="AE49" i="1"/>
  <c r="AE41" i="1"/>
  <c r="AD42" i="1"/>
  <c r="AD43" i="1"/>
  <c r="AD44" i="1"/>
  <c r="AD45" i="1"/>
  <c r="AD46" i="1"/>
  <c r="AD47" i="1"/>
  <c r="AD48" i="1"/>
  <c r="AD49" i="1"/>
  <c r="AD41" i="1"/>
  <c r="AD50" i="1" s="1"/>
  <c r="X16" i="1"/>
  <c r="X17" i="1"/>
  <c r="X18" i="1"/>
  <c r="X19" i="1"/>
  <c r="X20" i="1"/>
  <c r="X21" i="1"/>
  <c r="X22" i="1"/>
  <c r="X23" i="1"/>
  <c r="X24" i="1"/>
  <c r="X15" i="1"/>
  <c r="V25" i="1"/>
  <c r="W16" i="1"/>
  <c r="W17" i="1"/>
  <c r="W18" i="1"/>
  <c r="W19" i="1"/>
  <c r="W20" i="1"/>
  <c r="W21" i="1"/>
  <c r="W22" i="1"/>
  <c r="W23" i="1"/>
  <c r="W24" i="1"/>
  <c r="W15" i="1"/>
  <c r="V16" i="1"/>
  <c r="V17" i="1"/>
  <c r="V18" i="1"/>
  <c r="V19" i="1"/>
  <c r="V20" i="1"/>
  <c r="V21" i="1"/>
  <c r="V22" i="1"/>
  <c r="V23" i="1"/>
  <c r="V24" i="1"/>
  <c r="V15" i="1"/>
  <c r="X25" i="1" l="1"/>
  <c r="W25" i="1"/>
  <c r="H4" i="1"/>
  <c r="H5" i="1"/>
  <c r="H6" i="1"/>
  <c r="H7" i="1"/>
  <c r="H8" i="1"/>
  <c r="H9" i="1"/>
  <c r="H47" i="1"/>
  <c r="H46" i="1"/>
  <c r="H45" i="1"/>
  <c r="H44" i="1"/>
  <c r="H31" i="1" l="1"/>
  <c r="H30" i="1"/>
  <c r="H29" i="1"/>
  <c r="H28" i="1"/>
  <c r="B4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D5" i="1"/>
  <c r="D6" i="1" s="1"/>
  <c r="D7" i="1" s="1"/>
  <c r="D8" i="1" s="1"/>
  <c r="D9" i="1" s="1"/>
  <c r="D10" i="1" s="1"/>
  <c r="D11" i="1" s="1"/>
  <c r="D12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B5" i="1" l="1"/>
  <c r="B6" i="1"/>
  <c r="D13" i="1"/>
  <c r="B7" i="1" l="1"/>
  <c r="D14" i="1"/>
  <c r="B8" i="1" l="1"/>
  <c r="D15" i="1"/>
  <c r="B9" i="1" l="1"/>
  <c r="D16" i="1"/>
  <c r="B10" i="1" l="1"/>
  <c r="D17" i="1"/>
  <c r="B11" i="1" l="1"/>
  <c r="D18" i="1"/>
  <c r="B12" i="1" l="1"/>
  <c r="D19" i="1"/>
  <c r="B13" i="1" l="1"/>
  <c r="D20" i="1"/>
  <c r="B14" i="1" l="1"/>
  <c r="D21" i="1"/>
  <c r="B15" i="1" l="1"/>
  <c r="D22" i="1"/>
  <c r="B16" i="1" l="1"/>
  <c r="D23" i="1"/>
  <c r="B17" i="1" l="1"/>
  <c r="D24" i="1"/>
  <c r="B18" i="1" l="1"/>
  <c r="D25" i="1"/>
  <c r="B19" i="1" l="1"/>
  <c r="D26" i="1"/>
  <c r="B20" i="1" l="1"/>
  <c r="D27" i="1"/>
  <c r="B21" i="1" l="1"/>
  <c r="D28" i="1"/>
  <c r="B22" i="1" l="1"/>
  <c r="D29" i="1"/>
  <c r="B23" i="1" l="1"/>
  <c r="D30" i="1"/>
  <c r="B24" i="1" l="1"/>
  <c r="D31" i="1"/>
  <c r="B25" i="1" l="1"/>
  <c r="D32" i="1"/>
  <c r="B26" i="1" l="1"/>
  <c r="D33" i="1"/>
  <c r="B27" i="1" l="1"/>
  <c r="D34" i="1"/>
  <c r="B28" i="1" l="1"/>
  <c r="D35" i="1"/>
  <c r="B29" i="1" l="1"/>
  <c r="D36" i="1"/>
  <c r="B30" i="1" l="1"/>
  <c r="D37" i="1"/>
  <c r="B31" i="1" l="1"/>
  <c r="D38" i="1"/>
  <c r="B32" i="1" l="1"/>
  <c r="D39" i="1"/>
  <c r="B33" i="1" l="1"/>
  <c r="D40" i="1"/>
  <c r="B34" i="1" l="1"/>
  <c r="D41" i="1"/>
  <c r="B35" i="1" l="1"/>
  <c r="D42" i="1"/>
  <c r="B36" i="1" l="1"/>
  <c r="D43" i="1"/>
  <c r="B37" i="1" l="1"/>
  <c r="D44" i="1"/>
  <c r="B38" i="1" l="1"/>
  <c r="D45" i="1"/>
  <c r="B39" i="1" l="1"/>
  <c r="D46" i="1"/>
  <c r="B40" i="1" l="1"/>
  <c r="D47" i="1"/>
  <c r="B41" i="1" l="1"/>
  <c r="D48" i="1"/>
  <c r="B42" i="1" l="1"/>
  <c r="D49" i="1"/>
  <c r="B43" i="1" l="1"/>
  <c r="D50" i="1"/>
  <c r="B44" i="1" l="1"/>
  <c r="D51" i="1"/>
  <c r="B45" i="1" l="1"/>
  <c r="D52" i="1"/>
  <c r="B46" i="1" l="1"/>
  <c r="D53" i="1"/>
  <c r="B47" i="1" l="1"/>
  <c r="D54" i="1"/>
  <c r="B48" i="1" l="1"/>
  <c r="D55" i="1"/>
  <c r="B49" i="1" l="1"/>
  <c r="D56" i="1"/>
  <c r="B50" i="1" l="1"/>
  <c r="D57" i="1"/>
  <c r="B51" i="1" l="1"/>
  <c r="D58" i="1"/>
  <c r="B52" i="1" l="1"/>
  <c r="D59" i="1"/>
  <c r="B53" i="1" l="1"/>
  <c r="D60" i="1"/>
  <c r="B54" i="1" l="1"/>
  <c r="D61" i="1"/>
  <c r="B55" i="1" l="1"/>
  <c r="D62" i="1"/>
  <c r="B56" i="1" l="1"/>
  <c r="D63" i="1"/>
  <c r="B57" i="1" l="1"/>
  <c r="D64" i="1"/>
  <c r="B58" i="1" l="1"/>
  <c r="D65" i="1"/>
  <c r="B59" i="1" l="1"/>
  <c r="D66" i="1"/>
  <c r="B60" i="1" l="1"/>
  <c r="D67" i="1"/>
  <c r="B61" i="1" l="1"/>
  <c r="D68" i="1"/>
  <c r="B62" i="1" l="1"/>
  <c r="D69" i="1"/>
  <c r="B63" i="1" l="1"/>
  <c r="D70" i="1"/>
  <c r="B64" i="1" l="1"/>
  <c r="D71" i="1"/>
  <c r="B65" i="1" l="1"/>
  <c r="D72" i="1"/>
  <c r="B66" i="1" l="1"/>
  <c r="D73" i="1"/>
  <c r="B67" i="1" l="1"/>
  <c r="D74" i="1"/>
  <c r="B68" i="1" l="1"/>
  <c r="D75" i="1"/>
  <c r="B69" i="1" l="1"/>
  <c r="D76" i="1"/>
  <c r="B70" i="1" l="1"/>
  <c r="D77" i="1"/>
  <c r="B71" i="1" l="1"/>
  <c r="D78" i="1"/>
  <c r="B72" i="1" l="1"/>
  <c r="D79" i="1"/>
  <c r="B73" i="1" l="1"/>
  <c r="D80" i="1"/>
  <c r="B74" i="1" l="1"/>
  <c r="D81" i="1"/>
  <c r="B75" i="1" l="1"/>
  <c r="D82" i="1"/>
  <c r="B76" i="1" l="1"/>
  <c r="D83" i="1"/>
  <c r="B77" i="1" l="1"/>
  <c r="D84" i="1"/>
  <c r="B78" i="1" l="1"/>
  <c r="D85" i="1"/>
  <c r="B79" i="1" l="1"/>
  <c r="D86" i="1"/>
  <c r="B80" i="1" l="1"/>
  <c r="D87" i="1"/>
  <c r="B81" i="1" l="1"/>
  <c r="D88" i="1"/>
  <c r="B82" i="1" l="1"/>
  <c r="D89" i="1"/>
  <c r="B83" i="1" l="1"/>
  <c r="D90" i="1"/>
  <c r="B84" i="1" l="1"/>
  <c r="D91" i="1"/>
  <c r="B85" i="1" l="1"/>
  <c r="D92" i="1"/>
  <c r="B86" i="1" l="1"/>
  <c r="D93" i="1"/>
  <c r="B87" i="1" l="1"/>
  <c r="D94" i="1"/>
  <c r="B88" i="1" l="1"/>
  <c r="D95" i="1"/>
  <c r="B89" i="1" l="1"/>
  <c r="D96" i="1"/>
  <c r="B90" i="1" l="1"/>
  <c r="D97" i="1"/>
  <c r="B91" i="1" l="1"/>
  <c r="D98" i="1"/>
  <c r="B92" i="1" l="1"/>
  <c r="D99" i="1"/>
  <c r="B93" i="1" l="1"/>
  <c r="D100" i="1"/>
  <c r="B94" i="1" l="1"/>
  <c r="D101" i="1"/>
  <c r="B95" i="1" l="1"/>
  <c r="D102" i="1"/>
  <c r="B96" i="1" l="1"/>
  <c r="D103" i="1"/>
  <c r="B97" i="1" l="1"/>
  <c r="D104" i="1"/>
  <c r="B98" i="1" l="1"/>
  <c r="D105" i="1"/>
  <c r="B99" i="1" l="1"/>
  <c r="D106" i="1"/>
  <c r="B100" i="1" l="1"/>
  <c r="D107" i="1"/>
  <c r="B101" i="1" l="1"/>
  <c r="D108" i="1"/>
  <c r="B102" i="1" l="1"/>
  <c r="D109" i="1"/>
  <c r="B103" i="1" l="1"/>
  <c r="D110" i="1"/>
  <c r="B104" i="1" l="1"/>
  <c r="D111" i="1"/>
  <c r="B105" i="1" l="1"/>
  <c r="D112" i="1"/>
  <c r="B106" i="1" l="1"/>
  <c r="D113" i="1"/>
  <c r="B107" i="1" l="1"/>
  <c r="D114" i="1"/>
  <c r="B108" i="1" l="1"/>
  <c r="D115" i="1"/>
  <c r="B109" i="1" l="1"/>
  <c r="D116" i="1"/>
  <c r="B110" i="1" l="1"/>
  <c r="D117" i="1"/>
  <c r="B111" i="1" l="1"/>
  <c r="D118" i="1"/>
  <c r="B112" i="1" l="1"/>
  <c r="D119" i="1"/>
  <c r="B113" i="1" l="1"/>
  <c r="D120" i="1"/>
  <c r="B114" i="1" l="1"/>
  <c r="D121" i="1"/>
  <c r="B115" i="1" l="1"/>
  <c r="D122" i="1"/>
  <c r="B116" i="1" l="1"/>
  <c r="D123" i="1"/>
  <c r="B117" i="1" l="1"/>
  <c r="D124" i="1"/>
  <c r="B118" i="1" l="1"/>
  <c r="D125" i="1"/>
  <c r="B119" i="1" l="1"/>
  <c r="D126" i="1"/>
  <c r="B120" i="1" l="1"/>
  <c r="D127" i="1"/>
  <c r="B121" i="1" l="1"/>
  <c r="D128" i="1"/>
  <c r="B122" i="1" l="1"/>
  <c r="D129" i="1"/>
  <c r="B123" i="1" l="1"/>
  <c r="D130" i="1"/>
  <c r="B124" i="1" l="1"/>
  <c r="D131" i="1"/>
  <c r="B125" i="1" l="1"/>
  <c r="D132" i="1"/>
  <c r="B126" i="1" l="1"/>
  <c r="D133" i="1"/>
  <c r="B127" i="1" l="1"/>
  <c r="D134" i="1"/>
  <c r="B128" i="1" l="1"/>
  <c r="D135" i="1"/>
  <c r="B129" i="1" l="1"/>
  <c r="D136" i="1"/>
  <c r="B130" i="1" l="1"/>
  <c r="D137" i="1"/>
  <c r="B131" i="1" l="1"/>
  <c r="D138" i="1"/>
  <c r="B132" i="1" l="1"/>
  <c r="D139" i="1"/>
  <c r="B133" i="1" l="1"/>
  <c r="D140" i="1"/>
  <c r="B134" i="1" l="1"/>
  <c r="D141" i="1"/>
  <c r="B135" i="1" l="1"/>
  <c r="D142" i="1"/>
  <c r="B136" i="1" l="1"/>
  <c r="D143" i="1"/>
  <c r="B137" i="1" l="1"/>
  <c r="D144" i="1"/>
  <c r="B138" i="1" l="1"/>
  <c r="D145" i="1"/>
  <c r="B139" i="1" l="1"/>
  <c r="D146" i="1"/>
  <c r="B140" i="1" l="1"/>
  <c r="D147" i="1"/>
  <c r="B141" i="1" l="1"/>
  <c r="D148" i="1"/>
  <c r="B142" i="1" l="1"/>
  <c r="D149" i="1"/>
  <c r="B143" i="1" l="1"/>
  <c r="D150" i="1"/>
  <c r="B144" i="1" l="1"/>
  <c r="D151" i="1"/>
  <c r="B145" i="1" l="1"/>
  <c r="D152" i="1"/>
  <c r="B146" i="1" l="1"/>
  <c r="D153" i="1"/>
  <c r="B147" i="1" l="1"/>
  <c r="D154" i="1"/>
  <c r="B148" i="1" l="1"/>
  <c r="D155" i="1"/>
  <c r="B149" i="1" l="1"/>
  <c r="D156" i="1"/>
  <c r="B150" i="1" l="1"/>
  <c r="D157" i="1"/>
  <c r="B151" i="1" l="1"/>
  <c r="D158" i="1"/>
  <c r="B152" i="1" l="1"/>
  <c r="D159" i="1"/>
  <c r="B153" i="1" l="1"/>
  <c r="D160" i="1"/>
  <c r="B154" i="1" l="1"/>
  <c r="D161" i="1"/>
  <c r="B155" i="1" l="1"/>
  <c r="D162" i="1"/>
  <c r="B156" i="1" l="1"/>
  <c r="D163" i="1"/>
  <c r="B157" i="1" l="1"/>
  <c r="D164" i="1"/>
  <c r="B158" i="1" l="1"/>
  <c r="D165" i="1"/>
  <c r="B159" i="1" l="1"/>
  <c r="D166" i="1"/>
  <c r="B160" i="1" l="1"/>
  <c r="D167" i="1"/>
  <c r="B161" i="1" l="1"/>
  <c r="D168" i="1"/>
  <c r="B162" i="1" l="1"/>
  <c r="D169" i="1"/>
  <c r="B163" i="1" l="1"/>
  <c r="D170" i="1"/>
  <c r="B164" i="1" l="1"/>
  <c r="D171" i="1"/>
  <c r="B165" i="1" l="1"/>
  <c r="D172" i="1"/>
  <c r="B166" i="1" l="1"/>
  <c r="D173" i="1"/>
  <c r="B167" i="1" l="1"/>
  <c r="D174" i="1"/>
  <c r="B168" i="1" l="1"/>
  <c r="D175" i="1"/>
  <c r="B169" i="1" l="1"/>
  <c r="D176" i="1"/>
  <c r="B170" i="1" l="1"/>
  <c r="D177" i="1"/>
  <c r="B171" i="1" l="1"/>
  <c r="D178" i="1"/>
  <c r="B172" i="1" l="1"/>
  <c r="D179" i="1"/>
  <c r="B173" i="1" l="1"/>
  <c r="D180" i="1"/>
  <c r="B174" i="1" l="1"/>
  <c r="D181" i="1"/>
  <c r="B175" i="1" l="1"/>
  <c r="D182" i="1"/>
  <c r="B176" i="1" l="1"/>
  <c r="D183" i="1"/>
  <c r="B177" i="1" l="1"/>
  <c r="D184" i="1"/>
  <c r="B178" i="1" l="1"/>
  <c r="D185" i="1"/>
  <c r="B179" i="1" l="1"/>
  <c r="D186" i="1"/>
  <c r="B180" i="1" l="1"/>
  <c r="D187" i="1"/>
  <c r="B181" i="1" l="1"/>
  <c r="D188" i="1"/>
  <c r="B182" i="1" l="1"/>
  <c r="D189" i="1"/>
  <c r="B183" i="1" l="1"/>
  <c r="D190" i="1"/>
  <c r="B184" i="1" l="1"/>
  <c r="D191" i="1"/>
  <c r="B185" i="1" l="1"/>
  <c r="D192" i="1"/>
  <c r="B186" i="1" l="1"/>
  <c r="D193" i="1"/>
  <c r="B187" i="1" l="1"/>
  <c r="D194" i="1"/>
  <c r="B188" i="1" l="1"/>
  <c r="D195" i="1"/>
  <c r="B189" i="1" l="1"/>
  <c r="D196" i="1"/>
  <c r="B190" i="1" l="1"/>
  <c r="D197" i="1"/>
  <c r="B191" i="1" l="1"/>
  <c r="D198" i="1"/>
  <c r="B192" i="1" l="1"/>
  <c r="D199" i="1"/>
  <c r="B193" i="1" l="1"/>
  <c r="D200" i="1"/>
  <c r="B194" i="1" l="1"/>
  <c r="D201" i="1"/>
  <c r="B195" i="1" l="1"/>
  <c r="D202" i="1"/>
  <c r="B196" i="1" l="1"/>
  <c r="D203" i="1"/>
  <c r="B197" i="1" l="1"/>
  <c r="D204" i="1"/>
  <c r="B198" i="1" l="1"/>
  <c r="D205" i="1"/>
  <c r="B199" i="1" l="1"/>
  <c r="D206" i="1"/>
  <c r="B200" i="1" l="1"/>
  <c r="D207" i="1"/>
  <c r="B201" i="1" l="1"/>
  <c r="D208" i="1"/>
  <c r="B202" i="1" l="1"/>
  <c r="D209" i="1"/>
  <c r="B203" i="1" l="1"/>
  <c r="D210" i="1"/>
  <c r="B204" i="1" l="1"/>
  <c r="D211" i="1"/>
  <c r="B205" i="1" l="1"/>
  <c r="D212" i="1"/>
  <c r="B206" i="1" l="1"/>
  <c r="D213" i="1"/>
  <c r="B207" i="1" l="1"/>
  <c r="D214" i="1"/>
  <c r="B208" i="1" l="1"/>
  <c r="D215" i="1"/>
  <c r="B209" i="1" l="1"/>
  <c r="D216" i="1"/>
  <c r="B210" i="1" l="1"/>
  <c r="D217" i="1"/>
  <c r="B211" i="1" l="1"/>
  <c r="D218" i="1"/>
  <c r="B212" i="1" l="1"/>
  <c r="D219" i="1"/>
  <c r="B213" i="1" l="1"/>
  <c r="D220" i="1"/>
  <c r="B214" i="1" l="1"/>
  <c r="D221" i="1"/>
  <c r="B215" i="1" l="1"/>
  <c r="D222" i="1"/>
  <c r="B216" i="1" l="1"/>
  <c r="D223" i="1"/>
  <c r="B217" i="1" l="1"/>
  <c r="D224" i="1"/>
  <c r="B218" i="1" l="1"/>
  <c r="D225" i="1"/>
  <c r="B219" i="1" l="1"/>
  <c r="D226" i="1"/>
  <c r="B220" i="1" l="1"/>
  <c r="D227" i="1"/>
  <c r="B221" i="1" l="1"/>
  <c r="D228" i="1"/>
  <c r="B222" i="1" l="1"/>
  <c r="D229" i="1"/>
  <c r="B223" i="1" l="1"/>
  <c r="D230" i="1"/>
  <c r="B224" i="1" l="1"/>
  <c r="D231" i="1"/>
  <c r="B225" i="1" l="1"/>
  <c r="D232" i="1"/>
  <c r="B226" i="1" l="1"/>
  <c r="D233" i="1"/>
  <c r="B227" i="1" l="1"/>
  <c r="D234" i="1"/>
  <c r="B228" i="1" l="1"/>
  <c r="D235" i="1"/>
  <c r="B229" i="1" l="1"/>
  <c r="D236" i="1"/>
  <c r="B230" i="1" l="1"/>
  <c r="D237" i="1"/>
  <c r="B231" i="1" l="1"/>
  <c r="D238" i="1"/>
  <c r="B232" i="1" l="1"/>
  <c r="D239" i="1"/>
  <c r="B233" i="1" l="1"/>
  <c r="D240" i="1"/>
  <c r="B234" i="1" l="1"/>
  <c r="D241" i="1"/>
  <c r="B235" i="1" l="1"/>
  <c r="D242" i="1"/>
  <c r="B236" i="1" l="1"/>
  <c r="D243" i="1"/>
  <c r="B237" i="1" l="1"/>
  <c r="D244" i="1"/>
  <c r="B238" i="1" l="1"/>
  <c r="D245" i="1"/>
  <c r="B239" i="1" l="1"/>
  <c r="D246" i="1"/>
  <c r="B240" i="1" l="1"/>
  <c r="D247" i="1"/>
  <c r="B241" i="1" l="1"/>
  <c r="D248" i="1"/>
  <c r="B242" i="1" l="1"/>
  <c r="D249" i="1"/>
  <c r="B243" i="1" l="1"/>
  <c r="D250" i="1"/>
  <c r="B244" i="1" l="1"/>
  <c r="D251" i="1"/>
  <c r="B245" i="1" l="1"/>
  <c r="D252" i="1"/>
  <c r="B246" i="1" l="1"/>
  <c r="D253" i="1"/>
  <c r="B247" i="1" l="1"/>
  <c r="D254" i="1"/>
  <c r="B248" i="1" l="1"/>
  <c r="D255" i="1"/>
  <c r="B249" i="1" l="1"/>
  <c r="D256" i="1"/>
  <c r="B250" i="1" l="1"/>
  <c r="D257" i="1"/>
  <c r="B251" i="1" l="1"/>
  <c r="D258" i="1"/>
  <c r="D259" i="1" s="1"/>
  <c r="B259" i="1" s="1"/>
  <c r="B252" i="1" l="1"/>
  <c r="B253" i="1" l="1"/>
  <c r="B254" i="1" l="1"/>
  <c r="B255" i="1" l="1"/>
  <c r="B256" i="1" l="1"/>
  <c r="B257" i="1" l="1"/>
  <c r="B258" i="1" l="1"/>
</calcChain>
</file>

<file path=xl/sharedStrings.xml><?xml version="1.0" encoding="utf-8"?>
<sst xmlns="http://schemas.openxmlformats.org/spreadsheetml/2006/main" count="54" uniqueCount="43">
  <si>
    <t>Unity Range9　int1.5</t>
    <phoneticPr fontId="4"/>
  </si>
  <si>
    <t>UE4 Range1000 int10</t>
    <phoneticPr fontId="4"/>
  </si>
  <si>
    <t>UE4 Range1000 int1100</t>
    <phoneticPr fontId="4"/>
  </si>
  <si>
    <t>Unity Range100 int7</t>
    <phoneticPr fontId="4"/>
  </si>
  <si>
    <r>
      <t>v = </t>
    </r>
    <r>
      <rPr>
        <sz val="11"/>
        <color rgb="FFF57D00"/>
        <rFont val="Consolas"/>
        <family val="3"/>
      </rPr>
      <t>2.0f</t>
    </r>
    <r>
      <rPr>
        <sz val="11"/>
        <color rgb="FF333333"/>
        <rFont val="Consolas"/>
        <family val="3"/>
      </rPr>
      <t> / (</t>
    </r>
    <r>
      <rPr>
        <sz val="11"/>
        <color rgb="FFF57D00"/>
        <rFont val="Consolas"/>
        <family val="3"/>
      </rPr>
      <t>1.0f</t>
    </r>
    <r>
      <rPr>
        <sz val="11"/>
        <color rgb="FF333333"/>
        <rFont val="Consolas"/>
        <family val="3"/>
      </rPr>
      <t> + </t>
    </r>
    <r>
      <rPr>
        <sz val="11"/>
        <color rgb="FFF57D00"/>
        <rFont val="Consolas"/>
        <family val="3"/>
      </rPr>
      <t>25.0f</t>
    </r>
    <r>
      <rPr>
        <sz val="11"/>
        <color rgb="FF333333"/>
        <rFont val="Consolas"/>
        <family val="3"/>
      </rPr>
      <t> * </t>
    </r>
    <r>
      <rPr>
        <sz val="11"/>
        <color rgb="FF3364A4"/>
        <rFont val="Consolas"/>
        <family val="3"/>
      </rPr>
      <t>Mathf</t>
    </r>
    <r>
      <rPr>
        <sz val="11"/>
        <color rgb="FF333333"/>
        <rFont val="Consolas"/>
        <family val="3"/>
      </rPr>
      <t>.Pow((</t>
    </r>
    <r>
      <rPr>
        <sz val="11"/>
        <color rgb="FF3364A4"/>
        <rFont val="Consolas"/>
        <family val="3"/>
      </rPr>
      <t>Mathf</t>
    </r>
    <r>
      <rPr>
        <sz val="11"/>
        <color rgb="FF333333"/>
        <rFont val="Consolas"/>
        <family val="3"/>
      </rPr>
      <t>.Pow(</t>
    </r>
    <r>
      <rPr>
        <sz val="11"/>
        <color rgb="FF3364A4"/>
        <rFont val="Consolas"/>
        <family val="3"/>
      </rPr>
      <t>Mathf</t>
    </r>
    <r>
      <rPr>
        <sz val="11"/>
        <color rgb="FF333333"/>
        <rFont val="Consolas"/>
        <family val="3"/>
      </rPr>
      <t>.Sqrt(v),</t>
    </r>
    <r>
      <rPr>
        <sz val="11"/>
        <color rgb="FFF57D00"/>
        <rFont val="Consolas"/>
        <family val="3"/>
      </rPr>
      <t>0.8f</t>
    </r>
    <r>
      <rPr>
        <sz val="11"/>
        <color rgb="FF333333"/>
        <rFont val="Consolas"/>
        <family val="3"/>
      </rPr>
      <t>)*</t>
    </r>
    <r>
      <rPr>
        <sz val="11"/>
        <color rgb="FFF57D00"/>
        <rFont val="Consolas"/>
        <family val="3"/>
      </rPr>
      <t>16.0f</t>
    </r>
    <r>
      <rPr>
        <sz val="11"/>
        <color rgb="FF333333"/>
        <rFont val="Consolas"/>
        <family val="3"/>
      </rPr>
      <t>),</t>
    </r>
    <r>
      <rPr>
        <sz val="11"/>
        <color rgb="FFF57D00"/>
        <rFont val="Consolas"/>
        <family val="3"/>
      </rPr>
      <t>1.6f</t>
    </r>
    <r>
      <rPr>
        <sz val="11"/>
        <color rgb="FF333333"/>
        <rFont val="Consolas"/>
        <family val="3"/>
      </rPr>
      <t>));</t>
    </r>
  </si>
  <si>
    <t>att = sqrt(sqrt(att));</t>
  </si>
  <si>
    <t>Unity Range100 int0.9 HDR ON</t>
    <phoneticPr fontId="4"/>
  </si>
  <si>
    <t>Unity5</t>
    <phoneticPr fontId="4"/>
  </si>
  <si>
    <r>
      <t>2.0f</t>
    </r>
    <r>
      <rPr>
        <sz val="11"/>
        <color rgb="FF333333"/>
        <rFont val="Consolas"/>
        <family val="3"/>
      </rPr>
      <t> / (</t>
    </r>
    <r>
      <rPr>
        <sz val="11"/>
        <color rgb="FFF57D00"/>
        <rFont val="Consolas"/>
        <family val="3"/>
      </rPr>
      <t>1.0f</t>
    </r>
    <r>
      <rPr>
        <sz val="11"/>
        <color rgb="FF333333"/>
        <rFont val="Consolas"/>
        <family val="3"/>
      </rPr>
      <t> + </t>
    </r>
    <r>
      <rPr>
        <sz val="11"/>
        <color rgb="FFF57D00"/>
        <rFont val="Consolas"/>
        <family val="3"/>
      </rPr>
      <t>25.0f</t>
    </r>
    <r>
      <rPr>
        <sz val="11"/>
        <color rgb="FF333333"/>
        <rFont val="Consolas"/>
        <family val="3"/>
      </rPr>
      <t> * </t>
    </r>
    <r>
      <rPr>
        <sz val="11"/>
        <color rgb="FF3364A4"/>
        <rFont val="Consolas"/>
        <family val="3"/>
      </rPr>
      <t>Mathf</t>
    </r>
    <r>
      <rPr>
        <sz val="11"/>
        <color rgb="FF333333"/>
        <rFont val="Consolas"/>
        <family val="3"/>
      </rPr>
      <t>.Pow((</t>
    </r>
    <r>
      <rPr>
        <sz val="11"/>
        <color rgb="FF3364A4"/>
        <rFont val="Consolas"/>
        <family val="3"/>
      </rPr>
      <t>Mathf</t>
    </r>
    <r>
      <rPr>
        <sz val="11"/>
        <color rgb="FF333333"/>
        <rFont val="Consolas"/>
        <family val="3"/>
      </rPr>
      <t>.Pow(v,</t>
    </r>
    <r>
      <rPr>
        <sz val="11"/>
        <color rgb="FFF57D00"/>
        <rFont val="Consolas"/>
        <family val="3"/>
      </rPr>
      <t>0.8f</t>
    </r>
    <r>
      <rPr>
        <sz val="11"/>
        <color rgb="FF333333"/>
        <rFont val="Consolas"/>
        <family val="3"/>
      </rPr>
      <t>)*</t>
    </r>
    <r>
      <rPr>
        <sz val="11"/>
        <color rgb="FFF57D00"/>
        <rFont val="Consolas"/>
        <family val="3"/>
      </rPr>
      <t>16.0f</t>
    </r>
    <r>
      <rPr>
        <sz val="11"/>
        <color rgb="FF333333"/>
        <rFont val="Consolas"/>
        <family val="3"/>
      </rPr>
      <t>),</t>
    </r>
    <r>
      <rPr>
        <sz val="11"/>
        <color rgb="FFF57D00"/>
        <rFont val="Consolas"/>
        <family val="3"/>
      </rPr>
      <t>2.0f</t>
    </r>
    <r>
      <rPr>
        <sz val="11"/>
        <color rgb="FF333333"/>
        <rFont val="Consolas"/>
        <family val="3"/>
      </rPr>
      <t>));</t>
    </r>
  </si>
  <si>
    <r>
      <t>2.0f</t>
    </r>
    <r>
      <rPr>
        <sz val="11"/>
        <color rgb="FF333333"/>
        <rFont val="Consolas"/>
        <family val="3"/>
      </rPr>
      <t> / (</t>
    </r>
    <r>
      <rPr>
        <sz val="11"/>
        <color rgb="FFF57D00"/>
        <rFont val="Consolas"/>
        <family val="3"/>
      </rPr>
      <t>1.0f</t>
    </r>
    <r>
      <rPr>
        <sz val="11"/>
        <color rgb="FF333333"/>
        <rFont val="Consolas"/>
        <family val="3"/>
      </rPr>
      <t> + </t>
    </r>
    <r>
      <rPr>
        <sz val="11"/>
        <color rgb="FFF57D00"/>
        <rFont val="Consolas"/>
        <family val="3"/>
      </rPr>
      <t>25.0f</t>
    </r>
    <r>
      <rPr>
        <sz val="11"/>
        <color rgb="FF333333"/>
        <rFont val="Consolas"/>
        <family val="3"/>
      </rPr>
      <t> * </t>
    </r>
    <r>
      <rPr>
        <sz val="11"/>
        <color rgb="FF3364A4"/>
        <rFont val="Consolas"/>
        <family val="3"/>
      </rPr>
      <t>Mathf</t>
    </r>
    <r>
      <rPr>
        <sz val="11"/>
        <color rgb="FF333333"/>
        <rFont val="Consolas"/>
        <family val="3"/>
      </rPr>
      <t>.Pow((</t>
    </r>
    <r>
      <rPr>
        <sz val="11"/>
        <color rgb="FF3364A4"/>
        <rFont val="Consolas"/>
        <family val="3"/>
      </rPr>
      <t>Mathf</t>
    </r>
    <r>
      <rPr>
        <sz val="11"/>
        <color rgb="FF333333"/>
        <rFont val="Consolas"/>
        <family val="3"/>
      </rPr>
      <t>.Pow(v,</t>
    </r>
    <r>
      <rPr>
        <sz val="11"/>
        <color rgb="FFF57D00"/>
        <rFont val="Consolas"/>
        <family val="3"/>
      </rPr>
      <t>0.8f</t>
    </r>
    <r>
      <rPr>
        <sz val="11"/>
        <color rgb="FF333333"/>
        <rFont val="Consolas"/>
        <family val="3"/>
      </rPr>
      <t>)*</t>
    </r>
    <r>
      <rPr>
        <sz val="11"/>
        <color rgb="FFF57D00"/>
        <rFont val="Consolas"/>
        <family val="3"/>
      </rPr>
      <t>32.0f</t>
    </r>
    <r>
      <rPr>
        <sz val="11"/>
        <color rgb="FF333333"/>
        <rFont val="Consolas"/>
        <family val="3"/>
      </rPr>
      <t>),</t>
    </r>
    <r>
      <rPr>
        <sz val="11"/>
        <color rgb="FFF57D00"/>
        <rFont val="Consolas"/>
        <family val="3"/>
      </rPr>
      <t>2.0f</t>
    </r>
    <r>
      <rPr>
        <sz val="11"/>
        <color rgb="FF333333"/>
        <rFont val="Consolas"/>
        <family val="3"/>
      </rPr>
      <t>));</t>
    </r>
  </si>
  <si>
    <t>2.0f / (1.0f + 25.0f * Mathf.Pow((Mathf.Pow(v,0.8f)*32.0f),2.1f));</t>
    <phoneticPr fontId="4"/>
  </si>
  <si>
    <t>2.0f / (1.0f + 25.0f * Mathf.Pow((Mathf.Pow(v,0.8f)*32.0f),2.05f));</t>
    <phoneticPr fontId="4"/>
  </si>
  <si>
    <t>EV値</t>
    <rPh sb="2" eb="3">
      <t>アタイ</t>
    </rPh>
    <phoneticPr fontId="4"/>
  </si>
  <si>
    <t>Exposure Bias</t>
    <phoneticPr fontId="4"/>
  </si>
  <si>
    <t>Filmic 差分</t>
    <rPh sb="7" eb="9">
      <t>サブン</t>
    </rPh>
    <phoneticPr fontId="4"/>
  </si>
  <si>
    <t>Photographic 差分</t>
    <rPh sb="13" eb="15">
      <t>サブン</t>
    </rPh>
    <phoneticPr fontId="4"/>
  </si>
  <si>
    <t>Unity5.3 Tonemapping</t>
    <phoneticPr fontId="4"/>
  </si>
  <si>
    <t>int0.11</t>
    <phoneticPr fontId="4"/>
  </si>
  <si>
    <t>int0.38</t>
    <phoneticPr fontId="4"/>
  </si>
  <si>
    <t>UE4.10 Auto Exposure</t>
    <phoneticPr fontId="4"/>
  </si>
  <si>
    <t>Unity Tonemapping Photographic</t>
    <phoneticPr fontId="4"/>
  </si>
  <si>
    <t>Unity5.3 Filmic Tonemapping</t>
    <phoneticPr fontId="4"/>
  </si>
  <si>
    <t>Unity5 係数2.05 スポットライト</t>
    <rPh sb="7" eb="9">
      <t>ケイスウ</t>
    </rPh>
    <phoneticPr fontId="4"/>
  </si>
  <si>
    <t>Unity5 係数2.10 スポットライト</t>
    <rPh sb="7" eb="9">
      <t>ケイスウ</t>
    </rPh>
    <phoneticPr fontId="4"/>
  </si>
  <si>
    <t>UE4 int500 スポットライト</t>
    <phoneticPr fontId="4"/>
  </si>
  <si>
    <t>UE4 750</t>
    <phoneticPr fontId="4"/>
  </si>
  <si>
    <t>UE4 2000</t>
    <phoneticPr fontId="4"/>
  </si>
  <si>
    <t>Unity 0.15</t>
    <phoneticPr fontId="4"/>
  </si>
  <si>
    <t>Unity 0.27</t>
    <phoneticPr fontId="4"/>
  </si>
  <si>
    <t>UE4 250</t>
    <phoneticPr fontId="4"/>
  </si>
  <si>
    <t>Unity 0.06</t>
    <phoneticPr fontId="4"/>
  </si>
  <si>
    <t>Unity 5.3 with Tonemapping photographic EV8 = 1000</t>
    <phoneticPr fontId="4"/>
  </si>
  <si>
    <t>UE4 500</t>
    <phoneticPr fontId="4"/>
  </si>
  <si>
    <t>Unity 0.112</t>
    <phoneticPr fontId="4"/>
  </si>
  <si>
    <t>UE4 1000</t>
    <phoneticPr fontId="4"/>
  </si>
  <si>
    <t>Unity 0.18</t>
    <phoneticPr fontId="4"/>
  </si>
  <si>
    <t>Unity5.3 で差分を埋める式</t>
    <rPh sb="10" eb="12">
      <t>サブン</t>
    </rPh>
    <rPh sb="13" eb="14">
      <t>ウ</t>
    </rPh>
    <rPh sb="16" eb="17">
      <t>シキ</t>
    </rPh>
    <phoneticPr fontId="4"/>
  </si>
  <si>
    <t>UE4.10 で差分を埋める式 使用するには距離が必要</t>
    <rPh sb="8" eb="10">
      <t>サブン</t>
    </rPh>
    <rPh sb="11" eb="12">
      <t>ウ</t>
    </rPh>
    <rPh sb="14" eb="15">
      <t>シキ</t>
    </rPh>
    <rPh sb="16" eb="18">
      <t>シヨウ</t>
    </rPh>
    <rPh sb="22" eb="24">
      <t>キョリ</t>
    </rPh>
    <rPh sb="25" eb="27">
      <t>ヒツヨウ</t>
    </rPh>
    <phoneticPr fontId="4"/>
  </si>
  <si>
    <r>
      <t>2.0f</t>
    </r>
    <r>
      <rPr>
        <sz val="11"/>
        <color rgb="FF333333"/>
        <rFont val="Consolas"/>
        <family val="3"/>
      </rPr>
      <t> / (</t>
    </r>
    <r>
      <rPr>
        <sz val="11"/>
        <color rgb="FFF57D00"/>
        <rFont val="Consolas"/>
        <family val="3"/>
      </rPr>
      <t>1.0f</t>
    </r>
    <r>
      <rPr>
        <sz val="11"/>
        <color rgb="FF333333"/>
        <rFont val="Consolas"/>
        <family val="3"/>
      </rPr>
      <t> + </t>
    </r>
    <r>
      <rPr>
        <sz val="11"/>
        <color rgb="FFF57D00"/>
        <rFont val="Consolas"/>
        <family val="3"/>
      </rPr>
      <t>25.0f</t>
    </r>
    <r>
      <rPr>
        <sz val="11"/>
        <color rgb="FF333333"/>
        <rFont val="Consolas"/>
        <family val="3"/>
      </rPr>
      <t> * </t>
    </r>
    <r>
      <rPr>
        <sz val="11"/>
        <color rgb="FF3364A4"/>
        <rFont val="Consolas"/>
        <family val="3"/>
      </rPr>
      <t>Mathf</t>
    </r>
    <r>
      <rPr>
        <sz val="11"/>
        <color rgb="FF333333"/>
        <rFont val="Consolas"/>
        <family val="3"/>
      </rPr>
      <t>.Pow((</t>
    </r>
    <r>
      <rPr>
        <sz val="11"/>
        <color rgb="FF3364A4"/>
        <rFont val="Consolas"/>
        <family val="3"/>
      </rPr>
      <t>Mathf</t>
    </r>
    <r>
      <rPr>
        <sz val="11"/>
        <color rgb="FF333333"/>
        <rFont val="Consolas"/>
        <family val="3"/>
      </rPr>
      <t>.Pow(v,</t>
    </r>
    <r>
      <rPr>
        <sz val="11"/>
        <color rgb="FFF57D00"/>
        <rFont val="Consolas"/>
        <family val="3"/>
      </rPr>
      <t>0.8f</t>
    </r>
    <r>
      <rPr>
        <sz val="11"/>
        <color rgb="FF333333"/>
        <rFont val="Consolas"/>
        <family val="3"/>
      </rPr>
      <t>)*</t>
    </r>
    <r>
      <rPr>
        <sz val="11"/>
        <color rgb="FFF57D00"/>
        <rFont val="Consolas"/>
        <family val="3"/>
      </rPr>
      <t>32.0f</t>
    </r>
    <r>
      <rPr>
        <sz val="11"/>
        <color rgb="FF333333"/>
        <rFont val="Consolas"/>
        <family val="3"/>
      </rPr>
      <t>),</t>
    </r>
    <r>
      <rPr>
        <sz val="11"/>
        <color rgb="FFF57D00"/>
        <rFont val="Consolas"/>
        <family val="3"/>
      </rPr>
      <t>2.0f</t>
    </r>
    <r>
      <rPr>
        <sz val="11"/>
        <color rgb="FF333333"/>
        <rFont val="Consolas"/>
        <family val="3"/>
      </rPr>
      <t>));</t>
    </r>
    <phoneticPr fontId="4"/>
  </si>
  <si>
    <t>10cmでの差分→</t>
    <rPh sb="6" eb="8">
      <t>サブン</t>
    </rPh>
    <phoneticPr fontId="4"/>
  </si>
  <si>
    <t>int 1.3 Filmic Tone Curve contrast1</t>
    <phoneticPr fontId="4"/>
  </si>
  <si>
    <t>int 1.3 Filmic Tone Curve contrast2</t>
    <phoneticPr fontId="4"/>
  </si>
  <si>
    <t>500cmでの差分→</t>
    <rPh sb="7" eb="9">
      <t>サブン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</si>
</sst>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charset val="128"/>
      <scheme val="minor"/>
    </font>
    <font>
      <sz val="11"/>
      <color rgb="FF333333"/>
      <name val="Consolas"/>
      <family val="3"/>
    </font>
    <font>
      <sz val="11"/>
      <color rgb="FFF57D00"/>
      <name val="Consolas"/>
      <family val="3"/>
    </font>
    <font>
      <sz val="11"/>
      <color rgb="FF3364A4"/>
      <name val="Consolas"/>
      <family val="3"/>
    </font>
    <font>
      <sz val="6"/>
      <name val="ＭＳ Ｐ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sz val="11"/>
      <color theme="0" tint="-0.499984740745262"/>
      <name val="ＭＳ Ｐゴシック"/>
      <family val="2"/>
      <charset val="128"/>
      <scheme val="minor"/>
    </font>
    <font>
      <sz val="11"/>
      <color theme="0" tint="-0.499984740745262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" xfId="0" applyBorder="1" applyAlignment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7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Sheet1!$A$4:$A$258</c:f>
              <c:numCache>
                <c:formatCode>General</c:formatCode>
                <c:ptCount val="2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</c:numCache>
            </c:numRef>
          </c:xVal>
          <c:yVal>
            <c:numRef>
              <c:f>Sheet1!$B$4:$B$258</c:f>
              <c:numCache>
                <c:formatCode>General</c:formatCode>
                <c:ptCount val="255"/>
                <c:pt idx="0">
                  <c:v>2</c:v>
                </c:pt>
                <c:pt idx="1">
                  <c:v>4.7343717810510713E-3</c:v>
                </c:pt>
                <c:pt idx="2">
                  <c:v>3.0386231069764172E-3</c:v>
                </c:pt>
                <c:pt idx="3">
                  <c:v>2.3442752018931826E-3</c:v>
                </c:pt>
                <c:pt idx="4">
                  <c:v>1.9501361053970679E-3</c:v>
                </c:pt>
                <c:pt idx="5">
                  <c:v>1.6906503007147122E-3</c:v>
                </c:pt>
                <c:pt idx="6">
                  <c:v>1.5044781172070729E-3</c:v>
                </c:pt>
                <c:pt idx="7">
                  <c:v>1.363157596939149E-3</c:v>
                </c:pt>
                <c:pt idx="8">
                  <c:v>1.2515150351406587E-3</c:v>
                </c:pt>
                <c:pt idx="9">
                  <c:v>1.1606530141891162E-3</c:v>
                </c:pt>
                <c:pt idx="10">
                  <c:v>1.0849779110769073E-3</c:v>
                </c:pt>
                <c:pt idx="11">
                  <c:v>1.020780502971905E-3</c:v>
                </c:pt>
                <c:pt idx="12">
                  <c:v>9.6549513253972054E-4</c:v>
                </c:pt>
                <c:pt idx="13">
                  <c:v>9.1728530174101238E-4</c:v>
                </c:pt>
                <c:pt idx="14">
                  <c:v>8.7479860649969517E-4</c:v>
                </c:pt>
                <c:pt idx="15">
                  <c:v>8.3701503793205429E-4</c:v>
                </c:pt>
                <c:pt idx="16">
                  <c:v>8.0314941699532625E-4</c:v>
                </c:pt>
                <c:pt idx="17">
                  <c:v>7.725865711208196E-4</c:v>
                </c:pt>
                <c:pt idx="18">
                  <c:v>7.4483704206829517E-4</c:v>
                </c:pt>
                <c:pt idx="19">
                  <c:v>7.1950607571129018E-4</c:v>
                </c:pt>
                <c:pt idx="20">
                  <c:v>6.9627144108586059E-4</c:v>
                </c:pt>
                <c:pt idx="21">
                  <c:v>6.7486726113233646E-4</c:v>
                </c:pt>
                <c:pt idx="22">
                  <c:v>6.5507202472947436E-4</c:v>
                </c:pt>
                <c:pt idx="23">
                  <c:v>6.366995627817857E-4</c:v>
                </c:pt>
                <c:pt idx="24">
                  <c:v>6.1959216174113109E-4</c:v>
                </c:pt>
                <c:pt idx="25">
                  <c:v>6.0361524251154475E-4</c:v>
                </c:pt>
                <c:pt idx="26">
                  <c:v>5.886532020267062E-4</c:v>
                </c:pt>
                <c:pt idx="27">
                  <c:v>5.746061295521229E-4</c:v>
                </c:pt>
                <c:pt idx="28">
                  <c:v>5.6138718887008374E-4</c:v>
                </c:pt>
                <c:pt idx="29">
                  <c:v>5.4892051288681434E-4</c:v>
                </c:pt>
                <c:pt idx="30">
                  <c:v>5.3713949653077381E-4</c:v>
                </c:pt>
                <c:pt idx="31">
                  <c:v>5.2598540211126255E-4</c:v>
                </c:pt>
                <c:pt idx="32">
                  <c:v>5.1540621192011876E-4</c:v>
                </c:pt>
                <c:pt idx="33">
                  <c:v>5.0535567804468201E-4</c:v>
                </c:pt>
                <c:pt idx="34">
                  <c:v>4.9579253066509303E-4</c:v>
                </c:pt>
                <c:pt idx="35">
                  <c:v>4.8667981460815145E-4</c:v>
                </c:pt>
                <c:pt idx="36">
                  <c:v>4.7798433037847602E-4</c:v>
                </c:pt>
                <c:pt idx="37">
                  <c:v>4.6967616082278552E-4</c:v>
                </c:pt>
                <c:pt idx="38">
                  <c:v>4.6172826839051306E-4</c:v>
                </c:pt>
                <c:pt idx="39">
                  <c:v>4.5411615091378062E-4</c:v>
                </c:pt>
                <c:pt idx="40">
                  <c:v>4.4681754614728713E-4</c:v>
                </c:pt>
                <c:pt idx="41">
                  <c:v>4.3981217713553409E-4</c:v>
                </c:pt>
                <c:pt idx="42">
                  <c:v>4.3308153192420643E-4</c:v>
                </c:pt>
                <c:pt idx="43">
                  <c:v>4.2660867228943086E-4</c:v>
                </c:pt>
                <c:pt idx="44">
                  <c:v>4.203780670873776E-4</c:v>
                </c:pt>
                <c:pt idx="45">
                  <c:v>4.1437544657637145E-4</c:v>
                </c:pt>
                <c:pt idx="46">
                  <c:v>4.0858767467198811E-4</c:v>
                </c:pt>
                <c:pt idx="47">
                  <c:v>4.0300263659163803E-4</c:v>
                </c:pt>
                <c:pt idx="48">
                  <c:v>3.9760913975157044E-4</c:v>
                </c:pt>
                <c:pt idx="49">
                  <c:v>3.9239682611366976E-4</c:v>
                </c:pt>
                <c:pt idx="50">
                  <c:v>3.8735609445591102E-4</c:v>
                </c:pt>
                <c:pt idx="51">
                  <c:v>3.8247803126976299E-4</c:v>
                </c:pt>
                <c:pt idx="52">
                  <c:v>3.7775434917905194E-4</c:v>
                </c:pt>
                <c:pt idx="53">
                  <c:v>3.7317733193468073E-4</c:v>
                </c:pt>
                <c:pt idx="54">
                  <c:v>3.6873978517387457E-4</c:v>
                </c:pt>
                <c:pt idx="55">
                  <c:v>3.6443499224567897E-4</c:v>
                </c:pt>
                <c:pt idx="56">
                  <c:v>3.602566745000225E-4</c:v>
                </c:pt>
                <c:pt idx="57">
                  <c:v>3.5619895551870751E-4</c:v>
                </c:pt>
                <c:pt idx="58">
                  <c:v>3.5225632883561169E-4</c:v>
                </c:pt>
                <c:pt idx="59">
                  <c:v>3.4842362875219153E-4</c:v>
                </c:pt>
                <c:pt idx="60">
                  <c:v>3.446960039046962E-4</c:v>
                </c:pt>
                <c:pt idx="61">
                  <c:v>3.4106889328266272E-4</c:v>
                </c:pt>
                <c:pt idx="62">
                  <c:v>3.3753800443538025E-4</c:v>
                </c:pt>
                <c:pt idx="63">
                  <c:v>3.3409929363506312E-4</c:v>
                </c:pt>
                <c:pt idx="64">
                  <c:v>3.3074894779313115E-4</c:v>
                </c:pt>
                <c:pt idx="65">
                  <c:v>3.2748336795000428E-4</c:v>
                </c:pt>
                <c:pt idx="66">
                  <c:v>3.2429915417968096E-4</c:v>
                </c:pt>
                <c:pt idx="67">
                  <c:v>3.2119309176849075E-4</c:v>
                </c:pt>
                <c:pt idx="68">
                  <c:v>3.1816213854327422E-4</c:v>
                </c:pt>
                <c:pt idx="69">
                  <c:v>3.1520341323808433E-4</c:v>
                </c:pt>
                <c:pt idx="70">
                  <c:v>3.1231418480064208E-4</c:v>
                </c:pt>
                <c:pt idx="71">
                  <c:v>3.0949186255042991E-4</c:v>
                </c:pt>
                <c:pt idx="72">
                  <c:v>3.0673398710968518E-4</c:v>
                </c:pt>
                <c:pt idx="73">
                  <c:v>3.0403822203681777E-4</c:v>
                </c:pt>
                <c:pt idx="74">
                  <c:v>3.0140234609906638E-4</c:v>
                </c:pt>
                <c:pt idx="75">
                  <c:v>2.9882424612765645E-4</c:v>
                </c:pt>
                <c:pt idx="76">
                  <c:v>2.9630191040446038E-4</c:v>
                </c:pt>
                <c:pt idx="77">
                  <c:v>2.9383342253419558E-4</c:v>
                </c:pt>
                <c:pt idx="78">
                  <c:v>2.9141695576075506E-4</c:v>
                </c:pt>
                <c:pt idx="79">
                  <c:v>2.8905076769023273E-4</c:v>
                </c:pt>
                <c:pt idx="80">
                  <c:v>2.8673319538682923E-4</c:v>
                </c:pt>
                <c:pt idx="81">
                  <c:v>2.8446265081098787E-4</c:v>
                </c:pt>
                <c:pt idx="82">
                  <c:v>2.8223761657199888E-4</c:v>
                </c:pt>
                <c:pt idx="83">
                  <c:v>2.8005664196984668E-4</c:v>
                </c:pt>
                <c:pt idx="84">
                  <c:v>2.7791833930340166E-4</c:v>
                </c:pt>
                <c:pt idx="85">
                  <c:v>2.7582138042409114E-4</c:v>
                </c:pt>
                <c:pt idx="86">
                  <c:v>2.7376449351606495E-4</c:v>
                </c:pt>
                <c:pt idx="87">
                  <c:v>2.7174646008553267E-4</c:v>
                </c:pt>
                <c:pt idx="88">
                  <c:v>2.6976611214344997E-4</c:v>
                </c:pt>
                <c:pt idx="89">
                  <c:v>2.6782232956710958E-4</c:v>
                </c:pt>
                <c:pt idx="90">
                  <c:v>2.6591403762740365E-4</c:v>
                </c:pt>
                <c:pt idx="91">
                  <c:v>2.6404020466964381E-4</c:v>
                </c:pt>
                <c:pt idx="92">
                  <c:v>2.6219983993684416E-4</c:v>
                </c:pt>
                <c:pt idx="93">
                  <c:v>2.6039199152526327E-4</c:v>
                </c:pt>
                <c:pt idx="94">
                  <c:v>2.5861574446285125E-4</c:v>
                </c:pt>
                <c:pt idx="95">
                  <c:v>2.5687021890199736E-4</c:v>
                </c:pt>
                <c:pt idx="96">
                  <c:v>2.5515456841864923E-4</c:v>
                </c:pt>
                <c:pt idx="97">
                  <c:v>2.5346797841051673E-4</c:v>
                </c:pt>
                <c:pt idx="98">
                  <c:v>2.5180966458763051E-4</c:v>
                </c:pt>
                <c:pt idx="99">
                  <c:v>2.5017887154904993E-4</c:v>
                </c:pt>
                <c:pt idx="100">
                  <c:v>2.4857487143999015E-4</c:v>
                </c:pt>
                <c:pt idx="101">
                  <c:v>2.4699696268407192E-4</c:v>
                </c:pt>
                <c:pt idx="102">
                  <c:v>2.4544446878579452E-4</c:v>
                </c:pt>
                <c:pt idx="103">
                  <c:v>2.4391673719869692E-4</c:v>
                </c:pt>
                <c:pt idx="104">
                  <c:v>2.4241313825500922E-4</c:v>
                </c:pt>
                <c:pt idx="105">
                  <c:v>2.4093306415289188E-4</c:v>
                </c:pt>
                <c:pt idx="106">
                  <c:v>2.3947592799765475E-4</c:v>
                </c:pt>
                <c:pt idx="107">
                  <c:v>2.380411628936028E-4</c:v>
                </c:pt>
                <c:pt idx="108">
                  <c:v>2.3662822108338081E-4</c:v>
                </c:pt>
                <c:pt idx="109">
                  <c:v>2.3523657313193064E-4</c:v>
                </c:pt>
                <c:pt idx="110">
                  <c:v>2.3386570715235345E-4</c:v>
                </c:pt>
                <c:pt idx="111">
                  <c:v>2.3251512807117593E-4</c:v>
                </c:pt>
                <c:pt idx="112">
                  <c:v>2.3118435693066845E-4</c:v>
                </c:pt>
                <c:pt idx="113">
                  <c:v>2.298729302260475E-4</c:v>
                </c:pt>
                <c:pt idx="114">
                  <c:v>2.2858039927551809E-4</c:v>
                </c:pt>
                <c:pt idx="115">
                  <c:v>2.2730632962125974E-4</c:v>
                </c:pt>
                <c:pt idx="116">
                  <c:v>2.2605030045958372E-4</c:v>
                </c:pt>
                <c:pt idx="117">
                  <c:v>2.24811904098602E-4</c:v>
                </c:pt>
                <c:pt idx="118">
                  <c:v>2.2359074544185507E-4</c:v>
                </c:pt>
                <c:pt idx="119">
                  <c:v>2.2238644149645423E-4</c:v>
                </c:pt>
                <c:pt idx="120">
                  <c:v>2.2119862090437333E-4</c:v>
                </c:pt>
                <c:pt idx="121">
                  <c:v>2.2002692349561959E-4</c:v>
                </c:pt>
                <c:pt idx="122">
                  <c:v>2.1887099986209481E-4</c:v>
                </c:pt>
                <c:pt idx="123">
                  <c:v>2.1773051095102248E-4</c:v>
                </c:pt>
                <c:pt idx="124">
                  <c:v>2.1660512767689597E-4</c:v>
                </c:pt>
                <c:pt idx="125">
                  <c:v>2.1549453055095936E-4</c:v>
                </c:pt>
                <c:pt idx="126">
                  <c:v>2.1439840932729949E-4</c:v>
                </c:pt>
                <c:pt idx="127">
                  <c:v>2.1331646266467425E-4</c:v>
                </c:pt>
                <c:pt idx="128">
                  <c:v>2.1224839780326521E-4</c:v>
                </c:pt>
                <c:pt idx="129">
                  <c:v>2.1119393025558023E-4</c:v>
                </c:pt>
                <c:pt idx="130">
                  <c:v>2.1015278351078876E-4</c:v>
                </c:pt>
                <c:pt idx="131">
                  <c:v>2.0912468875179809E-4</c:v>
                </c:pt>
                <c:pt idx="132">
                  <c:v>2.0810938458444062E-4</c:v>
                </c:pt>
                <c:pt idx="133">
                  <c:v>2.0710661677815649E-4</c:v>
                </c:pt>
                <c:pt idx="134">
                  <c:v>2.0611613801760806E-4</c:v>
                </c:pt>
                <c:pt idx="135">
                  <c:v>2.0513770766468392E-4</c:v>
                </c:pt>
                <c:pt idx="136">
                  <c:v>2.0417109153038576E-4</c:v>
                </c:pt>
                <c:pt idx="137">
                  <c:v>2.0321606165612019E-4</c:v>
                </c:pt>
                <c:pt idx="138">
                  <c:v>2.0227239610393834E-4</c:v>
                </c:pt>
                <c:pt idx="139">
                  <c:v>2.0133987875529943E-4</c:v>
                </c:pt>
                <c:pt idx="140">
                  <c:v>2.0041829911795084E-4</c:v>
                </c:pt>
                <c:pt idx="141">
                  <c:v>1.9950745214054332E-4</c:v>
                </c:pt>
                <c:pt idx="142">
                  <c:v>1.9860713803461811E-4</c:v>
                </c:pt>
                <c:pt idx="143">
                  <c:v>1.9771716210362534E-4</c:v>
                </c:pt>
                <c:pt idx="144">
                  <c:v>1.9683733457864449E-4</c:v>
                </c:pt>
                <c:pt idx="145">
                  <c:v>1.9596747046050721E-4</c:v>
                </c:pt>
                <c:pt idx="146">
                  <c:v>1.9510738936802206E-4</c:v>
                </c:pt>
                <c:pt idx="147">
                  <c:v>1.9425691539203224E-4</c:v>
                </c:pt>
                <c:pt idx="148">
                  <c:v>1.9341587695504071E-4</c:v>
                </c:pt>
                <c:pt idx="149">
                  <c:v>1.9258410667615544E-4</c:v>
                </c:pt>
                <c:pt idx="150">
                  <c:v>1.9176144124112023E-4</c:v>
                </c:pt>
                <c:pt idx="151">
                  <c:v>1.9094772127720163E-4</c:v>
                </c:pt>
                <c:pt idx="152">
                  <c:v>1.9014279123272907E-4</c:v>
                </c:pt>
                <c:pt idx="153">
                  <c:v>1.8934649926107699E-4</c:v>
                </c:pt>
                <c:pt idx="154">
                  <c:v>1.8855869710890198E-4</c:v>
                </c:pt>
                <c:pt idx="155">
                  <c:v>1.8777924000845225E-4</c:v>
                </c:pt>
                <c:pt idx="156">
                  <c:v>1.8700798657377341E-4</c:v>
                </c:pt>
                <c:pt idx="157">
                  <c:v>1.8624479870064771E-4</c:v>
                </c:pt>
                <c:pt idx="158">
                  <c:v>1.8548954147011053E-4</c:v>
                </c:pt>
                <c:pt idx="159">
                  <c:v>1.8474208305539142E-4</c:v>
                </c:pt>
                <c:pt idx="160">
                  <c:v>1.840022946321393E-4</c:v>
                </c:pt>
                <c:pt idx="161">
                  <c:v>1.8327005029179753E-4</c:v>
                </c:pt>
                <c:pt idx="162">
                  <c:v>1.8254522695799699E-4</c:v>
                </c:pt>
                <c:pt idx="163">
                  <c:v>1.8182770430584416E-4</c:v>
                </c:pt>
                <c:pt idx="164">
                  <c:v>1.8111736468399156E-4</c:v>
                </c:pt>
                <c:pt idx="165">
                  <c:v>1.8041409303937061E-4</c:v>
                </c:pt>
                <c:pt idx="166">
                  <c:v>1.7971777684448745E-4</c:v>
                </c:pt>
                <c:pt idx="167">
                  <c:v>1.790283060271753E-4</c:v>
                </c:pt>
                <c:pt idx="168">
                  <c:v>1.7834557290270873E-4</c:v>
                </c:pt>
                <c:pt idx="169">
                  <c:v>1.7766947210818507E-4</c:v>
                </c:pt>
                <c:pt idx="170">
                  <c:v>1.7699990053908553E-4</c:v>
                </c:pt>
                <c:pt idx="171">
                  <c:v>1.7633675728792979E-4</c:v>
                </c:pt>
                <c:pt idx="172">
                  <c:v>1.7567994358494749E-4</c:v>
                </c:pt>
                <c:pt idx="173">
                  <c:v>1.7502936274068037E-4</c:v>
                </c:pt>
                <c:pt idx="174">
                  <c:v>1.7438492009045375E-4</c:v>
                </c:pt>
                <c:pt idx="175">
                  <c:v>1.7374652294063211E-4</c:v>
                </c:pt>
                <c:pt idx="176">
                  <c:v>1.731140805166053E-4</c:v>
                </c:pt>
                <c:pt idx="177">
                  <c:v>1.7248750391242909E-4</c:v>
                </c:pt>
                <c:pt idx="178">
                  <c:v>1.7186670604206605E-4</c:v>
                </c:pt>
                <c:pt idx="179">
                  <c:v>1.7125160159216153E-4</c:v>
                </c:pt>
                <c:pt idx="180">
                  <c:v>1.706421069763038E-4</c:v>
                </c:pt>
                <c:pt idx="181">
                  <c:v>1.700381402907081E-4</c:v>
                </c:pt>
                <c:pt idx="182">
                  <c:v>1.694396212712776E-4</c:v>
                </c:pt>
                <c:pt idx="183">
                  <c:v>1.6884647125198766E-4</c:v>
                </c:pt>
                <c:pt idx="184">
                  <c:v>1.6825861312454711E-4</c:v>
                </c:pt>
                <c:pt idx="185">
                  <c:v>1.676759712992908E-4</c:v>
                </c:pt>
                <c:pt idx="186">
                  <c:v>1.6709847166725977E-4</c:v>
                </c:pt>
                <c:pt idx="187">
                  <c:v>1.6652604156342413E-4</c:v>
                </c:pt>
                <c:pt idx="188">
                  <c:v>1.6595860973101349E-4</c:v>
                </c:pt>
                <c:pt idx="189">
                  <c:v>1.6539610628690861E-4</c:v>
                </c:pt>
                <c:pt idx="190">
                  <c:v>1.6483846268806605E-4</c:v>
                </c:pt>
                <c:pt idx="191">
                  <c:v>1.6428561169893214E-4</c:v>
                </c:pt>
                <c:pt idx="192">
                  <c:v>1.6373748735981484E-4</c:v>
                </c:pt>
                <c:pt idx="193">
                  <c:v>1.6319402495618271E-4</c:v>
                </c:pt>
                <c:pt idx="194">
                  <c:v>1.626551609888563E-4</c:v>
                </c:pt>
                <c:pt idx="195">
                  <c:v>1.6212083314506149E-4</c:v>
                </c:pt>
                <c:pt idx="196">
                  <c:v>1.615909802703184E-4</c:v>
                </c:pt>
                <c:pt idx="197">
                  <c:v>1.610655423411346E-4</c:v>
                </c:pt>
                <c:pt idx="198">
                  <c:v>1.6054446043847696E-4</c:v>
                </c:pt>
                <c:pt idx="199">
                  <c:v>1.6002767672199664E-4</c:v>
                </c:pt>
                <c:pt idx="200">
                  <c:v>1.5951513440498068E-4</c:v>
                </c:pt>
                <c:pt idx="201">
                  <c:v>1.5900677773000776E-4</c:v>
                </c:pt>
                <c:pt idx="202">
                  <c:v>1.5850255194528441E-4</c:v>
                </c:pt>
                <c:pt idx="203">
                  <c:v>1.5800240328163914E-4</c:v>
                </c:pt>
                <c:pt idx="204">
                  <c:v>1.5750627893015151E-4</c:v>
                </c:pt>
                <c:pt idx="205">
                  <c:v>1.5701412702040014E-4</c:v>
                </c:pt>
                <c:pt idx="206">
                  <c:v>1.5652589659930576E-4</c:v>
                </c:pt>
                <c:pt idx="207">
                  <c:v>1.5604153761054844E-4</c:v>
                </c:pt>
                <c:pt idx="208">
                  <c:v>1.5556100087454756E-4</c:v>
                </c:pt>
                <c:pt idx="209">
                  <c:v>1.5508423806898122E-4</c:v>
                </c:pt>
                <c:pt idx="210">
                  <c:v>1.5461120170982685E-4</c:v>
                </c:pt>
                <c:pt idx="211">
                  <c:v>1.5414184513291176E-4</c:v>
                </c:pt>
                <c:pt idx="212">
                  <c:v>1.5367612247595497E-4</c:v>
                </c:pt>
                <c:pt idx="213">
                  <c:v>1.5321398866108282E-4</c:v>
                </c:pt>
                <c:pt idx="214">
                  <c:v>1.527553993778076E-4</c:v>
                </c:pt>
                <c:pt idx="215">
                  <c:v>1.5230031106645245E-4</c:v>
                </c:pt>
                <c:pt idx="216">
                  <c:v>1.5184868090200882E-4</c:v>
                </c:pt>
                <c:pt idx="217">
                  <c:v>1.5140046677841637E-4</c:v>
                </c:pt>
                <c:pt idx="218">
                  <c:v>1.5095562729324557E-4</c:v>
                </c:pt>
                <c:pt idx="219">
                  <c:v>1.5051412173277875E-4</c:v>
                </c:pt>
                <c:pt idx="220">
                  <c:v>1.5007591005747356E-4</c:v>
                </c:pt>
                <c:pt idx="221">
                  <c:v>1.4964095288779505E-4</c:v>
                </c:pt>
                <c:pt idx="222">
                  <c:v>1.4920921149041093E-4</c:v>
                </c:pt>
                <c:pt idx="223">
                  <c:v>1.4878064776473478E-4</c:v>
                </c:pt>
                <c:pt idx="224">
                  <c:v>1.4835522422980876E-4</c:v>
                </c:pt>
                <c:pt idx="225">
                  <c:v>1.4793290401151591E-4</c:v>
                </c:pt>
                <c:pt idx="226">
                  <c:v>1.475136508301102E-4</c:v>
                </c:pt>
                <c:pt idx="227">
                  <c:v>1.4709742898805822E-4</c:v>
                </c:pt>
                <c:pt idx="228">
                  <c:v>1.466842033581814E-4</c:v>
                </c:pt>
                <c:pt idx="229">
                  <c:v>1.4627393937209008E-4</c:v>
                </c:pt>
                <c:pt idx="230">
                  <c:v>1.4586660300890258E-4</c:v>
                </c:pt>
                <c:pt idx="231">
                  <c:v>1.4546216078423847E-4</c:v>
                </c:pt>
                <c:pt idx="232">
                  <c:v>1.4506057973947943E-4</c:v>
                </c:pt>
                <c:pt idx="233">
                  <c:v>1.4466182743129352E-4</c:v>
                </c:pt>
                <c:pt idx="234">
                  <c:v>1.4426587192140707E-4</c:v>
                </c:pt>
                <c:pt idx="235">
                  <c:v>1.4387268176662671E-4</c:v>
                </c:pt>
                <c:pt idx="236">
                  <c:v>1.4348222600909727E-4</c:v>
                </c:pt>
                <c:pt idx="237">
                  <c:v>1.4309447416679271E-4</c:v>
                </c:pt>
                <c:pt idx="238">
                  <c:v>1.4270939622423322E-4</c:v>
                </c:pt>
                <c:pt idx="239">
                  <c:v>1.4232696262341991E-4</c:v>
                </c:pt>
                <c:pt idx="240">
                  <c:v>1.4194714425498335E-4</c:v>
                </c:pt>
                <c:pt idx="241">
                  <c:v>1.4156991244954149E-4</c:v>
                </c:pt>
                <c:pt idx="242">
                  <c:v>1.4119523896925464E-4</c:v>
                </c:pt>
                <c:pt idx="243">
                  <c:v>1.4082309599958181E-4</c:v>
                </c:pt>
                <c:pt idx="244">
                  <c:v>1.4045345614122317E-4</c:v>
                </c:pt>
                <c:pt idx="245">
                  <c:v>1.4008629240225143E-4</c:v>
                </c:pt>
                <c:pt idx="246">
                  <c:v>1.3972157819042188E-4</c:v>
                </c:pt>
                <c:pt idx="247">
                  <c:v>1.3935928730565909E-4</c:v>
                </c:pt>
                <c:pt idx="248">
                  <c:v>1.3899939393271368E-4</c:v>
                </c:pt>
                <c:pt idx="249">
                  <c:v>1.3864187263398686E-4</c:v>
                </c:pt>
                <c:pt idx="250">
                  <c:v>1.3828669834251586E-4</c:v>
                </c:pt>
                <c:pt idx="251">
                  <c:v>1.3793384635511741E-4</c:v>
                </c:pt>
                <c:pt idx="252">
                  <c:v>1.3758329232568453E-4</c:v>
                </c:pt>
                <c:pt idx="253">
                  <c:v>1.3723501225863401E-4</c:v>
                </c:pt>
                <c:pt idx="254">
                  <c:v>1.368889825024977E-4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451776"/>
        <c:axId val="221453312"/>
      </c:scatterChart>
      <c:valAx>
        <c:axId val="22145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1453312"/>
        <c:crosses val="autoZero"/>
        <c:crossBetween val="midCat"/>
      </c:valAx>
      <c:valAx>
        <c:axId val="22145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451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Meiryo UI" panose="020B0604030504040204" pitchFamily="50" charset="-128"/>
                <a:ea typeface="Meiryo UI" panose="020B0604030504040204" pitchFamily="50" charset="-128"/>
              </a:defRPr>
            </a:pPr>
            <a:r>
              <a:rPr lang="en-US" altLang="ja-JP" sz="1200">
                <a:latin typeface="Meiryo UI" panose="020B0604030504040204" pitchFamily="50" charset="-128"/>
                <a:ea typeface="Meiryo UI" panose="020B0604030504040204" pitchFamily="50" charset="-128"/>
              </a:rPr>
              <a:t>UE4.10 750 vs Unity5.3(</a:t>
            </a:r>
            <a:r>
              <a:rPr lang="ja-JP" altLang="en-US" sz="1200">
                <a:latin typeface="Meiryo UI" panose="020B0604030504040204" pitchFamily="50" charset="-128"/>
                <a:ea typeface="Meiryo UI" panose="020B0604030504040204" pitchFamily="50" charset="-128"/>
              </a:rPr>
              <a:t>近似式</a:t>
            </a:r>
            <a:r>
              <a:rPr lang="en-US" altLang="ja-JP" sz="1200">
                <a:latin typeface="Meiryo UI" panose="020B0604030504040204" pitchFamily="50" charset="-128"/>
                <a:ea typeface="Meiryo UI" panose="020B0604030504040204" pitchFamily="50" charset="-128"/>
              </a:rPr>
              <a:t>) 0.15</a:t>
            </a:r>
            <a:endParaRPr lang="ja-JP" altLang="en-US" sz="1200">
              <a:latin typeface="Meiryo UI" panose="020B0604030504040204" pitchFamily="50" charset="-128"/>
              <a:ea typeface="Meiryo UI" panose="020B0604030504040204" pitchFamily="50" charset="-128"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Sheet1!$AK$2</c:f>
              <c:strCache>
                <c:ptCount val="1"/>
                <c:pt idx="0">
                  <c:v>Unity 0.15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Sheet1!$AE$3:$AE$12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Sheet1!$AK$3:$AK$12</c:f>
              <c:numCache>
                <c:formatCode>General</c:formatCode>
                <c:ptCount val="10"/>
                <c:pt idx="0">
                  <c:v>242</c:v>
                </c:pt>
                <c:pt idx="1">
                  <c:v>226</c:v>
                </c:pt>
                <c:pt idx="2">
                  <c:v>198</c:v>
                </c:pt>
                <c:pt idx="3">
                  <c:v>157</c:v>
                </c:pt>
                <c:pt idx="4">
                  <c:v>135</c:v>
                </c:pt>
                <c:pt idx="5">
                  <c:v>116</c:v>
                </c:pt>
                <c:pt idx="6">
                  <c:v>104</c:v>
                </c:pt>
                <c:pt idx="7">
                  <c:v>94</c:v>
                </c:pt>
                <c:pt idx="8">
                  <c:v>84</c:v>
                </c:pt>
                <c:pt idx="9">
                  <c:v>79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Sheet1!$AJ$2</c:f>
              <c:strCache>
                <c:ptCount val="1"/>
                <c:pt idx="0">
                  <c:v>UE4 750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Sheet1!$AE$3:$AE$12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Sheet1!$AJ$3:$AJ$12</c:f>
              <c:numCache>
                <c:formatCode>General</c:formatCode>
                <c:ptCount val="10"/>
                <c:pt idx="0">
                  <c:v>255</c:v>
                </c:pt>
                <c:pt idx="1">
                  <c:v>243</c:v>
                </c:pt>
                <c:pt idx="2">
                  <c:v>219</c:v>
                </c:pt>
                <c:pt idx="3">
                  <c:v>191</c:v>
                </c:pt>
                <c:pt idx="4">
                  <c:v>162</c:v>
                </c:pt>
                <c:pt idx="5">
                  <c:v>135</c:v>
                </c:pt>
                <c:pt idx="6">
                  <c:v>115</c:v>
                </c:pt>
                <c:pt idx="7">
                  <c:v>100</c:v>
                </c:pt>
                <c:pt idx="8">
                  <c:v>88</c:v>
                </c:pt>
                <c:pt idx="9">
                  <c:v>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057856"/>
        <c:axId val="252072320"/>
      </c:scatterChart>
      <c:valAx>
        <c:axId val="2520578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>
                    <a:latin typeface="Meiryo UI" panose="020B0604030504040204" pitchFamily="50" charset="-128"/>
                    <a:ea typeface="Meiryo UI" panose="020B0604030504040204" pitchFamily="50" charset="-128"/>
                  </a:defRPr>
                </a:pPr>
                <a:r>
                  <a:rPr lang="ja-JP" altLang="en-US">
                    <a:latin typeface="Meiryo UI" panose="020B0604030504040204" pitchFamily="50" charset="-128"/>
                    <a:ea typeface="Meiryo UI" panose="020B0604030504040204" pitchFamily="50" charset="-128"/>
                  </a:rPr>
                  <a:t>距離</a:t>
                </a:r>
                <a:r>
                  <a:rPr lang="en-US" altLang="ja-JP">
                    <a:latin typeface="Meiryo UI" panose="020B0604030504040204" pitchFamily="50" charset="-128"/>
                    <a:ea typeface="Meiryo UI" panose="020B0604030504040204" pitchFamily="50" charset="-128"/>
                  </a:rPr>
                  <a:t>(cm)</a:t>
                </a:r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2072320"/>
        <c:crosses val="autoZero"/>
        <c:crossBetween val="midCat"/>
      </c:valAx>
      <c:valAx>
        <c:axId val="252072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Meiryo UI" panose="020B0604030504040204" pitchFamily="50" charset="-128"/>
                    <a:ea typeface="Meiryo UI" panose="020B0604030504040204" pitchFamily="50" charset="-128"/>
                  </a:defRPr>
                </a:pPr>
                <a:r>
                  <a:rPr lang="en-US" altLang="ja-JP">
                    <a:latin typeface="Meiryo UI" panose="020B0604030504040204" pitchFamily="50" charset="-128"/>
                    <a:ea typeface="Meiryo UI" panose="020B0604030504040204" pitchFamily="50" charset="-128"/>
                  </a:rPr>
                  <a:t>RGB</a:t>
                </a:r>
                <a:r>
                  <a:rPr lang="ja-JP" altLang="en-US">
                    <a:latin typeface="Meiryo UI" panose="020B0604030504040204" pitchFamily="50" charset="-128"/>
                    <a:ea typeface="Meiryo UI" panose="020B0604030504040204" pitchFamily="50" charset="-128"/>
                  </a:rPr>
                  <a:t>値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2057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Meiryo UI" panose="020B0604030504040204" pitchFamily="50" charset="-128"/>
                <a:ea typeface="Meiryo UI" panose="020B0604030504040204" pitchFamily="50" charset="-128"/>
              </a:defRPr>
            </a:pPr>
            <a:r>
              <a:rPr lang="en-US" altLang="ja-JP" sz="1200">
                <a:latin typeface="Meiryo UI" panose="020B0604030504040204" pitchFamily="50" charset="-128"/>
                <a:ea typeface="Meiryo UI" panose="020B0604030504040204" pitchFamily="50" charset="-128"/>
              </a:rPr>
              <a:t>UE4.10 2000 vs Unity5.3(</a:t>
            </a:r>
            <a:r>
              <a:rPr lang="ja-JP" altLang="en-US" sz="1200">
                <a:latin typeface="Meiryo UI" panose="020B0604030504040204" pitchFamily="50" charset="-128"/>
                <a:ea typeface="Meiryo UI" panose="020B0604030504040204" pitchFamily="50" charset="-128"/>
              </a:rPr>
              <a:t>近似式</a:t>
            </a:r>
            <a:r>
              <a:rPr lang="en-US" altLang="ja-JP" sz="1200">
                <a:latin typeface="Meiryo UI" panose="020B0604030504040204" pitchFamily="50" charset="-128"/>
                <a:ea typeface="Meiryo UI" panose="020B0604030504040204" pitchFamily="50" charset="-128"/>
              </a:rPr>
              <a:t>) 0.27</a:t>
            </a:r>
            <a:endParaRPr lang="ja-JP" altLang="en-US" sz="1200">
              <a:latin typeface="Meiryo UI" panose="020B0604030504040204" pitchFamily="50" charset="-128"/>
              <a:ea typeface="Meiryo UI" panose="020B0604030504040204" pitchFamily="50" charset="-128"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Sheet1!$AO$2</c:f>
              <c:strCache>
                <c:ptCount val="1"/>
                <c:pt idx="0">
                  <c:v>Unity 0.27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Sheet1!$AE$3:$AE$12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Sheet1!$AO$3:$AO$12</c:f>
              <c:numCache>
                <c:formatCode>General</c:formatCode>
                <c:ptCount val="10"/>
                <c:pt idx="0">
                  <c:v>255</c:v>
                </c:pt>
                <c:pt idx="1">
                  <c:v>253</c:v>
                </c:pt>
                <c:pt idx="2">
                  <c:v>246</c:v>
                </c:pt>
                <c:pt idx="3">
                  <c:v>219</c:v>
                </c:pt>
                <c:pt idx="4">
                  <c:v>201</c:v>
                </c:pt>
                <c:pt idx="5">
                  <c:v>180</c:v>
                </c:pt>
                <c:pt idx="6">
                  <c:v>163</c:v>
                </c:pt>
                <c:pt idx="7">
                  <c:v>149</c:v>
                </c:pt>
                <c:pt idx="8">
                  <c:v>136</c:v>
                </c:pt>
                <c:pt idx="9">
                  <c:v>128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Sheet1!$AN$2</c:f>
              <c:strCache>
                <c:ptCount val="1"/>
                <c:pt idx="0">
                  <c:v>UE4 2000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Sheet1!$AE$3:$AE$12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Sheet1!$AN$3:$AN$12</c:f>
              <c:numCache>
                <c:formatCode>General</c:formatCode>
                <c:ptCount val="10"/>
                <c:pt idx="0">
                  <c:v>255</c:v>
                </c:pt>
                <c:pt idx="1">
                  <c:v>252</c:v>
                </c:pt>
                <c:pt idx="2">
                  <c:v>242</c:v>
                </c:pt>
                <c:pt idx="3">
                  <c:v>229</c:v>
                </c:pt>
                <c:pt idx="4">
                  <c:v>213</c:v>
                </c:pt>
                <c:pt idx="5">
                  <c:v>196</c:v>
                </c:pt>
                <c:pt idx="6">
                  <c:v>177</c:v>
                </c:pt>
                <c:pt idx="7">
                  <c:v>159</c:v>
                </c:pt>
                <c:pt idx="8">
                  <c:v>143</c:v>
                </c:pt>
                <c:pt idx="9">
                  <c:v>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093952"/>
        <c:axId val="252095872"/>
      </c:scatterChart>
      <c:valAx>
        <c:axId val="2520939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>
                    <a:latin typeface="Meiryo UI" panose="020B0604030504040204" pitchFamily="50" charset="-128"/>
                    <a:ea typeface="Meiryo UI" panose="020B0604030504040204" pitchFamily="50" charset="-128"/>
                  </a:defRPr>
                </a:pPr>
                <a:r>
                  <a:rPr lang="ja-JP" altLang="en-US">
                    <a:latin typeface="Meiryo UI" panose="020B0604030504040204" pitchFamily="50" charset="-128"/>
                    <a:ea typeface="Meiryo UI" panose="020B0604030504040204" pitchFamily="50" charset="-128"/>
                  </a:rPr>
                  <a:t>距離</a:t>
                </a:r>
                <a:r>
                  <a:rPr lang="en-US" altLang="ja-JP">
                    <a:latin typeface="Meiryo UI" panose="020B0604030504040204" pitchFamily="50" charset="-128"/>
                    <a:ea typeface="Meiryo UI" panose="020B0604030504040204" pitchFamily="50" charset="-128"/>
                  </a:rPr>
                  <a:t>(cm)</a:t>
                </a:r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2095872"/>
        <c:crosses val="autoZero"/>
        <c:crossBetween val="midCat"/>
      </c:valAx>
      <c:valAx>
        <c:axId val="252095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Meiryo UI" panose="020B0604030504040204" pitchFamily="50" charset="-128"/>
                    <a:ea typeface="Meiryo UI" panose="020B0604030504040204" pitchFamily="50" charset="-128"/>
                  </a:defRPr>
                </a:pPr>
                <a:r>
                  <a:rPr lang="en-US" altLang="ja-JP">
                    <a:latin typeface="Meiryo UI" panose="020B0604030504040204" pitchFamily="50" charset="-128"/>
                    <a:ea typeface="Meiryo UI" panose="020B0604030504040204" pitchFamily="50" charset="-128"/>
                  </a:rPr>
                  <a:t>RGB</a:t>
                </a:r>
                <a:r>
                  <a:rPr lang="ja-JP" altLang="en-US">
                    <a:latin typeface="Meiryo UI" panose="020B0604030504040204" pitchFamily="50" charset="-128"/>
                    <a:ea typeface="Meiryo UI" panose="020B0604030504040204" pitchFamily="50" charset="-128"/>
                  </a:rPr>
                  <a:t>値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2093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Meiryo UI" panose="020B0604030504040204" pitchFamily="50" charset="-128"/>
                <a:ea typeface="Meiryo UI" panose="020B0604030504040204" pitchFamily="50" charset="-128"/>
              </a:defRPr>
            </a:pPr>
            <a:r>
              <a:rPr lang="en-US" altLang="ja-JP" sz="1200">
                <a:latin typeface="Meiryo UI" panose="020B0604030504040204" pitchFamily="50" charset="-128"/>
                <a:ea typeface="Meiryo UI" panose="020B0604030504040204" pitchFamily="50" charset="-128"/>
              </a:rPr>
              <a:t>UE4.10 500 vs Unity5.3(</a:t>
            </a:r>
            <a:r>
              <a:rPr lang="ja-JP" altLang="en-US" sz="1200">
                <a:latin typeface="Meiryo UI" panose="020B0604030504040204" pitchFamily="50" charset="-128"/>
                <a:ea typeface="Meiryo UI" panose="020B0604030504040204" pitchFamily="50" charset="-128"/>
              </a:rPr>
              <a:t>近似式</a:t>
            </a:r>
            <a:r>
              <a:rPr lang="en-US" altLang="ja-JP" sz="1200">
                <a:latin typeface="Meiryo UI" panose="020B0604030504040204" pitchFamily="50" charset="-128"/>
                <a:ea typeface="Meiryo UI" panose="020B0604030504040204" pitchFamily="50" charset="-128"/>
              </a:rPr>
              <a:t>) 0.112</a:t>
            </a:r>
            <a:endParaRPr lang="ja-JP" altLang="en-US" sz="1200">
              <a:latin typeface="Meiryo UI" panose="020B0604030504040204" pitchFamily="50" charset="-128"/>
              <a:ea typeface="Meiryo UI" panose="020B0604030504040204" pitchFamily="50" charset="-128"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Sheet1!$AI$2</c:f>
              <c:strCache>
                <c:ptCount val="1"/>
                <c:pt idx="0">
                  <c:v>Unity 0.112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Sheet1!$AE$3:$AE$12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Sheet1!$AI$3:$AI$12</c:f>
              <c:numCache>
                <c:formatCode>General</c:formatCode>
                <c:ptCount val="10"/>
                <c:pt idx="0">
                  <c:v>226</c:v>
                </c:pt>
                <c:pt idx="1">
                  <c:v>202</c:v>
                </c:pt>
                <c:pt idx="2">
                  <c:v>170</c:v>
                </c:pt>
                <c:pt idx="3">
                  <c:v>130</c:v>
                </c:pt>
                <c:pt idx="4">
                  <c:v>112</c:v>
                </c:pt>
                <c:pt idx="5">
                  <c:v>95</c:v>
                </c:pt>
                <c:pt idx="6">
                  <c:v>84</c:v>
                </c:pt>
                <c:pt idx="7">
                  <c:v>75</c:v>
                </c:pt>
                <c:pt idx="8">
                  <c:v>67</c:v>
                </c:pt>
                <c:pt idx="9">
                  <c:v>62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Sheet1!$P$2</c:f>
              <c:strCache>
                <c:ptCount val="1"/>
                <c:pt idx="0">
                  <c:v>UE4 int500 スポットライト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Sheet1!$P$3:$P$12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255</c:v>
                </c:pt>
                <c:pt idx="1">
                  <c:v>236</c:v>
                </c:pt>
                <c:pt idx="2">
                  <c:v>204</c:v>
                </c:pt>
                <c:pt idx="3">
                  <c:v>169</c:v>
                </c:pt>
                <c:pt idx="4">
                  <c:v>135</c:v>
                </c:pt>
                <c:pt idx="5">
                  <c:v>110</c:v>
                </c:pt>
                <c:pt idx="6">
                  <c:v>94</c:v>
                </c:pt>
                <c:pt idx="7">
                  <c:v>81</c:v>
                </c:pt>
                <c:pt idx="8">
                  <c:v>71</c:v>
                </c:pt>
                <c:pt idx="9">
                  <c:v>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142336"/>
        <c:axId val="252144256"/>
      </c:scatterChart>
      <c:valAx>
        <c:axId val="2521423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>
                    <a:latin typeface="Meiryo UI" panose="020B0604030504040204" pitchFamily="50" charset="-128"/>
                    <a:ea typeface="Meiryo UI" panose="020B0604030504040204" pitchFamily="50" charset="-128"/>
                  </a:defRPr>
                </a:pPr>
                <a:r>
                  <a:rPr lang="ja-JP" altLang="en-US">
                    <a:latin typeface="Meiryo UI" panose="020B0604030504040204" pitchFamily="50" charset="-128"/>
                    <a:ea typeface="Meiryo UI" panose="020B0604030504040204" pitchFamily="50" charset="-128"/>
                  </a:rPr>
                  <a:t>距離</a:t>
                </a:r>
                <a:r>
                  <a:rPr lang="en-US" altLang="ja-JP">
                    <a:latin typeface="Meiryo UI" panose="020B0604030504040204" pitchFamily="50" charset="-128"/>
                    <a:ea typeface="Meiryo UI" panose="020B0604030504040204" pitchFamily="50" charset="-128"/>
                  </a:rPr>
                  <a:t>(cm)</a:t>
                </a:r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2144256"/>
        <c:crosses val="autoZero"/>
        <c:crossBetween val="midCat"/>
      </c:valAx>
      <c:valAx>
        <c:axId val="252144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Meiryo UI" panose="020B0604030504040204" pitchFamily="50" charset="-128"/>
                    <a:ea typeface="Meiryo UI" panose="020B0604030504040204" pitchFamily="50" charset="-128"/>
                  </a:defRPr>
                </a:pPr>
                <a:r>
                  <a:rPr lang="en-US" altLang="ja-JP">
                    <a:latin typeface="Meiryo UI" panose="020B0604030504040204" pitchFamily="50" charset="-128"/>
                    <a:ea typeface="Meiryo UI" panose="020B0604030504040204" pitchFamily="50" charset="-128"/>
                  </a:rPr>
                  <a:t>RGB</a:t>
                </a:r>
                <a:r>
                  <a:rPr lang="ja-JP" altLang="en-US">
                    <a:latin typeface="Meiryo UI" panose="020B0604030504040204" pitchFamily="50" charset="-128"/>
                    <a:ea typeface="Meiryo UI" panose="020B0604030504040204" pitchFamily="50" charset="-128"/>
                  </a:rPr>
                  <a:t>値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2142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Sheet1!$AJ$74:$AJ$77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xVal>
          <c:yVal>
            <c:numRef>
              <c:f>Sheet1!$AK$74:$AK$77</c:f>
              <c:numCache>
                <c:formatCode>General</c:formatCode>
                <c:ptCount val="4"/>
                <c:pt idx="0">
                  <c:v>4166.666666666667</c:v>
                </c:pt>
                <c:pt idx="1">
                  <c:v>4464.2857142857138</c:v>
                </c:pt>
                <c:pt idx="2">
                  <c:v>5000</c:v>
                </c:pt>
                <c:pt idx="3">
                  <c:v>5555.5555555555557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173312"/>
        <c:axId val="252175104"/>
      </c:scatterChart>
      <c:valAx>
        <c:axId val="25217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2175104"/>
        <c:crosses val="autoZero"/>
        <c:crossBetween val="midCat"/>
      </c:valAx>
      <c:valAx>
        <c:axId val="25217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173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0"/>
            <c:dispEq val="1"/>
            <c:trendlineLbl>
              <c:layout>
                <c:manualLayout>
                  <c:x val="4.850050422437658E-2"/>
                  <c:y val="-0.41916794644464273"/>
                </c:manualLayout>
              </c:layout>
              <c:numFmt formatCode="General" sourceLinked="0"/>
            </c:trendlineLbl>
          </c:trendline>
          <c:xVal>
            <c:numRef>
              <c:f>Sheet1!$AJ$74:$AJ$77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xVal>
          <c:yVal>
            <c:numRef>
              <c:f>Sheet1!$AL$74:$AL$77</c:f>
              <c:numCache>
                <c:formatCode>General</c:formatCode>
                <c:ptCount val="4"/>
                <c:pt idx="0">
                  <c:v>75</c:v>
                </c:pt>
                <c:pt idx="1">
                  <c:v>29</c:v>
                </c:pt>
                <c:pt idx="2">
                  <c:v>13</c:v>
                </c:pt>
                <c:pt idx="3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195968"/>
        <c:axId val="252197504"/>
      </c:scatterChart>
      <c:valAx>
        <c:axId val="25219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2197504"/>
        <c:crosses val="autoZero"/>
        <c:crossBetween val="midCat"/>
      </c:valAx>
      <c:valAx>
        <c:axId val="25219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195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Meiryo UI" panose="020B0604030504040204" pitchFamily="50" charset="-128"/>
                <a:ea typeface="Meiryo UI" panose="020B0604030504040204" pitchFamily="50" charset="-128"/>
              </a:defRPr>
            </a:pPr>
            <a:r>
              <a:rPr lang="en-US" altLang="ja-JP" sz="1200">
                <a:latin typeface="Meiryo UI" panose="020B0604030504040204" pitchFamily="50" charset="-128"/>
                <a:ea typeface="Meiryo UI" panose="020B0604030504040204" pitchFamily="50" charset="-128"/>
              </a:rPr>
              <a:t>UE4.10 1000 vs Unity5.3(</a:t>
            </a:r>
            <a:r>
              <a:rPr lang="ja-JP" altLang="en-US" sz="1200">
                <a:latin typeface="Meiryo UI" panose="020B0604030504040204" pitchFamily="50" charset="-128"/>
                <a:ea typeface="Meiryo UI" panose="020B0604030504040204" pitchFamily="50" charset="-128"/>
              </a:rPr>
              <a:t>近似式</a:t>
            </a:r>
            <a:r>
              <a:rPr lang="en-US" altLang="ja-JP" sz="1200">
                <a:latin typeface="Meiryo UI" panose="020B0604030504040204" pitchFamily="50" charset="-128"/>
                <a:ea typeface="Meiryo UI" panose="020B0604030504040204" pitchFamily="50" charset="-128"/>
              </a:rPr>
              <a:t>) 0.18</a:t>
            </a:r>
            <a:endParaRPr lang="ja-JP" altLang="en-US" sz="1200">
              <a:latin typeface="Meiryo UI" panose="020B0604030504040204" pitchFamily="50" charset="-128"/>
              <a:ea typeface="Meiryo UI" panose="020B0604030504040204" pitchFamily="50" charset="-128"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Sheet1!$AM$2</c:f>
              <c:strCache>
                <c:ptCount val="1"/>
                <c:pt idx="0">
                  <c:v>Unity 0.18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Sheet1!$AE$3:$AE$12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Sheet1!$AM$3:$AM$12</c:f>
              <c:numCache>
                <c:formatCode>General</c:formatCode>
                <c:ptCount val="10"/>
                <c:pt idx="0">
                  <c:v>250</c:v>
                </c:pt>
                <c:pt idx="1">
                  <c:v>240</c:v>
                </c:pt>
                <c:pt idx="2">
                  <c:v>217</c:v>
                </c:pt>
                <c:pt idx="3">
                  <c:v>176</c:v>
                </c:pt>
                <c:pt idx="4">
                  <c:v>156</c:v>
                </c:pt>
                <c:pt idx="5">
                  <c:v>135</c:v>
                </c:pt>
                <c:pt idx="6">
                  <c:v>120</c:v>
                </c:pt>
                <c:pt idx="7">
                  <c:v>108</c:v>
                </c:pt>
                <c:pt idx="8">
                  <c:v>97</c:v>
                </c:pt>
                <c:pt idx="9">
                  <c:v>91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Sheet1!$AL$2</c:f>
              <c:strCache>
                <c:ptCount val="1"/>
                <c:pt idx="0">
                  <c:v>UE4 1000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Sheet1!$AE$3:$AE$12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Sheet1!$AL$3:$AL$12</c:f>
              <c:numCache>
                <c:formatCode>General</c:formatCode>
                <c:ptCount val="10"/>
                <c:pt idx="0">
                  <c:v>255</c:v>
                </c:pt>
                <c:pt idx="1">
                  <c:v>247</c:v>
                </c:pt>
                <c:pt idx="2">
                  <c:v>228</c:v>
                </c:pt>
                <c:pt idx="3">
                  <c:v>205</c:v>
                </c:pt>
                <c:pt idx="4">
                  <c:v>180</c:v>
                </c:pt>
                <c:pt idx="5">
                  <c:v>155</c:v>
                </c:pt>
                <c:pt idx="6">
                  <c:v>132</c:v>
                </c:pt>
                <c:pt idx="7">
                  <c:v>115</c:v>
                </c:pt>
                <c:pt idx="8">
                  <c:v>102</c:v>
                </c:pt>
                <c:pt idx="9">
                  <c:v>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238848"/>
        <c:axId val="252245120"/>
      </c:scatterChart>
      <c:valAx>
        <c:axId val="2522388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>
                    <a:latin typeface="Meiryo UI" panose="020B0604030504040204" pitchFamily="50" charset="-128"/>
                    <a:ea typeface="Meiryo UI" panose="020B0604030504040204" pitchFamily="50" charset="-128"/>
                  </a:defRPr>
                </a:pPr>
                <a:r>
                  <a:rPr lang="ja-JP" altLang="en-US">
                    <a:latin typeface="Meiryo UI" panose="020B0604030504040204" pitchFamily="50" charset="-128"/>
                    <a:ea typeface="Meiryo UI" panose="020B0604030504040204" pitchFamily="50" charset="-128"/>
                  </a:rPr>
                  <a:t>距離</a:t>
                </a:r>
                <a:r>
                  <a:rPr lang="en-US" altLang="ja-JP">
                    <a:latin typeface="Meiryo UI" panose="020B0604030504040204" pitchFamily="50" charset="-128"/>
                    <a:ea typeface="Meiryo UI" panose="020B0604030504040204" pitchFamily="50" charset="-128"/>
                  </a:rPr>
                  <a:t>(cm)</a:t>
                </a:r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2245120"/>
        <c:crosses val="autoZero"/>
        <c:crossBetween val="midCat"/>
      </c:valAx>
      <c:valAx>
        <c:axId val="252245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Meiryo UI" panose="020B0604030504040204" pitchFamily="50" charset="-128"/>
                    <a:ea typeface="Meiryo UI" panose="020B0604030504040204" pitchFamily="50" charset="-128"/>
                  </a:defRPr>
                </a:pPr>
                <a:r>
                  <a:rPr lang="en-US" altLang="ja-JP">
                    <a:latin typeface="Meiryo UI" panose="020B0604030504040204" pitchFamily="50" charset="-128"/>
                    <a:ea typeface="Meiryo UI" panose="020B0604030504040204" pitchFamily="50" charset="-128"/>
                  </a:rPr>
                  <a:t>RGB</a:t>
                </a:r>
                <a:r>
                  <a:rPr lang="ja-JP" altLang="en-US">
                    <a:latin typeface="Meiryo UI" panose="020B0604030504040204" pitchFamily="50" charset="-128"/>
                    <a:ea typeface="Meiryo UI" panose="020B0604030504040204" pitchFamily="50" charset="-128"/>
                  </a:rPr>
                  <a:t>値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2238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0"/>
            <c:dispEq val="1"/>
            <c:trendlineLbl>
              <c:layout>
                <c:manualLayout>
                  <c:x val="4.850050422437658E-2"/>
                  <c:y val="-0.41916794644464273"/>
                </c:manualLayout>
              </c:layout>
              <c:numFmt formatCode="General" sourceLinked="0"/>
            </c:trendlineLbl>
          </c:trendline>
          <c:xVal>
            <c:numRef>
              <c:f>Sheet1!$AJ$86:$AJ$89</c:f>
              <c:numCache>
                <c:formatCode>General</c:formatCode>
                <c:ptCount val="4"/>
                <c:pt idx="0">
                  <c:v>0.06</c:v>
                </c:pt>
                <c:pt idx="1">
                  <c:v>0.112</c:v>
                </c:pt>
                <c:pt idx="2">
                  <c:v>0.15</c:v>
                </c:pt>
                <c:pt idx="3">
                  <c:v>0.18</c:v>
                </c:pt>
              </c:numCache>
            </c:numRef>
          </c:xVal>
          <c:yVal>
            <c:numRef>
              <c:f>Sheet1!$AL$74:$AL$77</c:f>
              <c:numCache>
                <c:formatCode>General</c:formatCode>
                <c:ptCount val="4"/>
                <c:pt idx="0">
                  <c:v>75</c:v>
                </c:pt>
                <c:pt idx="1">
                  <c:v>29</c:v>
                </c:pt>
                <c:pt idx="2">
                  <c:v>13</c:v>
                </c:pt>
                <c:pt idx="3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332288"/>
        <c:axId val="252338176"/>
      </c:scatterChart>
      <c:valAx>
        <c:axId val="25233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2338176"/>
        <c:crosses val="autoZero"/>
        <c:crossBetween val="midCat"/>
      </c:valAx>
      <c:valAx>
        <c:axId val="25233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332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Sheet1!$AG$2</c:f>
              <c:strCache>
                <c:ptCount val="1"/>
                <c:pt idx="0">
                  <c:v>Unity 0.06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6.3330181297375522E-4"/>
                  <c:y val="-5.1873614162657164E-2"/>
                </c:manualLayout>
              </c:layout>
              <c:numFmt formatCode="General" sourceLinked="0"/>
            </c:trendlineLbl>
          </c:trendline>
          <c:xVal>
            <c:numRef>
              <c:f>Sheet1!$AF$3:$AF$12</c:f>
              <c:numCache>
                <c:formatCode>General</c:formatCode>
                <c:ptCount val="10"/>
                <c:pt idx="0">
                  <c:v>252</c:v>
                </c:pt>
                <c:pt idx="1">
                  <c:v>217</c:v>
                </c:pt>
                <c:pt idx="2">
                  <c:v>166</c:v>
                </c:pt>
                <c:pt idx="3">
                  <c:v>123</c:v>
                </c:pt>
                <c:pt idx="4">
                  <c:v>96</c:v>
                </c:pt>
                <c:pt idx="5">
                  <c:v>78</c:v>
                </c:pt>
                <c:pt idx="6">
                  <c:v>64</c:v>
                </c:pt>
                <c:pt idx="7">
                  <c:v>54</c:v>
                </c:pt>
                <c:pt idx="8">
                  <c:v>46</c:v>
                </c:pt>
                <c:pt idx="9">
                  <c:v>39</c:v>
                </c:pt>
              </c:numCache>
            </c:numRef>
          </c:xVal>
          <c:yVal>
            <c:numRef>
              <c:f>Sheet1!$AG$3:$AG$12</c:f>
              <c:numCache>
                <c:formatCode>General</c:formatCode>
                <c:ptCount val="10"/>
                <c:pt idx="0">
                  <c:v>177</c:v>
                </c:pt>
                <c:pt idx="1">
                  <c:v>150</c:v>
                </c:pt>
                <c:pt idx="2">
                  <c:v>120</c:v>
                </c:pt>
                <c:pt idx="3">
                  <c:v>88</c:v>
                </c:pt>
                <c:pt idx="4">
                  <c:v>75</c:v>
                </c:pt>
                <c:pt idx="5">
                  <c:v>62</c:v>
                </c:pt>
                <c:pt idx="6">
                  <c:v>54</c:v>
                </c:pt>
                <c:pt idx="7">
                  <c:v>47</c:v>
                </c:pt>
                <c:pt idx="8">
                  <c:v>42</c:v>
                </c:pt>
                <c:pt idx="9">
                  <c:v>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363136"/>
        <c:axId val="252364672"/>
      </c:scatterChart>
      <c:valAx>
        <c:axId val="25236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2364672"/>
        <c:crosses val="autoZero"/>
        <c:crossBetween val="midCat"/>
      </c:valAx>
      <c:valAx>
        <c:axId val="25236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363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Sheet1!$AI$2</c:f>
              <c:strCache>
                <c:ptCount val="1"/>
                <c:pt idx="0">
                  <c:v>Unity 0.112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1.7429756067152322E-3"/>
                  <c:y val="-4.5451672359608515E-2"/>
                </c:manualLayout>
              </c:layout>
              <c:numFmt formatCode="General" sourceLinked="0"/>
            </c:trendlineLbl>
          </c:trendline>
          <c:xVal>
            <c:numRef>
              <c:f>Sheet1!$AH$3:$AH$12</c:f>
              <c:numCache>
                <c:formatCode>General</c:formatCode>
                <c:ptCount val="10"/>
                <c:pt idx="0">
                  <c:v>255</c:v>
                </c:pt>
                <c:pt idx="1">
                  <c:v>236</c:v>
                </c:pt>
                <c:pt idx="2">
                  <c:v>205</c:v>
                </c:pt>
                <c:pt idx="3">
                  <c:v>168</c:v>
                </c:pt>
                <c:pt idx="4">
                  <c:v>135</c:v>
                </c:pt>
                <c:pt idx="5">
                  <c:v>111</c:v>
                </c:pt>
                <c:pt idx="6">
                  <c:v>94</c:v>
                </c:pt>
                <c:pt idx="7">
                  <c:v>81</c:v>
                </c:pt>
                <c:pt idx="8">
                  <c:v>71</c:v>
                </c:pt>
                <c:pt idx="9">
                  <c:v>62</c:v>
                </c:pt>
              </c:numCache>
            </c:numRef>
          </c:xVal>
          <c:yVal>
            <c:numRef>
              <c:f>Sheet1!$AI$3:$AI$12</c:f>
              <c:numCache>
                <c:formatCode>General</c:formatCode>
                <c:ptCount val="10"/>
                <c:pt idx="0">
                  <c:v>226</c:v>
                </c:pt>
                <c:pt idx="1">
                  <c:v>202</c:v>
                </c:pt>
                <c:pt idx="2">
                  <c:v>170</c:v>
                </c:pt>
                <c:pt idx="3">
                  <c:v>130</c:v>
                </c:pt>
                <c:pt idx="4">
                  <c:v>112</c:v>
                </c:pt>
                <c:pt idx="5">
                  <c:v>95</c:v>
                </c:pt>
                <c:pt idx="6">
                  <c:v>84</c:v>
                </c:pt>
                <c:pt idx="7">
                  <c:v>75</c:v>
                </c:pt>
                <c:pt idx="8">
                  <c:v>67</c:v>
                </c:pt>
                <c:pt idx="9">
                  <c:v>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390016"/>
        <c:axId val="252395904"/>
      </c:scatterChart>
      <c:valAx>
        <c:axId val="25239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2395904"/>
        <c:crosses val="autoZero"/>
        <c:crossBetween val="midCat"/>
      </c:valAx>
      <c:valAx>
        <c:axId val="25239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390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Sheet1!$AK$2</c:f>
              <c:strCache>
                <c:ptCount val="1"/>
                <c:pt idx="0">
                  <c:v>Unity 0.15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1.4669527793172684E-3"/>
                  <c:y val="-5.9172860211022547E-2"/>
                </c:manualLayout>
              </c:layout>
              <c:numFmt formatCode="General" sourceLinked="0"/>
            </c:trendlineLbl>
          </c:trendline>
          <c:xVal>
            <c:numRef>
              <c:f>Sheet1!$AJ$3:$AJ$12</c:f>
              <c:numCache>
                <c:formatCode>General</c:formatCode>
                <c:ptCount val="10"/>
                <c:pt idx="0">
                  <c:v>255</c:v>
                </c:pt>
                <c:pt idx="1">
                  <c:v>243</c:v>
                </c:pt>
                <c:pt idx="2">
                  <c:v>219</c:v>
                </c:pt>
                <c:pt idx="3">
                  <c:v>191</c:v>
                </c:pt>
                <c:pt idx="4">
                  <c:v>162</c:v>
                </c:pt>
                <c:pt idx="5">
                  <c:v>135</c:v>
                </c:pt>
                <c:pt idx="6">
                  <c:v>115</c:v>
                </c:pt>
                <c:pt idx="7">
                  <c:v>100</c:v>
                </c:pt>
                <c:pt idx="8">
                  <c:v>88</c:v>
                </c:pt>
                <c:pt idx="9">
                  <c:v>78</c:v>
                </c:pt>
              </c:numCache>
            </c:numRef>
          </c:xVal>
          <c:yVal>
            <c:numRef>
              <c:f>Sheet1!$AK$3:$AK$12</c:f>
              <c:numCache>
                <c:formatCode>General</c:formatCode>
                <c:ptCount val="10"/>
                <c:pt idx="0">
                  <c:v>242</c:v>
                </c:pt>
                <c:pt idx="1">
                  <c:v>226</c:v>
                </c:pt>
                <c:pt idx="2">
                  <c:v>198</c:v>
                </c:pt>
                <c:pt idx="3">
                  <c:v>157</c:v>
                </c:pt>
                <c:pt idx="4">
                  <c:v>135</c:v>
                </c:pt>
                <c:pt idx="5">
                  <c:v>116</c:v>
                </c:pt>
                <c:pt idx="6">
                  <c:v>104</c:v>
                </c:pt>
                <c:pt idx="7">
                  <c:v>94</c:v>
                </c:pt>
                <c:pt idx="8">
                  <c:v>84</c:v>
                </c:pt>
                <c:pt idx="9">
                  <c:v>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437632"/>
        <c:axId val="252439168"/>
      </c:scatterChart>
      <c:valAx>
        <c:axId val="25243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2439168"/>
        <c:crosses val="autoZero"/>
        <c:crossBetween val="midCat"/>
      </c:valAx>
      <c:valAx>
        <c:axId val="25243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437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Sheet1!$I$4:$I$9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1.6</c:v>
                </c:pt>
                <c:pt idx="5">
                  <c:v>3.2</c:v>
                </c:pt>
              </c:numCache>
            </c:numRef>
          </c:xVal>
          <c:yVal>
            <c:numRef>
              <c:f>Sheet1!$J$4:$J$9</c:f>
              <c:numCache>
                <c:formatCode>General</c:formatCode>
                <c:ptCount val="6"/>
                <c:pt idx="0">
                  <c:v>160</c:v>
                </c:pt>
                <c:pt idx="1">
                  <c:v>62</c:v>
                </c:pt>
                <c:pt idx="2">
                  <c:v>23</c:v>
                </c:pt>
                <c:pt idx="3">
                  <c:v>17</c:v>
                </c:pt>
                <c:pt idx="4">
                  <c:v>9</c:v>
                </c:pt>
                <c:pt idx="5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759744"/>
        <c:axId val="243761536"/>
      </c:scatterChart>
      <c:valAx>
        <c:axId val="24375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3761536"/>
        <c:crosses val="autoZero"/>
        <c:crossBetween val="midCat"/>
      </c:valAx>
      <c:valAx>
        <c:axId val="24376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759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Sheet1!$AM$2</c:f>
              <c:strCache>
                <c:ptCount val="1"/>
                <c:pt idx="0">
                  <c:v>Unity 0.18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1.4278753902699163E-3"/>
                  <c:y val="-4.494236517290448E-2"/>
                </c:manualLayout>
              </c:layout>
              <c:numFmt formatCode="General" sourceLinked="0"/>
            </c:trendlineLbl>
          </c:trendline>
          <c:xVal>
            <c:numRef>
              <c:f>Sheet1!$AL$3:$AL$12</c:f>
              <c:numCache>
                <c:formatCode>General</c:formatCode>
                <c:ptCount val="10"/>
                <c:pt idx="0">
                  <c:v>255</c:v>
                </c:pt>
                <c:pt idx="1">
                  <c:v>247</c:v>
                </c:pt>
                <c:pt idx="2">
                  <c:v>228</c:v>
                </c:pt>
                <c:pt idx="3">
                  <c:v>205</c:v>
                </c:pt>
                <c:pt idx="4">
                  <c:v>180</c:v>
                </c:pt>
                <c:pt idx="5">
                  <c:v>155</c:v>
                </c:pt>
                <c:pt idx="6">
                  <c:v>132</c:v>
                </c:pt>
                <c:pt idx="7">
                  <c:v>115</c:v>
                </c:pt>
                <c:pt idx="8">
                  <c:v>102</c:v>
                </c:pt>
                <c:pt idx="9">
                  <c:v>91</c:v>
                </c:pt>
              </c:numCache>
            </c:numRef>
          </c:xVal>
          <c:yVal>
            <c:numRef>
              <c:f>Sheet1!$AM$3:$AM$12</c:f>
              <c:numCache>
                <c:formatCode>General</c:formatCode>
                <c:ptCount val="10"/>
                <c:pt idx="0">
                  <c:v>250</c:v>
                </c:pt>
                <c:pt idx="1">
                  <c:v>240</c:v>
                </c:pt>
                <c:pt idx="2">
                  <c:v>217</c:v>
                </c:pt>
                <c:pt idx="3">
                  <c:v>176</c:v>
                </c:pt>
                <c:pt idx="4">
                  <c:v>156</c:v>
                </c:pt>
                <c:pt idx="5">
                  <c:v>135</c:v>
                </c:pt>
                <c:pt idx="6">
                  <c:v>120</c:v>
                </c:pt>
                <c:pt idx="7">
                  <c:v>108</c:v>
                </c:pt>
                <c:pt idx="8">
                  <c:v>97</c:v>
                </c:pt>
                <c:pt idx="9">
                  <c:v>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954880"/>
        <c:axId val="254960768"/>
      </c:scatterChart>
      <c:valAx>
        <c:axId val="25495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4960768"/>
        <c:crosses val="autoZero"/>
        <c:crossBetween val="midCat"/>
      </c:valAx>
      <c:valAx>
        <c:axId val="25496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954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Sheet1!$I$17:$I$22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1.6</c:v>
                </c:pt>
                <c:pt idx="5">
                  <c:v>3.2</c:v>
                </c:pt>
              </c:numCache>
            </c:numRef>
          </c:xVal>
          <c:yVal>
            <c:numRef>
              <c:f>Sheet1!$J$17:$J$22</c:f>
              <c:numCache>
                <c:formatCode>General</c:formatCode>
                <c:ptCount val="6"/>
                <c:pt idx="0">
                  <c:v>163</c:v>
                </c:pt>
                <c:pt idx="1">
                  <c:v>61</c:v>
                </c:pt>
                <c:pt idx="2">
                  <c:v>27</c:v>
                </c:pt>
                <c:pt idx="3">
                  <c:v>12</c:v>
                </c:pt>
                <c:pt idx="4">
                  <c:v>7</c:v>
                </c:pt>
                <c:pt idx="5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767552"/>
        <c:axId val="243781632"/>
      </c:scatterChart>
      <c:valAx>
        <c:axId val="24376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3781632"/>
        <c:crosses val="autoZero"/>
        <c:crossBetween val="midCat"/>
      </c:valAx>
      <c:valAx>
        <c:axId val="24378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767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xVal>
            <c:numRef>
              <c:f>Sheet1!$I$4:$I$9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1.6</c:v>
                </c:pt>
                <c:pt idx="5">
                  <c:v>3.2</c:v>
                </c:pt>
              </c:numCache>
            </c:numRef>
          </c:xVal>
          <c:yVal>
            <c:numRef>
              <c:f>Sheet1!$J$4:$J$9</c:f>
              <c:numCache>
                <c:formatCode>General</c:formatCode>
                <c:ptCount val="6"/>
                <c:pt idx="0">
                  <c:v>160</c:v>
                </c:pt>
                <c:pt idx="1">
                  <c:v>62</c:v>
                </c:pt>
                <c:pt idx="2">
                  <c:v>23</c:v>
                </c:pt>
                <c:pt idx="3">
                  <c:v>17</c:v>
                </c:pt>
                <c:pt idx="4">
                  <c:v>9</c:v>
                </c:pt>
                <c:pt idx="5">
                  <c:v>5</c:v>
                </c:pt>
              </c:numCache>
            </c:numRef>
          </c:yVal>
          <c:smooth val="0"/>
        </c:ser>
        <c:ser>
          <c:idx val="0"/>
          <c:order val="0"/>
          <c:spPr>
            <a:ln w="28575">
              <a:noFill/>
            </a:ln>
          </c:spPr>
          <c:xVal>
            <c:numRef>
              <c:f>Sheet1!$I$17:$I$22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1.6</c:v>
                </c:pt>
                <c:pt idx="5">
                  <c:v>3.2</c:v>
                </c:pt>
              </c:numCache>
            </c:numRef>
          </c:xVal>
          <c:yVal>
            <c:numRef>
              <c:f>Sheet1!$J$17:$J$22</c:f>
              <c:numCache>
                <c:formatCode>General</c:formatCode>
                <c:ptCount val="6"/>
                <c:pt idx="0">
                  <c:v>163</c:v>
                </c:pt>
                <c:pt idx="1">
                  <c:v>61</c:v>
                </c:pt>
                <c:pt idx="2">
                  <c:v>27</c:v>
                </c:pt>
                <c:pt idx="3">
                  <c:v>12</c:v>
                </c:pt>
                <c:pt idx="4">
                  <c:v>7</c:v>
                </c:pt>
                <c:pt idx="5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36448"/>
        <c:axId val="251737984"/>
      </c:scatterChart>
      <c:valAx>
        <c:axId val="25173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1737984"/>
        <c:crosses val="autoZero"/>
        <c:crossBetween val="midCat"/>
      </c:valAx>
      <c:valAx>
        <c:axId val="25173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736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xVal>
            <c:numRef>
              <c:f>Sheet1!$I$36:$I$39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Sheet1!$J$36:$J$39</c:f>
              <c:numCache>
                <c:formatCode>General</c:formatCode>
                <c:ptCount val="4"/>
                <c:pt idx="0">
                  <c:v>96</c:v>
                </c:pt>
                <c:pt idx="1">
                  <c:v>50</c:v>
                </c:pt>
                <c:pt idx="2">
                  <c:v>26</c:v>
                </c:pt>
                <c:pt idx="3">
                  <c:v>10</c:v>
                </c:pt>
              </c:numCache>
            </c:numRef>
          </c:yVal>
          <c:smooth val="0"/>
        </c:ser>
        <c:ser>
          <c:idx val="0"/>
          <c:order val="0"/>
          <c:spPr>
            <a:ln w="28575">
              <a:noFill/>
            </a:ln>
          </c:spPr>
          <c:xVal>
            <c:numRef>
              <c:f>Sheet1!$I$28:$I$31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Sheet1!$J$28:$J$31</c:f>
              <c:numCache>
                <c:formatCode>General</c:formatCode>
                <c:ptCount val="4"/>
                <c:pt idx="0">
                  <c:v>99</c:v>
                </c:pt>
                <c:pt idx="1">
                  <c:v>53</c:v>
                </c:pt>
                <c:pt idx="2">
                  <c:v>9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62944"/>
        <c:axId val="251764736"/>
      </c:scatterChart>
      <c:valAx>
        <c:axId val="25176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1764736"/>
        <c:crosses val="autoZero"/>
        <c:crossBetween val="midCat"/>
      </c:valAx>
      <c:valAx>
        <c:axId val="25176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762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Sheet1!$A$4:$A$258</c:f>
              <c:numCache>
                <c:formatCode>General</c:formatCode>
                <c:ptCount val="2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</c:numCache>
            </c:numRef>
          </c:xVal>
          <c:yVal>
            <c:numRef>
              <c:f>Sheet1!$B$4:$B$258</c:f>
              <c:numCache>
                <c:formatCode>General</c:formatCode>
                <c:ptCount val="255"/>
                <c:pt idx="0">
                  <c:v>2</c:v>
                </c:pt>
                <c:pt idx="1">
                  <c:v>4.7343717810510713E-3</c:v>
                </c:pt>
                <c:pt idx="2">
                  <c:v>3.0386231069764172E-3</c:v>
                </c:pt>
                <c:pt idx="3">
                  <c:v>2.3442752018931826E-3</c:v>
                </c:pt>
                <c:pt idx="4">
                  <c:v>1.9501361053970679E-3</c:v>
                </c:pt>
                <c:pt idx="5">
                  <c:v>1.6906503007147122E-3</c:v>
                </c:pt>
                <c:pt idx="6">
                  <c:v>1.5044781172070729E-3</c:v>
                </c:pt>
                <c:pt idx="7">
                  <c:v>1.363157596939149E-3</c:v>
                </c:pt>
                <c:pt idx="8">
                  <c:v>1.2515150351406587E-3</c:v>
                </c:pt>
                <c:pt idx="9">
                  <c:v>1.1606530141891162E-3</c:v>
                </c:pt>
                <c:pt idx="10">
                  <c:v>1.0849779110769073E-3</c:v>
                </c:pt>
                <c:pt idx="11">
                  <c:v>1.020780502971905E-3</c:v>
                </c:pt>
                <c:pt idx="12">
                  <c:v>9.6549513253972054E-4</c:v>
                </c:pt>
                <c:pt idx="13">
                  <c:v>9.1728530174101238E-4</c:v>
                </c:pt>
                <c:pt idx="14">
                  <c:v>8.7479860649969517E-4</c:v>
                </c:pt>
                <c:pt idx="15">
                  <c:v>8.3701503793205429E-4</c:v>
                </c:pt>
                <c:pt idx="16">
                  <c:v>8.0314941699532625E-4</c:v>
                </c:pt>
                <c:pt idx="17">
                  <c:v>7.725865711208196E-4</c:v>
                </c:pt>
                <c:pt idx="18">
                  <c:v>7.4483704206829517E-4</c:v>
                </c:pt>
                <c:pt idx="19">
                  <c:v>7.1950607571129018E-4</c:v>
                </c:pt>
                <c:pt idx="20">
                  <c:v>6.9627144108586059E-4</c:v>
                </c:pt>
                <c:pt idx="21">
                  <c:v>6.7486726113233646E-4</c:v>
                </c:pt>
                <c:pt idx="22">
                  <c:v>6.5507202472947436E-4</c:v>
                </c:pt>
                <c:pt idx="23">
                  <c:v>6.366995627817857E-4</c:v>
                </c:pt>
                <c:pt idx="24">
                  <c:v>6.1959216174113109E-4</c:v>
                </c:pt>
                <c:pt idx="25">
                  <c:v>6.0361524251154475E-4</c:v>
                </c:pt>
                <c:pt idx="26">
                  <c:v>5.886532020267062E-4</c:v>
                </c:pt>
                <c:pt idx="27">
                  <c:v>5.746061295521229E-4</c:v>
                </c:pt>
                <c:pt idx="28">
                  <c:v>5.6138718887008374E-4</c:v>
                </c:pt>
                <c:pt idx="29">
                  <c:v>5.4892051288681434E-4</c:v>
                </c:pt>
                <c:pt idx="30">
                  <c:v>5.3713949653077381E-4</c:v>
                </c:pt>
                <c:pt idx="31">
                  <c:v>5.2598540211126255E-4</c:v>
                </c:pt>
                <c:pt idx="32">
                  <c:v>5.1540621192011876E-4</c:v>
                </c:pt>
                <c:pt idx="33">
                  <c:v>5.0535567804468201E-4</c:v>
                </c:pt>
                <c:pt idx="34">
                  <c:v>4.9579253066509303E-4</c:v>
                </c:pt>
                <c:pt idx="35">
                  <c:v>4.8667981460815145E-4</c:v>
                </c:pt>
                <c:pt idx="36">
                  <c:v>4.7798433037847602E-4</c:v>
                </c:pt>
                <c:pt idx="37">
                  <c:v>4.6967616082278552E-4</c:v>
                </c:pt>
                <c:pt idx="38">
                  <c:v>4.6172826839051306E-4</c:v>
                </c:pt>
                <c:pt idx="39">
                  <c:v>4.5411615091378062E-4</c:v>
                </c:pt>
                <c:pt idx="40">
                  <c:v>4.4681754614728713E-4</c:v>
                </c:pt>
                <c:pt idx="41">
                  <c:v>4.3981217713553409E-4</c:v>
                </c:pt>
                <c:pt idx="42">
                  <c:v>4.3308153192420643E-4</c:v>
                </c:pt>
                <c:pt idx="43">
                  <c:v>4.2660867228943086E-4</c:v>
                </c:pt>
                <c:pt idx="44">
                  <c:v>4.203780670873776E-4</c:v>
                </c:pt>
                <c:pt idx="45">
                  <c:v>4.1437544657637145E-4</c:v>
                </c:pt>
                <c:pt idx="46">
                  <c:v>4.0858767467198811E-4</c:v>
                </c:pt>
                <c:pt idx="47">
                  <c:v>4.0300263659163803E-4</c:v>
                </c:pt>
                <c:pt idx="48">
                  <c:v>3.9760913975157044E-4</c:v>
                </c:pt>
                <c:pt idx="49">
                  <c:v>3.9239682611366976E-4</c:v>
                </c:pt>
                <c:pt idx="50">
                  <c:v>3.8735609445591102E-4</c:v>
                </c:pt>
                <c:pt idx="51">
                  <c:v>3.8247803126976299E-4</c:v>
                </c:pt>
                <c:pt idx="52">
                  <c:v>3.7775434917905194E-4</c:v>
                </c:pt>
                <c:pt idx="53">
                  <c:v>3.7317733193468073E-4</c:v>
                </c:pt>
                <c:pt idx="54">
                  <c:v>3.6873978517387457E-4</c:v>
                </c:pt>
                <c:pt idx="55">
                  <c:v>3.6443499224567897E-4</c:v>
                </c:pt>
                <c:pt idx="56">
                  <c:v>3.602566745000225E-4</c:v>
                </c:pt>
                <c:pt idx="57">
                  <c:v>3.5619895551870751E-4</c:v>
                </c:pt>
                <c:pt idx="58">
                  <c:v>3.5225632883561169E-4</c:v>
                </c:pt>
                <c:pt idx="59">
                  <c:v>3.4842362875219153E-4</c:v>
                </c:pt>
                <c:pt idx="60">
                  <c:v>3.446960039046962E-4</c:v>
                </c:pt>
                <c:pt idx="61">
                  <c:v>3.4106889328266272E-4</c:v>
                </c:pt>
                <c:pt idx="62">
                  <c:v>3.3753800443538025E-4</c:v>
                </c:pt>
                <c:pt idx="63">
                  <c:v>3.3409929363506312E-4</c:v>
                </c:pt>
                <c:pt idx="64">
                  <c:v>3.3074894779313115E-4</c:v>
                </c:pt>
                <c:pt idx="65">
                  <c:v>3.2748336795000428E-4</c:v>
                </c:pt>
                <c:pt idx="66">
                  <c:v>3.2429915417968096E-4</c:v>
                </c:pt>
                <c:pt idx="67">
                  <c:v>3.2119309176849075E-4</c:v>
                </c:pt>
                <c:pt idx="68">
                  <c:v>3.1816213854327422E-4</c:v>
                </c:pt>
                <c:pt idx="69">
                  <c:v>3.1520341323808433E-4</c:v>
                </c:pt>
                <c:pt idx="70">
                  <c:v>3.1231418480064208E-4</c:v>
                </c:pt>
                <c:pt idx="71">
                  <c:v>3.0949186255042991E-4</c:v>
                </c:pt>
                <c:pt idx="72">
                  <c:v>3.0673398710968518E-4</c:v>
                </c:pt>
                <c:pt idx="73">
                  <c:v>3.0403822203681777E-4</c:v>
                </c:pt>
                <c:pt idx="74">
                  <c:v>3.0140234609906638E-4</c:v>
                </c:pt>
                <c:pt idx="75">
                  <c:v>2.9882424612765645E-4</c:v>
                </c:pt>
                <c:pt idx="76">
                  <c:v>2.9630191040446038E-4</c:v>
                </c:pt>
                <c:pt idx="77">
                  <c:v>2.9383342253419558E-4</c:v>
                </c:pt>
                <c:pt idx="78">
                  <c:v>2.9141695576075506E-4</c:v>
                </c:pt>
                <c:pt idx="79">
                  <c:v>2.8905076769023273E-4</c:v>
                </c:pt>
                <c:pt idx="80">
                  <c:v>2.8673319538682923E-4</c:v>
                </c:pt>
                <c:pt idx="81">
                  <c:v>2.8446265081098787E-4</c:v>
                </c:pt>
                <c:pt idx="82">
                  <c:v>2.8223761657199888E-4</c:v>
                </c:pt>
                <c:pt idx="83">
                  <c:v>2.8005664196984668E-4</c:v>
                </c:pt>
                <c:pt idx="84">
                  <c:v>2.7791833930340166E-4</c:v>
                </c:pt>
                <c:pt idx="85">
                  <c:v>2.7582138042409114E-4</c:v>
                </c:pt>
                <c:pt idx="86">
                  <c:v>2.7376449351606495E-4</c:v>
                </c:pt>
                <c:pt idx="87">
                  <c:v>2.7174646008553267E-4</c:v>
                </c:pt>
                <c:pt idx="88">
                  <c:v>2.6976611214344997E-4</c:v>
                </c:pt>
                <c:pt idx="89">
                  <c:v>2.6782232956710958E-4</c:v>
                </c:pt>
                <c:pt idx="90">
                  <c:v>2.6591403762740365E-4</c:v>
                </c:pt>
                <c:pt idx="91">
                  <c:v>2.6404020466964381E-4</c:v>
                </c:pt>
                <c:pt idx="92">
                  <c:v>2.6219983993684416E-4</c:v>
                </c:pt>
                <c:pt idx="93">
                  <c:v>2.6039199152526327E-4</c:v>
                </c:pt>
                <c:pt idx="94">
                  <c:v>2.5861574446285125E-4</c:v>
                </c:pt>
                <c:pt idx="95">
                  <c:v>2.5687021890199736E-4</c:v>
                </c:pt>
                <c:pt idx="96">
                  <c:v>2.5515456841864923E-4</c:v>
                </c:pt>
                <c:pt idx="97">
                  <c:v>2.5346797841051673E-4</c:v>
                </c:pt>
                <c:pt idx="98">
                  <c:v>2.5180966458763051E-4</c:v>
                </c:pt>
                <c:pt idx="99">
                  <c:v>2.5017887154904993E-4</c:v>
                </c:pt>
                <c:pt idx="100">
                  <c:v>2.4857487143999015E-4</c:v>
                </c:pt>
                <c:pt idx="101">
                  <c:v>2.4699696268407192E-4</c:v>
                </c:pt>
                <c:pt idx="102">
                  <c:v>2.4544446878579452E-4</c:v>
                </c:pt>
                <c:pt idx="103">
                  <c:v>2.4391673719869692E-4</c:v>
                </c:pt>
                <c:pt idx="104">
                  <c:v>2.4241313825500922E-4</c:v>
                </c:pt>
                <c:pt idx="105">
                  <c:v>2.4093306415289188E-4</c:v>
                </c:pt>
                <c:pt idx="106">
                  <c:v>2.3947592799765475E-4</c:v>
                </c:pt>
                <c:pt idx="107">
                  <c:v>2.380411628936028E-4</c:v>
                </c:pt>
                <c:pt idx="108">
                  <c:v>2.3662822108338081E-4</c:v>
                </c:pt>
                <c:pt idx="109">
                  <c:v>2.3523657313193064E-4</c:v>
                </c:pt>
                <c:pt idx="110">
                  <c:v>2.3386570715235345E-4</c:v>
                </c:pt>
                <c:pt idx="111">
                  <c:v>2.3251512807117593E-4</c:v>
                </c:pt>
                <c:pt idx="112">
                  <c:v>2.3118435693066845E-4</c:v>
                </c:pt>
                <c:pt idx="113">
                  <c:v>2.298729302260475E-4</c:v>
                </c:pt>
                <c:pt idx="114">
                  <c:v>2.2858039927551809E-4</c:v>
                </c:pt>
                <c:pt idx="115">
                  <c:v>2.2730632962125974E-4</c:v>
                </c:pt>
                <c:pt idx="116">
                  <c:v>2.2605030045958372E-4</c:v>
                </c:pt>
                <c:pt idx="117">
                  <c:v>2.24811904098602E-4</c:v>
                </c:pt>
                <c:pt idx="118">
                  <c:v>2.2359074544185507E-4</c:v>
                </c:pt>
                <c:pt idx="119">
                  <c:v>2.2238644149645423E-4</c:v>
                </c:pt>
                <c:pt idx="120">
                  <c:v>2.2119862090437333E-4</c:v>
                </c:pt>
                <c:pt idx="121">
                  <c:v>2.2002692349561959E-4</c:v>
                </c:pt>
                <c:pt idx="122">
                  <c:v>2.1887099986209481E-4</c:v>
                </c:pt>
                <c:pt idx="123">
                  <c:v>2.1773051095102248E-4</c:v>
                </c:pt>
                <c:pt idx="124">
                  <c:v>2.1660512767689597E-4</c:v>
                </c:pt>
                <c:pt idx="125">
                  <c:v>2.1549453055095936E-4</c:v>
                </c:pt>
                <c:pt idx="126">
                  <c:v>2.1439840932729949E-4</c:v>
                </c:pt>
                <c:pt idx="127">
                  <c:v>2.1331646266467425E-4</c:v>
                </c:pt>
                <c:pt idx="128">
                  <c:v>2.1224839780326521E-4</c:v>
                </c:pt>
                <c:pt idx="129">
                  <c:v>2.1119393025558023E-4</c:v>
                </c:pt>
                <c:pt idx="130">
                  <c:v>2.1015278351078876E-4</c:v>
                </c:pt>
                <c:pt idx="131">
                  <c:v>2.0912468875179809E-4</c:v>
                </c:pt>
                <c:pt idx="132">
                  <c:v>2.0810938458444062E-4</c:v>
                </c:pt>
                <c:pt idx="133">
                  <c:v>2.0710661677815649E-4</c:v>
                </c:pt>
                <c:pt idx="134">
                  <c:v>2.0611613801760806E-4</c:v>
                </c:pt>
                <c:pt idx="135">
                  <c:v>2.0513770766468392E-4</c:v>
                </c:pt>
                <c:pt idx="136">
                  <c:v>2.0417109153038576E-4</c:v>
                </c:pt>
                <c:pt idx="137">
                  <c:v>2.0321606165612019E-4</c:v>
                </c:pt>
                <c:pt idx="138">
                  <c:v>2.0227239610393834E-4</c:v>
                </c:pt>
                <c:pt idx="139">
                  <c:v>2.0133987875529943E-4</c:v>
                </c:pt>
                <c:pt idx="140">
                  <c:v>2.0041829911795084E-4</c:v>
                </c:pt>
                <c:pt idx="141">
                  <c:v>1.9950745214054332E-4</c:v>
                </c:pt>
                <c:pt idx="142">
                  <c:v>1.9860713803461811E-4</c:v>
                </c:pt>
                <c:pt idx="143">
                  <c:v>1.9771716210362534E-4</c:v>
                </c:pt>
                <c:pt idx="144">
                  <c:v>1.9683733457864449E-4</c:v>
                </c:pt>
                <c:pt idx="145">
                  <c:v>1.9596747046050721E-4</c:v>
                </c:pt>
                <c:pt idx="146">
                  <c:v>1.9510738936802206E-4</c:v>
                </c:pt>
                <c:pt idx="147">
                  <c:v>1.9425691539203224E-4</c:v>
                </c:pt>
                <c:pt idx="148">
                  <c:v>1.9341587695504071E-4</c:v>
                </c:pt>
                <c:pt idx="149">
                  <c:v>1.9258410667615544E-4</c:v>
                </c:pt>
                <c:pt idx="150">
                  <c:v>1.9176144124112023E-4</c:v>
                </c:pt>
                <c:pt idx="151">
                  <c:v>1.9094772127720163E-4</c:v>
                </c:pt>
                <c:pt idx="152">
                  <c:v>1.9014279123272907E-4</c:v>
                </c:pt>
                <c:pt idx="153">
                  <c:v>1.8934649926107699E-4</c:v>
                </c:pt>
                <c:pt idx="154">
                  <c:v>1.8855869710890198E-4</c:v>
                </c:pt>
                <c:pt idx="155">
                  <c:v>1.8777924000845225E-4</c:v>
                </c:pt>
                <c:pt idx="156">
                  <c:v>1.8700798657377341E-4</c:v>
                </c:pt>
                <c:pt idx="157">
                  <c:v>1.8624479870064771E-4</c:v>
                </c:pt>
                <c:pt idx="158">
                  <c:v>1.8548954147011053E-4</c:v>
                </c:pt>
                <c:pt idx="159">
                  <c:v>1.8474208305539142E-4</c:v>
                </c:pt>
                <c:pt idx="160">
                  <c:v>1.840022946321393E-4</c:v>
                </c:pt>
                <c:pt idx="161">
                  <c:v>1.8327005029179753E-4</c:v>
                </c:pt>
                <c:pt idx="162">
                  <c:v>1.8254522695799699E-4</c:v>
                </c:pt>
                <c:pt idx="163">
                  <c:v>1.8182770430584416E-4</c:v>
                </c:pt>
                <c:pt idx="164">
                  <c:v>1.8111736468399156E-4</c:v>
                </c:pt>
                <c:pt idx="165">
                  <c:v>1.8041409303937061E-4</c:v>
                </c:pt>
                <c:pt idx="166">
                  <c:v>1.7971777684448745E-4</c:v>
                </c:pt>
                <c:pt idx="167">
                  <c:v>1.790283060271753E-4</c:v>
                </c:pt>
                <c:pt idx="168">
                  <c:v>1.7834557290270873E-4</c:v>
                </c:pt>
                <c:pt idx="169">
                  <c:v>1.7766947210818507E-4</c:v>
                </c:pt>
                <c:pt idx="170">
                  <c:v>1.7699990053908553E-4</c:v>
                </c:pt>
                <c:pt idx="171">
                  <c:v>1.7633675728792979E-4</c:v>
                </c:pt>
                <c:pt idx="172">
                  <c:v>1.7567994358494749E-4</c:v>
                </c:pt>
                <c:pt idx="173">
                  <c:v>1.7502936274068037E-4</c:v>
                </c:pt>
                <c:pt idx="174">
                  <c:v>1.7438492009045375E-4</c:v>
                </c:pt>
                <c:pt idx="175">
                  <c:v>1.7374652294063211E-4</c:v>
                </c:pt>
                <c:pt idx="176">
                  <c:v>1.731140805166053E-4</c:v>
                </c:pt>
                <c:pt idx="177">
                  <c:v>1.7248750391242909E-4</c:v>
                </c:pt>
                <c:pt idx="178">
                  <c:v>1.7186670604206605E-4</c:v>
                </c:pt>
                <c:pt idx="179">
                  <c:v>1.7125160159216153E-4</c:v>
                </c:pt>
                <c:pt idx="180">
                  <c:v>1.706421069763038E-4</c:v>
                </c:pt>
                <c:pt idx="181">
                  <c:v>1.700381402907081E-4</c:v>
                </c:pt>
                <c:pt idx="182">
                  <c:v>1.694396212712776E-4</c:v>
                </c:pt>
                <c:pt idx="183">
                  <c:v>1.6884647125198766E-4</c:v>
                </c:pt>
                <c:pt idx="184">
                  <c:v>1.6825861312454711E-4</c:v>
                </c:pt>
                <c:pt idx="185">
                  <c:v>1.676759712992908E-4</c:v>
                </c:pt>
                <c:pt idx="186">
                  <c:v>1.6709847166725977E-4</c:v>
                </c:pt>
                <c:pt idx="187">
                  <c:v>1.6652604156342413E-4</c:v>
                </c:pt>
                <c:pt idx="188">
                  <c:v>1.6595860973101349E-4</c:v>
                </c:pt>
                <c:pt idx="189">
                  <c:v>1.6539610628690861E-4</c:v>
                </c:pt>
                <c:pt idx="190">
                  <c:v>1.6483846268806605E-4</c:v>
                </c:pt>
                <c:pt idx="191">
                  <c:v>1.6428561169893214E-4</c:v>
                </c:pt>
                <c:pt idx="192">
                  <c:v>1.6373748735981484E-4</c:v>
                </c:pt>
                <c:pt idx="193">
                  <c:v>1.6319402495618271E-4</c:v>
                </c:pt>
                <c:pt idx="194">
                  <c:v>1.626551609888563E-4</c:v>
                </c:pt>
                <c:pt idx="195">
                  <c:v>1.6212083314506149E-4</c:v>
                </c:pt>
                <c:pt idx="196">
                  <c:v>1.615909802703184E-4</c:v>
                </c:pt>
                <c:pt idx="197">
                  <c:v>1.610655423411346E-4</c:v>
                </c:pt>
                <c:pt idx="198">
                  <c:v>1.6054446043847696E-4</c:v>
                </c:pt>
                <c:pt idx="199">
                  <c:v>1.6002767672199664E-4</c:v>
                </c:pt>
                <c:pt idx="200">
                  <c:v>1.5951513440498068E-4</c:v>
                </c:pt>
                <c:pt idx="201">
                  <c:v>1.5900677773000776E-4</c:v>
                </c:pt>
                <c:pt idx="202">
                  <c:v>1.5850255194528441E-4</c:v>
                </c:pt>
                <c:pt idx="203">
                  <c:v>1.5800240328163914E-4</c:v>
                </c:pt>
                <c:pt idx="204">
                  <c:v>1.5750627893015151E-4</c:v>
                </c:pt>
                <c:pt idx="205">
                  <c:v>1.5701412702040014E-4</c:v>
                </c:pt>
                <c:pt idx="206">
                  <c:v>1.5652589659930576E-4</c:v>
                </c:pt>
                <c:pt idx="207">
                  <c:v>1.5604153761054844E-4</c:v>
                </c:pt>
                <c:pt idx="208">
                  <c:v>1.5556100087454756E-4</c:v>
                </c:pt>
                <c:pt idx="209">
                  <c:v>1.5508423806898122E-4</c:v>
                </c:pt>
                <c:pt idx="210">
                  <c:v>1.5461120170982685E-4</c:v>
                </c:pt>
                <c:pt idx="211">
                  <c:v>1.5414184513291176E-4</c:v>
                </c:pt>
                <c:pt idx="212">
                  <c:v>1.5367612247595497E-4</c:v>
                </c:pt>
                <c:pt idx="213">
                  <c:v>1.5321398866108282E-4</c:v>
                </c:pt>
                <c:pt idx="214">
                  <c:v>1.527553993778076E-4</c:v>
                </c:pt>
                <c:pt idx="215">
                  <c:v>1.5230031106645245E-4</c:v>
                </c:pt>
                <c:pt idx="216">
                  <c:v>1.5184868090200882E-4</c:v>
                </c:pt>
                <c:pt idx="217">
                  <c:v>1.5140046677841637E-4</c:v>
                </c:pt>
                <c:pt idx="218">
                  <c:v>1.5095562729324557E-4</c:v>
                </c:pt>
                <c:pt idx="219">
                  <c:v>1.5051412173277875E-4</c:v>
                </c:pt>
                <c:pt idx="220">
                  <c:v>1.5007591005747356E-4</c:v>
                </c:pt>
                <c:pt idx="221">
                  <c:v>1.4964095288779505E-4</c:v>
                </c:pt>
                <c:pt idx="222">
                  <c:v>1.4920921149041093E-4</c:v>
                </c:pt>
                <c:pt idx="223">
                  <c:v>1.4878064776473478E-4</c:v>
                </c:pt>
                <c:pt idx="224">
                  <c:v>1.4835522422980876E-4</c:v>
                </c:pt>
                <c:pt idx="225">
                  <c:v>1.4793290401151591E-4</c:v>
                </c:pt>
                <c:pt idx="226">
                  <c:v>1.475136508301102E-4</c:v>
                </c:pt>
                <c:pt idx="227">
                  <c:v>1.4709742898805822E-4</c:v>
                </c:pt>
                <c:pt idx="228">
                  <c:v>1.466842033581814E-4</c:v>
                </c:pt>
                <c:pt idx="229">
                  <c:v>1.4627393937209008E-4</c:v>
                </c:pt>
                <c:pt idx="230">
                  <c:v>1.4586660300890258E-4</c:v>
                </c:pt>
                <c:pt idx="231">
                  <c:v>1.4546216078423847E-4</c:v>
                </c:pt>
                <c:pt idx="232">
                  <c:v>1.4506057973947943E-4</c:v>
                </c:pt>
                <c:pt idx="233">
                  <c:v>1.4466182743129352E-4</c:v>
                </c:pt>
                <c:pt idx="234">
                  <c:v>1.4426587192140707E-4</c:v>
                </c:pt>
                <c:pt idx="235">
                  <c:v>1.4387268176662671E-4</c:v>
                </c:pt>
                <c:pt idx="236">
                  <c:v>1.4348222600909727E-4</c:v>
                </c:pt>
                <c:pt idx="237">
                  <c:v>1.4309447416679271E-4</c:v>
                </c:pt>
                <c:pt idx="238">
                  <c:v>1.4270939622423322E-4</c:v>
                </c:pt>
                <c:pt idx="239">
                  <c:v>1.4232696262341991E-4</c:v>
                </c:pt>
                <c:pt idx="240">
                  <c:v>1.4194714425498335E-4</c:v>
                </c:pt>
                <c:pt idx="241">
                  <c:v>1.4156991244954149E-4</c:v>
                </c:pt>
                <c:pt idx="242">
                  <c:v>1.4119523896925464E-4</c:v>
                </c:pt>
                <c:pt idx="243">
                  <c:v>1.4082309599958181E-4</c:v>
                </c:pt>
                <c:pt idx="244">
                  <c:v>1.4045345614122317E-4</c:v>
                </c:pt>
                <c:pt idx="245">
                  <c:v>1.4008629240225143E-4</c:v>
                </c:pt>
                <c:pt idx="246">
                  <c:v>1.3972157819042188E-4</c:v>
                </c:pt>
                <c:pt idx="247">
                  <c:v>1.3935928730565909E-4</c:v>
                </c:pt>
                <c:pt idx="248">
                  <c:v>1.3899939393271368E-4</c:v>
                </c:pt>
                <c:pt idx="249">
                  <c:v>1.3864187263398686E-4</c:v>
                </c:pt>
                <c:pt idx="250">
                  <c:v>1.3828669834251586E-4</c:v>
                </c:pt>
                <c:pt idx="251">
                  <c:v>1.3793384635511741E-4</c:v>
                </c:pt>
                <c:pt idx="252">
                  <c:v>1.3758329232568453E-4</c:v>
                </c:pt>
                <c:pt idx="253">
                  <c:v>1.3723501225863401E-4</c:v>
                </c:pt>
                <c:pt idx="254">
                  <c:v>1.368889825024977E-4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72288"/>
        <c:axId val="251774080"/>
      </c:scatterChart>
      <c:valAx>
        <c:axId val="25177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1774080"/>
        <c:crosses val="autoZero"/>
        <c:crossBetween val="midCat"/>
      </c:valAx>
      <c:valAx>
        <c:axId val="25177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772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Meiryo UI" panose="020B0604030504040204" pitchFamily="50" charset="-128"/>
                <a:ea typeface="Meiryo UI" panose="020B0604030504040204" pitchFamily="50" charset="-128"/>
              </a:defRPr>
            </a:pPr>
            <a:r>
              <a:rPr lang="en-US" altLang="ja-JP" sz="1200">
                <a:latin typeface="Meiryo UI" panose="020B0604030504040204" pitchFamily="50" charset="-128"/>
                <a:ea typeface="Meiryo UI" panose="020B0604030504040204" pitchFamily="50" charset="-128"/>
              </a:rPr>
              <a:t>UE4.10 500 vs Unity5.3(</a:t>
            </a:r>
            <a:r>
              <a:rPr lang="ja-JP" altLang="en-US" sz="1200">
                <a:latin typeface="Meiryo UI" panose="020B0604030504040204" pitchFamily="50" charset="-128"/>
                <a:ea typeface="Meiryo UI" panose="020B0604030504040204" pitchFamily="50" charset="-128"/>
              </a:rPr>
              <a:t>近似式</a:t>
            </a:r>
            <a:r>
              <a:rPr lang="en-US" altLang="ja-JP" sz="1200">
                <a:latin typeface="Meiryo UI" panose="020B0604030504040204" pitchFamily="50" charset="-128"/>
                <a:ea typeface="Meiryo UI" panose="020B0604030504040204" pitchFamily="50" charset="-128"/>
              </a:rPr>
              <a:t>) 0.112 </a:t>
            </a:r>
            <a:r>
              <a:rPr lang="ja-JP" altLang="en-US" sz="1200">
                <a:latin typeface="Meiryo UI" panose="020B0604030504040204" pitchFamily="50" charset="-128"/>
                <a:ea typeface="Meiryo UI" panose="020B0604030504040204" pitchFamily="50" charset="-128"/>
              </a:rPr>
              <a:t>スポットライト減衰の比較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Sheet1!$W$2</c:f>
              <c:strCache>
                <c:ptCount val="1"/>
                <c:pt idx="0">
                  <c:v>Unity5 係数2.10 スポットライト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Sheet1!$R$3:$R$12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Sheet1!$W$3:$W$12</c:f>
              <c:numCache>
                <c:formatCode>General</c:formatCode>
                <c:ptCount val="10"/>
                <c:pt idx="0">
                  <c:v>255</c:v>
                </c:pt>
                <c:pt idx="1">
                  <c:v>241</c:v>
                </c:pt>
                <c:pt idx="2">
                  <c:v>192</c:v>
                </c:pt>
                <c:pt idx="3">
                  <c:v>138</c:v>
                </c:pt>
                <c:pt idx="4">
                  <c:v>116</c:v>
                </c:pt>
                <c:pt idx="5">
                  <c:v>97</c:v>
                </c:pt>
                <c:pt idx="6">
                  <c:v>85</c:v>
                </c:pt>
                <c:pt idx="7">
                  <c:v>75</c:v>
                </c:pt>
                <c:pt idx="8">
                  <c:v>67</c:v>
                </c:pt>
                <c:pt idx="9">
                  <c:v>62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Sheet1!$P$2</c:f>
              <c:strCache>
                <c:ptCount val="1"/>
                <c:pt idx="0">
                  <c:v>UE4 int500 スポットライト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Sheet1!$P$3:$P$12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255</c:v>
                </c:pt>
                <c:pt idx="1">
                  <c:v>236</c:v>
                </c:pt>
                <c:pt idx="2">
                  <c:v>204</c:v>
                </c:pt>
                <c:pt idx="3">
                  <c:v>169</c:v>
                </c:pt>
                <c:pt idx="4">
                  <c:v>135</c:v>
                </c:pt>
                <c:pt idx="5">
                  <c:v>110</c:v>
                </c:pt>
                <c:pt idx="6">
                  <c:v>94</c:v>
                </c:pt>
                <c:pt idx="7">
                  <c:v>81</c:v>
                </c:pt>
                <c:pt idx="8">
                  <c:v>71</c:v>
                </c:pt>
                <c:pt idx="9">
                  <c:v>62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Sheet1!$X$2</c:f>
              <c:strCache>
                <c:ptCount val="1"/>
                <c:pt idx="0">
                  <c:v>Unity5 係数2.05 スポットライト</c:v>
                </c:pt>
              </c:strCache>
            </c:strRef>
          </c:tx>
          <c:spPr>
            <a:ln w="28575">
              <a:noFill/>
            </a:ln>
          </c:spPr>
          <c:trendline>
            <c:name>UE4.10 スポットライトの近似曲線</c:name>
            <c:spPr>
              <a:ln>
                <a:solidFill>
                  <a:schemeClr val="accent1"/>
                </a:solidFill>
                <a:prstDash val="dash"/>
              </a:ln>
            </c:spPr>
            <c:trendlineType val="movingAvg"/>
            <c:period val="2"/>
            <c:dispRSqr val="0"/>
            <c:dispEq val="0"/>
          </c:trendline>
          <c:xVal>
            <c:numRef>
              <c:f>Sheet1!$P$3:$P$12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Sheet1!$X$3:$X$12</c:f>
              <c:numCache>
                <c:formatCode>General</c:formatCode>
                <c:ptCount val="10"/>
                <c:pt idx="0">
                  <c:v>255</c:v>
                </c:pt>
                <c:pt idx="1">
                  <c:v>255</c:v>
                </c:pt>
                <c:pt idx="2">
                  <c:v>212</c:v>
                </c:pt>
                <c:pt idx="3">
                  <c:v>149</c:v>
                </c:pt>
                <c:pt idx="4">
                  <c:v>125</c:v>
                </c:pt>
                <c:pt idx="5">
                  <c:v>102</c:v>
                </c:pt>
                <c:pt idx="6">
                  <c:v>86</c:v>
                </c:pt>
                <c:pt idx="7">
                  <c:v>77</c:v>
                </c:pt>
                <c:pt idx="8">
                  <c:v>69</c:v>
                </c:pt>
                <c:pt idx="9">
                  <c:v>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874304"/>
        <c:axId val="251888768"/>
      </c:scatterChart>
      <c:valAx>
        <c:axId val="2518743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>
                    <a:latin typeface="Meiryo UI" panose="020B0604030504040204" pitchFamily="50" charset="-128"/>
                    <a:ea typeface="Meiryo UI" panose="020B0604030504040204" pitchFamily="50" charset="-128"/>
                  </a:defRPr>
                </a:pPr>
                <a:r>
                  <a:rPr lang="ja-JP" altLang="en-US">
                    <a:latin typeface="Meiryo UI" panose="020B0604030504040204" pitchFamily="50" charset="-128"/>
                    <a:ea typeface="Meiryo UI" panose="020B0604030504040204" pitchFamily="50" charset="-128"/>
                  </a:rPr>
                  <a:t>距離</a:t>
                </a:r>
                <a:r>
                  <a:rPr lang="en-US" altLang="ja-JP">
                    <a:latin typeface="Meiryo UI" panose="020B0604030504040204" pitchFamily="50" charset="-128"/>
                    <a:ea typeface="Meiryo UI" panose="020B0604030504040204" pitchFamily="50" charset="-128"/>
                  </a:rPr>
                  <a:t>(cm)</a:t>
                </a:r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1888768"/>
        <c:crosses val="autoZero"/>
        <c:crossBetween val="midCat"/>
      </c:valAx>
      <c:valAx>
        <c:axId val="251888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Meiryo UI" panose="020B0604030504040204" pitchFamily="50" charset="-128"/>
                    <a:ea typeface="Meiryo UI" panose="020B0604030504040204" pitchFamily="50" charset="-128"/>
                  </a:defRPr>
                </a:pPr>
                <a:r>
                  <a:rPr lang="en-US" altLang="ja-JP">
                    <a:latin typeface="Meiryo UI" panose="020B0604030504040204" pitchFamily="50" charset="-128"/>
                    <a:ea typeface="Meiryo UI" panose="020B0604030504040204" pitchFamily="50" charset="-128"/>
                  </a:rPr>
                  <a:t>RGB</a:t>
                </a:r>
                <a:r>
                  <a:rPr lang="ja-JP" altLang="en-US">
                    <a:latin typeface="Meiryo UI" panose="020B0604030504040204" pitchFamily="50" charset="-128"/>
                    <a:ea typeface="Meiryo UI" panose="020B0604030504040204" pitchFamily="50" charset="-128"/>
                  </a:rPr>
                  <a:t>値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1874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sz="1200">
                <a:latin typeface="Meiryo UI" panose="020B0604030504040204" pitchFamily="50" charset="-128"/>
                <a:ea typeface="Meiryo UI" panose="020B0604030504040204" pitchFamily="50" charset="-128"/>
              </a:rPr>
              <a:t>Unity</a:t>
            </a:r>
            <a:r>
              <a:rPr lang="ja-JP" altLang="en-US" sz="1200">
                <a:latin typeface="Meiryo UI" panose="020B0604030504040204" pitchFamily="50" charset="-128"/>
                <a:ea typeface="Meiryo UI" panose="020B0604030504040204" pitchFamily="50" charset="-128"/>
              </a:rPr>
              <a:t>　</a:t>
            </a:r>
            <a:r>
              <a:rPr lang="en-US" altLang="ja-JP" sz="1200" baseline="0">
                <a:latin typeface="Meiryo UI" panose="020B0604030504040204" pitchFamily="50" charset="-128"/>
                <a:ea typeface="Meiryo UI" panose="020B0604030504040204" pitchFamily="50" charset="-128"/>
              </a:rPr>
              <a:t>Tonemapping vs Unity </a:t>
            </a:r>
            <a:r>
              <a:rPr lang="en-US" altLang="ja-JP" sz="1600" b="1" i="0" u="none" strike="noStrike" baseline="0">
                <a:effectLst/>
              </a:rPr>
              <a:t>5.3 </a:t>
            </a:r>
            <a:r>
              <a:rPr lang="en-US" altLang="ja-JP" sz="1200" baseline="0">
                <a:latin typeface="Meiryo UI" panose="020B0604030504040204" pitchFamily="50" charset="-128"/>
                <a:ea typeface="Meiryo UI" panose="020B0604030504040204" pitchFamily="50" charset="-128"/>
              </a:rPr>
              <a:t>FilmicTonemapping</a:t>
            </a:r>
            <a:r>
              <a:rPr lang="ja-JP" altLang="en-US" sz="1200" baseline="0">
                <a:latin typeface="Meiryo UI" panose="020B0604030504040204" pitchFamily="50" charset="-128"/>
                <a:ea typeface="Meiryo UI" panose="020B0604030504040204" pitchFamily="50" charset="-128"/>
              </a:rPr>
              <a:t>　比較</a:t>
            </a:r>
            <a:endParaRPr lang="ja-JP" altLang="en-US" sz="1200">
              <a:latin typeface="Meiryo UI" panose="020B0604030504040204" pitchFamily="50" charset="-128"/>
              <a:ea typeface="Meiryo UI" panose="020B0604030504040204" pitchFamily="50" charset="-128"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Sheet1!$AG$40</c:f>
              <c:strCache>
                <c:ptCount val="1"/>
                <c:pt idx="0">
                  <c:v>Unity Tonemapping Photographic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Sheet1!$Y$41:$Y$49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Sheet1!$AG$41:$AG$50</c:f>
              <c:numCache>
                <c:formatCode>General</c:formatCode>
                <c:ptCount val="10"/>
                <c:pt idx="0">
                  <c:v>195</c:v>
                </c:pt>
                <c:pt idx="1">
                  <c:v>154</c:v>
                </c:pt>
                <c:pt idx="2">
                  <c:v>117</c:v>
                </c:pt>
                <c:pt idx="3">
                  <c:v>86</c:v>
                </c:pt>
                <c:pt idx="4">
                  <c:v>62</c:v>
                </c:pt>
                <c:pt idx="5">
                  <c:v>43</c:v>
                </c:pt>
                <c:pt idx="6">
                  <c:v>29</c:v>
                </c:pt>
                <c:pt idx="7">
                  <c:v>18</c:v>
                </c:pt>
                <c:pt idx="8">
                  <c:v>10</c:v>
                </c:pt>
                <c:pt idx="9">
                  <c:v>5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Sheet1!$AA$40</c:f>
              <c:strCache>
                <c:ptCount val="1"/>
                <c:pt idx="0">
                  <c:v>UE4.10 Auto Exposure</c:v>
                </c:pt>
              </c:strCache>
            </c:strRef>
          </c:tx>
          <c:spPr>
            <a:ln w="28575">
              <a:noFill/>
            </a:ln>
          </c:spPr>
          <c:trendline>
            <c:name>UE4.10 のAutoExposure 近似曲線</c:name>
            <c:spPr>
              <a:ln>
                <a:solidFill>
                  <a:schemeClr val="accent1"/>
                </a:solidFill>
                <a:prstDash val="dash"/>
              </a:ln>
            </c:spPr>
            <c:trendlineType val="poly"/>
            <c:order val="2"/>
            <c:dispRSqr val="0"/>
            <c:dispEq val="0"/>
          </c:trendline>
          <c:xVal>
            <c:numRef>
              <c:f>Sheet1!$Y$41:$Y$49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Sheet1!$AA$41:$AA$49</c:f>
              <c:numCache>
                <c:formatCode>General</c:formatCode>
                <c:ptCount val="9"/>
                <c:pt idx="0">
                  <c:v>219</c:v>
                </c:pt>
                <c:pt idx="1">
                  <c:v>174</c:v>
                </c:pt>
                <c:pt idx="2">
                  <c:v>127</c:v>
                </c:pt>
                <c:pt idx="3">
                  <c:v>91</c:v>
                </c:pt>
                <c:pt idx="4">
                  <c:v>62</c:v>
                </c:pt>
                <c:pt idx="5">
                  <c:v>31</c:v>
                </c:pt>
                <c:pt idx="6">
                  <c:v>22</c:v>
                </c:pt>
                <c:pt idx="7">
                  <c:v>9</c:v>
                </c:pt>
                <c:pt idx="8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Sheet1!$AB$40</c:f>
              <c:strCache>
                <c:ptCount val="1"/>
                <c:pt idx="0">
                  <c:v>Unity5.3 Filmic Tonemapping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Sheet1!$Y$41:$Y$49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Sheet1!$AB$41:$AB$49</c:f>
              <c:numCache>
                <c:formatCode>General</c:formatCode>
                <c:ptCount val="9"/>
                <c:pt idx="0">
                  <c:v>219</c:v>
                </c:pt>
                <c:pt idx="1">
                  <c:v>161</c:v>
                </c:pt>
                <c:pt idx="2">
                  <c:v>117</c:v>
                </c:pt>
                <c:pt idx="3">
                  <c:v>84</c:v>
                </c:pt>
                <c:pt idx="4">
                  <c:v>60</c:v>
                </c:pt>
                <c:pt idx="5">
                  <c:v>41</c:v>
                </c:pt>
                <c:pt idx="6">
                  <c:v>27</c:v>
                </c:pt>
                <c:pt idx="7">
                  <c:v>17</c:v>
                </c:pt>
                <c:pt idx="8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920384"/>
        <c:axId val="251922304"/>
      </c:scatterChart>
      <c:valAx>
        <c:axId val="2519203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>
                    <a:latin typeface="Meiryo UI" panose="020B0604030504040204" pitchFamily="50" charset="-128"/>
                    <a:ea typeface="Meiryo UI" panose="020B0604030504040204" pitchFamily="50" charset="-128"/>
                  </a:defRPr>
                </a:pPr>
                <a:r>
                  <a:rPr lang="en-US" altLang="ja-JP">
                    <a:latin typeface="Meiryo UI" panose="020B0604030504040204" pitchFamily="50" charset="-128"/>
                    <a:ea typeface="Meiryo UI" panose="020B0604030504040204" pitchFamily="50" charset="-128"/>
                  </a:rPr>
                  <a:t>EV</a:t>
                </a:r>
                <a:r>
                  <a:rPr lang="ja-JP" altLang="en-US">
                    <a:latin typeface="Meiryo UI" panose="020B0604030504040204" pitchFamily="50" charset="-128"/>
                    <a:ea typeface="Meiryo UI" panose="020B0604030504040204" pitchFamily="50" charset="-128"/>
                  </a:rPr>
                  <a:t>値</a:t>
                </a:r>
                <a:r>
                  <a:rPr lang="en-US" altLang="ja-JP">
                    <a:latin typeface="Meiryo UI" panose="020B0604030504040204" pitchFamily="50" charset="-128"/>
                    <a:ea typeface="Meiryo UI" panose="020B0604030504040204" pitchFamily="50" charset="-128"/>
                  </a:rPr>
                  <a:t>(Tonemapping</a:t>
                </a:r>
                <a:r>
                  <a:rPr lang="en-US" altLang="ja-JP" baseline="0">
                    <a:latin typeface="Meiryo UI" panose="020B0604030504040204" pitchFamily="50" charset="-128"/>
                    <a:ea typeface="Meiryo UI" panose="020B0604030504040204" pitchFamily="50" charset="-128"/>
                  </a:rPr>
                  <a:t> </a:t>
                </a:r>
                <a:r>
                  <a:rPr lang="ja-JP" altLang="en-US" baseline="0">
                    <a:latin typeface="Meiryo UI" panose="020B0604030504040204" pitchFamily="50" charset="-128"/>
                    <a:ea typeface="Meiryo UI" panose="020B0604030504040204" pitchFamily="50" charset="-128"/>
                  </a:rPr>
                  <a:t>の </a:t>
                </a:r>
                <a:r>
                  <a:rPr lang="en-US" altLang="ja-JP" baseline="0">
                    <a:latin typeface="Meiryo UI" panose="020B0604030504040204" pitchFamily="50" charset="-128"/>
                    <a:ea typeface="Meiryo UI" panose="020B0604030504040204" pitchFamily="50" charset="-128"/>
                  </a:rPr>
                  <a:t>Bias </a:t>
                </a:r>
                <a:r>
                  <a:rPr lang="ja-JP" altLang="en-US" baseline="0">
                    <a:latin typeface="Meiryo UI" panose="020B0604030504040204" pitchFamily="50" charset="-128"/>
                    <a:ea typeface="Meiryo UI" panose="020B0604030504040204" pitchFamily="50" charset="-128"/>
                  </a:rPr>
                  <a:t>から換算したもの</a:t>
                </a:r>
                <a:r>
                  <a:rPr lang="en-US" altLang="ja-JP">
                    <a:latin typeface="Meiryo UI" panose="020B0604030504040204" pitchFamily="50" charset="-128"/>
                    <a:ea typeface="Meiryo UI" panose="020B0604030504040204" pitchFamily="50" charset="-128"/>
                  </a:rPr>
                  <a:t>)</a:t>
                </a:r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1922304"/>
        <c:crosses val="autoZero"/>
        <c:crossBetween val="midCat"/>
      </c:valAx>
      <c:valAx>
        <c:axId val="251922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Meiryo UI" panose="020B0604030504040204" pitchFamily="50" charset="-128"/>
                    <a:ea typeface="Meiryo UI" panose="020B0604030504040204" pitchFamily="50" charset="-128"/>
                  </a:defRPr>
                </a:pPr>
                <a:r>
                  <a:rPr lang="en-US" altLang="ja-JP">
                    <a:latin typeface="Meiryo UI" panose="020B0604030504040204" pitchFamily="50" charset="-128"/>
                    <a:ea typeface="Meiryo UI" panose="020B0604030504040204" pitchFamily="50" charset="-128"/>
                  </a:rPr>
                  <a:t>RGB</a:t>
                </a:r>
                <a:r>
                  <a:rPr lang="ja-JP" altLang="en-US">
                    <a:latin typeface="Meiryo UI" panose="020B0604030504040204" pitchFamily="50" charset="-128"/>
                    <a:ea typeface="Meiryo UI" panose="020B0604030504040204" pitchFamily="50" charset="-128"/>
                  </a:rPr>
                  <a:t>値</a:t>
                </a:r>
                <a:endParaRPr lang="en-US" altLang="ja-JP">
                  <a:latin typeface="Meiryo UI" panose="020B0604030504040204" pitchFamily="50" charset="-128"/>
                  <a:ea typeface="Meiryo UI" panose="020B0604030504040204" pitchFamily="50" charset="-128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1920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Meiryo UI" panose="020B0604030504040204" pitchFamily="50" charset="-128"/>
                <a:ea typeface="Meiryo UI" panose="020B0604030504040204" pitchFamily="50" charset="-128"/>
              </a:defRPr>
            </a:pPr>
            <a:r>
              <a:rPr lang="en-US" altLang="ja-JP" sz="1200">
                <a:latin typeface="Meiryo UI" panose="020B0604030504040204" pitchFamily="50" charset="-128"/>
                <a:ea typeface="Meiryo UI" panose="020B0604030504040204" pitchFamily="50" charset="-128"/>
              </a:rPr>
              <a:t>UE4.10 250 vs Unity5.3(</a:t>
            </a:r>
            <a:r>
              <a:rPr lang="ja-JP" altLang="en-US" sz="1200">
                <a:latin typeface="Meiryo UI" panose="020B0604030504040204" pitchFamily="50" charset="-128"/>
                <a:ea typeface="Meiryo UI" panose="020B0604030504040204" pitchFamily="50" charset="-128"/>
              </a:rPr>
              <a:t>近似式</a:t>
            </a:r>
            <a:r>
              <a:rPr lang="en-US" altLang="ja-JP" sz="1200">
                <a:latin typeface="Meiryo UI" panose="020B0604030504040204" pitchFamily="50" charset="-128"/>
                <a:ea typeface="Meiryo UI" panose="020B0604030504040204" pitchFamily="50" charset="-128"/>
              </a:rPr>
              <a:t>) 0.06</a:t>
            </a:r>
            <a:endParaRPr lang="ja-JP" altLang="en-US" sz="1200">
              <a:latin typeface="Meiryo UI" panose="020B0604030504040204" pitchFamily="50" charset="-128"/>
              <a:ea typeface="Meiryo UI" panose="020B0604030504040204" pitchFamily="50" charset="-128"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Sheet1!$AG$2</c:f>
              <c:strCache>
                <c:ptCount val="1"/>
                <c:pt idx="0">
                  <c:v>Unity 0.06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Sheet1!$AE$3:$AE$12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Sheet1!$AG$3:$AG$12</c:f>
              <c:numCache>
                <c:formatCode>General</c:formatCode>
                <c:ptCount val="10"/>
                <c:pt idx="0">
                  <c:v>177</c:v>
                </c:pt>
                <c:pt idx="1">
                  <c:v>150</c:v>
                </c:pt>
                <c:pt idx="2">
                  <c:v>120</c:v>
                </c:pt>
                <c:pt idx="3">
                  <c:v>88</c:v>
                </c:pt>
                <c:pt idx="4">
                  <c:v>75</c:v>
                </c:pt>
                <c:pt idx="5">
                  <c:v>62</c:v>
                </c:pt>
                <c:pt idx="6">
                  <c:v>54</c:v>
                </c:pt>
                <c:pt idx="7">
                  <c:v>47</c:v>
                </c:pt>
                <c:pt idx="8">
                  <c:v>42</c:v>
                </c:pt>
                <c:pt idx="9">
                  <c:v>39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Sheet1!$AF$2</c:f>
              <c:strCache>
                <c:ptCount val="1"/>
                <c:pt idx="0">
                  <c:v>UE4 250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Sheet1!$AE$3:$AE$12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Sheet1!$AF$3:$AF$12</c:f>
              <c:numCache>
                <c:formatCode>General</c:formatCode>
                <c:ptCount val="10"/>
                <c:pt idx="0">
                  <c:v>252</c:v>
                </c:pt>
                <c:pt idx="1">
                  <c:v>217</c:v>
                </c:pt>
                <c:pt idx="2">
                  <c:v>166</c:v>
                </c:pt>
                <c:pt idx="3">
                  <c:v>123</c:v>
                </c:pt>
                <c:pt idx="4">
                  <c:v>96</c:v>
                </c:pt>
                <c:pt idx="5">
                  <c:v>78</c:v>
                </c:pt>
                <c:pt idx="6">
                  <c:v>64</c:v>
                </c:pt>
                <c:pt idx="7">
                  <c:v>54</c:v>
                </c:pt>
                <c:pt idx="8">
                  <c:v>46</c:v>
                </c:pt>
                <c:pt idx="9">
                  <c:v>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968512"/>
        <c:axId val="251970688"/>
      </c:scatterChart>
      <c:valAx>
        <c:axId val="2519685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>
                    <a:latin typeface="Meiryo UI" panose="020B0604030504040204" pitchFamily="50" charset="-128"/>
                    <a:ea typeface="Meiryo UI" panose="020B0604030504040204" pitchFamily="50" charset="-128"/>
                  </a:defRPr>
                </a:pPr>
                <a:r>
                  <a:rPr lang="ja-JP" altLang="en-US">
                    <a:latin typeface="Meiryo UI" panose="020B0604030504040204" pitchFamily="50" charset="-128"/>
                    <a:ea typeface="Meiryo UI" panose="020B0604030504040204" pitchFamily="50" charset="-128"/>
                  </a:rPr>
                  <a:t>距離</a:t>
                </a:r>
                <a:r>
                  <a:rPr lang="en-US" altLang="ja-JP">
                    <a:latin typeface="Meiryo UI" panose="020B0604030504040204" pitchFamily="50" charset="-128"/>
                    <a:ea typeface="Meiryo UI" panose="020B0604030504040204" pitchFamily="50" charset="-128"/>
                  </a:rPr>
                  <a:t>(cm)</a:t>
                </a:r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1970688"/>
        <c:crosses val="autoZero"/>
        <c:crossBetween val="midCat"/>
      </c:valAx>
      <c:valAx>
        <c:axId val="251970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Meiryo UI" panose="020B0604030504040204" pitchFamily="50" charset="-128"/>
                    <a:ea typeface="Meiryo UI" panose="020B0604030504040204" pitchFamily="50" charset="-128"/>
                  </a:defRPr>
                </a:pPr>
                <a:r>
                  <a:rPr lang="en-US" altLang="ja-JP">
                    <a:latin typeface="Meiryo UI" panose="020B0604030504040204" pitchFamily="50" charset="-128"/>
                    <a:ea typeface="Meiryo UI" panose="020B0604030504040204" pitchFamily="50" charset="-128"/>
                  </a:rPr>
                  <a:t>RGB</a:t>
                </a:r>
                <a:r>
                  <a:rPr lang="ja-JP" altLang="en-US">
                    <a:latin typeface="Meiryo UI" panose="020B0604030504040204" pitchFamily="50" charset="-128"/>
                    <a:ea typeface="Meiryo UI" panose="020B0604030504040204" pitchFamily="50" charset="-128"/>
                  </a:rPr>
                  <a:t>値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1968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210669</xdr:colOff>
      <xdr:row>2</xdr:row>
      <xdr:rowOff>147918</xdr:rowOff>
    </xdr:from>
    <xdr:to>
      <xdr:col>14</xdr:col>
      <xdr:colOff>315445</xdr:colOff>
      <xdr:row>12</xdr:row>
      <xdr:rowOff>142203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209550</xdr:colOff>
      <xdr:row>15</xdr:row>
      <xdr:rowOff>42862</xdr:rowOff>
    </xdr:from>
    <xdr:to>
      <xdr:col>14</xdr:col>
      <xdr:colOff>457200</xdr:colOff>
      <xdr:row>25</xdr:row>
      <xdr:rowOff>47625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19</xdr:col>
      <xdr:colOff>247650</xdr:colOff>
      <xdr:row>25</xdr:row>
      <xdr:rowOff>4763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246530</xdr:colOff>
      <xdr:row>27</xdr:row>
      <xdr:rowOff>0</xdr:rowOff>
    </xdr:from>
    <xdr:to>
      <xdr:col>14</xdr:col>
      <xdr:colOff>494180</xdr:colOff>
      <xdr:row>37</xdr:row>
      <xdr:rowOff>4764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289672</xdr:colOff>
      <xdr:row>39</xdr:row>
      <xdr:rowOff>43142</xdr:rowOff>
    </xdr:from>
    <xdr:to>
      <xdr:col>14</xdr:col>
      <xdr:colOff>518272</xdr:colOff>
      <xdr:row>47</xdr:row>
      <xdr:rowOff>128867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12990</xdr:colOff>
      <xdr:row>49</xdr:row>
      <xdr:rowOff>77499</xdr:rowOff>
    </xdr:from>
    <xdr:to>
      <xdr:col>18</xdr:col>
      <xdr:colOff>430358</xdr:colOff>
      <xdr:row>65</xdr:row>
      <xdr:rowOff>77499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633451</xdr:colOff>
      <xdr:row>0</xdr:row>
      <xdr:rowOff>98052</xdr:rowOff>
    </xdr:from>
    <xdr:to>
      <xdr:col>54</xdr:col>
      <xdr:colOff>107338</xdr:colOff>
      <xdr:row>14</xdr:row>
      <xdr:rowOff>154641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414617</xdr:colOff>
      <xdr:row>37</xdr:row>
      <xdr:rowOff>113179</xdr:rowOff>
    </xdr:from>
    <xdr:to>
      <xdr:col>44</xdr:col>
      <xdr:colOff>537882</xdr:colOff>
      <xdr:row>51</xdr:row>
      <xdr:rowOff>155761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351385</xdr:colOff>
      <xdr:row>54</xdr:row>
      <xdr:rowOff>27214</xdr:rowOff>
    </xdr:from>
    <xdr:to>
      <xdr:col>34</xdr:col>
      <xdr:colOff>449036</xdr:colOff>
      <xdr:row>69</xdr:row>
      <xdr:rowOff>72597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0</xdr:colOff>
      <xdr:row>54</xdr:row>
      <xdr:rowOff>0</xdr:rowOff>
    </xdr:from>
    <xdr:to>
      <xdr:col>48</xdr:col>
      <xdr:colOff>97651</xdr:colOff>
      <xdr:row>69</xdr:row>
      <xdr:rowOff>45383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55</xdr:col>
      <xdr:colOff>20010</xdr:colOff>
      <xdr:row>54</xdr:row>
      <xdr:rowOff>4803</xdr:rowOff>
    </xdr:from>
    <xdr:to>
      <xdr:col>61</xdr:col>
      <xdr:colOff>117661</xdr:colOff>
      <xdr:row>69</xdr:row>
      <xdr:rowOff>50186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54428</xdr:colOff>
      <xdr:row>54</xdr:row>
      <xdr:rowOff>1</xdr:rowOff>
    </xdr:from>
    <xdr:to>
      <xdr:col>41</xdr:col>
      <xdr:colOff>478651</xdr:colOff>
      <xdr:row>69</xdr:row>
      <xdr:rowOff>45384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38</xdr:col>
      <xdr:colOff>503464</xdr:colOff>
      <xdr:row>73</xdr:row>
      <xdr:rowOff>36739</xdr:rowOff>
    </xdr:from>
    <xdr:to>
      <xdr:col>45</xdr:col>
      <xdr:colOff>312964</xdr:colOff>
      <xdr:row>88</xdr:row>
      <xdr:rowOff>126546</xdr:rowOff>
    </xdr:to>
    <xdr:graphicFrame macro="">
      <xdr:nvGraphicFramePr>
        <xdr:cNvPr id="14" name="グラフ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46</xdr:col>
      <xdr:colOff>0</xdr:colOff>
      <xdr:row>73</xdr:row>
      <xdr:rowOff>28575</xdr:rowOff>
    </xdr:from>
    <xdr:to>
      <xdr:col>52</xdr:col>
      <xdr:colOff>489857</xdr:colOff>
      <xdr:row>88</xdr:row>
      <xdr:rowOff>118382</xdr:rowOff>
    </xdr:to>
    <xdr:graphicFrame macro="">
      <xdr:nvGraphicFramePr>
        <xdr:cNvPr id="15" name="グラフ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48</xdr:col>
      <xdr:colOff>381000</xdr:colOff>
      <xdr:row>54</xdr:row>
      <xdr:rowOff>11206</xdr:rowOff>
    </xdr:from>
    <xdr:to>
      <xdr:col>54</xdr:col>
      <xdr:colOff>478651</xdr:colOff>
      <xdr:row>69</xdr:row>
      <xdr:rowOff>56589</xdr:rowOff>
    </xdr:to>
    <xdr:graphicFrame macro="">
      <xdr:nvGraphicFramePr>
        <xdr:cNvPr id="16" name="グラフ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53</xdr:col>
      <xdr:colOff>0</xdr:colOff>
      <xdr:row>73</xdr:row>
      <xdr:rowOff>0</xdr:rowOff>
    </xdr:from>
    <xdr:to>
      <xdr:col>59</xdr:col>
      <xdr:colOff>489858</xdr:colOff>
      <xdr:row>88</xdr:row>
      <xdr:rowOff>89807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44</xdr:col>
      <xdr:colOff>672353</xdr:colOff>
      <xdr:row>33</xdr:row>
      <xdr:rowOff>67234</xdr:rowOff>
    </xdr:from>
    <xdr:to>
      <xdr:col>49</xdr:col>
      <xdr:colOff>459441</xdr:colOff>
      <xdr:row>41</xdr:row>
      <xdr:rowOff>123263</xdr:rowOff>
    </xdr:to>
    <xdr:graphicFrame macro="">
      <xdr:nvGraphicFramePr>
        <xdr:cNvPr id="19" name="グラフ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49</xdr:col>
      <xdr:colOff>515471</xdr:colOff>
      <xdr:row>33</xdr:row>
      <xdr:rowOff>56029</xdr:rowOff>
    </xdr:from>
    <xdr:to>
      <xdr:col>54</xdr:col>
      <xdr:colOff>302559</xdr:colOff>
      <xdr:row>41</xdr:row>
      <xdr:rowOff>112058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44</xdr:col>
      <xdr:colOff>672353</xdr:colOff>
      <xdr:row>41</xdr:row>
      <xdr:rowOff>168087</xdr:rowOff>
    </xdr:from>
    <xdr:to>
      <xdr:col>49</xdr:col>
      <xdr:colOff>459441</xdr:colOff>
      <xdr:row>53</xdr:row>
      <xdr:rowOff>78439</xdr:rowOff>
    </xdr:to>
    <xdr:graphicFrame macro="">
      <xdr:nvGraphicFramePr>
        <xdr:cNvPr id="21" name="グラフ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49</xdr:col>
      <xdr:colOff>537882</xdr:colOff>
      <xdr:row>42</xdr:row>
      <xdr:rowOff>0</xdr:rowOff>
    </xdr:from>
    <xdr:to>
      <xdr:col>54</xdr:col>
      <xdr:colOff>324970</xdr:colOff>
      <xdr:row>53</xdr:row>
      <xdr:rowOff>78440</xdr:rowOff>
    </xdr:to>
    <xdr:graphicFrame macro="">
      <xdr:nvGraphicFramePr>
        <xdr:cNvPr id="22" name="グラフ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59"/>
  <sheetViews>
    <sheetView tabSelected="1" topLeftCell="AD1" zoomScale="85" zoomScaleNormal="85" workbookViewId="0">
      <selection activeCell="AT25" sqref="AT25"/>
    </sheetView>
  </sheetViews>
  <sheetFormatPr defaultRowHeight="13.5" x14ac:dyDescent="0.15"/>
  <cols>
    <col min="3" max="3" width="12.75" bestFit="1" customWidth="1"/>
    <col min="9" max="9" width="17.375" customWidth="1"/>
    <col min="10" max="10" width="19.375" customWidth="1"/>
  </cols>
  <sheetData>
    <row r="1" spans="1:44" ht="21.75" customHeight="1" thickBot="1" x14ac:dyDescent="0.2">
      <c r="B1" t="s">
        <v>5</v>
      </c>
      <c r="T1" s="3" t="s">
        <v>8</v>
      </c>
      <c r="U1" s="3" t="s">
        <v>38</v>
      </c>
      <c r="V1" s="3" t="s">
        <v>9</v>
      </c>
      <c r="W1" s="3" t="s">
        <v>10</v>
      </c>
      <c r="X1" s="3" t="s">
        <v>11</v>
      </c>
      <c r="AF1" s="20" t="s">
        <v>31</v>
      </c>
      <c r="AG1" s="20"/>
      <c r="AH1" s="20"/>
      <c r="AI1" s="20"/>
      <c r="AJ1" s="20"/>
      <c r="AK1" s="20"/>
      <c r="AL1" s="20"/>
      <c r="AM1" s="20"/>
    </row>
    <row r="2" spans="1:44" ht="68.25" thickBot="1" x14ac:dyDescent="0.2">
      <c r="B2" s="1" t="s">
        <v>4</v>
      </c>
      <c r="P2" s="21" t="s">
        <v>24</v>
      </c>
      <c r="Q2" s="22"/>
      <c r="R2" s="19" t="s">
        <v>7</v>
      </c>
      <c r="S2" s="19"/>
      <c r="T2" s="2" t="s">
        <v>7</v>
      </c>
      <c r="U2" s="2"/>
      <c r="W2" s="15" t="s">
        <v>23</v>
      </c>
      <c r="X2" s="15" t="s">
        <v>22</v>
      </c>
      <c r="AF2" s="16" t="s">
        <v>29</v>
      </c>
      <c r="AG2" s="17" t="s">
        <v>30</v>
      </c>
      <c r="AH2" s="16" t="s">
        <v>32</v>
      </c>
      <c r="AI2" s="17" t="s">
        <v>33</v>
      </c>
      <c r="AJ2" s="16" t="s">
        <v>25</v>
      </c>
      <c r="AK2" s="17" t="s">
        <v>27</v>
      </c>
      <c r="AL2" s="16" t="s">
        <v>34</v>
      </c>
      <c r="AM2" s="17" t="s">
        <v>35</v>
      </c>
      <c r="AN2" s="16" t="s">
        <v>26</v>
      </c>
      <c r="AO2" s="17" t="s">
        <v>28</v>
      </c>
      <c r="AQ2" s="4" t="s">
        <v>40</v>
      </c>
      <c r="AR2" s="23" t="s">
        <v>41</v>
      </c>
    </row>
    <row r="3" spans="1:44" x14ac:dyDescent="0.15">
      <c r="I3" s="19" t="s">
        <v>0</v>
      </c>
      <c r="J3" s="19"/>
      <c r="P3" s="6">
        <v>10</v>
      </c>
      <c r="Q3" s="7">
        <v>255</v>
      </c>
      <c r="R3">
        <v>10</v>
      </c>
      <c r="S3">
        <v>255</v>
      </c>
      <c r="T3">
        <v>255</v>
      </c>
      <c r="U3">
        <v>255</v>
      </c>
      <c r="V3">
        <v>255</v>
      </c>
      <c r="W3" s="6">
        <v>255</v>
      </c>
      <c r="X3" s="12">
        <v>255</v>
      </c>
      <c r="Z3">
        <v>255</v>
      </c>
      <c r="AA3">
        <v>255</v>
      </c>
      <c r="AB3">
        <v>255</v>
      </c>
      <c r="AE3">
        <v>10</v>
      </c>
      <c r="AF3" s="8">
        <v>252</v>
      </c>
      <c r="AG3" s="9">
        <v>177</v>
      </c>
      <c r="AH3" s="8">
        <v>255</v>
      </c>
      <c r="AI3" s="9">
        <v>226</v>
      </c>
      <c r="AJ3" s="8">
        <v>255</v>
      </c>
      <c r="AK3" s="9">
        <v>242</v>
      </c>
      <c r="AL3" s="8">
        <v>255</v>
      </c>
      <c r="AM3" s="9">
        <v>250</v>
      </c>
      <c r="AN3" s="8">
        <v>255</v>
      </c>
      <c r="AO3" s="9">
        <v>255</v>
      </c>
      <c r="AQ3">
        <v>153</v>
      </c>
      <c r="AR3" s="24">
        <v>198</v>
      </c>
    </row>
    <row r="4" spans="1:44" x14ac:dyDescent="0.15">
      <c r="A4">
        <v>0</v>
      </c>
      <c r="B4">
        <f>2/(1+C4*POWER((POWER(SQRT(A4),D4)*E4),F4))</f>
        <v>2</v>
      </c>
      <c r="C4">
        <v>25</v>
      </c>
      <c r="D4">
        <v>0.8</v>
      </c>
      <c r="E4">
        <v>16</v>
      </c>
      <c r="F4">
        <v>1.6</v>
      </c>
      <c r="H4">
        <f t="shared" ref="H4:H9" si="0">ABS(J4-J17)</f>
        <v>3</v>
      </c>
      <c r="I4">
        <v>0.1</v>
      </c>
      <c r="J4">
        <v>160</v>
      </c>
      <c r="P4" s="8">
        <v>20</v>
      </c>
      <c r="Q4" s="9">
        <v>236</v>
      </c>
      <c r="R4">
        <v>20</v>
      </c>
      <c r="S4">
        <v>211</v>
      </c>
      <c r="T4">
        <v>160</v>
      </c>
      <c r="U4">
        <v>232</v>
      </c>
      <c r="V4">
        <v>230</v>
      </c>
      <c r="W4" s="8">
        <v>241</v>
      </c>
      <c r="X4" s="13">
        <v>255</v>
      </c>
      <c r="Z4">
        <v>255</v>
      </c>
      <c r="AA4">
        <v>255</v>
      </c>
      <c r="AB4">
        <v>255</v>
      </c>
      <c r="AE4">
        <v>20</v>
      </c>
      <c r="AF4" s="8">
        <v>217</v>
      </c>
      <c r="AG4" s="9">
        <v>150</v>
      </c>
      <c r="AH4" s="8">
        <v>236</v>
      </c>
      <c r="AI4" s="9">
        <v>202</v>
      </c>
      <c r="AJ4" s="8">
        <v>243</v>
      </c>
      <c r="AK4" s="9">
        <v>226</v>
      </c>
      <c r="AL4" s="8">
        <v>247</v>
      </c>
      <c r="AM4" s="9">
        <v>240</v>
      </c>
      <c r="AN4" s="8">
        <v>252</v>
      </c>
      <c r="AO4" s="9">
        <v>253</v>
      </c>
      <c r="AQ4">
        <v>149</v>
      </c>
      <c r="AR4" s="24">
        <v>188</v>
      </c>
    </row>
    <row r="5" spans="1:44" x14ac:dyDescent="0.15">
      <c r="A5">
        <v>1</v>
      </c>
      <c r="B5">
        <f t="shared" ref="B5:B68" si="1">10/(1+C5*POWER((POWER(SQRT(A5),D5)*E5),F5))</f>
        <v>4.7343717810510713E-3</v>
      </c>
      <c r="C5">
        <f>C4</f>
        <v>25</v>
      </c>
      <c r="D5">
        <f>D4</f>
        <v>0.8</v>
      </c>
      <c r="E5">
        <f>E4</f>
        <v>16</v>
      </c>
      <c r="F5">
        <v>1.6</v>
      </c>
      <c r="H5">
        <f t="shared" si="0"/>
        <v>1</v>
      </c>
      <c r="I5">
        <v>0.2</v>
      </c>
      <c r="J5">
        <v>62</v>
      </c>
      <c r="P5" s="8">
        <v>30</v>
      </c>
      <c r="Q5" s="9">
        <v>204</v>
      </c>
      <c r="R5">
        <v>30</v>
      </c>
      <c r="S5">
        <v>92</v>
      </c>
      <c r="T5">
        <v>154</v>
      </c>
      <c r="U5">
        <v>179</v>
      </c>
      <c r="V5">
        <v>180</v>
      </c>
      <c r="W5" s="8">
        <v>192</v>
      </c>
      <c r="X5" s="13">
        <v>212</v>
      </c>
      <c r="Z5">
        <v>242</v>
      </c>
      <c r="AA5">
        <v>255</v>
      </c>
      <c r="AB5">
        <v>255</v>
      </c>
      <c r="AE5">
        <v>30</v>
      </c>
      <c r="AF5" s="8">
        <v>166</v>
      </c>
      <c r="AG5" s="9">
        <v>120</v>
      </c>
      <c r="AH5" s="8">
        <v>205</v>
      </c>
      <c r="AI5" s="9">
        <v>170</v>
      </c>
      <c r="AJ5" s="8">
        <v>219</v>
      </c>
      <c r="AK5" s="9">
        <v>198</v>
      </c>
      <c r="AL5" s="8">
        <v>228</v>
      </c>
      <c r="AM5" s="9">
        <v>217</v>
      </c>
      <c r="AN5" s="8">
        <v>242</v>
      </c>
      <c r="AO5" s="9">
        <v>246</v>
      </c>
      <c r="AQ5">
        <v>130</v>
      </c>
      <c r="AR5" s="24">
        <v>143</v>
      </c>
    </row>
    <row r="6" spans="1:44" x14ac:dyDescent="0.15">
      <c r="A6">
        <v>2</v>
      </c>
      <c r="B6">
        <f t="shared" si="1"/>
        <v>3.0386231069764172E-3</v>
      </c>
      <c r="C6">
        <f t="shared" ref="C6:C12" si="2">C5</f>
        <v>25</v>
      </c>
      <c r="D6">
        <f t="shared" ref="D6:D12" si="3">D5</f>
        <v>0.8</v>
      </c>
      <c r="E6">
        <f t="shared" ref="E6:E12" si="4">E5</f>
        <v>16</v>
      </c>
      <c r="F6">
        <v>1.6</v>
      </c>
      <c r="H6">
        <f t="shared" si="0"/>
        <v>4</v>
      </c>
      <c r="I6">
        <v>0.4</v>
      </c>
      <c r="J6">
        <v>23</v>
      </c>
      <c r="P6" s="8">
        <v>40</v>
      </c>
      <c r="Q6" s="9">
        <v>169</v>
      </c>
      <c r="R6">
        <v>40</v>
      </c>
      <c r="S6">
        <v>81</v>
      </c>
      <c r="T6">
        <v>127</v>
      </c>
      <c r="U6">
        <v>133</v>
      </c>
      <c r="V6">
        <v>131</v>
      </c>
      <c r="W6" s="8">
        <v>138</v>
      </c>
      <c r="X6" s="13">
        <v>149</v>
      </c>
      <c r="Z6">
        <v>228</v>
      </c>
      <c r="AA6">
        <v>255</v>
      </c>
      <c r="AB6">
        <v>255</v>
      </c>
      <c r="AC6">
        <v>225</v>
      </c>
      <c r="AE6">
        <v>40</v>
      </c>
      <c r="AF6" s="8">
        <v>123</v>
      </c>
      <c r="AG6" s="9">
        <v>88</v>
      </c>
      <c r="AH6" s="8">
        <v>168</v>
      </c>
      <c r="AI6" s="9">
        <v>130</v>
      </c>
      <c r="AJ6" s="8">
        <v>191</v>
      </c>
      <c r="AK6" s="9">
        <v>157</v>
      </c>
      <c r="AL6" s="8">
        <v>205</v>
      </c>
      <c r="AM6" s="9">
        <v>176</v>
      </c>
      <c r="AN6" s="8">
        <v>229</v>
      </c>
      <c r="AO6" s="9">
        <v>219</v>
      </c>
      <c r="AQ6">
        <v>93</v>
      </c>
      <c r="AR6" s="24">
        <v>74</v>
      </c>
    </row>
    <row r="7" spans="1:44" x14ac:dyDescent="0.15">
      <c r="A7">
        <v>3</v>
      </c>
      <c r="B7">
        <f t="shared" si="1"/>
        <v>2.3442752018931826E-3</v>
      </c>
      <c r="C7">
        <f t="shared" si="2"/>
        <v>25</v>
      </c>
      <c r="D7">
        <f t="shared" si="3"/>
        <v>0.8</v>
      </c>
      <c r="E7">
        <f t="shared" si="4"/>
        <v>16</v>
      </c>
      <c r="F7">
        <v>1.6</v>
      </c>
      <c r="H7">
        <f t="shared" si="0"/>
        <v>5</v>
      </c>
      <c r="I7">
        <v>0.8</v>
      </c>
      <c r="J7">
        <v>17</v>
      </c>
      <c r="P7" s="8">
        <v>50</v>
      </c>
      <c r="Q7" s="9">
        <v>135</v>
      </c>
      <c r="R7">
        <v>50</v>
      </c>
      <c r="S7">
        <v>75</v>
      </c>
      <c r="T7">
        <v>106</v>
      </c>
      <c r="U7">
        <v>106</v>
      </c>
      <c r="V7">
        <v>111</v>
      </c>
      <c r="W7" s="8">
        <v>116</v>
      </c>
      <c r="X7" s="13">
        <v>125</v>
      </c>
      <c r="Z7">
        <v>212</v>
      </c>
      <c r="AA7">
        <v>243</v>
      </c>
      <c r="AB7">
        <v>226</v>
      </c>
      <c r="AE7">
        <v>50</v>
      </c>
      <c r="AF7" s="8">
        <v>96</v>
      </c>
      <c r="AG7" s="9">
        <v>75</v>
      </c>
      <c r="AH7" s="8">
        <v>135</v>
      </c>
      <c r="AI7" s="9">
        <v>112</v>
      </c>
      <c r="AJ7" s="8">
        <v>162</v>
      </c>
      <c r="AK7" s="9">
        <v>135</v>
      </c>
      <c r="AL7" s="8">
        <v>180</v>
      </c>
      <c r="AM7" s="9">
        <v>156</v>
      </c>
      <c r="AN7" s="8">
        <v>213</v>
      </c>
      <c r="AO7" s="9">
        <v>201</v>
      </c>
      <c r="AQ7">
        <v>79</v>
      </c>
      <c r="AR7" s="24">
        <v>53</v>
      </c>
    </row>
    <row r="8" spans="1:44" x14ac:dyDescent="0.15">
      <c r="A8">
        <v>4</v>
      </c>
      <c r="B8">
        <f t="shared" si="1"/>
        <v>1.9501361053970679E-3</v>
      </c>
      <c r="C8">
        <f t="shared" si="2"/>
        <v>25</v>
      </c>
      <c r="D8">
        <f t="shared" si="3"/>
        <v>0.8</v>
      </c>
      <c r="E8">
        <f t="shared" si="4"/>
        <v>16</v>
      </c>
      <c r="F8">
        <v>1.6</v>
      </c>
      <c r="H8">
        <f t="shared" si="0"/>
        <v>2</v>
      </c>
      <c r="I8">
        <v>1.6</v>
      </c>
      <c r="J8">
        <v>9</v>
      </c>
      <c r="P8" s="8">
        <v>60</v>
      </c>
      <c r="Q8" s="9">
        <v>110</v>
      </c>
      <c r="R8">
        <v>60</v>
      </c>
      <c r="S8">
        <v>68</v>
      </c>
      <c r="T8">
        <v>93</v>
      </c>
      <c r="U8">
        <v>93</v>
      </c>
      <c r="V8">
        <v>93</v>
      </c>
      <c r="W8" s="8">
        <v>97</v>
      </c>
      <c r="X8" s="13">
        <v>102</v>
      </c>
      <c r="Z8">
        <v>195</v>
      </c>
      <c r="AA8">
        <v>201</v>
      </c>
      <c r="AB8">
        <v>192</v>
      </c>
      <c r="AE8">
        <v>60</v>
      </c>
      <c r="AF8" s="8">
        <v>78</v>
      </c>
      <c r="AG8" s="9">
        <v>62</v>
      </c>
      <c r="AH8" s="8">
        <v>111</v>
      </c>
      <c r="AI8" s="9">
        <v>95</v>
      </c>
      <c r="AJ8" s="8">
        <v>135</v>
      </c>
      <c r="AK8" s="9">
        <v>116</v>
      </c>
      <c r="AL8" s="8">
        <v>155</v>
      </c>
      <c r="AM8" s="9">
        <v>135</v>
      </c>
      <c r="AN8" s="8">
        <v>196</v>
      </c>
      <c r="AO8" s="9">
        <v>180</v>
      </c>
      <c r="AQ8">
        <v>66</v>
      </c>
      <c r="AR8" s="24">
        <v>35</v>
      </c>
    </row>
    <row r="9" spans="1:44" x14ac:dyDescent="0.15">
      <c r="A9">
        <v>5</v>
      </c>
      <c r="B9">
        <f t="shared" si="1"/>
        <v>1.6906503007147122E-3</v>
      </c>
      <c r="C9">
        <f t="shared" si="2"/>
        <v>25</v>
      </c>
      <c r="D9">
        <f t="shared" si="3"/>
        <v>0.8</v>
      </c>
      <c r="E9">
        <f t="shared" si="4"/>
        <v>16</v>
      </c>
      <c r="F9">
        <v>1.6</v>
      </c>
      <c r="H9">
        <f t="shared" si="0"/>
        <v>1</v>
      </c>
      <c r="I9">
        <v>3.2</v>
      </c>
      <c r="J9">
        <v>5</v>
      </c>
      <c r="P9" s="8">
        <v>70</v>
      </c>
      <c r="Q9" s="9">
        <v>94</v>
      </c>
      <c r="R9">
        <v>70</v>
      </c>
      <c r="S9">
        <v>65</v>
      </c>
      <c r="T9">
        <v>82</v>
      </c>
      <c r="U9">
        <v>82</v>
      </c>
      <c r="V9">
        <v>81</v>
      </c>
      <c r="W9" s="8">
        <v>85</v>
      </c>
      <c r="X9" s="13">
        <v>86</v>
      </c>
      <c r="Z9">
        <v>177</v>
      </c>
      <c r="AA9">
        <v>171</v>
      </c>
      <c r="AB9">
        <v>169</v>
      </c>
      <c r="AE9">
        <v>70</v>
      </c>
      <c r="AF9" s="8">
        <v>64</v>
      </c>
      <c r="AG9" s="9">
        <v>54</v>
      </c>
      <c r="AH9" s="8">
        <v>94</v>
      </c>
      <c r="AI9" s="9">
        <v>84</v>
      </c>
      <c r="AJ9" s="8">
        <v>115</v>
      </c>
      <c r="AK9" s="9">
        <v>104</v>
      </c>
      <c r="AL9" s="8">
        <v>132</v>
      </c>
      <c r="AM9" s="9">
        <v>120</v>
      </c>
      <c r="AN9" s="8">
        <v>177</v>
      </c>
      <c r="AO9" s="9">
        <v>163</v>
      </c>
      <c r="AQ9">
        <v>56</v>
      </c>
      <c r="AR9" s="24">
        <v>23</v>
      </c>
    </row>
    <row r="10" spans="1:44" x14ac:dyDescent="0.15">
      <c r="A10">
        <v>6</v>
      </c>
      <c r="B10">
        <f t="shared" si="1"/>
        <v>1.5044781172070729E-3</v>
      </c>
      <c r="C10">
        <f t="shared" si="2"/>
        <v>25</v>
      </c>
      <c r="D10">
        <f t="shared" si="3"/>
        <v>0.8</v>
      </c>
      <c r="E10">
        <f t="shared" si="4"/>
        <v>16</v>
      </c>
      <c r="F10">
        <v>1.6</v>
      </c>
      <c r="P10" s="8">
        <v>80</v>
      </c>
      <c r="Q10" s="9">
        <v>81</v>
      </c>
      <c r="R10">
        <v>80</v>
      </c>
      <c r="S10">
        <v>65</v>
      </c>
      <c r="T10">
        <v>74</v>
      </c>
      <c r="U10">
        <v>73</v>
      </c>
      <c r="V10">
        <v>74</v>
      </c>
      <c r="W10" s="8">
        <v>75</v>
      </c>
      <c r="X10" s="13">
        <v>77</v>
      </c>
      <c r="Z10">
        <v>159</v>
      </c>
      <c r="AA10">
        <v>155</v>
      </c>
      <c r="AB10">
        <v>152</v>
      </c>
      <c r="AE10">
        <v>80</v>
      </c>
      <c r="AF10" s="8">
        <v>54</v>
      </c>
      <c r="AG10" s="9">
        <v>47</v>
      </c>
      <c r="AH10" s="8">
        <v>81</v>
      </c>
      <c r="AI10" s="9">
        <v>75</v>
      </c>
      <c r="AJ10" s="8">
        <v>100</v>
      </c>
      <c r="AK10" s="9">
        <v>94</v>
      </c>
      <c r="AL10" s="8">
        <v>115</v>
      </c>
      <c r="AM10" s="9">
        <v>108</v>
      </c>
      <c r="AN10" s="8">
        <v>159</v>
      </c>
      <c r="AO10" s="9">
        <v>149</v>
      </c>
      <c r="AQ10">
        <v>50</v>
      </c>
      <c r="AR10" s="24">
        <v>13</v>
      </c>
    </row>
    <row r="11" spans="1:44" x14ac:dyDescent="0.15">
      <c r="A11">
        <v>7</v>
      </c>
      <c r="B11">
        <f t="shared" si="1"/>
        <v>1.363157596939149E-3</v>
      </c>
      <c r="C11">
        <f t="shared" si="2"/>
        <v>25</v>
      </c>
      <c r="D11">
        <f t="shared" si="3"/>
        <v>0.8</v>
      </c>
      <c r="E11">
        <f t="shared" si="4"/>
        <v>16</v>
      </c>
      <c r="F11">
        <v>1.6</v>
      </c>
      <c r="P11" s="8">
        <v>90</v>
      </c>
      <c r="Q11" s="9">
        <v>71</v>
      </c>
      <c r="R11">
        <v>90</v>
      </c>
      <c r="S11">
        <v>65</v>
      </c>
      <c r="T11">
        <v>67</v>
      </c>
      <c r="U11">
        <v>65</v>
      </c>
      <c r="V11">
        <v>67</v>
      </c>
      <c r="W11" s="8">
        <v>67</v>
      </c>
      <c r="X11" s="13">
        <v>69</v>
      </c>
      <c r="Z11">
        <v>142</v>
      </c>
      <c r="AA11">
        <v>140</v>
      </c>
      <c r="AB11">
        <v>136</v>
      </c>
      <c r="AE11">
        <v>90</v>
      </c>
      <c r="AF11" s="8">
        <v>46</v>
      </c>
      <c r="AG11" s="9">
        <v>42</v>
      </c>
      <c r="AH11" s="8">
        <v>71</v>
      </c>
      <c r="AI11" s="9">
        <v>67</v>
      </c>
      <c r="AJ11" s="8">
        <v>88</v>
      </c>
      <c r="AK11" s="9">
        <v>84</v>
      </c>
      <c r="AL11" s="8">
        <v>102</v>
      </c>
      <c r="AM11" s="9">
        <v>97</v>
      </c>
      <c r="AN11" s="8">
        <v>143</v>
      </c>
      <c r="AO11" s="9">
        <v>136</v>
      </c>
      <c r="AQ11">
        <v>44</v>
      </c>
      <c r="AR11" s="24">
        <v>10</v>
      </c>
    </row>
    <row r="12" spans="1:44" ht="14.25" thickBot="1" x14ac:dyDescent="0.2">
      <c r="A12">
        <v>8</v>
      </c>
      <c r="B12">
        <f t="shared" si="1"/>
        <v>1.2515150351406587E-3</v>
      </c>
      <c r="C12">
        <f t="shared" si="2"/>
        <v>25</v>
      </c>
      <c r="D12">
        <f t="shared" si="3"/>
        <v>0.8</v>
      </c>
      <c r="E12">
        <f t="shared" si="4"/>
        <v>16</v>
      </c>
      <c r="F12">
        <v>1.6</v>
      </c>
      <c r="P12" s="10">
        <v>100</v>
      </c>
      <c r="Q12" s="11">
        <v>62</v>
      </c>
      <c r="R12">
        <v>100</v>
      </c>
      <c r="S12">
        <v>59</v>
      </c>
      <c r="T12">
        <v>61</v>
      </c>
      <c r="U12">
        <v>59</v>
      </c>
      <c r="V12">
        <v>60</v>
      </c>
      <c r="W12" s="10">
        <v>62</v>
      </c>
      <c r="X12" s="14">
        <v>61</v>
      </c>
      <c r="Z12">
        <v>127</v>
      </c>
      <c r="AA12">
        <v>126</v>
      </c>
      <c r="AB12">
        <v>127</v>
      </c>
      <c r="AC12">
        <v>126</v>
      </c>
      <c r="AE12">
        <v>100</v>
      </c>
      <c r="AF12" s="10">
        <v>39</v>
      </c>
      <c r="AG12" s="11">
        <v>39</v>
      </c>
      <c r="AH12" s="10">
        <v>62</v>
      </c>
      <c r="AI12" s="11">
        <v>62</v>
      </c>
      <c r="AJ12" s="10">
        <v>78</v>
      </c>
      <c r="AK12" s="11">
        <v>79</v>
      </c>
      <c r="AL12" s="10">
        <v>91</v>
      </c>
      <c r="AM12" s="11">
        <v>91</v>
      </c>
      <c r="AN12" s="10">
        <v>128</v>
      </c>
      <c r="AO12" s="11">
        <v>128</v>
      </c>
      <c r="AQ12">
        <v>39</v>
      </c>
      <c r="AR12" s="24">
        <v>8</v>
      </c>
    </row>
    <row r="13" spans="1:44" x14ac:dyDescent="0.15">
      <c r="A13">
        <v>9</v>
      </c>
      <c r="B13">
        <f t="shared" si="1"/>
        <v>1.1606530141891162E-3</v>
      </c>
      <c r="C13">
        <f t="shared" ref="C13:C76" si="5">C12</f>
        <v>25</v>
      </c>
      <c r="D13">
        <f t="shared" ref="D13:D76" si="6">D12</f>
        <v>0.8</v>
      </c>
      <c r="E13">
        <f t="shared" ref="E13:E76" si="7">E12</f>
        <v>16</v>
      </c>
      <c r="F13">
        <v>1.6</v>
      </c>
      <c r="AE13" t="s">
        <v>39</v>
      </c>
      <c r="AG13">
        <f>AF3-AG3</f>
        <v>75</v>
      </c>
      <c r="AI13">
        <f>AH3-AI3</f>
        <v>29</v>
      </c>
      <c r="AK13">
        <f>AJ3-AK3</f>
        <v>13</v>
      </c>
      <c r="AM13">
        <f>AL3-AM3</f>
        <v>5</v>
      </c>
      <c r="AO13">
        <f>AN3-AO3</f>
        <v>0</v>
      </c>
    </row>
    <row r="14" spans="1:44" ht="14.25" thickBot="1" x14ac:dyDescent="0.2">
      <c r="A14">
        <v>10</v>
      </c>
      <c r="B14">
        <f t="shared" si="1"/>
        <v>1.0849779110769073E-3</v>
      </c>
      <c r="C14">
        <f t="shared" si="5"/>
        <v>25</v>
      </c>
      <c r="D14">
        <f t="shared" si="6"/>
        <v>0.8</v>
      </c>
      <c r="E14">
        <f t="shared" si="7"/>
        <v>16</v>
      </c>
      <c r="F14">
        <v>1.6</v>
      </c>
    </row>
    <row r="15" spans="1:44" ht="14.25" thickBot="1" x14ac:dyDescent="0.2">
      <c r="A15">
        <v>11</v>
      </c>
      <c r="B15">
        <f t="shared" si="1"/>
        <v>1.020780502971905E-3</v>
      </c>
      <c r="C15">
        <f t="shared" si="5"/>
        <v>25</v>
      </c>
      <c r="D15">
        <f t="shared" si="6"/>
        <v>0.8</v>
      </c>
      <c r="E15">
        <f t="shared" si="7"/>
        <v>16</v>
      </c>
      <c r="F15">
        <v>1.6</v>
      </c>
      <c r="U15">
        <v>10</v>
      </c>
      <c r="V15">
        <f>ABS(Q3-V3)</f>
        <v>0</v>
      </c>
      <c r="W15">
        <f>ABS(Q3-W3)</f>
        <v>0</v>
      </c>
      <c r="X15">
        <f>ABS(Q3-X3)</f>
        <v>0</v>
      </c>
      <c r="AF15" s="6" t="s">
        <v>29</v>
      </c>
      <c r="AG15" s="7" t="s">
        <v>30</v>
      </c>
      <c r="AH15" s="16" t="s">
        <v>32</v>
      </c>
      <c r="AI15" s="17" t="s">
        <v>33</v>
      </c>
      <c r="AJ15" s="16" t="s">
        <v>25</v>
      </c>
      <c r="AK15" s="17" t="s">
        <v>27</v>
      </c>
      <c r="AL15" s="16" t="s">
        <v>34</v>
      </c>
      <c r="AM15" s="17" t="s">
        <v>35</v>
      </c>
      <c r="AN15" s="16" t="s">
        <v>26</v>
      </c>
      <c r="AO15" s="17" t="s">
        <v>28</v>
      </c>
    </row>
    <row r="16" spans="1:44" x14ac:dyDescent="0.15">
      <c r="A16">
        <v>12</v>
      </c>
      <c r="B16">
        <f t="shared" si="1"/>
        <v>9.6549513253972054E-4</v>
      </c>
      <c r="C16">
        <f t="shared" si="5"/>
        <v>25</v>
      </c>
      <c r="D16">
        <f t="shared" si="6"/>
        <v>0.8</v>
      </c>
      <c r="E16">
        <f t="shared" si="7"/>
        <v>16</v>
      </c>
      <c r="F16">
        <v>1.6</v>
      </c>
      <c r="I16" s="19" t="s">
        <v>1</v>
      </c>
      <c r="J16" s="19"/>
      <c r="U16">
        <v>20</v>
      </c>
      <c r="V16">
        <f t="shared" ref="V16:V24" si="8">ABS(Q4-V4)</f>
        <v>6</v>
      </c>
      <c r="W16">
        <f t="shared" ref="W16:W24" si="9">ABS(Q4-W4)</f>
        <v>5</v>
      </c>
      <c r="X16">
        <f t="shared" ref="X16:X24" si="10">ABS(Q4-X4)</f>
        <v>19</v>
      </c>
      <c r="AE16">
        <v>100</v>
      </c>
      <c r="AF16" s="6">
        <v>39</v>
      </c>
      <c r="AG16" s="7">
        <v>39</v>
      </c>
      <c r="AH16" s="8">
        <v>62</v>
      </c>
      <c r="AI16" s="9">
        <v>62</v>
      </c>
      <c r="AJ16" s="8">
        <v>78</v>
      </c>
      <c r="AK16" s="9">
        <v>78</v>
      </c>
      <c r="AL16" s="8">
        <v>91</v>
      </c>
      <c r="AM16" s="9">
        <v>91</v>
      </c>
      <c r="AN16" s="8">
        <v>128</v>
      </c>
      <c r="AO16" s="9">
        <v>128</v>
      </c>
    </row>
    <row r="17" spans="1:41" x14ac:dyDescent="0.15">
      <c r="A17">
        <v>13</v>
      </c>
      <c r="B17">
        <f t="shared" si="1"/>
        <v>9.1728530174101238E-4</v>
      </c>
      <c r="C17">
        <f t="shared" si="5"/>
        <v>25</v>
      </c>
      <c r="D17">
        <f t="shared" si="6"/>
        <v>0.8</v>
      </c>
      <c r="E17">
        <f t="shared" si="7"/>
        <v>16</v>
      </c>
      <c r="F17">
        <v>1.6</v>
      </c>
      <c r="I17">
        <v>0.1</v>
      </c>
      <c r="J17">
        <v>163</v>
      </c>
      <c r="U17">
        <v>30</v>
      </c>
      <c r="V17">
        <f t="shared" si="8"/>
        <v>24</v>
      </c>
      <c r="W17">
        <f t="shared" si="9"/>
        <v>12</v>
      </c>
      <c r="X17">
        <f t="shared" si="10"/>
        <v>8</v>
      </c>
      <c r="AE17">
        <v>200</v>
      </c>
      <c r="AF17" s="8">
        <v>8</v>
      </c>
      <c r="AG17" s="9">
        <v>19</v>
      </c>
      <c r="AH17" s="8">
        <v>21</v>
      </c>
      <c r="AI17" s="9">
        <v>34</v>
      </c>
      <c r="AJ17" s="8">
        <v>30</v>
      </c>
      <c r="AK17" s="9">
        <v>45</v>
      </c>
      <c r="AL17" s="8">
        <v>38</v>
      </c>
      <c r="AM17" s="9">
        <v>54</v>
      </c>
      <c r="AN17" s="8">
        <v>61</v>
      </c>
      <c r="AO17" s="9">
        <v>79</v>
      </c>
    </row>
    <row r="18" spans="1:41" x14ac:dyDescent="0.15">
      <c r="A18">
        <v>14</v>
      </c>
      <c r="B18">
        <f t="shared" si="1"/>
        <v>8.7479860649969517E-4</v>
      </c>
      <c r="C18">
        <f t="shared" si="5"/>
        <v>25</v>
      </c>
      <c r="D18">
        <f t="shared" si="6"/>
        <v>0.8</v>
      </c>
      <c r="E18">
        <f t="shared" si="7"/>
        <v>16</v>
      </c>
      <c r="F18">
        <v>1.6</v>
      </c>
      <c r="I18">
        <v>0.2</v>
      </c>
      <c r="J18">
        <v>61</v>
      </c>
      <c r="U18">
        <v>40</v>
      </c>
      <c r="V18">
        <f t="shared" si="8"/>
        <v>38</v>
      </c>
      <c r="W18">
        <f t="shared" si="9"/>
        <v>31</v>
      </c>
      <c r="X18">
        <f t="shared" si="10"/>
        <v>20</v>
      </c>
      <c r="AE18">
        <v>300</v>
      </c>
      <c r="AF18" s="8">
        <v>0</v>
      </c>
      <c r="AG18" s="9">
        <v>8</v>
      </c>
      <c r="AH18" s="8">
        <v>6</v>
      </c>
      <c r="AI18" s="9">
        <v>18</v>
      </c>
      <c r="AJ18" s="8">
        <v>13</v>
      </c>
      <c r="AK18" s="9">
        <v>25</v>
      </c>
      <c r="AL18" s="8">
        <v>18</v>
      </c>
      <c r="AM18" s="9">
        <v>31</v>
      </c>
      <c r="AN18" s="8">
        <v>34</v>
      </c>
      <c r="AO18" s="9">
        <v>47</v>
      </c>
    </row>
    <row r="19" spans="1:41" x14ac:dyDescent="0.15">
      <c r="A19">
        <v>15</v>
      </c>
      <c r="B19">
        <f t="shared" si="1"/>
        <v>8.3701503793205429E-4</v>
      </c>
      <c r="C19">
        <f t="shared" si="5"/>
        <v>25</v>
      </c>
      <c r="D19">
        <f t="shared" si="6"/>
        <v>0.8</v>
      </c>
      <c r="E19">
        <f t="shared" si="7"/>
        <v>16</v>
      </c>
      <c r="F19">
        <v>1.6</v>
      </c>
      <c r="I19">
        <v>0.4</v>
      </c>
      <c r="J19">
        <v>27</v>
      </c>
      <c r="U19">
        <v>50</v>
      </c>
      <c r="V19">
        <f t="shared" si="8"/>
        <v>24</v>
      </c>
      <c r="W19">
        <f t="shared" si="9"/>
        <v>19</v>
      </c>
      <c r="X19">
        <f t="shared" si="10"/>
        <v>10</v>
      </c>
      <c r="AE19">
        <v>400</v>
      </c>
      <c r="AF19" s="8">
        <v>0</v>
      </c>
      <c r="AG19" s="9">
        <v>8</v>
      </c>
      <c r="AH19" s="8">
        <v>1</v>
      </c>
      <c r="AI19" s="9">
        <v>18</v>
      </c>
      <c r="AJ19" s="8">
        <v>4</v>
      </c>
      <c r="AK19" s="9">
        <v>25</v>
      </c>
      <c r="AL19" s="8">
        <v>7</v>
      </c>
      <c r="AM19" s="9">
        <v>31</v>
      </c>
      <c r="AN19" s="8">
        <v>20</v>
      </c>
      <c r="AO19" s="9">
        <v>47</v>
      </c>
    </row>
    <row r="20" spans="1:41" x14ac:dyDescent="0.15">
      <c r="A20">
        <v>16</v>
      </c>
      <c r="B20">
        <f t="shared" si="1"/>
        <v>8.0314941699532625E-4</v>
      </c>
      <c r="C20">
        <f t="shared" si="5"/>
        <v>25</v>
      </c>
      <c r="D20">
        <f t="shared" si="6"/>
        <v>0.8</v>
      </c>
      <c r="E20">
        <f t="shared" si="7"/>
        <v>16</v>
      </c>
      <c r="F20">
        <v>1.6</v>
      </c>
      <c r="I20">
        <v>0.8</v>
      </c>
      <c r="J20">
        <v>12</v>
      </c>
      <c r="U20">
        <v>60</v>
      </c>
      <c r="V20">
        <f t="shared" si="8"/>
        <v>17</v>
      </c>
      <c r="W20">
        <f t="shared" si="9"/>
        <v>13</v>
      </c>
      <c r="X20">
        <f t="shared" si="10"/>
        <v>8</v>
      </c>
      <c r="AE20">
        <v>500</v>
      </c>
      <c r="AF20" s="8">
        <v>0</v>
      </c>
      <c r="AG20" s="9">
        <v>8</v>
      </c>
      <c r="AH20" s="8">
        <v>0</v>
      </c>
      <c r="AI20" s="9">
        <v>18</v>
      </c>
      <c r="AJ20" s="8">
        <v>0</v>
      </c>
      <c r="AK20" s="9">
        <v>25</v>
      </c>
      <c r="AL20" s="8">
        <v>2</v>
      </c>
      <c r="AM20" s="9">
        <v>31</v>
      </c>
      <c r="AN20" s="8">
        <v>10</v>
      </c>
      <c r="AO20" s="9">
        <v>47</v>
      </c>
    </row>
    <row r="21" spans="1:41" x14ac:dyDescent="0.15">
      <c r="A21">
        <v>17</v>
      </c>
      <c r="B21">
        <f t="shared" si="1"/>
        <v>7.725865711208196E-4</v>
      </c>
      <c r="C21">
        <f t="shared" si="5"/>
        <v>25</v>
      </c>
      <c r="D21">
        <f t="shared" si="6"/>
        <v>0.8</v>
      </c>
      <c r="E21">
        <f t="shared" si="7"/>
        <v>16</v>
      </c>
      <c r="F21">
        <v>1.6</v>
      </c>
      <c r="I21">
        <v>1.6</v>
      </c>
      <c r="J21">
        <v>7</v>
      </c>
      <c r="U21">
        <v>70</v>
      </c>
      <c r="V21">
        <f t="shared" si="8"/>
        <v>13</v>
      </c>
      <c r="W21">
        <f t="shared" si="9"/>
        <v>9</v>
      </c>
      <c r="X21">
        <f t="shared" si="10"/>
        <v>8</v>
      </c>
      <c r="AE21">
        <v>600</v>
      </c>
      <c r="AF21" s="8">
        <v>0</v>
      </c>
      <c r="AG21" s="9">
        <v>0</v>
      </c>
      <c r="AH21" s="8">
        <v>0</v>
      </c>
      <c r="AI21" s="9">
        <v>0</v>
      </c>
      <c r="AJ21" s="8">
        <v>0</v>
      </c>
      <c r="AK21" s="9">
        <v>0</v>
      </c>
      <c r="AL21" s="8">
        <v>0</v>
      </c>
      <c r="AM21" s="9">
        <v>0</v>
      </c>
      <c r="AN21" s="8">
        <v>3</v>
      </c>
      <c r="AO21" s="9">
        <v>0</v>
      </c>
    </row>
    <row r="22" spans="1:41" x14ac:dyDescent="0.15">
      <c r="A22">
        <v>18</v>
      </c>
      <c r="B22">
        <f t="shared" si="1"/>
        <v>7.4483704206829517E-4</v>
      </c>
      <c r="C22">
        <f t="shared" si="5"/>
        <v>25</v>
      </c>
      <c r="D22">
        <f t="shared" si="6"/>
        <v>0.8</v>
      </c>
      <c r="E22">
        <f t="shared" si="7"/>
        <v>16</v>
      </c>
      <c r="F22">
        <v>1.6</v>
      </c>
      <c r="I22">
        <v>3.2</v>
      </c>
      <c r="J22">
        <v>4</v>
      </c>
      <c r="U22">
        <v>80</v>
      </c>
      <c r="V22">
        <f t="shared" si="8"/>
        <v>7</v>
      </c>
      <c r="W22">
        <f t="shared" si="9"/>
        <v>6</v>
      </c>
      <c r="X22">
        <f t="shared" si="10"/>
        <v>4</v>
      </c>
      <c r="AE22">
        <v>700</v>
      </c>
      <c r="AF22" s="8">
        <v>0</v>
      </c>
      <c r="AG22" s="9">
        <v>0</v>
      </c>
      <c r="AH22" s="8">
        <v>0</v>
      </c>
      <c r="AI22" s="9">
        <v>0</v>
      </c>
      <c r="AJ22" s="8">
        <v>0</v>
      </c>
      <c r="AK22" s="9">
        <v>0</v>
      </c>
      <c r="AL22" s="8">
        <v>0</v>
      </c>
      <c r="AM22" s="9">
        <v>0</v>
      </c>
      <c r="AN22" s="8">
        <v>0</v>
      </c>
      <c r="AO22" s="9">
        <v>0</v>
      </c>
    </row>
    <row r="23" spans="1:41" x14ac:dyDescent="0.15">
      <c r="A23">
        <v>19</v>
      </c>
      <c r="B23">
        <f t="shared" si="1"/>
        <v>7.1950607571129018E-4</v>
      </c>
      <c r="C23">
        <f t="shared" si="5"/>
        <v>25</v>
      </c>
      <c r="D23">
        <f t="shared" si="6"/>
        <v>0.8</v>
      </c>
      <c r="E23">
        <f t="shared" si="7"/>
        <v>16</v>
      </c>
      <c r="F23">
        <v>1.6</v>
      </c>
      <c r="U23">
        <v>90</v>
      </c>
      <c r="V23">
        <f t="shared" si="8"/>
        <v>4</v>
      </c>
      <c r="W23">
        <f t="shared" si="9"/>
        <v>4</v>
      </c>
      <c r="X23">
        <f t="shared" si="10"/>
        <v>2</v>
      </c>
      <c r="AE23">
        <v>800</v>
      </c>
      <c r="AF23" s="8">
        <v>0</v>
      </c>
      <c r="AG23" s="9">
        <v>0</v>
      </c>
      <c r="AH23" s="8">
        <v>0</v>
      </c>
      <c r="AI23" s="9">
        <v>0</v>
      </c>
      <c r="AJ23" s="8">
        <v>0</v>
      </c>
      <c r="AK23" s="9">
        <v>0</v>
      </c>
      <c r="AL23" s="8">
        <v>0</v>
      </c>
      <c r="AM23" s="9">
        <v>0</v>
      </c>
      <c r="AN23" s="8">
        <v>0</v>
      </c>
      <c r="AO23" s="9">
        <v>0</v>
      </c>
    </row>
    <row r="24" spans="1:41" x14ac:dyDescent="0.15">
      <c r="A24">
        <v>20</v>
      </c>
      <c r="B24">
        <f t="shared" si="1"/>
        <v>6.9627144108586059E-4</v>
      </c>
      <c r="C24">
        <f t="shared" si="5"/>
        <v>25</v>
      </c>
      <c r="D24">
        <f t="shared" si="6"/>
        <v>0.8</v>
      </c>
      <c r="E24">
        <f t="shared" si="7"/>
        <v>16</v>
      </c>
      <c r="F24">
        <v>1.6</v>
      </c>
      <c r="U24">
        <v>100</v>
      </c>
      <c r="V24">
        <f t="shared" si="8"/>
        <v>2</v>
      </c>
      <c r="W24">
        <f t="shared" si="9"/>
        <v>0</v>
      </c>
      <c r="X24">
        <f t="shared" si="10"/>
        <v>1</v>
      </c>
      <c r="AE24">
        <v>900</v>
      </c>
      <c r="AF24" s="8">
        <v>0</v>
      </c>
      <c r="AG24" s="9">
        <v>0</v>
      </c>
      <c r="AH24" s="8">
        <v>0</v>
      </c>
      <c r="AI24" s="9">
        <v>0</v>
      </c>
      <c r="AJ24" s="8">
        <v>0</v>
      </c>
      <c r="AK24" s="9">
        <v>0</v>
      </c>
      <c r="AL24" s="8">
        <v>0</v>
      </c>
      <c r="AM24" s="9">
        <v>0</v>
      </c>
      <c r="AN24" s="8">
        <v>0</v>
      </c>
      <c r="AO24" s="9">
        <v>0</v>
      </c>
    </row>
    <row r="25" spans="1:41" ht="14.25" thickBot="1" x14ac:dyDescent="0.2">
      <c r="A25">
        <v>21</v>
      </c>
      <c r="B25">
        <f t="shared" si="1"/>
        <v>6.7486726113233646E-4</v>
      </c>
      <c r="C25">
        <f t="shared" si="5"/>
        <v>25</v>
      </c>
      <c r="D25">
        <f t="shared" si="6"/>
        <v>0.8</v>
      </c>
      <c r="E25">
        <f t="shared" si="7"/>
        <v>16</v>
      </c>
      <c r="F25">
        <v>1.6</v>
      </c>
      <c r="V25">
        <f>SUM(V15:V24)</f>
        <v>135</v>
      </c>
      <c r="W25">
        <f>SUM(W15:W24)</f>
        <v>99</v>
      </c>
      <c r="X25">
        <f>SUM(X15:X24)</f>
        <v>80</v>
      </c>
      <c r="AE25">
        <v>1000</v>
      </c>
      <c r="AF25" s="10">
        <v>0</v>
      </c>
      <c r="AG25" s="11">
        <v>0</v>
      </c>
      <c r="AH25" s="10">
        <v>0</v>
      </c>
      <c r="AI25" s="11">
        <v>0</v>
      </c>
      <c r="AJ25" s="10">
        <v>0</v>
      </c>
      <c r="AK25" s="11">
        <v>0</v>
      </c>
      <c r="AL25" s="10">
        <v>0</v>
      </c>
      <c r="AM25" s="11">
        <v>0</v>
      </c>
      <c r="AN25" s="10">
        <v>0</v>
      </c>
      <c r="AO25" s="11">
        <v>0</v>
      </c>
    </row>
    <row r="26" spans="1:41" x14ac:dyDescent="0.15">
      <c r="A26">
        <v>22</v>
      </c>
      <c r="B26">
        <f t="shared" si="1"/>
        <v>6.5507202472947436E-4</v>
      </c>
      <c r="C26">
        <f t="shared" si="5"/>
        <v>25</v>
      </c>
      <c r="D26">
        <f t="shared" si="6"/>
        <v>0.8</v>
      </c>
      <c r="E26">
        <f t="shared" si="7"/>
        <v>16</v>
      </c>
      <c r="F26">
        <v>1.6</v>
      </c>
      <c r="AE26" t="s">
        <v>42</v>
      </c>
      <c r="AG26">
        <f>AF20-AG20</f>
        <v>-8</v>
      </c>
      <c r="AI26">
        <f>AH20-AI20</f>
        <v>-18</v>
      </c>
      <c r="AK26">
        <f>AJ20-AK20</f>
        <v>-25</v>
      </c>
      <c r="AM26">
        <f>AL20-AM20</f>
        <v>-29</v>
      </c>
      <c r="AO26">
        <f>AN20-AO20</f>
        <v>-37</v>
      </c>
    </row>
    <row r="27" spans="1:41" x14ac:dyDescent="0.15">
      <c r="A27">
        <v>23</v>
      </c>
      <c r="B27">
        <f t="shared" si="1"/>
        <v>6.366995627817857E-4</v>
      </c>
      <c r="C27">
        <f t="shared" si="5"/>
        <v>25</v>
      </c>
      <c r="D27">
        <f t="shared" si="6"/>
        <v>0.8</v>
      </c>
      <c r="E27">
        <f t="shared" si="7"/>
        <v>16</v>
      </c>
      <c r="F27">
        <v>1.6</v>
      </c>
      <c r="I27" s="19" t="s">
        <v>3</v>
      </c>
      <c r="J27" s="19"/>
    </row>
    <row r="28" spans="1:41" x14ac:dyDescent="0.15">
      <c r="A28">
        <v>24</v>
      </c>
      <c r="B28">
        <f t="shared" si="1"/>
        <v>6.1959216174113109E-4</v>
      </c>
      <c r="C28">
        <f t="shared" si="5"/>
        <v>25</v>
      </c>
      <c r="D28">
        <f t="shared" si="6"/>
        <v>0.8</v>
      </c>
      <c r="E28">
        <f t="shared" si="7"/>
        <v>16</v>
      </c>
      <c r="F28">
        <v>1.6</v>
      </c>
      <c r="H28">
        <f>ABS(J28-J36)</f>
        <v>3</v>
      </c>
      <c r="I28">
        <v>1</v>
      </c>
      <c r="J28">
        <v>99</v>
      </c>
    </row>
    <row r="29" spans="1:41" x14ac:dyDescent="0.15">
      <c r="A29">
        <v>25</v>
      </c>
      <c r="B29">
        <f t="shared" si="1"/>
        <v>6.0361524251154475E-4</v>
      </c>
      <c r="C29">
        <f t="shared" si="5"/>
        <v>25</v>
      </c>
      <c r="D29">
        <f t="shared" si="6"/>
        <v>0.8</v>
      </c>
      <c r="E29">
        <f t="shared" si="7"/>
        <v>16</v>
      </c>
      <c r="F29">
        <v>1.6</v>
      </c>
      <c r="H29">
        <f>ABS(J29-J37)</f>
        <v>3</v>
      </c>
      <c r="I29">
        <v>2</v>
      </c>
      <c r="J29">
        <v>53</v>
      </c>
    </row>
    <row r="30" spans="1:41" x14ac:dyDescent="0.15">
      <c r="A30">
        <v>26</v>
      </c>
      <c r="B30">
        <f t="shared" si="1"/>
        <v>5.886532020267062E-4</v>
      </c>
      <c r="C30">
        <f t="shared" si="5"/>
        <v>25</v>
      </c>
      <c r="D30">
        <f t="shared" si="6"/>
        <v>0.8</v>
      </c>
      <c r="E30">
        <f t="shared" si="7"/>
        <v>16</v>
      </c>
      <c r="F30">
        <v>1.6</v>
      </c>
      <c r="H30">
        <f>ABS(J30-J38)</f>
        <v>17</v>
      </c>
      <c r="I30">
        <v>4</v>
      </c>
      <c r="J30">
        <v>9</v>
      </c>
    </row>
    <row r="31" spans="1:41" x14ac:dyDescent="0.15">
      <c r="A31">
        <v>27</v>
      </c>
      <c r="B31">
        <f t="shared" si="1"/>
        <v>5.746061295521229E-4</v>
      </c>
      <c r="C31">
        <f t="shared" si="5"/>
        <v>25</v>
      </c>
      <c r="D31">
        <f t="shared" si="6"/>
        <v>0.8</v>
      </c>
      <c r="E31">
        <f t="shared" si="7"/>
        <v>16</v>
      </c>
      <c r="F31">
        <v>1.6</v>
      </c>
      <c r="H31">
        <f>ABS(J31-J39)</f>
        <v>10</v>
      </c>
      <c r="I31">
        <v>8</v>
      </c>
      <c r="J31">
        <v>0</v>
      </c>
    </row>
    <row r="32" spans="1:41" x14ac:dyDescent="0.15">
      <c r="A32">
        <v>28</v>
      </c>
      <c r="B32">
        <f t="shared" si="1"/>
        <v>5.6138718887008374E-4</v>
      </c>
      <c r="C32">
        <f t="shared" si="5"/>
        <v>25</v>
      </c>
      <c r="D32">
        <f t="shared" si="6"/>
        <v>0.8</v>
      </c>
      <c r="E32">
        <f t="shared" si="7"/>
        <v>16</v>
      </c>
      <c r="F32">
        <v>1.6</v>
      </c>
    </row>
    <row r="33" spans="1:45" x14ac:dyDescent="0.15">
      <c r="A33">
        <v>29</v>
      </c>
      <c r="B33">
        <f t="shared" si="1"/>
        <v>5.4892051288681434E-4</v>
      </c>
      <c r="C33">
        <f t="shared" si="5"/>
        <v>25</v>
      </c>
      <c r="D33">
        <f t="shared" si="6"/>
        <v>0.8</v>
      </c>
      <c r="E33">
        <f t="shared" si="7"/>
        <v>16</v>
      </c>
      <c r="F33">
        <v>1.6</v>
      </c>
    </row>
    <row r="34" spans="1:45" x14ac:dyDescent="0.15">
      <c r="A34">
        <v>30</v>
      </c>
      <c r="B34">
        <f t="shared" si="1"/>
        <v>5.3713949653077381E-4</v>
      </c>
      <c r="C34">
        <f t="shared" si="5"/>
        <v>25</v>
      </c>
      <c r="D34">
        <f t="shared" si="6"/>
        <v>0.8</v>
      </c>
      <c r="E34">
        <f t="shared" si="7"/>
        <v>16</v>
      </c>
      <c r="F34">
        <v>1.6</v>
      </c>
    </row>
    <row r="35" spans="1:45" x14ac:dyDescent="0.15">
      <c r="A35">
        <v>31</v>
      </c>
      <c r="B35">
        <f t="shared" si="1"/>
        <v>5.2598540211126255E-4</v>
      </c>
      <c r="C35">
        <f t="shared" si="5"/>
        <v>25</v>
      </c>
      <c r="D35">
        <f t="shared" si="6"/>
        <v>0.8</v>
      </c>
      <c r="E35">
        <f t="shared" si="7"/>
        <v>16</v>
      </c>
      <c r="F35">
        <v>1.6</v>
      </c>
      <c r="I35" s="19" t="s">
        <v>2</v>
      </c>
      <c r="J35" s="19"/>
      <c r="AR35">
        <f>0.6438*1+12.325</f>
        <v>12.9688</v>
      </c>
      <c r="AS35">
        <f>0.823*1+5.6036</f>
        <v>6.4266000000000005</v>
      </c>
    </row>
    <row r="36" spans="1:45" x14ac:dyDescent="0.15">
      <c r="A36">
        <v>32</v>
      </c>
      <c r="B36">
        <f t="shared" si="1"/>
        <v>5.1540621192011876E-4</v>
      </c>
      <c r="C36">
        <f t="shared" si="5"/>
        <v>25</v>
      </c>
      <c r="D36">
        <f t="shared" si="6"/>
        <v>0.8</v>
      </c>
      <c r="E36">
        <f t="shared" si="7"/>
        <v>16</v>
      </c>
      <c r="F36">
        <v>1.6</v>
      </c>
      <c r="I36">
        <v>1</v>
      </c>
      <c r="J36">
        <v>96</v>
      </c>
      <c r="AA36">
        <v>1</v>
      </c>
      <c r="AR36">
        <f>0.904*1+0.0125</f>
        <v>0.91649999999999998</v>
      </c>
      <c r="AS36">
        <f>0.9624*1-5.5568</f>
        <v>-4.5944000000000003</v>
      </c>
    </row>
    <row r="37" spans="1:45" x14ac:dyDescent="0.15">
      <c r="A37">
        <v>33</v>
      </c>
      <c r="B37">
        <f t="shared" si="1"/>
        <v>5.0535567804468201E-4</v>
      </c>
      <c r="C37">
        <f t="shared" si="5"/>
        <v>25</v>
      </c>
      <c r="D37">
        <f t="shared" si="6"/>
        <v>0.8</v>
      </c>
      <c r="E37">
        <f t="shared" si="7"/>
        <v>16</v>
      </c>
      <c r="F37">
        <v>1.6</v>
      </c>
      <c r="I37">
        <v>2</v>
      </c>
      <c r="J37">
        <v>50</v>
      </c>
      <c r="AA37">
        <v>0</v>
      </c>
    </row>
    <row r="38" spans="1:45" x14ac:dyDescent="0.15">
      <c r="A38">
        <v>34</v>
      </c>
      <c r="B38">
        <f t="shared" si="1"/>
        <v>4.9579253066509303E-4</v>
      </c>
      <c r="C38">
        <f t="shared" si="5"/>
        <v>25</v>
      </c>
      <c r="D38">
        <f t="shared" si="6"/>
        <v>0.8</v>
      </c>
      <c r="E38">
        <f t="shared" si="7"/>
        <v>16</v>
      </c>
      <c r="F38">
        <v>1.6</v>
      </c>
      <c r="I38">
        <v>4</v>
      </c>
      <c r="J38">
        <v>26</v>
      </c>
      <c r="AA38">
        <v>-1</v>
      </c>
    </row>
    <row r="39" spans="1:45" ht="14.25" thickBot="1" x14ac:dyDescent="0.2">
      <c r="A39">
        <v>35</v>
      </c>
      <c r="B39">
        <f t="shared" si="1"/>
        <v>4.8667981460815145E-4</v>
      </c>
      <c r="C39">
        <f t="shared" si="5"/>
        <v>25</v>
      </c>
      <c r="D39">
        <f t="shared" si="6"/>
        <v>0.8</v>
      </c>
      <c r="E39">
        <f t="shared" si="7"/>
        <v>16</v>
      </c>
      <c r="F39">
        <v>1.6</v>
      </c>
      <c r="I39">
        <v>8</v>
      </c>
      <c r="J39">
        <v>10</v>
      </c>
    </row>
    <row r="40" spans="1:45" ht="54.75" thickBot="1" x14ac:dyDescent="0.2">
      <c r="A40">
        <v>36</v>
      </c>
      <c r="B40">
        <f t="shared" si="1"/>
        <v>4.7798433037847602E-4</v>
      </c>
      <c r="C40">
        <f t="shared" si="5"/>
        <v>25</v>
      </c>
      <c r="D40">
        <f t="shared" si="6"/>
        <v>0.8</v>
      </c>
      <c r="E40">
        <f t="shared" si="7"/>
        <v>16</v>
      </c>
      <c r="F40">
        <v>1.6</v>
      </c>
      <c r="Y40" t="s">
        <v>12</v>
      </c>
      <c r="Z40" s="16" t="s">
        <v>13</v>
      </c>
      <c r="AA40" s="17" t="s">
        <v>19</v>
      </c>
      <c r="AB40" s="18" t="s">
        <v>21</v>
      </c>
      <c r="AC40" s="18" t="s">
        <v>16</v>
      </c>
      <c r="AD40" t="s">
        <v>14</v>
      </c>
      <c r="AE40" t="s">
        <v>15</v>
      </c>
      <c r="AF40" s="4"/>
      <c r="AG40" t="s">
        <v>20</v>
      </c>
    </row>
    <row r="41" spans="1:45" x14ac:dyDescent="0.15">
      <c r="A41">
        <v>37</v>
      </c>
      <c r="B41">
        <f t="shared" si="1"/>
        <v>4.6967616082278552E-4</v>
      </c>
      <c r="C41">
        <f t="shared" si="5"/>
        <v>25</v>
      </c>
      <c r="D41">
        <f t="shared" si="6"/>
        <v>0.8</v>
      </c>
      <c r="E41">
        <f t="shared" si="7"/>
        <v>16</v>
      </c>
      <c r="F41">
        <v>1.6</v>
      </c>
      <c r="Y41">
        <v>4</v>
      </c>
      <c r="Z41" s="6">
        <v>4</v>
      </c>
      <c r="AA41" s="7">
        <v>219</v>
      </c>
      <c r="AB41" s="12">
        <v>219</v>
      </c>
      <c r="AC41" s="12">
        <v>192</v>
      </c>
      <c r="AD41">
        <f t="shared" ref="AD41:AD49" si="11">ABS(AA41-AB41)</f>
        <v>0</v>
      </c>
      <c r="AE41">
        <f>ABS(AA41-AC41)</f>
        <v>27</v>
      </c>
      <c r="AG41">
        <v>195</v>
      </c>
      <c r="AH41">
        <v>1600</v>
      </c>
      <c r="AI41">
        <v>16000</v>
      </c>
    </row>
    <row r="42" spans="1:45" x14ac:dyDescent="0.15">
      <c r="A42">
        <v>38</v>
      </c>
      <c r="B42">
        <f t="shared" si="1"/>
        <v>4.6172826839051306E-4</v>
      </c>
      <c r="C42">
        <f t="shared" si="5"/>
        <v>25</v>
      </c>
      <c r="D42">
        <f t="shared" si="6"/>
        <v>0.8</v>
      </c>
      <c r="E42">
        <f t="shared" si="7"/>
        <v>16</v>
      </c>
      <c r="F42">
        <v>1.6</v>
      </c>
      <c r="Y42">
        <v>5</v>
      </c>
      <c r="Z42" s="8">
        <v>3</v>
      </c>
      <c r="AA42" s="9">
        <v>174</v>
      </c>
      <c r="AB42" s="13">
        <v>161</v>
      </c>
      <c r="AC42" s="13">
        <v>152</v>
      </c>
      <c r="AD42">
        <f t="shared" si="11"/>
        <v>13</v>
      </c>
      <c r="AE42">
        <f t="shared" ref="AE42:AE49" si="12">ABS(AA42-AC42)</f>
        <v>22</v>
      </c>
      <c r="AG42">
        <v>154</v>
      </c>
      <c r="AH42">
        <v>800</v>
      </c>
      <c r="AI42">
        <v>8000</v>
      </c>
    </row>
    <row r="43" spans="1:45" x14ac:dyDescent="0.15">
      <c r="A43">
        <v>39</v>
      </c>
      <c r="B43">
        <f t="shared" si="1"/>
        <v>4.5411615091378062E-4</v>
      </c>
      <c r="C43">
        <f t="shared" si="5"/>
        <v>25</v>
      </c>
      <c r="D43">
        <f t="shared" si="6"/>
        <v>0.8</v>
      </c>
      <c r="E43">
        <f t="shared" si="7"/>
        <v>16</v>
      </c>
      <c r="F43">
        <v>1.6</v>
      </c>
      <c r="I43" s="19" t="s">
        <v>6</v>
      </c>
      <c r="J43" s="19"/>
      <c r="Y43">
        <v>6</v>
      </c>
      <c r="Z43" s="8">
        <v>2</v>
      </c>
      <c r="AA43" s="9">
        <v>127</v>
      </c>
      <c r="AB43" s="13">
        <v>117</v>
      </c>
      <c r="AC43" s="13">
        <v>115</v>
      </c>
      <c r="AD43">
        <f t="shared" si="11"/>
        <v>10</v>
      </c>
      <c r="AE43">
        <f t="shared" si="12"/>
        <v>12</v>
      </c>
      <c r="AG43">
        <v>117</v>
      </c>
      <c r="AH43">
        <v>400</v>
      </c>
      <c r="AI43">
        <v>4000</v>
      </c>
    </row>
    <row r="44" spans="1:45" x14ac:dyDescent="0.15">
      <c r="A44">
        <v>40</v>
      </c>
      <c r="B44">
        <f t="shared" si="1"/>
        <v>4.4681754614728713E-4</v>
      </c>
      <c r="C44">
        <f t="shared" si="5"/>
        <v>25</v>
      </c>
      <c r="D44">
        <f t="shared" si="6"/>
        <v>0.8</v>
      </c>
      <c r="E44">
        <f t="shared" si="7"/>
        <v>16</v>
      </c>
      <c r="F44">
        <v>1.6</v>
      </c>
      <c r="H44">
        <f>ABS(J44-J36)</f>
        <v>4</v>
      </c>
      <c r="I44">
        <v>1</v>
      </c>
      <c r="J44">
        <v>100</v>
      </c>
      <c r="Y44">
        <v>7</v>
      </c>
      <c r="Z44" s="8">
        <v>1</v>
      </c>
      <c r="AA44" s="9">
        <v>91</v>
      </c>
      <c r="AB44" s="13">
        <v>84</v>
      </c>
      <c r="AC44" s="13">
        <v>85</v>
      </c>
      <c r="AD44">
        <f t="shared" si="11"/>
        <v>7</v>
      </c>
      <c r="AE44">
        <f t="shared" si="12"/>
        <v>6</v>
      </c>
      <c r="AG44">
        <v>86</v>
      </c>
      <c r="AH44">
        <v>200</v>
      </c>
      <c r="AI44">
        <v>2000</v>
      </c>
    </row>
    <row r="45" spans="1:45" x14ac:dyDescent="0.15">
      <c r="A45">
        <v>41</v>
      </c>
      <c r="B45">
        <f t="shared" si="1"/>
        <v>4.3981217713553409E-4</v>
      </c>
      <c r="C45">
        <f t="shared" si="5"/>
        <v>25</v>
      </c>
      <c r="D45">
        <f t="shared" si="6"/>
        <v>0.8</v>
      </c>
      <c r="E45">
        <f t="shared" si="7"/>
        <v>16</v>
      </c>
      <c r="F45">
        <v>1.6</v>
      </c>
      <c r="H45">
        <f>ABS(J45-J37)</f>
        <v>3</v>
      </c>
      <c r="I45">
        <v>2</v>
      </c>
      <c r="J45">
        <v>53</v>
      </c>
      <c r="Y45">
        <v>8</v>
      </c>
      <c r="Z45" s="8">
        <v>0</v>
      </c>
      <c r="AA45" s="9">
        <v>62</v>
      </c>
      <c r="AB45" s="13">
        <v>60</v>
      </c>
      <c r="AC45" s="13">
        <v>61</v>
      </c>
      <c r="AD45">
        <f t="shared" si="11"/>
        <v>2</v>
      </c>
      <c r="AE45">
        <f t="shared" si="12"/>
        <v>1</v>
      </c>
      <c r="AG45">
        <v>62</v>
      </c>
      <c r="AH45">
        <v>100</v>
      </c>
      <c r="AI45">
        <v>1000</v>
      </c>
    </row>
    <row r="46" spans="1:45" x14ac:dyDescent="0.15">
      <c r="A46">
        <v>42</v>
      </c>
      <c r="B46">
        <f t="shared" si="1"/>
        <v>4.3308153192420643E-4</v>
      </c>
      <c r="C46">
        <f t="shared" si="5"/>
        <v>25</v>
      </c>
      <c r="D46">
        <f t="shared" si="6"/>
        <v>0.8</v>
      </c>
      <c r="E46">
        <f t="shared" si="7"/>
        <v>16</v>
      </c>
      <c r="F46">
        <v>1.6</v>
      </c>
      <c r="H46">
        <f>ABS(J46-J38)</f>
        <v>17</v>
      </c>
      <c r="I46">
        <v>4</v>
      </c>
      <c r="J46">
        <v>9</v>
      </c>
      <c r="Y46">
        <v>9</v>
      </c>
      <c r="Z46" s="8">
        <v>-1</v>
      </c>
      <c r="AA46" s="9">
        <v>31</v>
      </c>
      <c r="AB46" s="13">
        <v>41</v>
      </c>
      <c r="AC46" s="13">
        <v>42</v>
      </c>
      <c r="AD46">
        <f t="shared" si="11"/>
        <v>10</v>
      </c>
      <c r="AE46">
        <f t="shared" si="12"/>
        <v>11</v>
      </c>
      <c r="AG46">
        <v>43</v>
      </c>
      <c r="AH46">
        <v>50</v>
      </c>
      <c r="AI46">
        <v>500</v>
      </c>
    </row>
    <row r="47" spans="1:45" x14ac:dyDescent="0.15">
      <c r="A47">
        <v>43</v>
      </c>
      <c r="B47">
        <f t="shared" si="1"/>
        <v>4.2660867228943086E-4</v>
      </c>
      <c r="C47">
        <f t="shared" si="5"/>
        <v>25</v>
      </c>
      <c r="D47">
        <f t="shared" si="6"/>
        <v>0.8</v>
      </c>
      <c r="E47">
        <f t="shared" si="7"/>
        <v>16</v>
      </c>
      <c r="F47">
        <v>1.6</v>
      </c>
      <c r="H47">
        <f>ABS(J47-J39)</f>
        <v>4</v>
      </c>
      <c r="I47">
        <v>8</v>
      </c>
      <c r="J47">
        <v>6</v>
      </c>
      <c r="Y47">
        <v>10</v>
      </c>
      <c r="Z47" s="8">
        <v>-2</v>
      </c>
      <c r="AA47" s="9">
        <v>22</v>
      </c>
      <c r="AB47" s="13">
        <v>27</v>
      </c>
      <c r="AC47" s="13">
        <v>28</v>
      </c>
      <c r="AD47">
        <f t="shared" si="11"/>
        <v>5</v>
      </c>
      <c r="AE47">
        <f t="shared" si="12"/>
        <v>6</v>
      </c>
      <c r="AG47">
        <v>29</v>
      </c>
      <c r="AH47">
        <v>25</v>
      </c>
      <c r="AI47">
        <v>250</v>
      </c>
    </row>
    <row r="48" spans="1:45" x14ac:dyDescent="0.15">
      <c r="A48">
        <v>44</v>
      </c>
      <c r="B48">
        <f t="shared" si="1"/>
        <v>4.203780670873776E-4</v>
      </c>
      <c r="C48">
        <f t="shared" si="5"/>
        <v>25</v>
      </c>
      <c r="D48">
        <f t="shared" si="6"/>
        <v>0.8</v>
      </c>
      <c r="E48">
        <f t="shared" si="7"/>
        <v>16</v>
      </c>
      <c r="F48">
        <v>1.6</v>
      </c>
      <c r="Y48">
        <v>11</v>
      </c>
      <c r="Z48" s="8">
        <v>-3</v>
      </c>
      <c r="AA48" s="9">
        <v>9</v>
      </c>
      <c r="AB48" s="13">
        <v>17</v>
      </c>
      <c r="AC48" s="13">
        <v>18</v>
      </c>
      <c r="AD48">
        <f t="shared" si="11"/>
        <v>8</v>
      </c>
      <c r="AE48">
        <f t="shared" si="12"/>
        <v>9</v>
      </c>
      <c r="AG48">
        <v>18</v>
      </c>
      <c r="AH48">
        <v>12.5</v>
      </c>
      <c r="AI48">
        <v>125</v>
      </c>
    </row>
    <row r="49" spans="1:35" ht="14.25" thickBot="1" x14ac:dyDescent="0.2">
      <c r="A49">
        <v>45</v>
      </c>
      <c r="B49">
        <f t="shared" si="1"/>
        <v>4.1437544657637145E-4</v>
      </c>
      <c r="C49">
        <f t="shared" si="5"/>
        <v>25</v>
      </c>
      <c r="D49">
        <f t="shared" si="6"/>
        <v>0.8</v>
      </c>
      <c r="E49">
        <f t="shared" si="7"/>
        <v>16</v>
      </c>
      <c r="F49">
        <v>1.6</v>
      </c>
      <c r="Y49">
        <v>12</v>
      </c>
      <c r="Z49" s="10">
        <v>-4</v>
      </c>
      <c r="AA49" s="11">
        <v>0</v>
      </c>
      <c r="AB49" s="14">
        <v>9</v>
      </c>
      <c r="AC49" s="14">
        <v>10</v>
      </c>
      <c r="AD49">
        <f t="shared" si="11"/>
        <v>9</v>
      </c>
      <c r="AE49">
        <f t="shared" si="12"/>
        <v>10</v>
      </c>
      <c r="AG49">
        <v>10</v>
      </c>
      <c r="AH49">
        <v>6.25</v>
      </c>
      <c r="AI49">
        <v>62.5</v>
      </c>
    </row>
    <row r="50" spans="1:35" x14ac:dyDescent="0.15">
      <c r="A50">
        <v>46</v>
      </c>
      <c r="B50">
        <f t="shared" si="1"/>
        <v>4.0858767467198811E-4</v>
      </c>
      <c r="C50">
        <f t="shared" si="5"/>
        <v>25</v>
      </c>
      <c r="D50">
        <f t="shared" si="6"/>
        <v>0.8</v>
      </c>
      <c r="E50">
        <f t="shared" si="7"/>
        <v>16</v>
      </c>
      <c r="F50">
        <v>1.6</v>
      </c>
      <c r="Y50">
        <v>13</v>
      </c>
      <c r="AD50">
        <f>SUM(AD41:AD49)</f>
        <v>64</v>
      </c>
      <c r="AE50">
        <f>SUM(AE41:AE49)</f>
        <v>104</v>
      </c>
      <c r="AG50">
        <v>5</v>
      </c>
      <c r="AH50">
        <v>3.125</v>
      </c>
      <c r="AI50">
        <v>31.25</v>
      </c>
    </row>
    <row r="51" spans="1:35" x14ac:dyDescent="0.15">
      <c r="A51">
        <v>47</v>
      </c>
      <c r="B51">
        <f t="shared" si="1"/>
        <v>4.0300263659163803E-4</v>
      </c>
      <c r="C51">
        <f t="shared" si="5"/>
        <v>25</v>
      </c>
      <c r="D51">
        <f t="shared" si="6"/>
        <v>0.8</v>
      </c>
      <c r="E51">
        <f t="shared" si="7"/>
        <v>16</v>
      </c>
      <c r="F51">
        <v>1.6</v>
      </c>
    </row>
    <row r="52" spans="1:35" x14ac:dyDescent="0.15">
      <c r="A52">
        <v>48</v>
      </c>
      <c r="B52">
        <f t="shared" si="1"/>
        <v>3.9760913975157044E-4</v>
      </c>
      <c r="C52">
        <f t="shared" si="5"/>
        <v>25</v>
      </c>
      <c r="D52">
        <f t="shared" si="6"/>
        <v>0.8</v>
      </c>
      <c r="E52">
        <f t="shared" si="7"/>
        <v>16</v>
      </c>
      <c r="F52">
        <v>1.6</v>
      </c>
      <c r="AH52" t="s">
        <v>18</v>
      </c>
      <c r="AI52" t="s">
        <v>17</v>
      </c>
    </row>
    <row r="53" spans="1:35" x14ac:dyDescent="0.15">
      <c r="A53">
        <v>49</v>
      </c>
      <c r="B53">
        <f t="shared" si="1"/>
        <v>3.9239682611366976E-4</v>
      </c>
      <c r="C53">
        <f t="shared" si="5"/>
        <v>25</v>
      </c>
      <c r="D53">
        <f t="shared" si="6"/>
        <v>0.8</v>
      </c>
      <c r="E53">
        <f t="shared" si="7"/>
        <v>16</v>
      </c>
      <c r="F53">
        <v>1.6</v>
      </c>
    </row>
    <row r="54" spans="1:35" x14ac:dyDescent="0.15">
      <c r="A54">
        <v>50</v>
      </c>
      <c r="B54">
        <f t="shared" si="1"/>
        <v>3.8735609445591102E-4</v>
      </c>
      <c r="C54">
        <f t="shared" si="5"/>
        <v>25</v>
      </c>
      <c r="D54">
        <f t="shared" si="6"/>
        <v>0.8</v>
      </c>
      <c r="E54">
        <f t="shared" si="7"/>
        <v>16</v>
      </c>
      <c r="F54">
        <v>1.6</v>
      </c>
    </row>
    <row r="55" spans="1:35" x14ac:dyDescent="0.15">
      <c r="A55">
        <v>51</v>
      </c>
      <c r="B55">
        <f t="shared" si="1"/>
        <v>3.8247803126976299E-4</v>
      </c>
      <c r="C55">
        <f t="shared" si="5"/>
        <v>25</v>
      </c>
      <c r="D55">
        <f t="shared" si="6"/>
        <v>0.8</v>
      </c>
      <c r="E55">
        <f t="shared" si="7"/>
        <v>16</v>
      </c>
      <c r="F55">
        <v>1.6</v>
      </c>
    </row>
    <row r="56" spans="1:35" x14ac:dyDescent="0.15">
      <c r="A56">
        <v>52</v>
      </c>
      <c r="B56">
        <f t="shared" si="1"/>
        <v>3.7775434917905194E-4</v>
      </c>
      <c r="C56">
        <f t="shared" si="5"/>
        <v>25</v>
      </c>
      <c r="D56">
        <f t="shared" si="6"/>
        <v>0.8</v>
      </c>
      <c r="E56">
        <f t="shared" si="7"/>
        <v>16</v>
      </c>
      <c r="F56">
        <v>1.6</v>
      </c>
    </row>
    <row r="57" spans="1:35" x14ac:dyDescent="0.15">
      <c r="A57">
        <v>53</v>
      </c>
      <c r="B57">
        <f t="shared" si="1"/>
        <v>3.7317733193468073E-4</v>
      </c>
      <c r="C57">
        <f t="shared" si="5"/>
        <v>25</v>
      </c>
      <c r="D57">
        <f t="shared" si="6"/>
        <v>0.8</v>
      </c>
      <c r="E57">
        <f t="shared" si="7"/>
        <v>16</v>
      </c>
      <c r="F57">
        <v>1.6</v>
      </c>
    </row>
    <row r="58" spans="1:35" x14ac:dyDescent="0.15">
      <c r="A58">
        <v>54</v>
      </c>
      <c r="B58">
        <f t="shared" si="1"/>
        <v>3.6873978517387457E-4</v>
      </c>
      <c r="C58">
        <f t="shared" si="5"/>
        <v>25</v>
      </c>
      <c r="D58">
        <f t="shared" si="6"/>
        <v>0.8</v>
      </c>
      <c r="E58">
        <f t="shared" si="7"/>
        <v>16</v>
      </c>
      <c r="F58">
        <v>1.6</v>
      </c>
    </row>
    <row r="59" spans="1:35" x14ac:dyDescent="0.15">
      <c r="A59">
        <v>55</v>
      </c>
      <c r="B59">
        <f t="shared" si="1"/>
        <v>3.6443499224567897E-4</v>
      </c>
      <c r="C59">
        <f t="shared" si="5"/>
        <v>25</v>
      </c>
      <c r="D59">
        <f t="shared" si="6"/>
        <v>0.8</v>
      </c>
      <c r="E59">
        <f t="shared" si="7"/>
        <v>16</v>
      </c>
      <c r="F59">
        <v>1.6</v>
      </c>
    </row>
    <row r="60" spans="1:35" x14ac:dyDescent="0.15">
      <c r="A60">
        <v>56</v>
      </c>
      <c r="B60">
        <f t="shared" si="1"/>
        <v>3.602566745000225E-4</v>
      </c>
      <c r="C60">
        <f t="shared" si="5"/>
        <v>25</v>
      </c>
      <c r="D60">
        <f t="shared" si="6"/>
        <v>0.8</v>
      </c>
      <c r="E60">
        <f t="shared" si="7"/>
        <v>16</v>
      </c>
      <c r="F60">
        <v>1.6</v>
      </c>
    </row>
    <row r="61" spans="1:35" x14ac:dyDescent="0.15">
      <c r="A61">
        <v>57</v>
      </c>
      <c r="B61">
        <f t="shared" si="1"/>
        <v>3.5619895551870751E-4</v>
      </c>
      <c r="C61">
        <f t="shared" si="5"/>
        <v>25</v>
      </c>
      <c r="D61">
        <f t="shared" si="6"/>
        <v>0.8</v>
      </c>
      <c r="E61">
        <f t="shared" si="7"/>
        <v>16</v>
      </c>
      <c r="F61">
        <v>1.6</v>
      </c>
    </row>
    <row r="62" spans="1:35" x14ac:dyDescent="0.15">
      <c r="A62">
        <v>58</v>
      </c>
      <c r="B62">
        <f t="shared" si="1"/>
        <v>3.5225632883561169E-4</v>
      </c>
      <c r="C62">
        <f t="shared" si="5"/>
        <v>25</v>
      </c>
      <c r="D62">
        <f t="shared" si="6"/>
        <v>0.8</v>
      </c>
      <c r="E62">
        <f t="shared" si="7"/>
        <v>16</v>
      </c>
      <c r="F62">
        <v>1.6</v>
      </c>
    </row>
    <row r="63" spans="1:35" x14ac:dyDescent="0.15">
      <c r="A63">
        <v>59</v>
      </c>
      <c r="B63">
        <f t="shared" si="1"/>
        <v>3.4842362875219153E-4</v>
      </c>
      <c r="C63">
        <f t="shared" si="5"/>
        <v>25</v>
      </c>
      <c r="D63">
        <f t="shared" si="6"/>
        <v>0.8</v>
      </c>
      <c r="E63">
        <f t="shared" si="7"/>
        <v>16</v>
      </c>
      <c r="F63">
        <v>1.6</v>
      </c>
    </row>
    <row r="64" spans="1:35" x14ac:dyDescent="0.15">
      <c r="A64">
        <v>60</v>
      </c>
      <c r="B64">
        <f t="shared" si="1"/>
        <v>3.446960039046962E-4</v>
      </c>
      <c r="C64">
        <f t="shared" si="5"/>
        <v>25</v>
      </c>
      <c r="D64">
        <f t="shared" si="6"/>
        <v>0.8</v>
      </c>
      <c r="E64">
        <f t="shared" si="7"/>
        <v>16</v>
      </c>
      <c r="F64">
        <v>1.6</v>
      </c>
    </row>
    <row r="65" spans="1:54" x14ac:dyDescent="0.15">
      <c r="A65">
        <v>61</v>
      </c>
      <c r="B65">
        <f t="shared" si="1"/>
        <v>3.4106889328266272E-4</v>
      </c>
      <c r="C65">
        <f t="shared" si="5"/>
        <v>25</v>
      </c>
      <c r="D65">
        <f t="shared" si="6"/>
        <v>0.8</v>
      </c>
      <c r="E65">
        <f t="shared" si="7"/>
        <v>16</v>
      </c>
      <c r="F65">
        <v>1.6</v>
      </c>
    </row>
    <row r="66" spans="1:54" x14ac:dyDescent="0.15">
      <c r="A66">
        <v>62</v>
      </c>
      <c r="B66">
        <f t="shared" si="1"/>
        <v>3.3753800443538025E-4</v>
      </c>
      <c r="C66">
        <f t="shared" si="5"/>
        <v>25</v>
      </c>
      <c r="D66">
        <f t="shared" si="6"/>
        <v>0.8</v>
      </c>
      <c r="E66">
        <f t="shared" si="7"/>
        <v>16</v>
      </c>
      <c r="F66">
        <v>1.6</v>
      </c>
    </row>
    <row r="67" spans="1:54" x14ac:dyDescent="0.15">
      <c r="A67">
        <v>63</v>
      </c>
      <c r="B67">
        <f t="shared" si="1"/>
        <v>3.3409929363506312E-4</v>
      </c>
      <c r="C67">
        <f t="shared" si="5"/>
        <v>25</v>
      </c>
      <c r="D67">
        <f t="shared" si="6"/>
        <v>0.8</v>
      </c>
      <c r="E67">
        <f t="shared" si="7"/>
        <v>16</v>
      </c>
      <c r="F67">
        <v>1.6</v>
      </c>
    </row>
    <row r="68" spans="1:54" x14ac:dyDescent="0.15">
      <c r="A68">
        <v>64</v>
      </c>
      <c r="B68">
        <f t="shared" si="1"/>
        <v>3.3074894779313115E-4</v>
      </c>
      <c r="C68">
        <f t="shared" si="5"/>
        <v>25</v>
      </c>
      <c r="D68">
        <f t="shared" si="6"/>
        <v>0.8</v>
      </c>
      <c r="E68">
        <f t="shared" si="7"/>
        <v>16</v>
      </c>
      <c r="F68">
        <v>1.6</v>
      </c>
    </row>
    <row r="69" spans="1:54" x14ac:dyDescent="0.15">
      <c r="A69">
        <v>65</v>
      </c>
      <c r="B69">
        <f t="shared" ref="B69:B132" si="13">10/(1+C69*POWER((POWER(SQRT(A69),D69)*E69),F69))</f>
        <v>3.2748336795000428E-4</v>
      </c>
      <c r="C69">
        <f t="shared" si="5"/>
        <v>25</v>
      </c>
      <c r="D69">
        <f t="shared" si="6"/>
        <v>0.8</v>
      </c>
      <c r="E69">
        <f t="shared" si="7"/>
        <v>16</v>
      </c>
      <c r="F69">
        <v>1.6</v>
      </c>
    </row>
    <row r="70" spans="1:54" x14ac:dyDescent="0.15">
      <c r="A70">
        <v>66</v>
      </c>
      <c r="B70">
        <f t="shared" si="13"/>
        <v>3.2429915417968096E-4</v>
      </c>
      <c r="C70">
        <f t="shared" si="5"/>
        <v>25</v>
      </c>
      <c r="D70">
        <f t="shared" si="6"/>
        <v>0.8</v>
      </c>
      <c r="E70">
        <f t="shared" si="7"/>
        <v>16</v>
      </c>
      <c r="F70">
        <v>1.6</v>
      </c>
    </row>
    <row r="71" spans="1:54" x14ac:dyDescent="0.15">
      <c r="A71">
        <v>67</v>
      </c>
      <c r="B71">
        <f t="shared" si="13"/>
        <v>3.2119309176849075E-4</v>
      </c>
      <c r="C71">
        <f t="shared" si="5"/>
        <v>25</v>
      </c>
      <c r="D71">
        <f t="shared" si="6"/>
        <v>0.8</v>
      </c>
      <c r="E71">
        <f t="shared" si="7"/>
        <v>16</v>
      </c>
      <c r="F71">
        <v>1.6</v>
      </c>
    </row>
    <row r="72" spans="1:54" x14ac:dyDescent="0.15">
      <c r="A72">
        <v>68</v>
      </c>
      <c r="B72">
        <f t="shared" si="13"/>
        <v>3.1816213854327422E-4</v>
      </c>
      <c r="C72">
        <f t="shared" si="5"/>
        <v>25</v>
      </c>
      <c r="D72">
        <f t="shared" si="6"/>
        <v>0.8</v>
      </c>
      <c r="E72">
        <f t="shared" si="7"/>
        <v>16</v>
      </c>
      <c r="F72">
        <v>1.6</v>
      </c>
      <c r="AH72">
        <f>250/0.06</f>
        <v>4166.666666666667</v>
      </c>
      <c r="AO72">
        <f>500/0.112</f>
        <v>4464.2857142857138</v>
      </c>
      <c r="AV72">
        <f>750/0.15</f>
        <v>5000</v>
      </c>
      <c r="BB72">
        <f>2000/0.27</f>
        <v>7407.4074074074069</v>
      </c>
    </row>
    <row r="73" spans="1:54" x14ac:dyDescent="0.15">
      <c r="A73">
        <v>69</v>
      </c>
      <c r="B73">
        <f t="shared" si="13"/>
        <v>3.1520341323808433E-4</v>
      </c>
      <c r="C73">
        <f t="shared" si="5"/>
        <v>25</v>
      </c>
      <c r="D73">
        <f t="shared" si="6"/>
        <v>0.8</v>
      </c>
      <c r="E73">
        <f t="shared" si="7"/>
        <v>16</v>
      </c>
      <c r="F73">
        <v>1.6</v>
      </c>
      <c r="AJ73" s="5"/>
      <c r="AK73" s="5"/>
    </row>
    <row r="74" spans="1:54" x14ac:dyDescent="0.15">
      <c r="A74">
        <v>70</v>
      </c>
      <c r="B74">
        <f t="shared" si="13"/>
        <v>3.1231418480064208E-4</v>
      </c>
      <c r="C74">
        <f t="shared" si="5"/>
        <v>25</v>
      </c>
      <c r="D74">
        <f t="shared" si="6"/>
        <v>0.8</v>
      </c>
      <c r="E74">
        <f t="shared" si="7"/>
        <v>16</v>
      </c>
      <c r="F74">
        <v>1.6</v>
      </c>
      <c r="AJ74">
        <v>250</v>
      </c>
      <c r="AK74">
        <f>250/0.06</f>
        <v>4166.666666666667</v>
      </c>
      <c r="AL74">
        <v>75</v>
      </c>
    </row>
    <row r="75" spans="1:54" x14ac:dyDescent="0.15">
      <c r="A75">
        <v>71</v>
      </c>
      <c r="B75">
        <f t="shared" si="13"/>
        <v>3.0949186255042991E-4</v>
      </c>
      <c r="C75">
        <f t="shared" si="5"/>
        <v>25</v>
      </c>
      <c r="D75">
        <f t="shared" si="6"/>
        <v>0.8</v>
      </c>
      <c r="E75">
        <f t="shared" si="7"/>
        <v>16</v>
      </c>
      <c r="F75">
        <v>1.6</v>
      </c>
      <c r="AJ75">
        <v>500</v>
      </c>
      <c r="AK75">
        <f>500/0.112</f>
        <v>4464.2857142857138</v>
      </c>
      <c r="AL75">
        <v>29</v>
      </c>
    </row>
    <row r="76" spans="1:54" x14ac:dyDescent="0.15">
      <c r="A76">
        <v>72</v>
      </c>
      <c r="B76">
        <f t="shared" si="13"/>
        <v>3.0673398710968518E-4</v>
      </c>
      <c r="C76">
        <f t="shared" si="5"/>
        <v>25</v>
      </c>
      <c r="D76">
        <f t="shared" si="6"/>
        <v>0.8</v>
      </c>
      <c r="E76">
        <f t="shared" si="7"/>
        <v>16</v>
      </c>
      <c r="F76">
        <v>1.6</v>
      </c>
      <c r="AJ76">
        <v>750</v>
      </c>
      <c r="AK76">
        <f>750/0.15</f>
        <v>5000</v>
      </c>
      <c r="AL76">
        <v>13</v>
      </c>
    </row>
    <row r="77" spans="1:54" x14ac:dyDescent="0.15">
      <c r="A77">
        <v>73</v>
      </c>
      <c r="B77">
        <f t="shared" si="13"/>
        <v>3.0403822203681777E-4</v>
      </c>
      <c r="C77">
        <f t="shared" ref="C77:C140" si="14">C76</f>
        <v>25</v>
      </c>
      <c r="D77">
        <f t="shared" ref="D77:D140" si="15">D76</f>
        <v>0.8</v>
      </c>
      <c r="E77">
        <f t="shared" ref="E77:E140" si="16">E76</f>
        <v>16</v>
      </c>
      <c r="F77">
        <v>1.6</v>
      </c>
      <c r="AJ77">
        <v>1000</v>
      </c>
      <c r="AK77">
        <f>1000/0.18</f>
        <v>5555.5555555555557</v>
      </c>
      <c r="AL77">
        <v>5</v>
      </c>
    </row>
    <row r="78" spans="1:54" x14ac:dyDescent="0.15">
      <c r="A78">
        <v>74</v>
      </c>
      <c r="B78">
        <f t="shared" si="13"/>
        <v>3.0140234609906638E-4</v>
      </c>
      <c r="C78">
        <f t="shared" si="14"/>
        <v>25</v>
      </c>
      <c r="D78">
        <f t="shared" si="15"/>
        <v>0.8</v>
      </c>
      <c r="E78">
        <f t="shared" si="16"/>
        <v>16</v>
      </c>
      <c r="F78">
        <v>1.6</v>
      </c>
      <c r="AJ78">
        <v>2000</v>
      </c>
      <c r="AK78">
        <f>2000/0.27</f>
        <v>7407.4074074074069</v>
      </c>
      <c r="AL78">
        <v>0</v>
      </c>
    </row>
    <row r="79" spans="1:54" x14ac:dyDescent="0.15">
      <c r="A79">
        <v>75</v>
      </c>
      <c r="B79">
        <f t="shared" si="13"/>
        <v>2.9882424612765645E-4</v>
      </c>
      <c r="C79">
        <f t="shared" si="14"/>
        <v>25</v>
      </c>
      <c r="D79">
        <f t="shared" si="15"/>
        <v>0.8</v>
      </c>
      <c r="E79">
        <f t="shared" si="16"/>
        <v>16</v>
      </c>
      <c r="F79">
        <v>1.6</v>
      </c>
    </row>
    <row r="80" spans="1:54" x14ac:dyDescent="0.15">
      <c r="A80">
        <v>76</v>
      </c>
      <c r="B80">
        <f t="shared" si="13"/>
        <v>2.9630191040446038E-4</v>
      </c>
      <c r="C80">
        <f t="shared" si="14"/>
        <v>25</v>
      </c>
      <c r="D80">
        <f t="shared" si="15"/>
        <v>0.8</v>
      </c>
      <c r="E80">
        <f t="shared" si="16"/>
        <v>16</v>
      </c>
      <c r="F80">
        <v>1.6</v>
      </c>
      <c r="AI80" s="5" t="s">
        <v>37</v>
      </c>
      <c r="AJ80" s="5"/>
      <c r="AK80" s="5"/>
    </row>
    <row r="81" spans="1:38" x14ac:dyDescent="0.15">
      <c r="A81">
        <v>77</v>
      </c>
      <c r="B81">
        <f t="shared" si="13"/>
        <v>2.9383342253419558E-4</v>
      </c>
      <c r="C81">
        <f t="shared" si="14"/>
        <v>25</v>
      </c>
      <c r="D81">
        <f t="shared" si="15"/>
        <v>0.8</v>
      </c>
      <c r="E81">
        <f t="shared" si="16"/>
        <v>16</v>
      </c>
      <c r="F81">
        <v>1.6</v>
      </c>
      <c r="AJ81">
        <v>250</v>
      </c>
      <c r="AK81">
        <f>180*EXP(-0.004*250)</f>
        <v>66.218299410859615</v>
      </c>
    </row>
    <row r="82" spans="1:38" x14ac:dyDescent="0.15">
      <c r="A82">
        <v>78</v>
      </c>
      <c r="B82">
        <f t="shared" si="13"/>
        <v>2.9141695576075506E-4</v>
      </c>
      <c r="C82">
        <f t="shared" si="14"/>
        <v>25</v>
      </c>
      <c r="D82">
        <f t="shared" si="15"/>
        <v>0.8</v>
      </c>
      <c r="E82">
        <f t="shared" si="16"/>
        <v>16</v>
      </c>
      <c r="F82">
        <v>1.6</v>
      </c>
      <c r="AJ82">
        <v>500</v>
      </c>
      <c r="AK82">
        <f>180*EXP(-0.004*500)</f>
        <v>24.360350982590287</v>
      </c>
    </row>
    <row r="83" spans="1:38" x14ac:dyDescent="0.15">
      <c r="A83">
        <v>79</v>
      </c>
      <c r="B83">
        <f t="shared" si="13"/>
        <v>2.8905076769023273E-4</v>
      </c>
      <c r="C83">
        <f t="shared" si="14"/>
        <v>25</v>
      </c>
      <c r="D83">
        <f t="shared" si="15"/>
        <v>0.8</v>
      </c>
      <c r="E83">
        <f t="shared" si="16"/>
        <v>16</v>
      </c>
      <c r="F83">
        <v>1.6</v>
      </c>
      <c r="AJ83">
        <v>750</v>
      </c>
      <c r="AK83">
        <f>180*EXP(-0.004*750)</f>
        <v>8.9616723062155099</v>
      </c>
    </row>
    <row r="84" spans="1:38" x14ac:dyDescent="0.15">
      <c r="A84">
        <v>80</v>
      </c>
      <c r="B84">
        <f t="shared" si="13"/>
        <v>2.8673319538682923E-4</v>
      </c>
      <c r="C84">
        <f t="shared" si="14"/>
        <v>25</v>
      </c>
      <c r="D84">
        <f t="shared" si="15"/>
        <v>0.8</v>
      </c>
      <c r="E84">
        <f t="shared" si="16"/>
        <v>16</v>
      </c>
      <c r="F84">
        <v>1.6</v>
      </c>
      <c r="AJ84">
        <v>1000</v>
      </c>
      <c r="AK84">
        <f>180*EXP(-0.004*1000)</f>
        <v>3.2968149999721521</v>
      </c>
    </row>
    <row r="85" spans="1:38" x14ac:dyDescent="0.15">
      <c r="A85">
        <v>81</v>
      </c>
      <c r="B85">
        <f t="shared" si="13"/>
        <v>2.8446265081098787E-4</v>
      </c>
      <c r="C85">
        <f t="shared" si="14"/>
        <v>25</v>
      </c>
      <c r="D85">
        <f t="shared" si="15"/>
        <v>0.8</v>
      </c>
      <c r="E85">
        <f t="shared" si="16"/>
        <v>16</v>
      </c>
      <c r="F85">
        <v>1.6</v>
      </c>
      <c r="AJ85" s="5" t="s">
        <v>36</v>
      </c>
      <c r="AK85" s="5"/>
    </row>
    <row r="86" spans="1:38" x14ac:dyDescent="0.15">
      <c r="A86">
        <v>82</v>
      </c>
      <c r="B86">
        <f t="shared" si="13"/>
        <v>2.8223761657199888E-4</v>
      </c>
      <c r="C86">
        <f t="shared" si="14"/>
        <v>25</v>
      </c>
      <c r="D86">
        <f t="shared" si="15"/>
        <v>0.8</v>
      </c>
      <c r="E86">
        <f t="shared" si="16"/>
        <v>16</v>
      </c>
      <c r="F86">
        <v>1.6</v>
      </c>
      <c r="AJ86">
        <v>0.06</v>
      </c>
      <c r="AK86">
        <f>330*EXP(-23*AJ86)</f>
        <v>83.020922509719654</v>
      </c>
    </row>
    <row r="87" spans="1:38" x14ac:dyDescent="0.15">
      <c r="A87">
        <v>83</v>
      </c>
      <c r="B87">
        <f t="shared" si="13"/>
        <v>2.8005664196984668E-4</v>
      </c>
      <c r="C87">
        <f t="shared" si="14"/>
        <v>25</v>
      </c>
      <c r="D87">
        <f t="shared" si="15"/>
        <v>0.8</v>
      </c>
      <c r="E87">
        <f t="shared" si="16"/>
        <v>16</v>
      </c>
      <c r="F87">
        <v>1.6</v>
      </c>
      <c r="AJ87">
        <v>0.112</v>
      </c>
      <c r="AK87">
        <f>330*EXP(-23*AJ87)</f>
        <v>25.105643323211215</v>
      </c>
    </row>
    <row r="88" spans="1:38" x14ac:dyDescent="0.15">
      <c r="A88">
        <v>84</v>
      </c>
      <c r="B88">
        <f t="shared" si="13"/>
        <v>2.7791833930340166E-4</v>
      </c>
      <c r="C88">
        <f t="shared" si="14"/>
        <v>25</v>
      </c>
      <c r="D88">
        <f t="shared" si="15"/>
        <v>0.8</v>
      </c>
      <c r="E88">
        <f t="shared" si="16"/>
        <v>16</v>
      </c>
      <c r="F88">
        <v>1.6</v>
      </c>
      <c r="AJ88">
        <v>0.15</v>
      </c>
      <c r="AK88">
        <f>330*EXP(-23*AJ88)</f>
        <v>10.476060004762424</v>
      </c>
    </row>
    <row r="89" spans="1:38" x14ac:dyDescent="0.15">
      <c r="A89">
        <v>85</v>
      </c>
      <c r="B89">
        <f t="shared" si="13"/>
        <v>2.7582138042409114E-4</v>
      </c>
      <c r="C89">
        <f t="shared" si="14"/>
        <v>25</v>
      </c>
      <c r="D89">
        <f t="shared" si="15"/>
        <v>0.8</v>
      </c>
      <c r="E89">
        <f t="shared" si="16"/>
        <v>16</v>
      </c>
      <c r="F89">
        <v>1.6</v>
      </c>
      <c r="AJ89">
        <v>0.18</v>
      </c>
      <c r="AK89">
        <f>330*EXP(-23*AJ89)</f>
        <v>5.2545409964888607</v>
      </c>
    </row>
    <row r="90" spans="1:38" x14ac:dyDescent="0.15">
      <c r="A90">
        <v>86</v>
      </c>
      <c r="B90">
        <f t="shared" si="13"/>
        <v>2.7376449351606495E-4</v>
      </c>
      <c r="C90">
        <f t="shared" si="14"/>
        <v>25</v>
      </c>
      <c r="D90">
        <f t="shared" si="15"/>
        <v>0.8</v>
      </c>
      <c r="E90">
        <f t="shared" si="16"/>
        <v>16</v>
      </c>
      <c r="F90">
        <v>1.6</v>
      </c>
      <c r="AL90">
        <f>180*EXP(-0.004*1)</f>
        <v>179.28143808191848</v>
      </c>
    </row>
    <row r="91" spans="1:38" x14ac:dyDescent="0.15">
      <c r="A91">
        <v>87</v>
      </c>
      <c r="B91">
        <f t="shared" si="13"/>
        <v>2.7174646008553267E-4</v>
      </c>
      <c r="C91">
        <f t="shared" si="14"/>
        <v>25</v>
      </c>
      <c r="D91">
        <f t="shared" si="15"/>
        <v>0.8</v>
      </c>
      <c r="E91">
        <f t="shared" si="16"/>
        <v>16</v>
      </c>
      <c r="F91">
        <v>1.6</v>
      </c>
    </row>
    <row r="92" spans="1:38" x14ac:dyDescent="0.15">
      <c r="A92">
        <v>88</v>
      </c>
      <c r="B92">
        <f t="shared" si="13"/>
        <v>2.6976611214344997E-4</v>
      </c>
      <c r="C92">
        <f t="shared" si="14"/>
        <v>25</v>
      </c>
      <c r="D92">
        <f t="shared" si="15"/>
        <v>0.8</v>
      </c>
      <c r="E92">
        <f t="shared" si="16"/>
        <v>16</v>
      </c>
      <c r="F92">
        <v>1.6</v>
      </c>
    </row>
    <row r="93" spans="1:38" x14ac:dyDescent="0.15">
      <c r="A93">
        <v>89</v>
      </c>
      <c r="B93">
        <f t="shared" si="13"/>
        <v>2.6782232956710958E-4</v>
      </c>
      <c r="C93">
        <f t="shared" si="14"/>
        <v>25</v>
      </c>
      <c r="D93">
        <f t="shared" si="15"/>
        <v>0.8</v>
      </c>
      <c r="E93">
        <f t="shared" si="16"/>
        <v>16</v>
      </c>
      <c r="F93">
        <v>1.6</v>
      </c>
    </row>
    <row r="94" spans="1:38" x14ac:dyDescent="0.15">
      <c r="A94">
        <v>90</v>
      </c>
      <c r="B94">
        <f t="shared" si="13"/>
        <v>2.6591403762740365E-4</v>
      </c>
      <c r="C94">
        <f t="shared" si="14"/>
        <v>25</v>
      </c>
      <c r="D94">
        <f t="shared" si="15"/>
        <v>0.8</v>
      </c>
      <c r="E94">
        <f t="shared" si="16"/>
        <v>16</v>
      </c>
      <c r="F94">
        <v>1.6</v>
      </c>
    </row>
    <row r="95" spans="1:38" x14ac:dyDescent="0.15">
      <c r="A95">
        <v>91</v>
      </c>
      <c r="B95">
        <f t="shared" si="13"/>
        <v>2.6404020466964381E-4</v>
      </c>
      <c r="C95">
        <f t="shared" si="14"/>
        <v>25</v>
      </c>
      <c r="D95">
        <f t="shared" si="15"/>
        <v>0.8</v>
      </c>
      <c r="E95">
        <f t="shared" si="16"/>
        <v>16</v>
      </c>
      <c r="F95">
        <v>1.6</v>
      </c>
    </row>
    <row r="96" spans="1:38" x14ac:dyDescent="0.15">
      <c r="A96">
        <v>92</v>
      </c>
      <c r="B96">
        <f t="shared" si="13"/>
        <v>2.6219983993684416E-4</v>
      </c>
      <c r="C96">
        <f t="shared" si="14"/>
        <v>25</v>
      </c>
      <c r="D96">
        <f t="shared" si="15"/>
        <v>0.8</v>
      </c>
      <c r="E96">
        <f t="shared" si="16"/>
        <v>16</v>
      </c>
      <c r="F96">
        <v>1.6</v>
      </c>
    </row>
    <row r="97" spans="1:6" x14ac:dyDescent="0.15">
      <c r="A97">
        <v>93</v>
      </c>
      <c r="B97">
        <f t="shared" si="13"/>
        <v>2.6039199152526327E-4</v>
      </c>
      <c r="C97">
        <f t="shared" si="14"/>
        <v>25</v>
      </c>
      <c r="D97">
        <f t="shared" si="15"/>
        <v>0.8</v>
      </c>
      <c r="E97">
        <f t="shared" si="16"/>
        <v>16</v>
      </c>
      <c r="F97">
        <v>1.6</v>
      </c>
    </row>
    <row r="98" spans="1:6" x14ac:dyDescent="0.15">
      <c r="A98">
        <v>94</v>
      </c>
      <c r="B98">
        <f t="shared" si="13"/>
        <v>2.5861574446285125E-4</v>
      </c>
      <c r="C98">
        <f t="shared" si="14"/>
        <v>25</v>
      </c>
      <c r="D98">
        <f t="shared" si="15"/>
        <v>0.8</v>
      </c>
      <c r="E98">
        <f t="shared" si="16"/>
        <v>16</v>
      </c>
      <c r="F98">
        <v>1.6</v>
      </c>
    </row>
    <row r="99" spans="1:6" x14ac:dyDescent="0.15">
      <c r="A99">
        <v>95</v>
      </c>
      <c r="B99">
        <f t="shared" si="13"/>
        <v>2.5687021890199736E-4</v>
      </c>
      <c r="C99">
        <f t="shared" si="14"/>
        <v>25</v>
      </c>
      <c r="D99">
        <f t="shared" si="15"/>
        <v>0.8</v>
      </c>
      <c r="E99">
        <f t="shared" si="16"/>
        <v>16</v>
      </c>
      <c r="F99">
        <v>1.6</v>
      </c>
    </row>
    <row r="100" spans="1:6" x14ac:dyDescent="0.15">
      <c r="A100">
        <v>96</v>
      </c>
      <c r="B100">
        <f t="shared" si="13"/>
        <v>2.5515456841864923E-4</v>
      </c>
      <c r="C100">
        <f t="shared" si="14"/>
        <v>25</v>
      </c>
      <c r="D100">
        <f t="shared" si="15"/>
        <v>0.8</v>
      </c>
      <c r="E100">
        <f t="shared" si="16"/>
        <v>16</v>
      </c>
      <c r="F100">
        <v>1.6</v>
      </c>
    </row>
    <row r="101" spans="1:6" x14ac:dyDescent="0.15">
      <c r="A101">
        <v>97</v>
      </c>
      <c r="B101">
        <f t="shared" si="13"/>
        <v>2.5346797841051673E-4</v>
      </c>
      <c r="C101">
        <f t="shared" si="14"/>
        <v>25</v>
      </c>
      <c r="D101">
        <f t="shared" si="15"/>
        <v>0.8</v>
      </c>
      <c r="E101">
        <f t="shared" si="16"/>
        <v>16</v>
      </c>
      <c r="F101">
        <v>1.6</v>
      </c>
    </row>
    <row r="102" spans="1:6" x14ac:dyDescent="0.15">
      <c r="A102">
        <v>98</v>
      </c>
      <c r="B102">
        <f t="shared" si="13"/>
        <v>2.5180966458763051E-4</v>
      </c>
      <c r="C102">
        <f t="shared" si="14"/>
        <v>25</v>
      </c>
      <c r="D102">
        <f t="shared" si="15"/>
        <v>0.8</v>
      </c>
      <c r="E102">
        <f t="shared" si="16"/>
        <v>16</v>
      </c>
      <c r="F102">
        <v>1.6</v>
      </c>
    </row>
    <row r="103" spans="1:6" x14ac:dyDescent="0.15">
      <c r="A103">
        <v>99</v>
      </c>
      <c r="B103">
        <f t="shared" si="13"/>
        <v>2.5017887154904993E-4</v>
      </c>
      <c r="C103">
        <f t="shared" si="14"/>
        <v>25</v>
      </c>
      <c r="D103">
        <f t="shared" si="15"/>
        <v>0.8</v>
      </c>
      <c r="E103">
        <f t="shared" si="16"/>
        <v>16</v>
      </c>
      <c r="F103">
        <v>1.6</v>
      </c>
    </row>
    <row r="104" spans="1:6" x14ac:dyDescent="0.15">
      <c r="A104">
        <v>100</v>
      </c>
      <c r="B104">
        <f t="shared" si="13"/>
        <v>2.4857487143999015E-4</v>
      </c>
      <c r="C104">
        <f t="shared" si="14"/>
        <v>25</v>
      </c>
      <c r="D104">
        <f t="shared" si="15"/>
        <v>0.8</v>
      </c>
      <c r="E104">
        <f t="shared" si="16"/>
        <v>16</v>
      </c>
      <c r="F104">
        <v>1.6</v>
      </c>
    </row>
    <row r="105" spans="1:6" x14ac:dyDescent="0.15">
      <c r="A105">
        <v>101</v>
      </c>
      <c r="B105">
        <f t="shared" si="13"/>
        <v>2.4699696268407192E-4</v>
      </c>
      <c r="C105">
        <f t="shared" si="14"/>
        <v>25</v>
      </c>
      <c r="D105">
        <f t="shared" si="15"/>
        <v>0.8</v>
      </c>
      <c r="E105">
        <f t="shared" si="16"/>
        <v>16</v>
      </c>
      <c r="F105">
        <v>1.6</v>
      </c>
    </row>
    <row r="106" spans="1:6" x14ac:dyDescent="0.15">
      <c r="A106">
        <v>102</v>
      </c>
      <c r="B106">
        <f t="shared" si="13"/>
        <v>2.4544446878579452E-4</v>
      </c>
      <c r="C106">
        <f t="shared" si="14"/>
        <v>25</v>
      </c>
      <c r="D106">
        <f t="shared" si="15"/>
        <v>0.8</v>
      </c>
      <c r="E106">
        <f t="shared" si="16"/>
        <v>16</v>
      </c>
      <c r="F106">
        <v>1.6</v>
      </c>
    </row>
    <row r="107" spans="1:6" x14ac:dyDescent="0.15">
      <c r="A107">
        <v>103</v>
      </c>
      <c r="B107">
        <f t="shared" si="13"/>
        <v>2.4391673719869692E-4</v>
      </c>
      <c r="C107">
        <f t="shared" si="14"/>
        <v>25</v>
      </c>
      <c r="D107">
        <f t="shared" si="15"/>
        <v>0.8</v>
      </c>
      <c r="E107">
        <f t="shared" si="16"/>
        <v>16</v>
      </c>
      <c r="F107">
        <v>1.6</v>
      </c>
    </row>
    <row r="108" spans="1:6" x14ac:dyDescent="0.15">
      <c r="A108">
        <v>104</v>
      </c>
      <c r="B108">
        <f t="shared" si="13"/>
        <v>2.4241313825500922E-4</v>
      </c>
      <c r="C108">
        <f t="shared" si="14"/>
        <v>25</v>
      </c>
      <c r="D108">
        <f t="shared" si="15"/>
        <v>0.8</v>
      </c>
      <c r="E108">
        <f t="shared" si="16"/>
        <v>16</v>
      </c>
      <c r="F108">
        <v>1.6</v>
      </c>
    </row>
    <row r="109" spans="1:6" x14ac:dyDescent="0.15">
      <c r="A109">
        <v>105</v>
      </c>
      <c r="B109">
        <f t="shared" si="13"/>
        <v>2.4093306415289188E-4</v>
      </c>
      <c r="C109">
        <f t="shared" si="14"/>
        <v>25</v>
      </c>
      <c r="D109">
        <f t="shared" si="15"/>
        <v>0.8</v>
      </c>
      <c r="E109">
        <f t="shared" si="16"/>
        <v>16</v>
      </c>
      <c r="F109">
        <v>1.6</v>
      </c>
    </row>
    <row r="110" spans="1:6" x14ac:dyDescent="0.15">
      <c r="A110">
        <v>106</v>
      </c>
      <c r="B110">
        <f t="shared" si="13"/>
        <v>2.3947592799765475E-4</v>
      </c>
      <c r="C110">
        <f t="shared" si="14"/>
        <v>25</v>
      </c>
      <c r="D110">
        <f t="shared" si="15"/>
        <v>0.8</v>
      </c>
      <c r="E110">
        <f t="shared" si="16"/>
        <v>16</v>
      </c>
      <c r="F110">
        <v>1.6</v>
      </c>
    </row>
    <row r="111" spans="1:6" x14ac:dyDescent="0.15">
      <c r="A111">
        <v>107</v>
      </c>
      <c r="B111">
        <f t="shared" si="13"/>
        <v>2.380411628936028E-4</v>
      </c>
      <c r="C111">
        <f t="shared" si="14"/>
        <v>25</v>
      </c>
      <c r="D111">
        <f t="shared" si="15"/>
        <v>0.8</v>
      </c>
      <c r="E111">
        <f t="shared" si="16"/>
        <v>16</v>
      </c>
      <c r="F111">
        <v>1.6</v>
      </c>
    </row>
    <row r="112" spans="1:6" x14ac:dyDescent="0.15">
      <c r="A112">
        <v>108</v>
      </c>
      <c r="B112">
        <f t="shared" si="13"/>
        <v>2.3662822108338081E-4</v>
      </c>
      <c r="C112">
        <f t="shared" si="14"/>
        <v>25</v>
      </c>
      <c r="D112">
        <f t="shared" si="15"/>
        <v>0.8</v>
      </c>
      <c r="E112">
        <f t="shared" si="16"/>
        <v>16</v>
      </c>
      <c r="F112">
        <v>1.6</v>
      </c>
    </row>
    <row r="113" spans="1:6" x14ac:dyDescent="0.15">
      <c r="A113">
        <v>109</v>
      </c>
      <c r="B113">
        <f t="shared" si="13"/>
        <v>2.3523657313193064E-4</v>
      </c>
      <c r="C113">
        <f t="shared" si="14"/>
        <v>25</v>
      </c>
      <c r="D113">
        <f t="shared" si="15"/>
        <v>0.8</v>
      </c>
      <c r="E113">
        <f t="shared" si="16"/>
        <v>16</v>
      </c>
      <c r="F113">
        <v>1.6</v>
      </c>
    </row>
    <row r="114" spans="1:6" x14ac:dyDescent="0.15">
      <c r="A114">
        <v>110</v>
      </c>
      <c r="B114">
        <f t="shared" si="13"/>
        <v>2.3386570715235345E-4</v>
      </c>
      <c r="C114">
        <f t="shared" si="14"/>
        <v>25</v>
      </c>
      <c r="D114">
        <f t="shared" si="15"/>
        <v>0.8</v>
      </c>
      <c r="E114">
        <f t="shared" si="16"/>
        <v>16</v>
      </c>
      <c r="F114">
        <v>1.6</v>
      </c>
    </row>
    <row r="115" spans="1:6" x14ac:dyDescent="0.15">
      <c r="A115">
        <v>111</v>
      </c>
      <c r="B115">
        <f t="shared" si="13"/>
        <v>2.3251512807117593E-4</v>
      </c>
      <c r="C115">
        <f t="shared" si="14"/>
        <v>25</v>
      </c>
      <c r="D115">
        <f t="shared" si="15"/>
        <v>0.8</v>
      </c>
      <c r="E115">
        <f t="shared" si="16"/>
        <v>16</v>
      </c>
      <c r="F115">
        <v>1.6</v>
      </c>
    </row>
    <row r="116" spans="1:6" x14ac:dyDescent="0.15">
      <c r="A116">
        <v>112</v>
      </c>
      <c r="B116">
        <f t="shared" si="13"/>
        <v>2.3118435693066845E-4</v>
      </c>
      <c r="C116">
        <f t="shared" si="14"/>
        <v>25</v>
      </c>
      <c r="D116">
        <f t="shared" si="15"/>
        <v>0.8</v>
      </c>
      <c r="E116">
        <f t="shared" si="16"/>
        <v>16</v>
      </c>
      <c r="F116">
        <v>1.6</v>
      </c>
    </row>
    <row r="117" spans="1:6" x14ac:dyDescent="0.15">
      <c r="A117">
        <v>113</v>
      </c>
      <c r="B117">
        <f t="shared" si="13"/>
        <v>2.298729302260475E-4</v>
      </c>
      <c r="C117">
        <f t="shared" si="14"/>
        <v>25</v>
      </c>
      <c r="D117">
        <f t="shared" si="15"/>
        <v>0.8</v>
      </c>
      <c r="E117">
        <f t="shared" si="16"/>
        <v>16</v>
      </c>
      <c r="F117">
        <v>1.6</v>
      </c>
    </row>
    <row r="118" spans="1:6" x14ac:dyDescent="0.15">
      <c r="A118">
        <v>114</v>
      </c>
      <c r="B118">
        <f t="shared" si="13"/>
        <v>2.2858039927551809E-4</v>
      </c>
      <c r="C118">
        <f t="shared" si="14"/>
        <v>25</v>
      </c>
      <c r="D118">
        <f t="shared" si="15"/>
        <v>0.8</v>
      </c>
      <c r="E118">
        <f t="shared" si="16"/>
        <v>16</v>
      </c>
      <c r="F118">
        <v>1.6</v>
      </c>
    </row>
    <row r="119" spans="1:6" x14ac:dyDescent="0.15">
      <c r="A119">
        <v>115</v>
      </c>
      <c r="B119">
        <f t="shared" si="13"/>
        <v>2.2730632962125974E-4</v>
      </c>
      <c r="C119">
        <f t="shared" si="14"/>
        <v>25</v>
      </c>
      <c r="D119">
        <f t="shared" si="15"/>
        <v>0.8</v>
      </c>
      <c r="E119">
        <f t="shared" si="16"/>
        <v>16</v>
      </c>
      <c r="F119">
        <v>1.6</v>
      </c>
    </row>
    <row r="120" spans="1:6" x14ac:dyDescent="0.15">
      <c r="A120">
        <v>116</v>
      </c>
      <c r="B120">
        <f t="shared" si="13"/>
        <v>2.2605030045958372E-4</v>
      </c>
      <c r="C120">
        <f t="shared" si="14"/>
        <v>25</v>
      </c>
      <c r="D120">
        <f t="shared" si="15"/>
        <v>0.8</v>
      </c>
      <c r="E120">
        <f t="shared" si="16"/>
        <v>16</v>
      </c>
      <c r="F120">
        <v>1.6</v>
      </c>
    </row>
    <row r="121" spans="1:6" x14ac:dyDescent="0.15">
      <c r="A121">
        <v>117</v>
      </c>
      <c r="B121">
        <f t="shared" si="13"/>
        <v>2.24811904098602E-4</v>
      </c>
      <c r="C121">
        <f t="shared" si="14"/>
        <v>25</v>
      </c>
      <c r="D121">
        <f t="shared" si="15"/>
        <v>0.8</v>
      </c>
      <c r="E121">
        <f t="shared" si="16"/>
        <v>16</v>
      </c>
      <c r="F121">
        <v>1.6</v>
      </c>
    </row>
    <row r="122" spans="1:6" x14ac:dyDescent="0.15">
      <c r="A122">
        <v>118</v>
      </c>
      <c r="B122">
        <f t="shared" si="13"/>
        <v>2.2359074544185507E-4</v>
      </c>
      <c r="C122">
        <f t="shared" si="14"/>
        <v>25</v>
      </c>
      <c r="D122">
        <f t="shared" si="15"/>
        <v>0.8</v>
      </c>
      <c r="E122">
        <f t="shared" si="16"/>
        <v>16</v>
      </c>
      <c r="F122">
        <v>1.6</v>
      </c>
    </row>
    <row r="123" spans="1:6" x14ac:dyDescent="0.15">
      <c r="A123">
        <v>119</v>
      </c>
      <c r="B123">
        <f t="shared" si="13"/>
        <v>2.2238644149645423E-4</v>
      </c>
      <c r="C123">
        <f t="shared" si="14"/>
        <v>25</v>
      </c>
      <c r="D123">
        <f t="shared" si="15"/>
        <v>0.8</v>
      </c>
      <c r="E123">
        <f t="shared" si="16"/>
        <v>16</v>
      </c>
      <c r="F123">
        <v>1.6</v>
      </c>
    </row>
    <row r="124" spans="1:6" x14ac:dyDescent="0.15">
      <c r="A124">
        <v>120</v>
      </c>
      <c r="B124">
        <f t="shared" si="13"/>
        <v>2.2119862090437333E-4</v>
      </c>
      <c r="C124">
        <f t="shared" si="14"/>
        <v>25</v>
      </c>
      <c r="D124">
        <f t="shared" si="15"/>
        <v>0.8</v>
      </c>
      <c r="E124">
        <f t="shared" si="16"/>
        <v>16</v>
      </c>
      <c r="F124">
        <v>1.6</v>
      </c>
    </row>
    <row r="125" spans="1:6" x14ac:dyDescent="0.15">
      <c r="A125">
        <v>121</v>
      </c>
      <c r="B125">
        <f t="shared" si="13"/>
        <v>2.2002692349561959E-4</v>
      </c>
      <c r="C125">
        <f t="shared" si="14"/>
        <v>25</v>
      </c>
      <c r="D125">
        <f t="shared" si="15"/>
        <v>0.8</v>
      </c>
      <c r="E125">
        <f t="shared" si="16"/>
        <v>16</v>
      </c>
      <c r="F125">
        <v>1.6</v>
      </c>
    </row>
    <row r="126" spans="1:6" x14ac:dyDescent="0.15">
      <c r="A126">
        <v>122</v>
      </c>
      <c r="B126">
        <f t="shared" si="13"/>
        <v>2.1887099986209481E-4</v>
      </c>
      <c r="C126">
        <f t="shared" si="14"/>
        <v>25</v>
      </c>
      <c r="D126">
        <f t="shared" si="15"/>
        <v>0.8</v>
      </c>
      <c r="E126">
        <f t="shared" si="16"/>
        <v>16</v>
      </c>
      <c r="F126">
        <v>1.6</v>
      </c>
    </row>
    <row r="127" spans="1:6" x14ac:dyDescent="0.15">
      <c r="A127">
        <v>123</v>
      </c>
      <c r="B127">
        <f t="shared" si="13"/>
        <v>2.1773051095102248E-4</v>
      </c>
      <c r="C127">
        <f t="shared" si="14"/>
        <v>25</v>
      </c>
      <c r="D127">
        <f t="shared" si="15"/>
        <v>0.8</v>
      </c>
      <c r="E127">
        <f t="shared" si="16"/>
        <v>16</v>
      </c>
      <c r="F127">
        <v>1.6</v>
      </c>
    </row>
    <row r="128" spans="1:6" x14ac:dyDescent="0.15">
      <c r="A128">
        <v>124</v>
      </c>
      <c r="B128">
        <f t="shared" si="13"/>
        <v>2.1660512767689597E-4</v>
      </c>
      <c r="C128">
        <f t="shared" si="14"/>
        <v>25</v>
      </c>
      <c r="D128">
        <f t="shared" si="15"/>
        <v>0.8</v>
      </c>
      <c r="E128">
        <f t="shared" si="16"/>
        <v>16</v>
      </c>
      <c r="F128">
        <v>1.6</v>
      </c>
    </row>
    <row r="129" spans="1:6" x14ac:dyDescent="0.15">
      <c r="A129">
        <v>125</v>
      </c>
      <c r="B129">
        <f t="shared" si="13"/>
        <v>2.1549453055095936E-4</v>
      </c>
      <c r="C129">
        <f t="shared" si="14"/>
        <v>25</v>
      </c>
      <c r="D129">
        <f t="shared" si="15"/>
        <v>0.8</v>
      </c>
      <c r="E129">
        <f t="shared" si="16"/>
        <v>16</v>
      </c>
      <c r="F129">
        <v>1.6</v>
      </c>
    </row>
    <row r="130" spans="1:6" x14ac:dyDescent="0.15">
      <c r="A130">
        <v>126</v>
      </c>
      <c r="B130">
        <f t="shared" si="13"/>
        <v>2.1439840932729949E-4</v>
      </c>
      <c r="C130">
        <f t="shared" si="14"/>
        <v>25</v>
      </c>
      <c r="D130">
        <f t="shared" si="15"/>
        <v>0.8</v>
      </c>
      <c r="E130">
        <f t="shared" si="16"/>
        <v>16</v>
      </c>
      <c r="F130">
        <v>1.6</v>
      </c>
    </row>
    <row r="131" spans="1:6" x14ac:dyDescent="0.15">
      <c r="A131">
        <v>127</v>
      </c>
      <c r="B131">
        <f t="shared" si="13"/>
        <v>2.1331646266467425E-4</v>
      </c>
      <c r="C131">
        <f t="shared" si="14"/>
        <v>25</v>
      </c>
      <c r="D131">
        <f t="shared" si="15"/>
        <v>0.8</v>
      </c>
      <c r="E131">
        <f t="shared" si="16"/>
        <v>16</v>
      </c>
      <c r="F131">
        <v>1.6</v>
      </c>
    </row>
    <row r="132" spans="1:6" x14ac:dyDescent="0.15">
      <c r="A132">
        <v>128</v>
      </c>
      <c r="B132">
        <f t="shared" si="13"/>
        <v>2.1224839780326521E-4</v>
      </c>
      <c r="C132">
        <f t="shared" si="14"/>
        <v>25</v>
      </c>
      <c r="D132">
        <f t="shared" si="15"/>
        <v>0.8</v>
      </c>
      <c r="E132">
        <f t="shared" si="16"/>
        <v>16</v>
      </c>
      <c r="F132">
        <v>1.6</v>
      </c>
    </row>
    <row r="133" spans="1:6" x14ac:dyDescent="0.15">
      <c r="A133">
        <v>129</v>
      </c>
      <c r="B133">
        <f t="shared" ref="B133:B196" si="17">10/(1+C133*POWER((POWER(SQRT(A133),D133)*E133),F133))</f>
        <v>2.1119393025558023E-4</v>
      </c>
      <c r="C133">
        <f t="shared" si="14"/>
        <v>25</v>
      </c>
      <c r="D133">
        <f t="shared" si="15"/>
        <v>0.8</v>
      </c>
      <c r="E133">
        <f t="shared" si="16"/>
        <v>16</v>
      </c>
      <c r="F133">
        <v>1.6</v>
      </c>
    </row>
    <row r="134" spans="1:6" x14ac:dyDescent="0.15">
      <c r="A134">
        <v>130</v>
      </c>
      <c r="B134">
        <f t="shared" si="17"/>
        <v>2.1015278351078876E-4</v>
      </c>
      <c r="C134">
        <f t="shared" si="14"/>
        <v>25</v>
      </c>
      <c r="D134">
        <f t="shared" si="15"/>
        <v>0.8</v>
      </c>
      <c r="E134">
        <f t="shared" si="16"/>
        <v>16</v>
      </c>
      <c r="F134">
        <v>1.6</v>
      </c>
    </row>
    <row r="135" spans="1:6" x14ac:dyDescent="0.15">
      <c r="A135">
        <v>131</v>
      </c>
      <c r="B135">
        <f t="shared" si="17"/>
        <v>2.0912468875179809E-4</v>
      </c>
      <c r="C135">
        <f t="shared" si="14"/>
        <v>25</v>
      </c>
      <c r="D135">
        <f t="shared" si="15"/>
        <v>0.8</v>
      </c>
      <c r="E135">
        <f t="shared" si="16"/>
        <v>16</v>
      </c>
      <c r="F135">
        <v>1.6</v>
      </c>
    </row>
    <row r="136" spans="1:6" x14ac:dyDescent="0.15">
      <c r="A136">
        <v>132</v>
      </c>
      <c r="B136">
        <f t="shared" si="17"/>
        <v>2.0810938458444062E-4</v>
      </c>
      <c r="C136">
        <f t="shared" si="14"/>
        <v>25</v>
      </c>
      <c r="D136">
        <f t="shared" si="15"/>
        <v>0.8</v>
      </c>
      <c r="E136">
        <f t="shared" si="16"/>
        <v>16</v>
      </c>
      <c r="F136">
        <v>1.6</v>
      </c>
    </row>
    <row r="137" spans="1:6" x14ac:dyDescent="0.15">
      <c r="A137">
        <v>133</v>
      </c>
      <c r="B137">
        <f t="shared" si="17"/>
        <v>2.0710661677815649E-4</v>
      </c>
      <c r="C137">
        <f t="shared" si="14"/>
        <v>25</v>
      </c>
      <c r="D137">
        <f t="shared" si="15"/>
        <v>0.8</v>
      </c>
      <c r="E137">
        <f t="shared" si="16"/>
        <v>16</v>
      </c>
      <c r="F137">
        <v>1.6</v>
      </c>
    </row>
    <row r="138" spans="1:6" x14ac:dyDescent="0.15">
      <c r="A138">
        <v>134</v>
      </c>
      <c r="B138">
        <f t="shared" si="17"/>
        <v>2.0611613801760806E-4</v>
      </c>
      <c r="C138">
        <f t="shared" si="14"/>
        <v>25</v>
      </c>
      <c r="D138">
        <f t="shared" si="15"/>
        <v>0.8</v>
      </c>
      <c r="E138">
        <f t="shared" si="16"/>
        <v>16</v>
      </c>
      <c r="F138">
        <v>1.6</v>
      </c>
    </row>
    <row r="139" spans="1:6" x14ac:dyDescent="0.15">
      <c r="A139">
        <v>135</v>
      </c>
      <c r="B139">
        <f t="shared" si="17"/>
        <v>2.0513770766468392E-4</v>
      </c>
      <c r="C139">
        <f t="shared" si="14"/>
        <v>25</v>
      </c>
      <c r="D139">
        <f t="shared" si="15"/>
        <v>0.8</v>
      </c>
      <c r="E139">
        <f t="shared" si="16"/>
        <v>16</v>
      </c>
      <c r="F139">
        <v>1.6</v>
      </c>
    </row>
    <row r="140" spans="1:6" x14ac:dyDescent="0.15">
      <c r="A140">
        <v>136</v>
      </c>
      <c r="B140">
        <f t="shared" si="17"/>
        <v>2.0417109153038576E-4</v>
      </c>
      <c r="C140">
        <f t="shared" si="14"/>
        <v>25</v>
      </c>
      <c r="D140">
        <f t="shared" si="15"/>
        <v>0.8</v>
      </c>
      <c r="E140">
        <f t="shared" si="16"/>
        <v>16</v>
      </c>
      <c r="F140">
        <v>1.6</v>
      </c>
    </row>
    <row r="141" spans="1:6" x14ac:dyDescent="0.15">
      <c r="A141">
        <v>137</v>
      </c>
      <c r="B141">
        <f t="shared" si="17"/>
        <v>2.0321606165612019E-4</v>
      </c>
      <c r="C141">
        <f t="shared" ref="C141:C204" si="18">C140</f>
        <v>25</v>
      </c>
      <c r="D141">
        <f t="shared" ref="D141:D204" si="19">D140</f>
        <v>0.8</v>
      </c>
      <c r="E141">
        <f t="shared" ref="E141:E204" si="20">E140</f>
        <v>16</v>
      </c>
      <c r="F141">
        <v>1.6</v>
      </c>
    </row>
    <row r="142" spans="1:6" x14ac:dyDescent="0.15">
      <c r="A142">
        <v>138</v>
      </c>
      <c r="B142">
        <f t="shared" si="17"/>
        <v>2.0227239610393834E-4</v>
      </c>
      <c r="C142">
        <f t="shared" si="18"/>
        <v>25</v>
      </c>
      <c r="D142">
        <f t="shared" si="19"/>
        <v>0.8</v>
      </c>
      <c r="E142">
        <f t="shared" si="20"/>
        <v>16</v>
      </c>
      <c r="F142">
        <v>1.6</v>
      </c>
    </row>
    <row r="143" spans="1:6" x14ac:dyDescent="0.15">
      <c r="A143">
        <v>139</v>
      </c>
      <c r="B143">
        <f t="shared" si="17"/>
        <v>2.0133987875529943E-4</v>
      </c>
      <c r="C143">
        <f t="shared" si="18"/>
        <v>25</v>
      </c>
      <c r="D143">
        <f t="shared" si="19"/>
        <v>0.8</v>
      </c>
      <c r="E143">
        <f t="shared" si="20"/>
        <v>16</v>
      </c>
      <c r="F143">
        <v>1.6</v>
      </c>
    </row>
    <row r="144" spans="1:6" x14ac:dyDescent="0.15">
      <c r="A144">
        <v>140</v>
      </c>
      <c r="B144">
        <f t="shared" si="17"/>
        <v>2.0041829911795084E-4</v>
      </c>
      <c r="C144">
        <f t="shared" si="18"/>
        <v>25</v>
      </c>
      <c r="D144">
        <f t="shared" si="19"/>
        <v>0.8</v>
      </c>
      <c r="E144">
        <f t="shared" si="20"/>
        <v>16</v>
      </c>
      <c r="F144">
        <v>1.6</v>
      </c>
    </row>
    <row r="145" spans="1:6" x14ac:dyDescent="0.15">
      <c r="A145">
        <v>141</v>
      </c>
      <c r="B145">
        <f t="shared" si="17"/>
        <v>1.9950745214054332E-4</v>
      </c>
      <c r="C145">
        <f t="shared" si="18"/>
        <v>25</v>
      </c>
      <c r="D145">
        <f t="shared" si="19"/>
        <v>0.8</v>
      </c>
      <c r="E145">
        <f t="shared" si="20"/>
        <v>16</v>
      </c>
      <c r="F145">
        <v>1.6</v>
      </c>
    </row>
    <row r="146" spans="1:6" x14ac:dyDescent="0.15">
      <c r="A146">
        <v>142</v>
      </c>
      <c r="B146">
        <f t="shared" si="17"/>
        <v>1.9860713803461811E-4</v>
      </c>
      <c r="C146">
        <f t="shared" si="18"/>
        <v>25</v>
      </c>
      <c r="D146">
        <f t="shared" si="19"/>
        <v>0.8</v>
      </c>
      <c r="E146">
        <f t="shared" si="20"/>
        <v>16</v>
      </c>
      <c r="F146">
        <v>1.6</v>
      </c>
    </row>
    <row r="147" spans="1:6" x14ac:dyDescent="0.15">
      <c r="A147">
        <v>143</v>
      </c>
      <c r="B147">
        <f t="shared" si="17"/>
        <v>1.9771716210362534E-4</v>
      </c>
      <c r="C147">
        <f t="shared" si="18"/>
        <v>25</v>
      </c>
      <c r="D147">
        <f t="shared" si="19"/>
        <v>0.8</v>
      </c>
      <c r="E147">
        <f t="shared" si="20"/>
        <v>16</v>
      </c>
      <c r="F147">
        <v>1.6</v>
      </c>
    </row>
    <row r="148" spans="1:6" x14ac:dyDescent="0.15">
      <c r="A148">
        <v>144</v>
      </c>
      <c r="B148">
        <f t="shared" si="17"/>
        <v>1.9683733457864449E-4</v>
      </c>
      <c r="C148">
        <f t="shared" si="18"/>
        <v>25</v>
      </c>
      <c r="D148">
        <f t="shared" si="19"/>
        <v>0.8</v>
      </c>
      <c r="E148">
        <f t="shared" si="20"/>
        <v>16</v>
      </c>
      <c r="F148">
        <v>1.6</v>
      </c>
    </row>
    <row r="149" spans="1:6" x14ac:dyDescent="0.15">
      <c r="A149">
        <v>145</v>
      </c>
      <c r="B149">
        <f t="shared" si="17"/>
        <v>1.9596747046050721E-4</v>
      </c>
      <c r="C149">
        <f t="shared" si="18"/>
        <v>25</v>
      </c>
      <c r="D149">
        <f t="shared" si="19"/>
        <v>0.8</v>
      </c>
      <c r="E149">
        <f t="shared" si="20"/>
        <v>16</v>
      </c>
      <c r="F149">
        <v>1.6</v>
      </c>
    </row>
    <row r="150" spans="1:6" x14ac:dyDescent="0.15">
      <c r="A150">
        <v>146</v>
      </c>
      <c r="B150">
        <f t="shared" si="17"/>
        <v>1.9510738936802206E-4</v>
      </c>
      <c r="C150">
        <f t="shared" si="18"/>
        <v>25</v>
      </c>
      <c r="D150">
        <f t="shared" si="19"/>
        <v>0.8</v>
      </c>
      <c r="E150">
        <f t="shared" si="20"/>
        <v>16</v>
      </c>
      <c r="F150">
        <v>1.6</v>
      </c>
    </row>
    <row r="151" spans="1:6" x14ac:dyDescent="0.15">
      <c r="A151">
        <v>147</v>
      </c>
      <c r="B151">
        <f t="shared" si="17"/>
        <v>1.9425691539203224E-4</v>
      </c>
      <c r="C151">
        <f t="shared" si="18"/>
        <v>25</v>
      </c>
      <c r="D151">
        <f t="shared" si="19"/>
        <v>0.8</v>
      </c>
      <c r="E151">
        <f t="shared" si="20"/>
        <v>16</v>
      </c>
      <c r="F151">
        <v>1.6</v>
      </c>
    </row>
    <row r="152" spans="1:6" x14ac:dyDescent="0.15">
      <c r="A152">
        <v>148</v>
      </c>
      <c r="B152">
        <f t="shared" si="17"/>
        <v>1.9341587695504071E-4</v>
      </c>
      <c r="C152">
        <f t="shared" si="18"/>
        <v>25</v>
      </c>
      <c r="D152">
        <f t="shared" si="19"/>
        <v>0.8</v>
      </c>
      <c r="E152">
        <f t="shared" si="20"/>
        <v>16</v>
      </c>
      <c r="F152">
        <v>1.6</v>
      </c>
    </row>
    <row r="153" spans="1:6" x14ac:dyDescent="0.15">
      <c r="A153">
        <v>149</v>
      </c>
      <c r="B153">
        <f t="shared" si="17"/>
        <v>1.9258410667615544E-4</v>
      </c>
      <c r="C153">
        <f t="shared" si="18"/>
        <v>25</v>
      </c>
      <c r="D153">
        <f t="shared" si="19"/>
        <v>0.8</v>
      </c>
      <c r="E153">
        <f t="shared" si="20"/>
        <v>16</v>
      </c>
      <c r="F153">
        <v>1.6</v>
      </c>
    </row>
    <row r="154" spans="1:6" x14ac:dyDescent="0.15">
      <c r="A154">
        <v>150</v>
      </c>
      <c r="B154">
        <f t="shared" si="17"/>
        <v>1.9176144124112023E-4</v>
      </c>
      <c r="C154">
        <f t="shared" si="18"/>
        <v>25</v>
      </c>
      <c r="D154">
        <f t="shared" si="19"/>
        <v>0.8</v>
      </c>
      <c r="E154">
        <f t="shared" si="20"/>
        <v>16</v>
      </c>
      <c r="F154">
        <v>1.6</v>
      </c>
    </row>
    <row r="155" spans="1:6" x14ac:dyDescent="0.15">
      <c r="A155">
        <v>151</v>
      </c>
      <c r="B155">
        <f t="shared" si="17"/>
        <v>1.9094772127720163E-4</v>
      </c>
      <c r="C155">
        <f t="shared" si="18"/>
        <v>25</v>
      </c>
      <c r="D155">
        <f t="shared" si="19"/>
        <v>0.8</v>
      </c>
      <c r="E155">
        <f t="shared" si="20"/>
        <v>16</v>
      </c>
      <c r="F155">
        <v>1.6</v>
      </c>
    </row>
    <row r="156" spans="1:6" x14ac:dyDescent="0.15">
      <c r="A156">
        <v>152</v>
      </c>
      <c r="B156">
        <f t="shared" si="17"/>
        <v>1.9014279123272907E-4</v>
      </c>
      <c r="C156">
        <f t="shared" si="18"/>
        <v>25</v>
      </c>
      <c r="D156">
        <f t="shared" si="19"/>
        <v>0.8</v>
      </c>
      <c r="E156">
        <f t="shared" si="20"/>
        <v>16</v>
      </c>
      <c r="F156">
        <v>1.6</v>
      </c>
    </row>
    <row r="157" spans="1:6" x14ac:dyDescent="0.15">
      <c r="A157">
        <v>153</v>
      </c>
      <c r="B157">
        <f t="shared" si="17"/>
        <v>1.8934649926107699E-4</v>
      </c>
      <c r="C157">
        <f t="shared" si="18"/>
        <v>25</v>
      </c>
      <c r="D157">
        <f t="shared" si="19"/>
        <v>0.8</v>
      </c>
      <c r="E157">
        <f t="shared" si="20"/>
        <v>16</v>
      </c>
      <c r="F157">
        <v>1.6</v>
      </c>
    </row>
    <row r="158" spans="1:6" x14ac:dyDescent="0.15">
      <c r="A158">
        <v>154</v>
      </c>
      <c r="B158">
        <f t="shared" si="17"/>
        <v>1.8855869710890198E-4</v>
      </c>
      <c r="C158">
        <f t="shared" si="18"/>
        <v>25</v>
      </c>
      <c r="D158">
        <f t="shared" si="19"/>
        <v>0.8</v>
      </c>
      <c r="E158">
        <f t="shared" si="20"/>
        <v>16</v>
      </c>
      <c r="F158">
        <v>1.6</v>
      </c>
    </row>
    <row r="159" spans="1:6" x14ac:dyDescent="0.15">
      <c r="A159">
        <v>155</v>
      </c>
      <c r="B159">
        <f t="shared" si="17"/>
        <v>1.8777924000845225E-4</v>
      </c>
      <c r="C159">
        <f t="shared" si="18"/>
        <v>25</v>
      </c>
      <c r="D159">
        <f t="shared" si="19"/>
        <v>0.8</v>
      </c>
      <c r="E159">
        <f t="shared" si="20"/>
        <v>16</v>
      </c>
      <c r="F159">
        <v>1.6</v>
      </c>
    </row>
    <row r="160" spans="1:6" x14ac:dyDescent="0.15">
      <c r="A160">
        <v>156</v>
      </c>
      <c r="B160">
        <f t="shared" si="17"/>
        <v>1.8700798657377341E-4</v>
      </c>
      <c r="C160">
        <f t="shared" si="18"/>
        <v>25</v>
      </c>
      <c r="D160">
        <f t="shared" si="19"/>
        <v>0.8</v>
      </c>
      <c r="E160">
        <f t="shared" si="20"/>
        <v>16</v>
      </c>
      <c r="F160">
        <v>1.6</v>
      </c>
    </row>
    <row r="161" spans="1:6" x14ac:dyDescent="0.15">
      <c r="A161">
        <v>157</v>
      </c>
      <c r="B161">
        <f t="shared" si="17"/>
        <v>1.8624479870064771E-4</v>
      </c>
      <c r="C161">
        <f t="shared" si="18"/>
        <v>25</v>
      </c>
      <c r="D161">
        <f t="shared" si="19"/>
        <v>0.8</v>
      </c>
      <c r="E161">
        <f t="shared" si="20"/>
        <v>16</v>
      </c>
      <c r="F161">
        <v>1.6</v>
      </c>
    </row>
    <row r="162" spans="1:6" x14ac:dyDescent="0.15">
      <c r="A162">
        <v>158</v>
      </c>
      <c r="B162">
        <f t="shared" si="17"/>
        <v>1.8548954147011053E-4</v>
      </c>
      <c r="C162">
        <f t="shared" si="18"/>
        <v>25</v>
      </c>
      <c r="D162">
        <f t="shared" si="19"/>
        <v>0.8</v>
      </c>
      <c r="E162">
        <f t="shared" si="20"/>
        <v>16</v>
      </c>
      <c r="F162">
        <v>1.6</v>
      </c>
    </row>
    <row r="163" spans="1:6" x14ac:dyDescent="0.15">
      <c r="A163">
        <v>159</v>
      </c>
      <c r="B163">
        <f t="shared" si="17"/>
        <v>1.8474208305539142E-4</v>
      </c>
      <c r="C163">
        <f t="shared" si="18"/>
        <v>25</v>
      </c>
      <c r="D163">
        <f t="shared" si="19"/>
        <v>0.8</v>
      </c>
      <c r="E163">
        <f t="shared" si="20"/>
        <v>16</v>
      </c>
      <c r="F163">
        <v>1.6</v>
      </c>
    </row>
    <row r="164" spans="1:6" x14ac:dyDescent="0.15">
      <c r="A164">
        <v>160</v>
      </c>
      <c r="B164">
        <f t="shared" si="17"/>
        <v>1.840022946321393E-4</v>
      </c>
      <c r="C164">
        <f t="shared" si="18"/>
        <v>25</v>
      </c>
      <c r="D164">
        <f t="shared" si="19"/>
        <v>0.8</v>
      </c>
      <c r="E164">
        <f t="shared" si="20"/>
        <v>16</v>
      </c>
      <c r="F164">
        <v>1.6</v>
      </c>
    </row>
    <row r="165" spans="1:6" x14ac:dyDescent="0.15">
      <c r="A165">
        <v>161</v>
      </c>
      <c r="B165">
        <f t="shared" si="17"/>
        <v>1.8327005029179753E-4</v>
      </c>
      <c r="C165">
        <f t="shared" si="18"/>
        <v>25</v>
      </c>
      <c r="D165">
        <f t="shared" si="19"/>
        <v>0.8</v>
      </c>
      <c r="E165">
        <f t="shared" si="20"/>
        <v>16</v>
      </c>
      <c r="F165">
        <v>1.6</v>
      </c>
    </row>
    <row r="166" spans="1:6" x14ac:dyDescent="0.15">
      <c r="A166">
        <v>162</v>
      </c>
      <c r="B166">
        <f t="shared" si="17"/>
        <v>1.8254522695799699E-4</v>
      </c>
      <c r="C166">
        <f t="shared" si="18"/>
        <v>25</v>
      </c>
      <c r="D166">
        <f t="shared" si="19"/>
        <v>0.8</v>
      </c>
      <c r="E166">
        <f t="shared" si="20"/>
        <v>16</v>
      </c>
      <c r="F166">
        <v>1.6</v>
      </c>
    </row>
    <row r="167" spans="1:6" x14ac:dyDescent="0.15">
      <c r="A167">
        <v>163</v>
      </c>
      <c r="B167">
        <f t="shared" si="17"/>
        <v>1.8182770430584416E-4</v>
      </c>
      <c r="C167">
        <f t="shared" si="18"/>
        <v>25</v>
      </c>
      <c r="D167">
        <f t="shared" si="19"/>
        <v>0.8</v>
      </c>
      <c r="E167">
        <f t="shared" si="20"/>
        <v>16</v>
      </c>
      <c r="F167">
        <v>1.6</v>
      </c>
    </row>
    <row r="168" spans="1:6" x14ac:dyDescent="0.15">
      <c r="A168">
        <v>164</v>
      </c>
      <c r="B168">
        <f t="shared" si="17"/>
        <v>1.8111736468399156E-4</v>
      </c>
      <c r="C168">
        <f t="shared" si="18"/>
        <v>25</v>
      </c>
      <c r="D168">
        <f t="shared" si="19"/>
        <v>0.8</v>
      </c>
      <c r="E168">
        <f t="shared" si="20"/>
        <v>16</v>
      </c>
      <c r="F168">
        <v>1.6</v>
      </c>
    </row>
    <row r="169" spans="1:6" x14ac:dyDescent="0.15">
      <c r="A169">
        <v>165</v>
      </c>
      <c r="B169">
        <f t="shared" si="17"/>
        <v>1.8041409303937061E-4</v>
      </c>
      <c r="C169">
        <f t="shared" si="18"/>
        <v>25</v>
      </c>
      <c r="D169">
        <f t="shared" si="19"/>
        <v>0.8</v>
      </c>
      <c r="E169">
        <f t="shared" si="20"/>
        <v>16</v>
      </c>
      <c r="F169">
        <v>1.6</v>
      </c>
    </row>
    <row r="170" spans="1:6" x14ac:dyDescent="0.15">
      <c r="A170">
        <v>166</v>
      </c>
      <c r="B170">
        <f t="shared" si="17"/>
        <v>1.7971777684448745E-4</v>
      </c>
      <c r="C170">
        <f t="shared" si="18"/>
        <v>25</v>
      </c>
      <c r="D170">
        <f t="shared" si="19"/>
        <v>0.8</v>
      </c>
      <c r="E170">
        <f t="shared" si="20"/>
        <v>16</v>
      </c>
      <c r="F170">
        <v>1.6</v>
      </c>
    </row>
    <row r="171" spans="1:6" x14ac:dyDescent="0.15">
      <c r="A171">
        <v>167</v>
      </c>
      <c r="B171">
        <f t="shared" si="17"/>
        <v>1.790283060271753E-4</v>
      </c>
      <c r="C171">
        <f t="shared" si="18"/>
        <v>25</v>
      </c>
      <c r="D171">
        <f t="shared" si="19"/>
        <v>0.8</v>
      </c>
      <c r="E171">
        <f t="shared" si="20"/>
        <v>16</v>
      </c>
      <c r="F171">
        <v>1.6</v>
      </c>
    </row>
    <row r="172" spans="1:6" x14ac:dyDescent="0.15">
      <c r="A172">
        <v>168</v>
      </c>
      <c r="B172">
        <f t="shared" si="17"/>
        <v>1.7834557290270873E-4</v>
      </c>
      <c r="C172">
        <f t="shared" si="18"/>
        <v>25</v>
      </c>
      <c r="D172">
        <f t="shared" si="19"/>
        <v>0.8</v>
      </c>
      <c r="E172">
        <f t="shared" si="20"/>
        <v>16</v>
      </c>
      <c r="F172">
        <v>1.6</v>
      </c>
    </row>
    <row r="173" spans="1:6" x14ac:dyDescent="0.15">
      <c r="A173">
        <v>169</v>
      </c>
      <c r="B173">
        <f t="shared" si="17"/>
        <v>1.7766947210818507E-4</v>
      </c>
      <c r="C173">
        <f t="shared" si="18"/>
        <v>25</v>
      </c>
      <c r="D173">
        <f t="shared" si="19"/>
        <v>0.8</v>
      </c>
      <c r="E173">
        <f t="shared" si="20"/>
        <v>16</v>
      </c>
      <c r="F173">
        <v>1.6</v>
      </c>
    </row>
    <row r="174" spans="1:6" x14ac:dyDescent="0.15">
      <c r="A174">
        <v>170</v>
      </c>
      <c r="B174">
        <f t="shared" si="17"/>
        <v>1.7699990053908553E-4</v>
      </c>
      <c r="C174">
        <f t="shared" si="18"/>
        <v>25</v>
      </c>
      <c r="D174">
        <f t="shared" si="19"/>
        <v>0.8</v>
      </c>
      <c r="E174">
        <f t="shared" si="20"/>
        <v>16</v>
      </c>
      <c r="F174">
        <v>1.6</v>
      </c>
    </row>
    <row r="175" spans="1:6" x14ac:dyDescent="0.15">
      <c r="A175">
        <v>171</v>
      </c>
      <c r="B175">
        <f t="shared" si="17"/>
        <v>1.7633675728792979E-4</v>
      </c>
      <c r="C175">
        <f t="shared" si="18"/>
        <v>25</v>
      </c>
      <c r="D175">
        <f t="shared" si="19"/>
        <v>0.8</v>
      </c>
      <c r="E175">
        <f t="shared" si="20"/>
        <v>16</v>
      </c>
      <c r="F175">
        <v>1.6</v>
      </c>
    </row>
    <row r="176" spans="1:6" x14ac:dyDescent="0.15">
      <c r="A176">
        <v>172</v>
      </c>
      <c r="B176">
        <f t="shared" si="17"/>
        <v>1.7567994358494749E-4</v>
      </c>
      <c r="C176">
        <f t="shared" si="18"/>
        <v>25</v>
      </c>
      <c r="D176">
        <f t="shared" si="19"/>
        <v>0.8</v>
      </c>
      <c r="E176">
        <f t="shared" si="20"/>
        <v>16</v>
      </c>
      <c r="F176">
        <v>1.6</v>
      </c>
    </row>
    <row r="177" spans="1:6" x14ac:dyDescent="0.15">
      <c r="A177">
        <v>173</v>
      </c>
      <c r="B177">
        <f t="shared" si="17"/>
        <v>1.7502936274068037E-4</v>
      </c>
      <c r="C177">
        <f t="shared" si="18"/>
        <v>25</v>
      </c>
      <c r="D177">
        <f t="shared" si="19"/>
        <v>0.8</v>
      </c>
      <c r="E177">
        <f t="shared" si="20"/>
        <v>16</v>
      </c>
      <c r="F177">
        <v>1.6</v>
      </c>
    </row>
    <row r="178" spans="1:6" x14ac:dyDescent="0.15">
      <c r="A178">
        <v>174</v>
      </c>
      <c r="B178">
        <f t="shared" si="17"/>
        <v>1.7438492009045375E-4</v>
      </c>
      <c r="C178">
        <f t="shared" si="18"/>
        <v>25</v>
      </c>
      <c r="D178">
        <f t="shared" si="19"/>
        <v>0.8</v>
      </c>
      <c r="E178">
        <f t="shared" si="20"/>
        <v>16</v>
      </c>
      <c r="F178">
        <v>1.6</v>
      </c>
    </row>
    <row r="179" spans="1:6" x14ac:dyDescent="0.15">
      <c r="A179">
        <v>175</v>
      </c>
      <c r="B179">
        <f t="shared" si="17"/>
        <v>1.7374652294063211E-4</v>
      </c>
      <c r="C179">
        <f t="shared" si="18"/>
        <v>25</v>
      </c>
      <c r="D179">
        <f t="shared" si="19"/>
        <v>0.8</v>
      </c>
      <c r="E179">
        <f t="shared" si="20"/>
        <v>16</v>
      </c>
      <c r="F179">
        <v>1.6</v>
      </c>
    </row>
    <row r="180" spans="1:6" x14ac:dyDescent="0.15">
      <c r="A180">
        <v>176</v>
      </c>
      <c r="B180">
        <f t="shared" si="17"/>
        <v>1.731140805166053E-4</v>
      </c>
      <c r="C180">
        <f t="shared" si="18"/>
        <v>25</v>
      </c>
      <c r="D180">
        <f t="shared" si="19"/>
        <v>0.8</v>
      </c>
      <c r="E180">
        <f t="shared" si="20"/>
        <v>16</v>
      </c>
      <c r="F180">
        <v>1.6</v>
      </c>
    </row>
    <row r="181" spans="1:6" x14ac:dyDescent="0.15">
      <c r="A181">
        <v>177</v>
      </c>
      <c r="B181">
        <f t="shared" si="17"/>
        <v>1.7248750391242909E-4</v>
      </c>
      <c r="C181">
        <f t="shared" si="18"/>
        <v>25</v>
      </c>
      <c r="D181">
        <f t="shared" si="19"/>
        <v>0.8</v>
      </c>
      <c r="E181">
        <f t="shared" si="20"/>
        <v>16</v>
      </c>
      <c r="F181">
        <v>1.6</v>
      </c>
    </row>
    <row r="182" spans="1:6" x14ac:dyDescent="0.15">
      <c r="A182">
        <v>178</v>
      </c>
      <c r="B182">
        <f t="shared" si="17"/>
        <v>1.7186670604206605E-4</v>
      </c>
      <c r="C182">
        <f t="shared" si="18"/>
        <v>25</v>
      </c>
      <c r="D182">
        <f t="shared" si="19"/>
        <v>0.8</v>
      </c>
      <c r="E182">
        <f t="shared" si="20"/>
        <v>16</v>
      </c>
      <c r="F182">
        <v>1.6</v>
      </c>
    </row>
    <row r="183" spans="1:6" x14ac:dyDescent="0.15">
      <c r="A183">
        <v>179</v>
      </c>
      <c r="B183">
        <f t="shared" si="17"/>
        <v>1.7125160159216153E-4</v>
      </c>
      <c r="C183">
        <f t="shared" si="18"/>
        <v>25</v>
      </c>
      <c r="D183">
        <f t="shared" si="19"/>
        <v>0.8</v>
      </c>
      <c r="E183">
        <f t="shared" si="20"/>
        <v>16</v>
      </c>
      <c r="F183">
        <v>1.6</v>
      </c>
    </row>
    <row r="184" spans="1:6" x14ac:dyDescent="0.15">
      <c r="A184">
        <v>180</v>
      </c>
      <c r="B184">
        <f t="shared" si="17"/>
        <v>1.706421069763038E-4</v>
      </c>
      <c r="C184">
        <f t="shared" si="18"/>
        <v>25</v>
      </c>
      <c r="D184">
        <f t="shared" si="19"/>
        <v>0.8</v>
      </c>
      <c r="E184">
        <f t="shared" si="20"/>
        <v>16</v>
      </c>
      <c r="F184">
        <v>1.6</v>
      </c>
    </row>
    <row r="185" spans="1:6" x14ac:dyDescent="0.15">
      <c r="A185">
        <v>181</v>
      </c>
      <c r="B185">
        <f t="shared" si="17"/>
        <v>1.700381402907081E-4</v>
      </c>
      <c r="C185">
        <f t="shared" si="18"/>
        <v>25</v>
      </c>
      <c r="D185">
        <f t="shared" si="19"/>
        <v>0.8</v>
      </c>
      <c r="E185">
        <f t="shared" si="20"/>
        <v>16</v>
      </c>
      <c r="F185">
        <v>1.6</v>
      </c>
    </row>
    <row r="186" spans="1:6" x14ac:dyDescent="0.15">
      <c r="A186">
        <v>182</v>
      </c>
      <c r="B186">
        <f t="shared" si="17"/>
        <v>1.694396212712776E-4</v>
      </c>
      <c r="C186">
        <f t="shared" si="18"/>
        <v>25</v>
      </c>
      <c r="D186">
        <f t="shared" si="19"/>
        <v>0.8</v>
      </c>
      <c r="E186">
        <f t="shared" si="20"/>
        <v>16</v>
      </c>
      <c r="F186">
        <v>1.6</v>
      </c>
    </row>
    <row r="187" spans="1:6" x14ac:dyDescent="0.15">
      <c r="A187">
        <v>183</v>
      </c>
      <c r="B187">
        <f t="shared" si="17"/>
        <v>1.6884647125198766E-4</v>
      </c>
      <c r="C187">
        <f t="shared" si="18"/>
        <v>25</v>
      </c>
      <c r="D187">
        <f t="shared" si="19"/>
        <v>0.8</v>
      </c>
      <c r="E187">
        <f t="shared" si="20"/>
        <v>16</v>
      </c>
      <c r="F187">
        <v>1.6</v>
      </c>
    </row>
    <row r="188" spans="1:6" x14ac:dyDescent="0.15">
      <c r="A188">
        <v>184</v>
      </c>
      <c r="B188">
        <f t="shared" si="17"/>
        <v>1.6825861312454711E-4</v>
      </c>
      <c r="C188">
        <f t="shared" si="18"/>
        <v>25</v>
      </c>
      <c r="D188">
        <f t="shared" si="19"/>
        <v>0.8</v>
      </c>
      <c r="E188">
        <f t="shared" si="20"/>
        <v>16</v>
      </c>
      <c r="F188">
        <v>1.6</v>
      </c>
    </row>
    <row r="189" spans="1:6" x14ac:dyDescent="0.15">
      <c r="A189">
        <v>185</v>
      </c>
      <c r="B189">
        <f t="shared" si="17"/>
        <v>1.676759712992908E-4</v>
      </c>
      <c r="C189">
        <f t="shared" si="18"/>
        <v>25</v>
      </c>
      <c r="D189">
        <f t="shared" si="19"/>
        <v>0.8</v>
      </c>
      <c r="E189">
        <f t="shared" si="20"/>
        <v>16</v>
      </c>
      <c r="F189">
        <v>1.6</v>
      </c>
    </row>
    <row r="190" spans="1:6" x14ac:dyDescent="0.15">
      <c r="A190">
        <v>186</v>
      </c>
      <c r="B190">
        <f t="shared" si="17"/>
        <v>1.6709847166725977E-4</v>
      </c>
      <c r="C190">
        <f t="shared" si="18"/>
        <v>25</v>
      </c>
      <c r="D190">
        <f t="shared" si="19"/>
        <v>0.8</v>
      </c>
      <c r="E190">
        <f t="shared" si="20"/>
        <v>16</v>
      </c>
      <c r="F190">
        <v>1.6</v>
      </c>
    </row>
    <row r="191" spans="1:6" x14ac:dyDescent="0.15">
      <c r="A191">
        <v>187</v>
      </c>
      <c r="B191">
        <f t="shared" si="17"/>
        <v>1.6652604156342413E-4</v>
      </c>
      <c r="C191">
        <f t="shared" si="18"/>
        <v>25</v>
      </c>
      <c r="D191">
        <f t="shared" si="19"/>
        <v>0.8</v>
      </c>
      <c r="E191">
        <f t="shared" si="20"/>
        <v>16</v>
      </c>
      <c r="F191">
        <v>1.6</v>
      </c>
    </row>
    <row r="192" spans="1:6" x14ac:dyDescent="0.15">
      <c r="A192">
        <v>188</v>
      </c>
      <c r="B192">
        <f t="shared" si="17"/>
        <v>1.6595860973101349E-4</v>
      </c>
      <c r="C192">
        <f t="shared" si="18"/>
        <v>25</v>
      </c>
      <c r="D192">
        <f t="shared" si="19"/>
        <v>0.8</v>
      </c>
      <c r="E192">
        <f t="shared" si="20"/>
        <v>16</v>
      </c>
      <c r="F192">
        <v>1.6</v>
      </c>
    </row>
    <row r="193" spans="1:6" x14ac:dyDescent="0.15">
      <c r="A193">
        <v>189</v>
      </c>
      <c r="B193">
        <f t="shared" si="17"/>
        <v>1.6539610628690861E-4</v>
      </c>
      <c r="C193">
        <f t="shared" si="18"/>
        <v>25</v>
      </c>
      <c r="D193">
        <f t="shared" si="19"/>
        <v>0.8</v>
      </c>
      <c r="E193">
        <f t="shared" si="20"/>
        <v>16</v>
      </c>
      <c r="F193">
        <v>1.6</v>
      </c>
    </row>
    <row r="194" spans="1:6" x14ac:dyDescent="0.15">
      <c r="A194">
        <v>190</v>
      </c>
      <c r="B194">
        <f t="shared" si="17"/>
        <v>1.6483846268806605E-4</v>
      </c>
      <c r="C194">
        <f t="shared" si="18"/>
        <v>25</v>
      </c>
      <c r="D194">
        <f t="shared" si="19"/>
        <v>0.8</v>
      </c>
      <c r="E194">
        <f t="shared" si="20"/>
        <v>16</v>
      </c>
      <c r="F194">
        <v>1.6</v>
      </c>
    </row>
    <row r="195" spans="1:6" x14ac:dyDescent="0.15">
      <c r="A195">
        <v>191</v>
      </c>
      <c r="B195">
        <f t="shared" si="17"/>
        <v>1.6428561169893214E-4</v>
      </c>
      <c r="C195">
        <f t="shared" si="18"/>
        <v>25</v>
      </c>
      <c r="D195">
        <f t="shared" si="19"/>
        <v>0.8</v>
      </c>
      <c r="E195">
        <f t="shared" si="20"/>
        <v>16</v>
      </c>
      <c r="F195">
        <v>1.6</v>
      </c>
    </row>
    <row r="196" spans="1:6" x14ac:dyDescent="0.15">
      <c r="A196">
        <v>192</v>
      </c>
      <c r="B196">
        <f t="shared" si="17"/>
        <v>1.6373748735981484E-4</v>
      </c>
      <c r="C196">
        <f t="shared" si="18"/>
        <v>25</v>
      </c>
      <c r="D196">
        <f t="shared" si="19"/>
        <v>0.8</v>
      </c>
      <c r="E196">
        <f t="shared" si="20"/>
        <v>16</v>
      </c>
      <c r="F196">
        <v>1.6</v>
      </c>
    </row>
    <row r="197" spans="1:6" x14ac:dyDescent="0.15">
      <c r="A197">
        <v>193</v>
      </c>
      <c r="B197">
        <f t="shared" ref="B197:B259" si="21">10/(1+C197*POWER((POWER(SQRT(A197),D197)*E197),F197))</f>
        <v>1.6319402495618271E-4</v>
      </c>
      <c r="C197">
        <f t="shared" si="18"/>
        <v>25</v>
      </c>
      <c r="D197">
        <f t="shared" si="19"/>
        <v>0.8</v>
      </c>
      <c r="E197">
        <f t="shared" si="20"/>
        <v>16</v>
      </c>
      <c r="F197">
        <v>1.6</v>
      </c>
    </row>
    <row r="198" spans="1:6" x14ac:dyDescent="0.15">
      <c r="A198">
        <v>194</v>
      </c>
      <c r="B198">
        <f t="shared" si="21"/>
        <v>1.626551609888563E-4</v>
      </c>
      <c r="C198">
        <f t="shared" si="18"/>
        <v>25</v>
      </c>
      <c r="D198">
        <f t="shared" si="19"/>
        <v>0.8</v>
      </c>
      <c r="E198">
        <f t="shared" si="20"/>
        <v>16</v>
      </c>
      <c r="F198">
        <v>1.6</v>
      </c>
    </row>
    <row r="199" spans="1:6" x14ac:dyDescent="0.15">
      <c r="A199">
        <v>195</v>
      </c>
      <c r="B199">
        <f t="shared" si="21"/>
        <v>1.6212083314506149E-4</v>
      </c>
      <c r="C199">
        <f t="shared" si="18"/>
        <v>25</v>
      </c>
      <c r="D199">
        <f t="shared" si="19"/>
        <v>0.8</v>
      </c>
      <c r="E199">
        <f t="shared" si="20"/>
        <v>16</v>
      </c>
      <c r="F199">
        <v>1.6</v>
      </c>
    </row>
    <row r="200" spans="1:6" x14ac:dyDescent="0.15">
      <c r="A200">
        <v>196</v>
      </c>
      <c r="B200">
        <f t="shared" si="21"/>
        <v>1.615909802703184E-4</v>
      </c>
      <c r="C200">
        <f t="shared" si="18"/>
        <v>25</v>
      </c>
      <c r="D200">
        <f t="shared" si="19"/>
        <v>0.8</v>
      </c>
      <c r="E200">
        <f t="shared" si="20"/>
        <v>16</v>
      </c>
      <c r="F200">
        <v>1.6</v>
      </c>
    </row>
    <row r="201" spans="1:6" x14ac:dyDescent="0.15">
      <c r="A201">
        <v>197</v>
      </c>
      <c r="B201">
        <f t="shared" si="21"/>
        <v>1.610655423411346E-4</v>
      </c>
      <c r="C201">
        <f t="shared" si="18"/>
        <v>25</v>
      </c>
      <c r="D201">
        <f t="shared" si="19"/>
        <v>0.8</v>
      </c>
      <c r="E201">
        <f t="shared" si="20"/>
        <v>16</v>
      </c>
      <c r="F201">
        <v>1.6</v>
      </c>
    </row>
    <row r="202" spans="1:6" x14ac:dyDescent="0.15">
      <c r="A202">
        <v>198</v>
      </c>
      <c r="B202">
        <f t="shared" si="21"/>
        <v>1.6054446043847696E-4</v>
      </c>
      <c r="C202">
        <f t="shared" si="18"/>
        <v>25</v>
      </c>
      <c r="D202">
        <f t="shared" si="19"/>
        <v>0.8</v>
      </c>
      <c r="E202">
        <f t="shared" si="20"/>
        <v>16</v>
      </c>
      <c r="F202">
        <v>1.6</v>
      </c>
    </row>
    <row r="203" spans="1:6" x14ac:dyDescent="0.15">
      <c r="A203">
        <v>199</v>
      </c>
      <c r="B203">
        <f t="shared" si="21"/>
        <v>1.6002767672199664E-4</v>
      </c>
      <c r="C203">
        <f t="shared" si="18"/>
        <v>25</v>
      </c>
      <c r="D203">
        <f t="shared" si="19"/>
        <v>0.8</v>
      </c>
      <c r="E203">
        <f t="shared" si="20"/>
        <v>16</v>
      </c>
      <c r="F203">
        <v>1.6</v>
      </c>
    </row>
    <row r="204" spans="1:6" x14ac:dyDescent="0.15">
      <c r="A204">
        <v>200</v>
      </c>
      <c r="B204">
        <f t="shared" si="21"/>
        <v>1.5951513440498068E-4</v>
      </c>
      <c r="C204">
        <f t="shared" si="18"/>
        <v>25</v>
      </c>
      <c r="D204">
        <f t="shared" si="19"/>
        <v>0.8</v>
      </c>
      <c r="E204">
        <f t="shared" si="20"/>
        <v>16</v>
      </c>
      <c r="F204">
        <v>1.6</v>
      </c>
    </row>
    <row r="205" spans="1:6" x14ac:dyDescent="0.15">
      <c r="A205">
        <v>201</v>
      </c>
      <c r="B205">
        <f t="shared" si="21"/>
        <v>1.5900677773000776E-4</v>
      </c>
      <c r="C205">
        <f t="shared" ref="C205:C259" si="22">C204</f>
        <v>25</v>
      </c>
      <c r="D205">
        <f t="shared" ref="D205:D259" si="23">D204</f>
        <v>0.8</v>
      </c>
      <c r="E205">
        <f t="shared" ref="E205:E259" si="24">E204</f>
        <v>16</v>
      </c>
      <c r="F205">
        <v>1.6</v>
      </c>
    </row>
    <row r="206" spans="1:6" x14ac:dyDescent="0.15">
      <c r="A206">
        <v>202</v>
      </c>
      <c r="B206">
        <f t="shared" si="21"/>
        <v>1.5850255194528441E-4</v>
      </c>
      <c r="C206">
        <f t="shared" si="22"/>
        <v>25</v>
      </c>
      <c r="D206">
        <f t="shared" si="23"/>
        <v>0.8</v>
      </c>
      <c r="E206">
        <f t="shared" si="24"/>
        <v>16</v>
      </c>
      <c r="F206">
        <v>1.6</v>
      </c>
    </row>
    <row r="207" spans="1:6" x14ac:dyDescent="0.15">
      <c r="A207">
        <v>203</v>
      </c>
      <c r="B207">
        <f t="shared" si="21"/>
        <v>1.5800240328163914E-4</v>
      </c>
      <c r="C207">
        <f t="shared" si="22"/>
        <v>25</v>
      </c>
      <c r="D207">
        <f t="shared" si="23"/>
        <v>0.8</v>
      </c>
      <c r="E207">
        <f t="shared" si="24"/>
        <v>16</v>
      </c>
      <c r="F207">
        <v>1.6</v>
      </c>
    </row>
    <row r="208" spans="1:6" x14ac:dyDescent="0.15">
      <c r="A208">
        <v>204</v>
      </c>
      <c r="B208">
        <f t="shared" si="21"/>
        <v>1.5750627893015151E-4</v>
      </c>
      <c r="C208">
        <f t="shared" si="22"/>
        <v>25</v>
      </c>
      <c r="D208">
        <f t="shared" si="23"/>
        <v>0.8</v>
      </c>
      <c r="E208">
        <f t="shared" si="24"/>
        <v>16</v>
      </c>
      <c r="F208">
        <v>1.6</v>
      </c>
    </row>
    <row r="209" spans="1:6" x14ac:dyDescent="0.15">
      <c r="A209">
        <v>205</v>
      </c>
      <c r="B209">
        <f t="shared" si="21"/>
        <v>1.5701412702040014E-4</v>
      </c>
      <c r="C209">
        <f t="shared" si="22"/>
        <v>25</v>
      </c>
      <c r="D209">
        <f t="shared" si="23"/>
        <v>0.8</v>
      </c>
      <c r="E209">
        <f t="shared" si="24"/>
        <v>16</v>
      </c>
      <c r="F209">
        <v>1.6</v>
      </c>
    </row>
    <row r="210" spans="1:6" x14ac:dyDescent="0.15">
      <c r="A210">
        <v>206</v>
      </c>
      <c r="B210">
        <f t="shared" si="21"/>
        <v>1.5652589659930576E-4</v>
      </c>
      <c r="C210">
        <f t="shared" si="22"/>
        <v>25</v>
      </c>
      <c r="D210">
        <f t="shared" si="23"/>
        <v>0.8</v>
      </c>
      <c r="E210">
        <f t="shared" si="24"/>
        <v>16</v>
      </c>
      <c r="F210">
        <v>1.6</v>
      </c>
    </row>
    <row r="211" spans="1:6" x14ac:dyDescent="0.15">
      <c r="A211">
        <v>207</v>
      </c>
      <c r="B211">
        <f t="shared" si="21"/>
        <v>1.5604153761054844E-4</v>
      </c>
      <c r="C211">
        <f t="shared" si="22"/>
        <v>25</v>
      </c>
      <c r="D211">
        <f t="shared" si="23"/>
        <v>0.8</v>
      </c>
      <c r="E211">
        <f t="shared" si="24"/>
        <v>16</v>
      </c>
      <c r="F211">
        <v>1.6</v>
      </c>
    </row>
    <row r="212" spans="1:6" x14ac:dyDescent="0.15">
      <c r="A212">
        <v>208</v>
      </c>
      <c r="B212">
        <f t="shared" si="21"/>
        <v>1.5556100087454756E-4</v>
      </c>
      <c r="C212">
        <f t="shared" si="22"/>
        <v>25</v>
      </c>
      <c r="D212">
        <f t="shared" si="23"/>
        <v>0.8</v>
      </c>
      <c r="E212">
        <f t="shared" si="24"/>
        <v>16</v>
      </c>
      <c r="F212">
        <v>1.6</v>
      </c>
    </row>
    <row r="213" spans="1:6" x14ac:dyDescent="0.15">
      <c r="A213">
        <v>209</v>
      </c>
      <c r="B213">
        <f t="shared" si="21"/>
        <v>1.5508423806898122E-4</v>
      </c>
      <c r="C213">
        <f t="shared" si="22"/>
        <v>25</v>
      </c>
      <c r="D213">
        <f t="shared" si="23"/>
        <v>0.8</v>
      </c>
      <c r="E213">
        <f t="shared" si="24"/>
        <v>16</v>
      </c>
      <c r="F213">
        <v>1.6</v>
      </c>
    </row>
    <row r="214" spans="1:6" x14ac:dyDescent="0.15">
      <c r="A214">
        <v>210</v>
      </c>
      <c r="B214">
        <f t="shared" si="21"/>
        <v>1.5461120170982685E-4</v>
      </c>
      <c r="C214">
        <f t="shared" si="22"/>
        <v>25</v>
      </c>
      <c r="D214">
        <f t="shared" si="23"/>
        <v>0.8</v>
      </c>
      <c r="E214">
        <f t="shared" si="24"/>
        <v>16</v>
      </c>
      <c r="F214">
        <v>1.6</v>
      </c>
    </row>
    <row r="215" spans="1:6" x14ac:dyDescent="0.15">
      <c r="A215">
        <v>211</v>
      </c>
      <c r="B215">
        <f t="shared" si="21"/>
        <v>1.5414184513291176E-4</v>
      </c>
      <c r="C215">
        <f t="shared" si="22"/>
        <v>25</v>
      </c>
      <c r="D215">
        <f t="shared" si="23"/>
        <v>0.8</v>
      </c>
      <c r="E215">
        <f t="shared" si="24"/>
        <v>16</v>
      </c>
      <c r="F215">
        <v>1.6</v>
      </c>
    </row>
    <row r="216" spans="1:6" x14ac:dyDescent="0.15">
      <c r="A216">
        <v>212</v>
      </c>
      <c r="B216">
        <f t="shared" si="21"/>
        <v>1.5367612247595497E-4</v>
      </c>
      <c r="C216">
        <f t="shared" si="22"/>
        <v>25</v>
      </c>
      <c r="D216">
        <f t="shared" si="23"/>
        <v>0.8</v>
      </c>
      <c r="E216">
        <f t="shared" si="24"/>
        <v>16</v>
      </c>
      <c r="F216">
        <v>1.6</v>
      </c>
    </row>
    <row r="217" spans="1:6" x14ac:dyDescent="0.15">
      <c r="A217">
        <v>213</v>
      </c>
      <c r="B217">
        <f t="shared" si="21"/>
        <v>1.5321398866108282E-4</v>
      </c>
      <c r="C217">
        <f t="shared" si="22"/>
        <v>25</v>
      </c>
      <c r="D217">
        <f t="shared" si="23"/>
        <v>0.8</v>
      </c>
      <c r="E217">
        <f t="shared" si="24"/>
        <v>16</v>
      </c>
      <c r="F217">
        <v>1.6</v>
      </c>
    </row>
    <row r="218" spans="1:6" x14ac:dyDescent="0.15">
      <c r="A218">
        <v>214</v>
      </c>
      <c r="B218">
        <f t="shared" si="21"/>
        <v>1.527553993778076E-4</v>
      </c>
      <c r="C218">
        <f t="shared" si="22"/>
        <v>25</v>
      </c>
      <c r="D218">
        <f t="shared" si="23"/>
        <v>0.8</v>
      </c>
      <c r="E218">
        <f t="shared" si="24"/>
        <v>16</v>
      </c>
      <c r="F218">
        <v>1.6</v>
      </c>
    </row>
    <row r="219" spans="1:6" x14ac:dyDescent="0.15">
      <c r="A219">
        <v>215</v>
      </c>
      <c r="B219">
        <f t="shared" si="21"/>
        <v>1.5230031106645245E-4</v>
      </c>
      <c r="C219">
        <f t="shared" si="22"/>
        <v>25</v>
      </c>
      <c r="D219">
        <f t="shared" si="23"/>
        <v>0.8</v>
      </c>
      <c r="E219">
        <f t="shared" si="24"/>
        <v>16</v>
      </c>
      <c r="F219">
        <v>1.6</v>
      </c>
    </row>
    <row r="220" spans="1:6" x14ac:dyDescent="0.15">
      <c r="A220">
        <v>216</v>
      </c>
      <c r="B220">
        <f t="shared" si="21"/>
        <v>1.5184868090200882E-4</v>
      </c>
      <c r="C220">
        <f t="shared" si="22"/>
        <v>25</v>
      </c>
      <c r="D220">
        <f t="shared" si="23"/>
        <v>0.8</v>
      </c>
      <c r="E220">
        <f t="shared" si="24"/>
        <v>16</v>
      </c>
      <c r="F220">
        <v>1.6</v>
      </c>
    </row>
    <row r="221" spans="1:6" x14ac:dyDescent="0.15">
      <c r="A221">
        <v>217</v>
      </c>
      <c r="B221">
        <f t="shared" si="21"/>
        <v>1.5140046677841637E-4</v>
      </c>
      <c r="C221">
        <f t="shared" si="22"/>
        <v>25</v>
      </c>
      <c r="D221">
        <f t="shared" si="23"/>
        <v>0.8</v>
      </c>
      <c r="E221">
        <f t="shared" si="24"/>
        <v>16</v>
      </c>
      <c r="F221">
        <v>1.6</v>
      </c>
    </row>
    <row r="222" spans="1:6" x14ac:dyDescent="0.15">
      <c r="A222">
        <v>218</v>
      </c>
      <c r="B222">
        <f t="shared" si="21"/>
        <v>1.5095562729324557E-4</v>
      </c>
      <c r="C222">
        <f t="shared" si="22"/>
        <v>25</v>
      </c>
      <c r="D222">
        <f t="shared" si="23"/>
        <v>0.8</v>
      </c>
      <c r="E222">
        <f t="shared" si="24"/>
        <v>16</v>
      </c>
      <c r="F222">
        <v>1.6</v>
      </c>
    </row>
    <row r="223" spans="1:6" x14ac:dyDescent="0.15">
      <c r="A223">
        <v>219</v>
      </c>
      <c r="B223">
        <f t="shared" si="21"/>
        <v>1.5051412173277875E-4</v>
      </c>
      <c r="C223">
        <f t="shared" si="22"/>
        <v>25</v>
      </c>
      <c r="D223">
        <f t="shared" si="23"/>
        <v>0.8</v>
      </c>
      <c r="E223">
        <f t="shared" si="24"/>
        <v>16</v>
      </c>
      <c r="F223">
        <v>1.6</v>
      </c>
    </row>
    <row r="224" spans="1:6" x14ac:dyDescent="0.15">
      <c r="A224">
        <v>220</v>
      </c>
      <c r="B224">
        <f t="shared" si="21"/>
        <v>1.5007591005747356E-4</v>
      </c>
      <c r="C224">
        <f t="shared" si="22"/>
        <v>25</v>
      </c>
      <c r="D224">
        <f t="shared" si="23"/>
        <v>0.8</v>
      </c>
      <c r="E224">
        <f t="shared" si="24"/>
        <v>16</v>
      </c>
      <c r="F224">
        <v>1.6</v>
      </c>
    </row>
    <row r="225" spans="1:6" x14ac:dyDescent="0.15">
      <c r="A225">
        <v>221</v>
      </c>
      <c r="B225">
        <f t="shared" si="21"/>
        <v>1.4964095288779505E-4</v>
      </c>
      <c r="C225">
        <f t="shared" si="22"/>
        <v>25</v>
      </c>
      <c r="D225">
        <f t="shared" si="23"/>
        <v>0.8</v>
      </c>
      <c r="E225">
        <f t="shared" si="24"/>
        <v>16</v>
      </c>
      <c r="F225">
        <v>1.6</v>
      </c>
    </row>
    <row r="226" spans="1:6" x14ac:dyDescent="0.15">
      <c r="A226">
        <v>222</v>
      </c>
      <c r="B226">
        <f t="shared" si="21"/>
        <v>1.4920921149041093E-4</v>
      </c>
      <c r="C226">
        <f t="shared" si="22"/>
        <v>25</v>
      </c>
      <c r="D226">
        <f t="shared" si="23"/>
        <v>0.8</v>
      </c>
      <c r="E226">
        <f t="shared" si="24"/>
        <v>16</v>
      </c>
      <c r="F226">
        <v>1.6</v>
      </c>
    </row>
    <row r="227" spans="1:6" x14ac:dyDescent="0.15">
      <c r="A227">
        <v>223</v>
      </c>
      <c r="B227">
        <f t="shared" si="21"/>
        <v>1.4878064776473478E-4</v>
      </c>
      <c r="C227">
        <f t="shared" si="22"/>
        <v>25</v>
      </c>
      <c r="D227">
        <f t="shared" si="23"/>
        <v>0.8</v>
      </c>
      <c r="E227">
        <f t="shared" si="24"/>
        <v>16</v>
      </c>
      <c r="F227">
        <v>1.6</v>
      </c>
    </row>
    <row r="228" spans="1:6" x14ac:dyDescent="0.15">
      <c r="A228">
        <v>224</v>
      </c>
      <c r="B228">
        <f t="shared" si="21"/>
        <v>1.4835522422980876E-4</v>
      </c>
      <c r="C228">
        <f t="shared" si="22"/>
        <v>25</v>
      </c>
      <c r="D228">
        <f t="shared" si="23"/>
        <v>0.8</v>
      </c>
      <c r="E228">
        <f t="shared" si="24"/>
        <v>16</v>
      </c>
      <c r="F228">
        <v>1.6</v>
      </c>
    </row>
    <row r="229" spans="1:6" x14ac:dyDescent="0.15">
      <c r="A229">
        <v>225</v>
      </c>
      <c r="B229">
        <f t="shared" si="21"/>
        <v>1.4793290401151591E-4</v>
      </c>
      <c r="C229">
        <f t="shared" si="22"/>
        <v>25</v>
      </c>
      <c r="D229">
        <f t="shared" si="23"/>
        <v>0.8</v>
      </c>
      <c r="E229">
        <f t="shared" si="24"/>
        <v>16</v>
      </c>
      <c r="F229">
        <v>1.6</v>
      </c>
    </row>
    <row r="230" spans="1:6" x14ac:dyDescent="0.15">
      <c r="A230">
        <v>226</v>
      </c>
      <c r="B230">
        <f t="shared" si="21"/>
        <v>1.475136508301102E-4</v>
      </c>
      <c r="C230">
        <f t="shared" si="22"/>
        <v>25</v>
      </c>
      <c r="D230">
        <f t="shared" si="23"/>
        <v>0.8</v>
      </c>
      <c r="E230">
        <f t="shared" si="24"/>
        <v>16</v>
      </c>
      <c r="F230">
        <v>1.6</v>
      </c>
    </row>
    <row r="231" spans="1:6" x14ac:dyDescent="0.15">
      <c r="A231">
        <v>227</v>
      </c>
      <c r="B231">
        <f t="shared" si="21"/>
        <v>1.4709742898805822E-4</v>
      </c>
      <c r="C231">
        <f t="shared" si="22"/>
        <v>25</v>
      </c>
      <c r="D231">
        <f t="shared" si="23"/>
        <v>0.8</v>
      </c>
      <c r="E231">
        <f t="shared" si="24"/>
        <v>16</v>
      </c>
      <c r="F231">
        <v>1.6</v>
      </c>
    </row>
    <row r="232" spans="1:6" x14ac:dyDescent="0.15">
      <c r="A232">
        <v>228</v>
      </c>
      <c r="B232">
        <f t="shared" si="21"/>
        <v>1.466842033581814E-4</v>
      </c>
      <c r="C232">
        <f t="shared" si="22"/>
        <v>25</v>
      </c>
      <c r="D232">
        <f t="shared" si="23"/>
        <v>0.8</v>
      </c>
      <c r="E232">
        <f t="shared" si="24"/>
        <v>16</v>
      </c>
      <c r="F232">
        <v>1.6</v>
      </c>
    </row>
    <row r="233" spans="1:6" x14ac:dyDescent="0.15">
      <c r="A233">
        <v>229</v>
      </c>
      <c r="B233">
        <f t="shared" si="21"/>
        <v>1.4627393937209008E-4</v>
      </c>
      <c r="C233">
        <f t="shared" si="22"/>
        <v>25</v>
      </c>
      <c r="D233">
        <f t="shared" si="23"/>
        <v>0.8</v>
      </c>
      <c r="E233">
        <f t="shared" si="24"/>
        <v>16</v>
      </c>
      <c r="F233">
        <v>1.6</v>
      </c>
    </row>
    <row r="234" spans="1:6" x14ac:dyDescent="0.15">
      <c r="A234">
        <v>230</v>
      </c>
      <c r="B234">
        <f t="shared" si="21"/>
        <v>1.4586660300890258E-4</v>
      </c>
      <c r="C234">
        <f t="shared" si="22"/>
        <v>25</v>
      </c>
      <c r="D234">
        <f t="shared" si="23"/>
        <v>0.8</v>
      </c>
      <c r="E234">
        <f t="shared" si="24"/>
        <v>16</v>
      </c>
      <c r="F234">
        <v>1.6</v>
      </c>
    </row>
    <row r="235" spans="1:6" x14ac:dyDescent="0.15">
      <c r="A235">
        <v>231</v>
      </c>
      <c r="B235">
        <f t="shared" si="21"/>
        <v>1.4546216078423847E-4</v>
      </c>
      <c r="C235">
        <f t="shared" si="22"/>
        <v>25</v>
      </c>
      <c r="D235">
        <f t="shared" si="23"/>
        <v>0.8</v>
      </c>
      <c r="E235">
        <f t="shared" si="24"/>
        <v>16</v>
      </c>
      <c r="F235">
        <v>1.6</v>
      </c>
    </row>
    <row r="236" spans="1:6" x14ac:dyDescent="0.15">
      <c r="A236">
        <v>232</v>
      </c>
      <c r="B236">
        <f t="shared" si="21"/>
        <v>1.4506057973947943E-4</v>
      </c>
      <c r="C236">
        <f t="shared" si="22"/>
        <v>25</v>
      </c>
      <c r="D236">
        <f t="shared" si="23"/>
        <v>0.8</v>
      </c>
      <c r="E236">
        <f t="shared" si="24"/>
        <v>16</v>
      </c>
      <c r="F236">
        <v>1.6</v>
      </c>
    </row>
    <row r="237" spans="1:6" x14ac:dyDescent="0.15">
      <c r="A237">
        <v>233</v>
      </c>
      <c r="B237">
        <f t="shared" si="21"/>
        <v>1.4466182743129352E-4</v>
      </c>
      <c r="C237">
        <f t="shared" si="22"/>
        <v>25</v>
      </c>
      <c r="D237">
        <f t="shared" si="23"/>
        <v>0.8</v>
      </c>
      <c r="E237">
        <f t="shared" si="24"/>
        <v>16</v>
      </c>
      <c r="F237">
        <v>1.6</v>
      </c>
    </row>
    <row r="238" spans="1:6" x14ac:dyDescent="0.15">
      <c r="A238">
        <v>234</v>
      </c>
      <c r="B238">
        <f t="shared" si="21"/>
        <v>1.4426587192140707E-4</v>
      </c>
      <c r="C238">
        <f t="shared" si="22"/>
        <v>25</v>
      </c>
      <c r="D238">
        <f t="shared" si="23"/>
        <v>0.8</v>
      </c>
      <c r="E238">
        <f t="shared" si="24"/>
        <v>16</v>
      </c>
      <c r="F238">
        <v>1.6</v>
      </c>
    </row>
    <row r="239" spans="1:6" x14ac:dyDescent="0.15">
      <c r="A239">
        <v>235</v>
      </c>
      <c r="B239">
        <f t="shared" si="21"/>
        <v>1.4387268176662671E-4</v>
      </c>
      <c r="C239">
        <f t="shared" si="22"/>
        <v>25</v>
      </c>
      <c r="D239">
        <f t="shared" si="23"/>
        <v>0.8</v>
      </c>
      <c r="E239">
        <f t="shared" si="24"/>
        <v>16</v>
      </c>
      <c r="F239">
        <v>1.6</v>
      </c>
    </row>
    <row r="240" spans="1:6" x14ac:dyDescent="0.15">
      <c r="A240">
        <v>236</v>
      </c>
      <c r="B240">
        <f t="shared" si="21"/>
        <v>1.4348222600909727E-4</v>
      </c>
      <c r="C240">
        <f t="shared" si="22"/>
        <v>25</v>
      </c>
      <c r="D240">
        <f t="shared" si="23"/>
        <v>0.8</v>
      </c>
      <c r="E240">
        <f t="shared" si="24"/>
        <v>16</v>
      </c>
      <c r="F240">
        <v>1.6</v>
      </c>
    </row>
    <row r="241" spans="1:6" x14ac:dyDescent="0.15">
      <c r="A241">
        <v>237</v>
      </c>
      <c r="B241">
        <f t="shared" si="21"/>
        <v>1.4309447416679271E-4</v>
      </c>
      <c r="C241">
        <f t="shared" si="22"/>
        <v>25</v>
      </c>
      <c r="D241">
        <f t="shared" si="23"/>
        <v>0.8</v>
      </c>
      <c r="E241">
        <f t="shared" si="24"/>
        <v>16</v>
      </c>
      <c r="F241">
        <v>1.6</v>
      </c>
    </row>
    <row r="242" spans="1:6" x14ac:dyDescent="0.15">
      <c r="A242">
        <v>238</v>
      </c>
      <c r="B242">
        <f t="shared" si="21"/>
        <v>1.4270939622423322E-4</v>
      </c>
      <c r="C242">
        <f t="shared" si="22"/>
        <v>25</v>
      </c>
      <c r="D242">
        <f t="shared" si="23"/>
        <v>0.8</v>
      </c>
      <c r="E242">
        <f t="shared" si="24"/>
        <v>16</v>
      </c>
      <c r="F242">
        <v>1.6</v>
      </c>
    </row>
    <row r="243" spans="1:6" x14ac:dyDescent="0.15">
      <c r="A243">
        <v>239</v>
      </c>
      <c r="B243">
        <f t="shared" si="21"/>
        <v>1.4232696262341991E-4</v>
      </c>
      <c r="C243">
        <f t="shared" si="22"/>
        <v>25</v>
      </c>
      <c r="D243">
        <f t="shared" si="23"/>
        <v>0.8</v>
      </c>
      <c r="E243">
        <f t="shared" si="24"/>
        <v>16</v>
      </c>
      <c r="F243">
        <v>1.6</v>
      </c>
    </row>
    <row r="244" spans="1:6" x14ac:dyDescent="0.15">
      <c r="A244">
        <v>240</v>
      </c>
      <c r="B244">
        <f t="shared" si="21"/>
        <v>1.4194714425498335E-4</v>
      </c>
      <c r="C244">
        <f t="shared" si="22"/>
        <v>25</v>
      </c>
      <c r="D244">
        <f t="shared" si="23"/>
        <v>0.8</v>
      </c>
      <c r="E244">
        <f t="shared" si="24"/>
        <v>16</v>
      </c>
      <c r="F244">
        <v>1.6</v>
      </c>
    </row>
    <row r="245" spans="1:6" x14ac:dyDescent="0.15">
      <c r="A245">
        <v>241</v>
      </c>
      <c r="B245">
        <f t="shared" si="21"/>
        <v>1.4156991244954149E-4</v>
      </c>
      <c r="C245">
        <f t="shared" si="22"/>
        <v>25</v>
      </c>
      <c r="D245">
        <f t="shared" si="23"/>
        <v>0.8</v>
      </c>
      <c r="E245">
        <f t="shared" si="24"/>
        <v>16</v>
      </c>
      <c r="F245">
        <v>1.6</v>
      </c>
    </row>
    <row r="246" spans="1:6" x14ac:dyDescent="0.15">
      <c r="A246">
        <v>242</v>
      </c>
      <c r="B246">
        <f t="shared" si="21"/>
        <v>1.4119523896925464E-4</v>
      </c>
      <c r="C246">
        <f t="shared" si="22"/>
        <v>25</v>
      </c>
      <c r="D246">
        <f t="shared" si="23"/>
        <v>0.8</v>
      </c>
      <c r="E246">
        <f t="shared" si="24"/>
        <v>16</v>
      </c>
      <c r="F246">
        <v>1.6</v>
      </c>
    </row>
    <row r="247" spans="1:6" x14ac:dyDescent="0.15">
      <c r="A247">
        <v>243</v>
      </c>
      <c r="B247">
        <f t="shared" si="21"/>
        <v>1.4082309599958181E-4</v>
      </c>
      <c r="C247">
        <f t="shared" si="22"/>
        <v>25</v>
      </c>
      <c r="D247">
        <f t="shared" si="23"/>
        <v>0.8</v>
      </c>
      <c r="E247">
        <f t="shared" si="24"/>
        <v>16</v>
      </c>
      <c r="F247">
        <v>1.6</v>
      </c>
    </row>
    <row r="248" spans="1:6" x14ac:dyDescent="0.15">
      <c r="A248">
        <v>244</v>
      </c>
      <c r="B248">
        <f t="shared" si="21"/>
        <v>1.4045345614122317E-4</v>
      </c>
      <c r="C248">
        <f t="shared" si="22"/>
        <v>25</v>
      </c>
      <c r="D248">
        <f t="shared" si="23"/>
        <v>0.8</v>
      </c>
      <c r="E248">
        <f t="shared" si="24"/>
        <v>16</v>
      </c>
      <c r="F248">
        <v>1.6</v>
      </c>
    </row>
    <row r="249" spans="1:6" x14ac:dyDescent="0.15">
      <c r="A249">
        <v>245</v>
      </c>
      <c r="B249">
        <f t="shared" si="21"/>
        <v>1.4008629240225143E-4</v>
      </c>
      <c r="C249">
        <f t="shared" si="22"/>
        <v>25</v>
      </c>
      <c r="D249">
        <f t="shared" si="23"/>
        <v>0.8</v>
      </c>
      <c r="E249">
        <f t="shared" si="24"/>
        <v>16</v>
      </c>
      <c r="F249">
        <v>1.6</v>
      </c>
    </row>
    <row r="250" spans="1:6" x14ac:dyDescent="0.15">
      <c r="A250">
        <v>246</v>
      </c>
      <c r="B250">
        <f t="shared" si="21"/>
        <v>1.3972157819042188E-4</v>
      </c>
      <c r="C250">
        <f t="shared" si="22"/>
        <v>25</v>
      </c>
      <c r="D250">
        <f t="shared" si="23"/>
        <v>0.8</v>
      </c>
      <c r="E250">
        <f t="shared" si="24"/>
        <v>16</v>
      </c>
      <c r="F250">
        <v>1.6</v>
      </c>
    </row>
    <row r="251" spans="1:6" x14ac:dyDescent="0.15">
      <c r="A251">
        <v>247</v>
      </c>
      <c r="B251">
        <f t="shared" si="21"/>
        <v>1.3935928730565909E-4</v>
      </c>
      <c r="C251">
        <f t="shared" si="22"/>
        <v>25</v>
      </c>
      <c r="D251">
        <f t="shared" si="23"/>
        <v>0.8</v>
      </c>
      <c r="E251">
        <f t="shared" si="24"/>
        <v>16</v>
      </c>
      <c r="F251">
        <v>1.6</v>
      </c>
    </row>
    <row r="252" spans="1:6" x14ac:dyDescent="0.15">
      <c r="A252">
        <v>248</v>
      </c>
      <c r="B252">
        <f t="shared" si="21"/>
        <v>1.3899939393271368E-4</v>
      </c>
      <c r="C252">
        <f t="shared" si="22"/>
        <v>25</v>
      </c>
      <c r="D252">
        <f t="shared" si="23"/>
        <v>0.8</v>
      </c>
      <c r="E252">
        <f t="shared" si="24"/>
        <v>16</v>
      </c>
      <c r="F252">
        <v>1.6</v>
      </c>
    </row>
    <row r="253" spans="1:6" x14ac:dyDescent="0.15">
      <c r="A253">
        <v>249</v>
      </c>
      <c r="B253">
        <f t="shared" si="21"/>
        <v>1.3864187263398686E-4</v>
      </c>
      <c r="C253">
        <f t="shared" si="22"/>
        <v>25</v>
      </c>
      <c r="D253">
        <f t="shared" si="23"/>
        <v>0.8</v>
      </c>
      <c r="E253">
        <f t="shared" si="24"/>
        <v>16</v>
      </c>
      <c r="F253">
        <v>1.6</v>
      </c>
    </row>
    <row r="254" spans="1:6" x14ac:dyDescent="0.15">
      <c r="A254">
        <v>250</v>
      </c>
      <c r="B254">
        <f t="shared" si="21"/>
        <v>1.3828669834251586E-4</v>
      </c>
      <c r="C254">
        <f t="shared" si="22"/>
        <v>25</v>
      </c>
      <c r="D254">
        <f t="shared" si="23"/>
        <v>0.8</v>
      </c>
      <c r="E254">
        <f t="shared" si="24"/>
        <v>16</v>
      </c>
      <c r="F254">
        <v>1.6</v>
      </c>
    </row>
    <row r="255" spans="1:6" x14ac:dyDescent="0.15">
      <c r="A255">
        <v>251</v>
      </c>
      <c r="B255">
        <f t="shared" si="21"/>
        <v>1.3793384635511741E-4</v>
      </c>
      <c r="C255">
        <f t="shared" si="22"/>
        <v>25</v>
      </c>
      <c r="D255">
        <f t="shared" si="23"/>
        <v>0.8</v>
      </c>
      <c r="E255">
        <f t="shared" si="24"/>
        <v>16</v>
      </c>
      <c r="F255">
        <v>1.6</v>
      </c>
    </row>
    <row r="256" spans="1:6" x14ac:dyDescent="0.15">
      <c r="A256">
        <v>252</v>
      </c>
      <c r="B256">
        <f t="shared" si="21"/>
        <v>1.3758329232568453E-4</v>
      </c>
      <c r="C256">
        <f t="shared" si="22"/>
        <v>25</v>
      </c>
      <c r="D256">
        <f t="shared" si="23"/>
        <v>0.8</v>
      </c>
      <c r="E256">
        <f t="shared" si="24"/>
        <v>16</v>
      </c>
      <c r="F256">
        <v>1.6</v>
      </c>
    </row>
    <row r="257" spans="1:6" x14ac:dyDescent="0.15">
      <c r="A257">
        <v>253</v>
      </c>
      <c r="B257">
        <f t="shared" si="21"/>
        <v>1.3723501225863401E-4</v>
      </c>
      <c r="C257">
        <f t="shared" si="22"/>
        <v>25</v>
      </c>
      <c r="D257">
        <f t="shared" si="23"/>
        <v>0.8</v>
      </c>
      <c r="E257">
        <f t="shared" si="24"/>
        <v>16</v>
      </c>
      <c r="F257">
        <v>1.6</v>
      </c>
    </row>
    <row r="258" spans="1:6" x14ac:dyDescent="0.15">
      <c r="A258">
        <v>254</v>
      </c>
      <c r="B258">
        <f t="shared" si="21"/>
        <v>1.368889825024977E-4</v>
      </c>
      <c r="C258">
        <f t="shared" si="22"/>
        <v>25</v>
      </c>
      <c r="D258">
        <f t="shared" si="23"/>
        <v>0.8</v>
      </c>
      <c r="E258">
        <f t="shared" si="24"/>
        <v>16</v>
      </c>
      <c r="F258">
        <v>1.6</v>
      </c>
    </row>
    <row r="259" spans="1:6" x14ac:dyDescent="0.15">
      <c r="A259">
        <v>255</v>
      </c>
      <c r="B259">
        <f t="shared" si="21"/>
        <v>1.3654517974365734E-4</v>
      </c>
      <c r="C259">
        <f t="shared" si="22"/>
        <v>25</v>
      </c>
      <c r="D259">
        <f t="shared" si="23"/>
        <v>0.8</v>
      </c>
      <c r="E259">
        <f t="shared" si="24"/>
        <v>16</v>
      </c>
      <c r="F259">
        <v>1.6</v>
      </c>
    </row>
  </sheetData>
  <mergeCells count="8">
    <mergeCell ref="I35:J35"/>
    <mergeCell ref="I43:J43"/>
    <mergeCell ref="AF1:AM1"/>
    <mergeCell ref="P2:Q2"/>
    <mergeCell ref="R2:S2"/>
    <mergeCell ref="I3:J3"/>
    <mergeCell ref="I16:J16"/>
    <mergeCell ref="I27:J27"/>
  </mergeCells>
  <phoneticPr fontId="4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Shinichi Muraoka</dc:creator>
  <cp:lastModifiedBy>Shinichi Muraoka</cp:lastModifiedBy>
  <dcterms:created xsi:type="dcterms:W3CDTF">2015-12-15T14:00:37Z</dcterms:created>
  <dcterms:modified xsi:type="dcterms:W3CDTF">2015-12-20T18:25:48Z</dcterms:modified>
</cp:coreProperties>
</file>