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" sheetId="1" r:id="rId3"/>
  </sheets>
  <definedNames/>
  <calcPr/>
</workbook>
</file>

<file path=xl/sharedStrings.xml><?xml version="1.0" encoding="utf-8"?>
<sst xmlns="http://schemas.openxmlformats.org/spreadsheetml/2006/main" count="60" uniqueCount="53">
  <si>
    <t>Bill of Materials Pomona HPC</t>
  </si>
  <si>
    <t>20 nodes, 196 physical CPU cores, 27,648 CUDA cores, 2.5 TB RAM, 10 TB shared storage</t>
  </si>
  <si>
    <t>Final</t>
  </si>
  <si>
    <t>Item Name</t>
  </si>
  <si>
    <t>Item Description</t>
  </si>
  <si>
    <t>Count</t>
  </si>
  <si>
    <t>Cost per unit</t>
  </si>
  <si>
    <t>Total cost</t>
  </si>
  <si>
    <t>Notes</t>
  </si>
  <si>
    <t>Software</t>
  </si>
  <si>
    <t xml:space="preserve">Bright Computing </t>
  </si>
  <si>
    <t>Cluster Management Software</t>
  </si>
  <si>
    <t>20 nodes/1 year support</t>
  </si>
  <si>
    <t>3 year support available but not chosen to cut costs; educational discount applied; nodes are physical and VMs; Microway had discounted heavily even compared to Bright direct pricing</t>
  </si>
  <si>
    <t>Compute</t>
  </si>
  <si>
    <t>Skylake/Platinum Server + one V100</t>
  </si>
  <si>
    <t>Latest Intel-based CPU (28x2 cores)</t>
  </si>
  <si>
    <t>Same model as the 4 (2) GPU model but with only one V100; for the purposes of testing Skylake+V100 when NVLink/Deep Learning is overkill</t>
  </si>
  <si>
    <t>V100</t>
  </si>
  <si>
    <t>768 GB RAM (64 GB)</t>
  </si>
  <si>
    <t>Intel Optane 375 GB</t>
  </si>
  <si>
    <t>Broadwell/Xeon Server Cores + one P100</t>
  </si>
  <si>
    <t>Previous Gen Intel-based CPU High Core Count 256 GB 22 x 2 cores 2.20 Ghz</t>
  </si>
  <si>
    <t>They are giving us P100 for free; It has more PCIe ports, maybe they will throw on another</t>
  </si>
  <si>
    <t>P100</t>
  </si>
  <si>
    <t>2 TB NVMe SSD</t>
  </si>
  <si>
    <t>Broadwell/Xeon Server Speed + one P100</t>
  </si>
  <si>
    <t>Previous Gen Intel-based CPU High Ghz 256 GB 4 x 2 cores 3.50 Ghz</t>
  </si>
  <si>
    <t>NVIDIA DGX</t>
  </si>
  <si>
    <r>
      <t xml:space="preserve">4 V100 cards with NVLINK and pre-installed sw </t>
    </r>
    <r>
      <rPr>
        <b/>
      </rPr>
      <t>Ubuntu</t>
    </r>
    <r>
      <t xml:space="preserve">-based, 40 cores </t>
    </r>
    <r>
      <rPr>
        <b/>
      </rPr>
      <t>Xeon</t>
    </r>
    <r>
      <t xml:space="preserve"> (20x2), 256 GB RAM</t>
    </r>
  </si>
  <si>
    <t>N/A</t>
  </si>
  <si>
    <t>Microway is the official DGX reseller; price difference with a rack-mountable SuperMicro-based system is only $6,000; benefits are User Group; access to pre-tested software</t>
  </si>
  <si>
    <t>Microway DGX Equivalent</t>
  </si>
  <si>
    <t>2 V100 cards with NVLINK CentOS-based</t>
  </si>
  <si>
    <t>Only 2 V100s, not 4</t>
  </si>
  <si>
    <t>Skylake 2.60 Ghz 12 core x 2</t>
  </si>
  <si>
    <t>12x64 GB = 768 GB total RAM</t>
  </si>
  <si>
    <t>Epyc Server 32 GB x 32</t>
  </si>
  <si>
    <t>Latest AMD-based CPU (32x2 cores) 32 GB</t>
  </si>
  <si>
    <t>Can add 16 more 32 GB modules later for 1 TB of RAM</t>
  </si>
  <si>
    <t>16x32 GB (half-populated) for a total of 512 GB</t>
  </si>
  <si>
    <t>Storage</t>
  </si>
  <si>
    <t>Pure Storage/Presidio</t>
  </si>
  <si>
    <t>All-Flash Appliance fast enough for any workload</t>
  </si>
  <si>
    <t>20 TB</t>
  </si>
  <si>
    <t>Current quote from Presidio; Microway is trying ot become Pure reseller</t>
  </si>
  <si>
    <t>Network</t>
  </si>
  <si>
    <t xml:space="preserve">Mellanox SN2700 </t>
  </si>
  <si>
    <t>40 GB Ethernet switch 32 port</t>
  </si>
  <si>
    <t>Total cost includes 32 QSFP+ copper passive cables 2 meters; supports 40GB/10GB; not redundant! single point of failure; compute and storage will be shared; Infiniband not supported only Ethernet</t>
  </si>
  <si>
    <t>TOTAL w DGX</t>
  </si>
  <si>
    <t>without Pure</t>
  </si>
  <si>
    <t>TOTAL w Microway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</si>
</sst>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m-d"/>
  </numFmts>
  <fonts count="6">
    <font>
      <sz val="10.0"/>
      <color rgb="FF000000"/>
      <name val="Arial"/>
    </font>
    <font/>
    <font>
      <b/>
      <sz val="14.0"/>
    </font>
    <font>
      <b/>
    </font>
    <font>
      <color rgb="FF000000"/>
      <name val="Arial"/>
    </font>
    <font>
      <b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A64D79"/>
        <bgColor rgb="FFA64D79"/>
      </patternFill>
    </fill>
    <fill>
      <patternFill patternType="solid">
        <fgColor rgb="FF6AA84F"/>
        <bgColor rgb="FF6AA84F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textRotation="90" vertical="center"/>
    </xf>
    <xf borderId="1" fillId="2" fontId="1" numFmtId="0" xfId="0" applyAlignment="1" applyBorder="1" applyFill="1" applyFont="1">
      <alignment readingOrder="0"/>
    </xf>
    <xf borderId="2" fillId="2" fontId="3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2" fillId="2" fontId="1" numFmtId="164" xfId="0" applyAlignment="1" applyBorder="1" applyFont="1" applyNumberFormat="1">
      <alignment readingOrder="0"/>
    </xf>
    <xf borderId="3" fillId="2" fontId="3" numFmtId="164" xfId="0" applyAlignment="1" applyBorder="1" applyFont="1" applyNumberFormat="1">
      <alignment readingOrder="0"/>
    </xf>
    <xf borderId="0" fillId="2" fontId="1" numFmtId="0" xfId="0" applyAlignment="1" applyFont="1">
      <alignment readingOrder="0" shrinkToFit="0" wrapText="1"/>
    </xf>
    <xf borderId="0" fillId="3" fontId="4" numFmtId="0" xfId="0" applyAlignment="1" applyFill="1" applyFont="1">
      <alignment horizontal="left" readingOrder="0"/>
    </xf>
    <xf borderId="0" fillId="0" fontId="1" numFmtId="0" xfId="0" applyAlignment="1" applyFont="1">
      <alignment readingOrder="0" shrinkToFit="0" wrapText="1"/>
    </xf>
    <xf borderId="4" fillId="4" fontId="1" numFmtId="0" xfId="0" applyAlignment="1" applyBorder="1" applyFill="1" applyFont="1">
      <alignment readingOrder="0"/>
    </xf>
    <xf borderId="5" fillId="4" fontId="5" numFmtId="0" xfId="0" applyAlignment="1" applyBorder="1" applyFont="1">
      <alignment horizontal="left" readingOrder="0"/>
    </xf>
    <xf borderId="5" fillId="4" fontId="1" numFmtId="0" xfId="0" applyAlignment="1" applyBorder="1" applyFont="1">
      <alignment readingOrder="0"/>
    </xf>
    <xf borderId="5" fillId="4" fontId="1" numFmtId="164" xfId="0" applyBorder="1" applyFont="1" applyNumberFormat="1"/>
    <xf borderId="6" fillId="4" fontId="1" numFmtId="164" xfId="0" applyBorder="1" applyFont="1" applyNumberFormat="1"/>
    <xf borderId="0" fillId="4" fontId="1" numFmtId="0" xfId="0" applyAlignment="1" applyFont="1">
      <alignment readingOrder="0" shrinkToFit="0" wrapText="1"/>
    </xf>
    <xf borderId="7" fillId="4" fontId="1" numFmtId="0" xfId="0" applyAlignment="1" applyBorder="1" applyFont="1">
      <alignment readingOrder="0"/>
    </xf>
    <xf borderId="0" fillId="4" fontId="5" numFmtId="0" xfId="0" applyAlignment="1" applyFont="1">
      <alignment horizontal="left" readingOrder="0"/>
    </xf>
    <xf borderId="0" fillId="4" fontId="1" numFmtId="0" xfId="0" applyAlignment="1" applyFont="1">
      <alignment readingOrder="0"/>
    </xf>
    <xf borderId="0" fillId="4" fontId="1" numFmtId="164" xfId="0" applyFont="1" applyNumberFormat="1"/>
    <xf borderId="8" fillId="4" fontId="1" numFmtId="164" xfId="0" applyBorder="1" applyFont="1" applyNumberFormat="1"/>
    <xf borderId="0" fillId="4" fontId="1" numFmtId="164" xfId="0" applyAlignment="1" applyFont="1" applyNumberFormat="1">
      <alignment readingOrder="0"/>
    </xf>
    <xf borderId="8" fillId="4" fontId="1" numFmtId="164" xfId="0" applyAlignment="1" applyBorder="1" applyFont="1" applyNumberFormat="1">
      <alignment readingOrder="0"/>
    </xf>
    <xf borderId="9" fillId="4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4" fontId="1" numFmtId="0" xfId="0" applyBorder="1" applyFont="1"/>
    <xf borderId="11" fillId="4" fontId="3" numFmtId="164" xfId="0" applyBorder="1" applyFont="1" applyNumberFormat="1"/>
    <xf borderId="5" fillId="4" fontId="3" numFmtId="0" xfId="0" applyAlignment="1" applyBorder="1" applyFont="1">
      <alignment readingOrder="0"/>
    </xf>
    <xf borderId="5" fillId="4" fontId="1" numFmtId="164" xfId="0" applyAlignment="1" applyBorder="1" applyFont="1" applyNumberFormat="1">
      <alignment readingOrder="0"/>
    </xf>
    <xf borderId="6" fillId="4" fontId="1" numFmtId="164" xfId="0" applyAlignment="1" applyBorder="1" applyFont="1" applyNumberFormat="1">
      <alignment readingOrder="0"/>
    </xf>
    <xf borderId="0" fillId="4" fontId="3" numFmtId="0" xfId="0" applyAlignment="1" applyFont="1">
      <alignment readingOrder="0"/>
    </xf>
    <xf borderId="10" fillId="4" fontId="3" numFmtId="0" xfId="0" applyAlignment="1" applyBorder="1" applyFont="1">
      <alignment readingOrder="0"/>
    </xf>
    <xf borderId="11" fillId="4" fontId="3" numFmtId="164" xfId="0" applyAlignment="1" applyBorder="1" applyFont="1" applyNumberFormat="1">
      <alignment readingOrder="0"/>
    </xf>
    <xf borderId="10" fillId="4" fontId="1" numFmtId="164" xfId="0" applyAlignment="1" applyBorder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right" readingOrder="0"/>
    </xf>
    <xf borderId="3" fillId="0" fontId="3" numFmtId="164" xfId="0" applyAlignment="1" applyBorder="1" applyFont="1" applyNumberFormat="1">
      <alignment readingOrder="0"/>
    </xf>
    <xf borderId="6" fillId="4" fontId="3" numFmtId="164" xfId="0" applyAlignment="1" applyBorder="1" applyFont="1" applyNumberFormat="1">
      <alignment readingOrder="0"/>
    </xf>
    <xf borderId="8" fillId="4" fontId="1" numFmtId="0" xfId="0" applyAlignment="1" applyBorder="1" applyFont="1">
      <alignment readingOrder="0"/>
    </xf>
    <xf borderId="11" fillId="4" fontId="1" numFmtId="0" xfId="0" applyAlignment="1" applyBorder="1" applyFont="1">
      <alignment readingOrder="0"/>
    </xf>
    <xf borderId="0" fillId="0" fontId="1" numFmtId="0" xfId="0" applyAlignment="1" applyFont="1">
      <alignment shrinkToFit="0" wrapText="1"/>
    </xf>
    <xf borderId="1" fillId="5" fontId="1" numFmtId="0" xfId="0" applyAlignment="1" applyBorder="1" applyFill="1" applyFont="1">
      <alignment readingOrder="0"/>
    </xf>
    <xf borderId="2" fillId="5" fontId="1" numFmtId="0" xfId="0" applyAlignment="1" applyBorder="1" applyFont="1">
      <alignment readingOrder="0"/>
    </xf>
    <xf borderId="2" fillId="5" fontId="1" numFmtId="0" xfId="0" applyAlignment="1" applyBorder="1" applyFont="1">
      <alignment horizontal="right" readingOrder="0"/>
    </xf>
    <xf borderId="2" fillId="5" fontId="1" numFmtId="164" xfId="0" applyAlignment="1" applyBorder="1" applyFont="1" applyNumberFormat="1">
      <alignment horizontal="right" readingOrder="0"/>
    </xf>
    <xf borderId="3" fillId="5" fontId="3" numFmtId="164" xfId="0" applyAlignment="1" applyBorder="1" applyFont="1" applyNumberFormat="1">
      <alignment readingOrder="0"/>
    </xf>
    <xf borderId="0" fillId="5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1" fillId="6" fontId="1" numFmtId="0" xfId="0" applyAlignment="1" applyBorder="1" applyFill="1" applyFont="1">
      <alignment readingOrder="0"/>
    </xf>
    <xf borderId="2" fillId="6" fontId="1" numFmtId="0" xfId="0" applyAlignment="1" applyBorder="1" applyFont="1">
      <alignment readingOrder="0"/>
    </xf>
    <xf borderId="2" fillId="6" fontId="1" numFmtId="164" xfId="0" applyAlignment="1" applyBorder="1" applyFont="1" applyNumberFormat="1">
      <alignment horizontal="right" readingOrder="0"/>
    </xf>
    <xf borderId="3" fillId="6" fontId="3" numFmtId="164" xfId="0" applyAlignment="1" applyBorder="1" applyFont="1" applyNumberFormat="1">
      <alignment readingOrder="0"/>
    </xf>
    <xf borderId="0" fillId="6" fontId="1" numFmtId="0" xfId="0" applyAlignment="1" applyFont="1">
      <alignment readingOrder="0" shrinkToFit="0" wrapText="1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75"/>
  <cols>
    <col customWidth="1" min="1" max="1" width="9.14"/>
    <col customWidth="1" min="2" max="2" width="37.57"/>
    <col customWidth="1" min="3" max="3" width="98.14"/>
    <col customWidth="1" min="4" max="4" width="21.14"/>
    <col customWidth="1" min="5" max="5" width="18.14"/>
    <col customWidth="1" min="6" max="6" width="13.0"/>
    <col customWidth="1" min="7" max="7" width="28.57"/>
  </cols>
  <sheetData>
    <row r="1">
      <c r="A1" s="1"/>
      <c r="B1" s="2" t="s">
        <v>0</v>
      </c>
      <c r="C1" s="2" t="s">
        <v>1</v>
      </c>
    </row>
    <row r="2">
      <c r="B2" s="2" t="s">
        <v>2</v>
      </c>
    </row>
    <row r="3">
      <c r="A3" s="3"/>
    </row>
    <row r="4">
      <c r="A4" s="3"/>
      <c r="F4" s="2"/>
    </row>
    <row r="5"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4" t="s">
        <v>8</v>
      </c>
    </row>
    <row r="6">
      <c r="A6" s="5" t="s">
        <v>9</v>
      </c>
      <c r="B6" s="6" t="s">
        <v>10</v>
      </c>
      <c r="C6" s="7" t="s">
        <v>11</v>
      </c>
      <c r="D6" s="8" t="s">
        <v>12</v>
      </c>
      <c r="E6" s="9">
        <f>F6/20</f>
        <v>144</v>
      </c>
      <c r="F6" s="10">
        <v>2880.0</v>
      </c>
      <c r="G6" s="11" t="s">
        <v>13</v>
      </c>
    </row>
    <row r="7">
      <c r="A7" s="5" t="s">
        <v>14</v>
      </c>
      <c r="B7" s="1"/>
      <c r="C7" s="12"/>
      <c r="D7" s="1"/>
      <c r="G7" s="13"/>
    </row>
    <row r="8">
      <c r="B8" s="14" t="s">
        <v>15</v>
      </c>
      <c r="C8" s="15" t="s">
        <v>16</v>
      </c>
      <c r="D8" s="16">
        <v>1.0</v>
      </c>
      <c r="E8" s="17">
        <v>27945.0</v>
      </c>
      <c r="F8" s="18">
        <v>27945.0</v>
      </c>
      <c r="G8" s="19" t="s">
        <v>17</v>
      </c>
    </row>
    <row r="9">
      <c r="B9" s="20"/>
      <c r="C9" s="21" t="s">
        <v>18</v>
      </c>
      <c r="D9" s="22">
        <v>1.0</v>
      </c>
      <c r="E9" s="23">
        <v>7473.0</v>
      </c>
      <c r="F9" s="24">
        <v>7473.0</v>
      </c>
    </row>
    <row r="10">
      <c r="B10" s="20"/>
      <c r="C10" s="21" t="s">
        <v>19</v>
      </c>
      <c r="D10" s="22">
        <v>12.0</v>
      </c>
      <c r="E10" s="23">
        <f>F10/D10</f>
        <v>491</v>
      </c>
      <c r="F10" s="24">
        <v>5892.0</v>
      </c>
    </row>
    <row r="11">
      <c r="B11" s="20"/>
      <c r="C11" s="21" t="s">
        <v>20</v>
      </c>
      <c r="D11" s="22">
        <v>1.0</v>
      </c>
      <c r="E11" s="25">
        <v>1284.0</v>
      </c>
      <c r="F11" s="26">
        <v>1284.0</v>
      </c>
    </row>
    <row r="12">
      <c r="B12" s="27"/>
      <c r="C12" s="28"/>
      <c r="D12" s="28"/>
      <c r="E12" s="29"/>
      <c r="F12" s="30">
        <f>F8+F9+F10+F11</f>
        <v>42594</v>
      </c>
    </row>
    <row r="14">
      <c r="B14" s="14" t="s">
        <v>21</v>
      </c>
      <c r="C14" s="31" t="s">
        <v>22</v>
      </c>
      <c r="D14" s="16">
        <v>1.0</v>
      </c>
      <c r="E14" s="32">
        <v>19532.0</v>
      </c>
      <c r="F14" s="33">
        <v>19532.0</v>
      </c>
      <c r="G14" s="19" t="s">
        <v>23</v>
      </c>
    </row>
    <row r="15">
      <c r="B15" s="20"/>
      <c r="C15" s="34" t="s">
        <v>24</v>
      </c>
      <c r="D15" s="22">
        <v>1.0</v>
      </c>
      <c r="E15" s="25">
        <v>0.0</v>
      </c>
      <c r="F15" s="26">
        <v>0.0</v>
      </c>
    </row>
    <row r="16">
      <c r="B16" s="20"/>
      <c r="C16" s="34" t="s">
        <v>25</v>
      </c>
      <c r="D16" s="22">
        <v>1.0</v>
      </c>
      <c r="E16" s="25">
        <v>1901.0</v>
      </c>
      <c r="F16" s="26">
        <v>1901.0</v>
      </c>
    </row>
    <row r="17">
      <c r="B17" s="27"/>
      <c r="C17" s="35"/>
      <c r="D17" s="28"/>
      <c r="E17" s="29"/>
      <c r="F17" s="36">
        <f>F14+F16</f>
        <v>21433</v>
      </c>
    </row>
    <row r="19">
      <c r="B19" s="14" t="s">
        <v>26</v>
      </c>
      <c r="C19" s="31" t="s">
        <v>27</v>
      </c>
      <c r="D19" s="16">
        <v>1.0</v>
      </c>
      <c r="E19" s="32">
        <v>12422.0</v>
      </c>
      <c r="F19" s="33">
        <v>12422.0</v>
      </c>
      <c r="G19" s="19" t="s">
        <v>23</v>
      </c>
    </row>
    <row r="20">
      <c r="B20" s="20"/>
      <c r="C20" s="34" t="s">
        <v>24</v>
      </c>
      <c r="D20" s="22">
        <v>1.0</v>
      </c>
      <c r="E20" s="25">
        <v>0.0</v>
      </c>
      <c r="F20" s="26">
        <v>0.0</v>
      </c>
    </row>
    <row r="21">
      <c r="B21" s="20"/>
      <c r="C21" s="34" t="s">
        <v>25</v>
      </c>
      <c r="D21" s="22">
        <v>1.0</v>
      </c>
      <c r="E21" s="25">
        <v>1901.0</v>
      </c>
      <c r="F21" s="26">
        <v>1901.0</v>
      </c>
    </row>
    <row r="22">
      <c r="B22" s="27"/>
      <c r="C22" s="35"/>
      <c r="D22" s="28"/>
      <c r="E22" s="37"/>
      <c r="F22" s="36">
        <f>F19+F21</f>
        <v>14323</v>
      </c>
    </row>
    <row r="23">
      <c r="B23" s="1"/>
      <c r="C23" s="1"/>
      <c r="D23" s="1"/>
      <c r="E23" s="38"/>
      <c r="F23" s="38"/>
      <c r="G23" s="13"/>
    </row>
    <row r="24">
      <c r="B24" s="1"/>
      <c r="C24" s="1"/>
      <c r="D24" s="1"/>
      <c r="G24" s="13"/>
    </row>
    <row r="25">
      <c r="B25" s="39" t="s">
        <v>28</v>
      </c>
      <c r="C25" s="40" t="s">
        <v>29</v>
      </c>
      <c r="D25" s="40">
        <v>1.0</v>
      </c>
      <c r="E25" s="41" t="s">
        <v>30</v>
      </c>
      <c r="F25" s="42">
        <v>46775.0</v>
      </c>
      <c r="G25" s="13" t="s">
        <v>31</v>
      </c>
    </row>
    <row r="26">
      <c r="B26" s="1"/>
      <c r="C26" s="1"/>
      <c r="D26" s="1"/>
      <c r="E26" s="38"/>
      <c r="F26" s="38"/>
      <c r="G26" s="13"/>
    </row>
    <row r="27">
      <c r="B27" s="14" t="s">
        <v>32</v>
      </c>
      <c r="C27" s="16" t="s">
        <v>33</v>
      </c>
      <c r="D27" s="16">
        <v>1.0</v>
      </c>
      <c r="E27" s="16"/>
      <c r="F27" s="43">
        <v>34839.0</v>
      </c>
      <c r="G27" s="22" t="s">
        <v>34</v>
      </c>
    </row>
    <row r="28">
      <c r="B28" s="20"/>
      <c r="C28" s="22" t="s">
        <v>35</v>
      </c>
      <c r="D28" s="22"/>
      <c r="E28" s="22"/>
      <c r="F28" s="44"/>
    </row>
    <row r="29">
      <c r="B29" s="27"/>
      <c r="C29" s="28" t="s">
        <v>36</v>
      </c>
      <c r="D29" s="28"/>
      <c r="E29" s="28"/>
      <c r="F29" s="45"/>
    </row>
    <row r="30">
      <c r="B30" s="1"/>
      <c r="C30" s="1"/>
      <c r="D30" s="1"/>
      <c r="E30" s="38"/>
      <c r="F30" s="38"/>
      <c r="G30" s="13"/>
    </row>
    <row r="31">
      <c r="B31" s="14" t="s">
        <v>37</v>
      </c>
      <c r="C31" s="16" t="s">
        <v>38</v>
      </c>
      <c r="D31" s="16">
        <v>1.0</v>
      </c>
      <c r="E31" s="16"/>
      <c r="F31" s="43">
        <v>25308.0</v>
      </c>
      <c r="G31" s="19" t="s">
        <v>39</v>
      </c>
    </row>
    <row r="32">
      <c r="B32" s="20"/>
      <c r="C32" s="22" t="s">
        <v>40</v>
      </c>
      <c r="D32" s="22"/>
      <c r="E32" s="22"/>
      <c r="F32" s="44"/>
    </row>
    <row r="33">
      <c r="B33" s="27"/>
      <c r="C33" s="28" t="s">
        <v>18</v>
      </c>
      <c r="D33" s="28"/>
      <c r="E33" s="28"/>
      <c r="F33" s="45"/>
    </row>
    <row r="34">
      <c r="B34" s="1"/>
      <c r="C34" s="1"/>
      <c r="D34" s="1"/>
      <c r="G34" s="46"/>
    </row>
    <row r="35">
      <c r="A35" s="5" t="s">
        <v>41</v>
      </c>
      <c r="B35" s="47" t="s">
        <v>42</v>
      </c>
      <c r="C35" s="48" t="s">
        <v>43</v>
      </c>
      <c r="D35" s="49" t="s">
        <v>44</v>
      </c>
      <c r="E35" s="50" t="s">
        <v>30</v>
      </c>
      <c r="F35" s="51">
        <v>51349.0</v>
      </c>
      <c r="G35" s="52" t="s">
        <v>45</v>
      </c>
    </row>
    <row r="36">
      <c r="B36" s="1"/>
      <c r="C36" s="1"/>
      <c r="D36" s="53"/>
      <c r="G36" s="13"/>
    </row>
    <row r="37">
      <c r="A37" s="5" t="s">
        <v>46</v>
      </c>
      <c r="B37" s="54" t="s">
        <v>47</v>
      </c>
      <c r="C37" s="55" t="s">
        <v>48</v>
      </c>
      <c r="D37" s="55">
        <v>1.0</v>
      </c>
      <c r="E37" s="56" t="s">
        <v>30</v>
      </c>
      <c r="F37" s="57">
        <v>15431.0</v>
      </c>
      <c r="G37" s="58" t="s">
        <v>49</v>
      </c>
    </row>
    <row r="39">
      <c r="D39" s="3" t="s">
        <v>50</v>
      </c>
      <c r="E39" s="59">
        <f>F37+F35+F25+F31+F22+F17+F12+F6</f>
        <v>220093</v>
      </c>
      <c r="F39" s="3" t="s">
        <v>51</v>
      </c>
      <c r="G39" s="59">
        <f>E39-F35</f>
        <v>168744</v>
      </c>
    </row>
    <row r="40">
      <c r="D40" s="3" t="s">
        <v>52</v>
      </c>
      <c r="E40" s="59">
        <f>F37+F35+F31+F27+F22+F17+F12+F6</f>
        <v>208157</v>
      </c>
      <c r="F40" s="3" t="s">
        <v>51</v>
      </c>
      <c r="G40" s="59">
        <f>E40-F35</f>
        <v>156808</v>
      </c>
    </row>
  </sheetData>
  <mergeCells count="6">
    <mergeCell ref="G31:G33"/>
    <mergeCell ref="G27:G29"/>
    <mergeCell ref="A7:A33"/>
    <mergeCell ref="G8:G12"/>
    <mergeCell ref="G14:G17"/>
    <mergeCell ref="G19:G22"/>
  </mergeCells>
  <printOptions gridLines="1" horizontalCentered="1"/>
  <pageMargins bottom="0.75" footer="0.0" header="0.0" left="0.7" right="0.7" top="0.75"/>
  <pageSetup cellComments="atEnd" orientation="landscape" pageOrder="overThenDown"/>
  <drawing r:id="rId1"/>
</worksheet>
</file>