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fonsoaceves/Dropbox/Current Biology/Ajay data/"/>
    </mc:Choice>
  </mc:AlternateContent>
  <xr:revisionPtr revIDLastSave="0" documentId="13_ncr:1_{04186170-5DA4-9B44-8FD3-89A7E36D2547}" xr6:coauthVersionLast="46" xr6:coauthVersionMax="46" xr10:uidLastSave="{00000000-0000-0000-0000-000000000000}"/>
  <bookViews>
    <workbookView xWindow="0" yWindow="500" windowWidth="25600" windowHeight="14580" xr2:uid="{00000000-000D-0000-FFFF-FFFF00000000}"/>
  </bookViews>
  <sheets>
    <sheet name="velocity_5seq_20200219" sheetId="1" r:id="rId1"/>
    <sheet name="accl_sp_2020_May_07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5" i="2" l="1"/>
  <c r="N24" i="2"/>
  <c r="M25" i="2" l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" i="2"/>
  <c r="M24" i="2"/>
  <c r="M29" i="2" s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" i="2"/>
  <c r="J25" i="2" l="1"/>
  <c r="I25" i="2"/>
  <c r="I24" i="2"/>
  <c r="J24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2" i="2"/>
  <c r="I2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10" i="2"/>
  <c r="B25" i="1"/>
  <c r="U3" i="1" l="1"/>
  <c r="V3" i="1"/>
  <c r="W3" i="1"/>
  <c r="U4" i="1"/>
  <c r="U7" i="1"/>
  <c r="U9" i="1"/>
  <c r="V9" i="1"/>
  <c r="W9" i="1"/>
  <c r="U11" i="1"/>
  <c r="V11" i="1"/>
  <c r="W11" i="1"/>
  <c r="U12" i="1"/>
  <c r="U15" i="1"/>
  <c r="U17" i="1"/>
  <c r="V17" i="1"/>
  <c r="W17" i="1"/>
  <c r="U19" i="1"/>
  <c r="V19" i="1"/>
  <c r="W19" i="1"/>
  <c r="U20" i="1"/>
  <c r="U23" i="1"/>
  <c r="T3" i="1"/>
  <c r="T5" i="1"/>
  <c r="T7" i="1"/>
  <c r="T8" i="1"/>
  <c r="T11" i="1"/>
  <c r="T13" i="1"/>
  <c r="T15" i="1"/>
  <c r="T16" i="1"/>
  <c r="T19" i="1"/>
  <c r="T21" i="1"/>
  <c r="T23" i="1"/>
  <c r="T2" i="1"/>
  <c r="N3" i="1"/>
  <c r="O3" i="1"/>
  <c r="Z3" i="1" s="1"/>
  <c r="P3" i="1"/>
  <c r="AA3" i="1" s="1"/>
  <c r="Q3" i="1"/>
  <c r="AB3" i="1" s="1"/>
  <c r="N4" i="1"/>
  <c r="O4" i="1"/>
  <c r="P4" i="1"/>
  <c r="AA4" i="1" s="1"/>
  <c r="AA28" i="1" s="1"/>
  <c r="Q4" i="1"/>
  <c r="AB4" i="1" s="1"/>
  <c r="N5" i="1"/>
  <c r="O5" i="1"/>
  <c r="Z5" i="1" s="1"/>
  <c r="P5" i="1"/>
  <c r="AA5" i="1" s="1"/>
  <c r="Q5" i="1"/>
  <c r="AB5" i="1" s="1"/>
  <c r="N6" i="1"/>
  <c r="T6" i="1" s="1"/>
  <c r="O6" i="1"/>
  <c r="P6" i="1"/>
  <c r="AA6" i="1" s="1"/>
  <c r="Q6" i="1"/>
  <c r="AB6" i="1" s="1"/>
  <c r="N7" i="1"/>
  <c r="O7" i="1"/>
  <c r="Z7" i="1" s="1"/>
  <c r="P7" i="1"/>
  <c r="AA7" i="1" s="1"/>
  <c r="Q7" i="1"/>
  <c r="AB7" i="1" s="1"/>
  <c r="N8" i="1"/>
  <c r="Y8" i="1" s="1"/>
  <c r="O8" i="1"/>
  <c r="P8" i="1"/>
  <c r="AA8" i="1" s="1"/>
  <c r="Q8" i="1"/>
  <c r="AB8" i="1" s="1"/>
  <c r="N9" i="1"/>
  <c r="O9" i="1"/>
  <c r="Z9" i="1" s="1"/>
  <c r="P9" i="1"/>
  <c r="AA9" i="1" s="1"/>
  <c r="Q9" i="1"/>
  <c r="AB9" i="1" s="1"/>
  <c r="N10" i="1"/>
  <c r="Y10" i="1" s="1"/>
  <c r="O10" i="1"/>
  <c r="P10" i="1"/>
  <c r="AA10" i="1" s="1"/>
  <c r="Q10" i="1"/>
  <c r="AB10" i="1" s="1"/>
  <c r="N11" i="1"/>
  <c r="O11" i="1"/>
  <c r="Z11" i="1" s="1"/>
  <c r="P11" i="1"/>
  <c r="AA11" i="1" s="1"/>
  <c r="Q11" i="1"/>
  <c r="AB11" i="1" s="1"/>
  <c r="N12" i="1"/>
  <c r="O12" i="1"/>
  <c r="P12" i="1"/>
  <c r="AA12" i="1" s="1"/>
  <c r="Q12" i="1"/>
  <c r="AB12" i="1" s="1"/>
  <c r="N13" i="1"/>
  <c r="O13" i="1"/>
  <c r="Z13" i="1" s="1"/>
  <c r="P13" i="1"/>
  <c r="AA13" i="1" s="1"/>
  <c r="Q13" i="1"/>
  <c r="AB13" i="1" s="1"/>
  <c r="N14" i="1"/>
  <c r="T14" i="1" s="1"/>
  <c r="O14" i="1"/>
  <c r="P14" i="1"/>
  <c r="AA14" i="1" s="1"/>
  <c r="Q14" i="1"/>
  <c r="AB14" i="1" s="1"/>
  <c r="N15" i="1"/>
  <c r="O15" i="1"/>
  <c r="Z15" i="1" s="1"/>
  <c r="P15" i="1"/>
  <c r="AA15" i="1" s="1"/>
  <c r="Q15" i="1"/>
  <c r="AB15" i="1" s="1"/>
  <c r="N16" i="1"/>
  <c r="Y16" i="1" s="1"/>
  <c r="O16" i="1"/>
  <c r="P16" i="1"/>
  <c r="AA16" i="1" s="1"/>
  <c r="Q16" i="1"/>
  <c r="AB16" i="1" s="1"/>
  <c r="N17" i="1"/>
  <c r="O17" i="1"/>
  <c r="Z17" i="1" s="1"/>
  <c r="P17" i="1"/>
  <c r="AA17" i="1" s="1"/>
  <c r="Q17" i="1"/>
  <c r="AB17" i="1" s="1"/>
  <c r="N18" i="1"/>
  <c r="Y18" i="1" s="1"/>
  <c r="O18" i="1"/>
  <c r="P18" i="1"/>
  <c r="AA18" i="1" s="1"/>
  <c r="Q18" i="1"/>
  <c r="AB18" i="1" s="1"/>
  <c r="N19" i="1"/>
  <c r="O19" i="1"/>
  <c r="Z19" i="1" s="1"/>
  <c r="P19" i="1"/>
  <c r="AA19" i="1" s="1"/>
  <c r="Q19" i="1"/>
  <c r="AB19" i="1" s="1"/>
  <c r="N20" i="1"/>
  <c r="O20" i="1"/>
  <c r="P20" i="1"/>
  <c r="AA20" i="1" s="1"/>
  <c r="Q20" i="1"/>
  <c r="AB20" i="1" s="1"/>
  <c r="N21" i="1"/>
  <c r="O21" i="1"/>
  <c r="Z21" i="1" s="1"/>
  <c r="P21" i="1"/>
  <c r="AA21" i="1" s="1"/>
  <c r="Q21" i="1"/>
  <c r="AB21" i="1" s="1"/>
  <c r="N22" i="1"/>
  <c r="T22" i="1" s="1"/>
  <c r="O22" i="1"/>
  <c r="P22" i="1"/>
  <c r="AA22" i="1" s="1"/>
  <c r="Q22" i="1"/>
  <c r="AB22" i="1" s="1"/>
  <c r="N23" i="1"/>
  <c r="O23" i="1"/>
  <c r="Z23" i="1" s="1"/>
  <c r="P23" i="1"/>
  <c r="AA23" i="1" s="1"/>
  <c r="Q23" i="1"/>
  <c r="AB23" i="1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3" i="1"/>
  <c r="N2" i="1"/>
  <c r="O2" i="1"/>
  <c r="Z2" i="1" s="1"/>
  <c r="P2" i="1"/>
  <c r="AA2" i="1" s="1"/>
  <c r="AA24" i="1" s="1"/>
  <c r="Q2" i="1"/>
  <c r="AB2" i="1" s="1"/>
  <c r="AB27" i="1" s="1"/>
  <c r="M2" i="1"/>
  <c r="V20" i="1" l="1"/>
  <c r="V12" i="1"/>
  <c r="V4" i="1"/>
  <c r="T28" i="1"/>
  <c r="AA27" i="1"/>
  <c r="W22" i="1"/>
  <c r="W14" i="1"/>
  <c r="W6" i="1"/>
  <c r="Z22" i="1"/>
  <c r="Z20" i="1"/>
  <c r="Z18" i="1"/>
  <c r="Z16" i="1"/>
  <c r="Z14" i="1"/>
  <c r="Z12" i="1"/>
  <c r="Z10" i="1"/>
  <c r="Z8" i="1"/>
  <c r="Z6" i="1"/>
  <c r="Z4" i="1"/>
  <c r="Z28" i="1" s="1"/>
  <c r="V22" i="1"/>
  <c r="V14" i="1"/>
  <c r="V6" i="1"/>
  <c r="AB26" i="1"/>
  <c r="Y22" i="1"/>
  <c r="Y14" i="1"/>
  <c r="AA26" i="1"/>
  <c r="Y20" i="1"/>
  <c r="Y4" i="1"/>
  <c r="U22" i="1"/>
  <c r="W16" i="1"/>
  <c r="U14" i="1"/>
  <c r="W8" i="1"/>
  <c r="U6" i="1"/>
  <c r="AB28" i="1"/>
  <c r="Z26" i="1"/>
  <c r="AB25" i="1"/>
  <c r="AA25" i="1"/>
  <c r="Y12" i="1"/>
  <c r="Y6" i="1"/>
  <c r="T20" i="1"/>
  <c r="T12" i="1"/>
  <c r="T4" i="1"/>
  <c r="W21" i="1"/>
  <c r="V16" i="1"/>
  <c r="W13" i="1"/>
  <c r="V8" i="1"/>
  <c r="W5" i="1"/>
  <c r="V21" i="1"/>
  <c r="W18" i="1"/>
  <c r="U16" i="1"/>
  <c r="V13" i="1"/>
  <c r="W10" i="1"/>
  <c r="U8" i="1"/>
  <c r="V5" i="1"/>
  <c r="W2" i="1"/>
  <c r="Y2" i="1"/>
  <c r="T18" i="1"/>
  <c r="T10" i="1"/>
  <c r="W23" i="1"/>
  <c r="U21" i="1"/>
  <c r="V18" i="1"/>
  <c r="W15" i="1"/>
  <c r="U13" i="1"/>
  <c r="V10" i="1"/>
  <c r="W7" i="1"/>
  <c r="U5" i="1"/>
  <c r="V2" i="1"/>
  <c r="Y23" i="1"/>
  <c r="Y21" i="1"/>
  <c r="Y19" i="1"/>
  <c r="Y17" i="1"/>
  <c r="Y15" i="1"/>
  <c r="Y13" i="1"/>
  <c r="Y11" i="1"/>
  <c r="Y9" i="1"/>
  <c r="Y7" i="1"/>
  <c r="Y5" i="1"/>
  <c r="Y3" i="1"/>
  <c r="T17" i="1"/>
  <c r="T9" i="1"/>
  <c r="V23" i="1"/>
  <c r="W20" i="1"/>
  <c r="U18" i="1"/>
  <c r="V15" i="1"/>
  <c r="W12" i="1"/>
  <c r="U10" i="1"/>
  <c r="V7" i="1"/>
  <c r="W4" i="1"/>
  <c r="U2" i="1"/>
  <c r="AB24" i="1"/>
  <c r="T25" i="1" l="1"/>
  <c r="T27" i="1"/>
  <c r="U27" i="1"/>
  <c r="U26" i="1"/>
  <c r="U28" i="1"/>
  <c r="U24" i="1"/>
  <c r="U25" i="1" s="1"/>
  <c r="Y24" i="1"/>
  <c r="Y28" i="1"/>
  <c r="Y27" i="1"/>
  <c r="Y26" i="1"/>
  <c r="Y25" i="1"/>
  <c r="Z27" i="1"/>
  <c r="T24" i="1"/>
  <c r="Z24" i="1"/>
  <c r="T26" i="1"/>
  <c r="W27" i="1"/>
  <c r="W26" i="1"/>
  <c r="W28" i="1"/>
  <c r="W24" i="1"/>
  <c r="W25" i="1" s="1"/>
  <c r="V25" i="1"/>
  <c r="V27" i="1"/>
  <c r="V26" i="1"/>
  <c r="V28" i="1"/>
  <c r="V24" i="1"/>
  <c r="Z25" i="1"/>
</calcChain>
</file>

<file path=xl/sharedStrings.xml><?xml version="1.0" encoding="utf-8"?>
<sst xmlns="http://schemas.openxmlformats.org/spreadsheetml/2006/main" count="102" uniqueCount="95">
  <si>
    <t>f-name</t>
  </si>
  <si>
    <t>spidy_acceleration</t>
  </si>
  <si>
    <t>dist_before attack</t>
  </si>
  <si>
    <t>spider size</t>
  </si>
  <si>
    <t>frame1</t>
  </si>
  <si>
    <t>frame2</t>
  </si>
  <si>
    <t>frame3</t>
  </si>
  <si>
    <t>frame4</t>
  </si>
  <si>
    <t>frame5</t>
  </si>
  <si>
    <t>20180728_250fps_spider1_antattack_1'</t>
  </si>
  <si>
    <t>20180728_250fps_spider2_antattack_2'</t>
  </si>
  <si>
    <t>20180728_250fps_spider3_antattack_3_fail'</t>
  </si>
  <si>
    <t>20180728_250fps_spider3_antattack_4'</t>
  </si>
  <si>
    <t>20180730_250fps_spider1_antattack_1'</t>
  </si>
  <si>
    <t>20180730_250fps_spider2_antattack_3'</t>
  </si>
  <si>
    <t>20180730_250fps_spider3_antattack_4'</t>
  </si>
  <si>
    <t>20180730_250fps_spider4_antattack_4'</t>
  </si>
  <si>
    <t>vid_2019-04-16_19-23-58'</t>
  </si>
  <si>
    <t>vid_2019-04-16_19-37-53'</t>
  </si>
  <si>
    <t>vid_2019-04-16_20-06-06'</t>
  </si>
  <si>
    <t>vid_2019-04-16_20-17-59'</t>
  </si>
  <si>
    <t>vid_2019-04-16_20-23-15'</t>
  </si>
  <si>
    <t>vid_2019-04-16_20-39-56'</t>
  </si>
  <si>
    <t>vid_2019-04-16_21-12-25'</t>
  </si>
  <si>
    <t>vid_2019-04-17_19-06-01'</t>
  </si>
  <si>
    <t>vid_2019-04-17_19-12-02'</t>
  </si>
  <si>
    <t>vid_2019-04-17_19-22-12'</t>
  </si>
  <si>
    <t>vid_2019-04-17_19-49-08'</t>
  </si>
  <si>
    <t>vid_2019-04-17_20-06-08'</t>
  </si>
  <si>
    <t>vid_2019-04-17_20-49-15'</t>
  </si>
  <si>
    <t>vid_2019-04-17_20-53-42'</t>
  </si>
  <si>
    <t>posFile_start</t>
  </si>
  <si>
    <t>Seq 1</t>
  </si>
  <si>
    <t>Seq1</t>
  </si>
  <si>
    <t>Seq2</t>
  </si>
  <si>
    <t>Seq3</t>
  </si>
  <si>
    <t>Seq4</t>
  </si>
  <si>
    <t>Seq5</t>
  </si>
  <si>
    <t>sit and wait</t>
  </si>
  <si>
    <t>Seq 2</t>
  </si>
  <si>
    <t>Deploying and directing silk</t>
  </si>
  <si>
    <t>Seq 4</t>
  </si>
  <si>
    <t>Seq 3</t>
  </si>
  <si>
    <t>Seq 5</t>
  </si>
  <si>
    <t>Taging the prey</t>
  </si>
  <si>
    <t>Free fall defense</t>
  </si>
  <si>
    <t>Regain control</t>
  </si>
  <si>
    <t>frame_diff</t>
  </si>
  <si>
    <t>calc_time (ms)</t>
  </si>
  <si>
    <t>average</t>
  </si>
  <si>
    <t>se</t>
  </si>
  <si>
    <t>max</t>
  </si>
  <si>
    <t>min</t>
  </si>
  <si>
    <t>median</t>
  </si>
  <si>
    <t>Seq1-2</t>
  </si>
  <si>
    <t>Seq2-3</t>
  </si>
  <si>
    <t>Seq3-4</t>
  </si>
  <si>
    <t>Seq4-5</t>
  </si>
  <si>
    <t>time taken (ms)</t>
  </si>
  <si>
    <t>End_f</t>
  </si>
  <si>
    <t>start-F</t>
  </si>
  <si>
    <t>vid_2019-04-16_19-37-53</t>
  </si>
  <si>
    <t>vid_2019-04-16_19-23-58</t>
  </si>
  <si>
    <t>max_accl</t>
  </si>
  <si>
    <t>min_accl</t>
  </si>
  <si>
    <t>max_speed</t>
  </si>
  <si>
    <t>min_speed</t>
  </si>
  <si>
    <t>vid_2019-04-16_20-06-06</t>
  </si>
  <si>
    <t>vid_2019-04-16_20-17-59</t>
  </si>
  <si>
    <t>vid_2019-04-16_20-23-15</t>
  </si>
  <si>
    <t>vid_2019-04-16_20-39-56</t>
  </si>
  <si>
    <t>vid_2019-04-16_21-12-25</t>
  </si>
  <si>
    <t>vid_2019-04-17_19-06-01</t>
  </si>
  <si>
    <t>vid_2019-04-17_19-12-02</t>
  </si>
  <si>
    <t>vid_2019-04-17_19-22-12</t>
  </si>
  <si>
    <t>vid_2019-04-17_19-49-08</t>
  </si>
  <si>
    <t>vid_2019-04-17_20-06-08</t>
  </si>
  <si>
    <t>vid_2019-04-17_20-49-15</t>
  </si>
  <si>
    <t>vid_2019-04-17_20-53-42</t>
  </si>
  <si>
    <t>20180728_250fps_spider1_antattack_1</t>
  </si>
  <si>
    <t>Mean</t>
  </si>
  <si>
    <t>SE</t>
  </si>
  <si>
    <t>20180728_250fps_spider2_antattack_2</t>
  </si>
  <si>
    <t>20180728_250fps_spider3_antattack_3_fail</t>
  </si>
  <si>
    <t>20180728_250fps_spider3_antattack_4</t>
  </si>
  <si>
    <t>20180730_250fps_spider1_antattack_1</t>
  </si>
  <si>
    <t>20180730_250fps_spider2_antattack_3</t>
  </si>
  <si>
    <t>20180730_250fps_spider3_antattack_4</t>
  </si>
  <si>
    <t>20180730_250fps_spider4_antattack_4</t>
  </si>
  <si>
    <t>ms</t>
  </si>
  <si>
    <t>sec</t>
  </si>
  <si>
    <t>attack frame</t>
  </si>
  <si>
    <t>attack duration ms</t>
  </si>
  <si>
    <t>distance-ant-spider cm</t>
  </si>
  <si>
    <t>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</si>
</sst>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33" borderId="0" xfId="0" applyFont="1" applyFill="1" applyAlignment="1">
      <alignment horizontal="center"/>
    </xf>
    <xf numFmtId="0" fontId="16" fillId="34" borderId="0" xfId="0" applyFont="1" applyFill="1"/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0" fillId="35" borderId="0" xfId="0" applyFont="1" applyFill="1" applyAlignment="1">
      <alignment horizontal="center"/>
    </xf>
    <xf numFmtId="0" fontId="0" fillId="0" borderId="0" xfId="0" quotePrefix="1" applyAlignment="1">
      <alignment horizontal="center"/>
    </xf>
    <xf numFmtId="0" fontId="16" fillId="36" borderId="0" xfId="0" applyFont="1" applyFill="1" applyAlignment="1">
      <alignment horizontal="center"/>
    </xf>
    <xf numFmtId="0" fontId="0" fillId="36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velocity_5seq_20200219!$S$25:$W$25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2.5927287140564399</c:v>
                  </c:pt>
                  <c:pt idx="2">
                    <c:v>3.8513522458289509</c:v>
                  </c:pt>
                  <c:pt idx="3">
                    <c:v>9.9299740059344597</c:v>
                  </c:pt>
                  <c:pt idx="4">
                    <c:v>34.897746015571002</c:v>
                  </c:pt>
                </c:numCache>
              </c:numRef>
            </c:plus>
            <c:minus>
              <c:numRef>
                <c:f>velocity_5seq_20200219!$S$25:$W$25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2.5927287140564399</c:v>
                  </c:pt>
                  <c:pt idx="2">
                    <c:v>3.8513522458289509</c:v>
                  </c:pt>
                  <c:pt idx="3">
                    <c:v>9.9299740059344597</c:v>
                  </c:pt>
                  <c:pt idx="4">
                    <c:v>34.897746015571002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velocity_5seq_20200219!$S$1:$W$1</c:f>
              <c:strCache>
                <c:ptCount val="5"/>
                <c:pt idx="0">
                  <c:v>Seq1</c:v>
                </c:pt>
                <c:pt idx="1">
                  <c:v>Seq2</c:v>
                </c:pt>
                <c:pt idx="2">
                  <c:v>Seq3</c:v>
                </c:pt>
                <c:pt idx="3">
                  <c:v>Seq4</c:v>
                </c:pt>
                <c:pt idx="4">
                  <c:v>Seq5</c:v>
                </c:pt>
              </c:strCache>
            </c:strRef>
          </c:cat>
          <c:val>
            <c:numRef>
              <c:f>velocity_5seq_20200219!$S$24:$W$24</c:f>
              <c:numCache>
                <c:formatCode>General</c:formatCode>
                <c:ptCount val="5"/>
                <c:pt idx="0">
                  <c:v>0</c:v>
                </c:pt>
                <c:pt idx="1">
                  <c:v>47.454545454545453</c:v>
                </c:pt>
                <c:pt idx="2">
                  <c:v>86.545454545454547</c:v>
                </c:pt>
                <c:pt idx="3">
                  <c:v>161.09090909090909</c:v>
                </c:pt>
                <c:pt idx="4">
                  <c:v>320.54545454545456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4-EE45-BED8-A6F27EE689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60882224"/>
        <c:axId val="1761513344"/>
      </c:lineChart>
      <c:catAx>
        <c:axId val="176088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Five</a:t>
                </a:r>
                <a:r>
                  <a:rPr lang="en-US" baseline="0"/>
                  <a:t> sequence during attacks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601268591426067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61513344"/>
        <c:crosses val="autoZero"/>
        <c:auto val="1"/>
        <c:lblAlgn val="ctr"/>
        <c:lblOffset val="100"/>
        <c:noMultiLvlLbl val="0"/>
      </c:catAx>
      <c:valAx>
        <c:axId val="17615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6088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6183817006834"/>
          <c:y val="5.0925925925925923E-2"/>
          <c:w val="0.85306552191241458"/>
          <c:h val="0.7805402449693787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velocity_5seq_20200219!$Y$25:$AB$25</c:f>
                <c:numCache>
                  <c:formatCode>General</c:formatCode>
                  <c:ptCount val="4"/>
                  <c:pt idx="0">
                    <c:v>2.7133845518267563</c:v>
                  </c:pt>
                  <c:pt idx="1">
                    <c:v>2.4538238477521026</c:v>
                  </c:pt>
                  <c:pt idx="2">
                    <c:v>8.8334094432873851</c:v>
                  </c:pt>
                  <c:pt idx="3">
                    <c:v>30.8643679503217</c:v>
                  </c:pt>
                </c:numCache>
              </c:numRef>
            </c:plus>
            <c:minus>
              <c:numRef>
                <c:f>velocity_5seq_20200219!$Y$25:$AB$25</c:f>
                <c:numCache>
                  <c:formatCode>General</c:formatCode>
                  <c:ptCount val="4"/>
                  <c:pt idx="0">
                    <c:v>2.7133845518267563</c:v>
                  </c:pt>
                  <c:pt idx="1">
                    <c:v>2.4538238477521026</c:v>
                  </c:pt>
                  <c:pt idx="2">
                    <c:v>8.8334094432873851</c:v>
                  </c:pt>
                  <c:pt idx="3">
                    <c:v>30.8643679503217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velocity_5seq_20200219!$Y$1:$AB$1</c:f>
              <c:strCache>
                <c:ptCount val="4"/>
                <c:pt idx="0">
                  <c:v>Seq1-2</c:v>
                </c:pt>
                <c:pt idx="1">
                  <c:v>Seq2-3</c:v>
                </c:pt>
                <c:pt idx="2">
                  <c:v>Seq3-4</c:v>
                </c:pt>
                <c:pt idx="3">
                  <c:v>Seq4-5</c:v>
                </c:pt>
              </c:strCache>
            </c:strRef>
          </c:cat>
          <c:val>
            <c:numRef>
              <c:f>velocity_5seq_20200219!$Y$24:$AB$24</c:f>
              <c:numCache>
                <c:formatCode>General</c:formatCode>
                <c:ptCount val="4"/>
                <c:pt idx="0">
                  <c:v>47.454545454545453</c:v>
                </c:pt>
                <c:pt idx="1">
                  <c:v>39.090909090909093</c:v>
                </c:pt>
                <c:pt idx="2">
                  <c:v>74.545454545454547</c:v>
                </c:pt>
                <c:pt idx="3">
                  <c:v>159.45454545454547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6-804F-85E0-CBEFDDE0EC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60882224"/>
        <c:axId val="1761513344"/>
      </c:lineChart>
      <c:catAx>
        <c:axId val="176088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between consecutive</a:t>
                </a:r>
                <a:r>
                  <a:rPr lang="en-US" baseline="0"/>
                  <a:t>  sequences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7184769160837824"/>
              <c:y val="0.92034703995333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61513344"/>
        <c:crosses val="autoZero"/>
        <c:auto val="1"/>
        <c:lblAlgn val="ctr"/>
        <c:lblOffset val="100"/>
        <c:noMultiLvlLbl val="0"/>
      </c:catAx>
      <c:valAx>
        <c:axId val="17615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6088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639884</xdr:colOff>
      <xdr:row>30</xdr:row>
      <xdr:rowOff>20515</xdr:rowOff>
    </xdr:from>
    <xdr:to>
      <xdr:col>23</xdr:col>
      <xdr:colOff>454268</xdr:colOff>
      <xdr:row>43</xdr:row>
      <xdr:rowOff>96715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4DF40E-7DF0-B842-B6BF-D874E2A77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</xdr:colOff>
      <xdr:row>30</xdr:row>
      <xdr:rowOff>0</xdr:rowOff>
    </xdr:from>
    <xdr:to>
      <xdr:col>27</xdr:col>
      <xdr:colOff>742463</xdr:colOff>
      <xdr:row>43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FBF3AB-E469-B14C-80AC-D71B317D0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0"/>
  <sheetViews>
    <sheetView tabSelected="1" zoomScale="117" zoomScaleNormal="130" workbookViewId="0">
      <selection activeCell="A18" sqref="A18"/>
    </sheetView>
  </sheetViews>
  <sheetFormatPr baseColWidth="10" defaultRowHeight="16" x14ac:dyDescent="0.2"/>
  <cols>
    <col min="1" max="1" width="38.6640625" bestFit="1" customWidth="1"/>
    <col min="2" max="2" width="17.5" bestFit="1" customWidth="1"/>
    <col min="3" max="3" width="17.1640625" bestFit="1" customWidth="1"/>
    <col min="4" max="4" width="9.83203125" bestFit="1" customWidth="1"/>
    <col min="5" max="5" width="12.1640625" bestFit="1" customWidth="1"/>
    <col min="6" max="10" width="7.1640625" bestFit="1" customWidth="1"/>
    <col min="11" max="11" width="7.1640625" customWidth="1"/>
    <col min="13" max="13" width="8" customWidth="1"/>
    <col min="14" max="14" width="21" customWidth="1"/>
    <col min="18" max="18" width="13.5" bestFit="1" customWidth="1"/>
    <col min="19" max="19" width="5.1640625" bestFit="1" customWidth="1"/>
    <col min="20" max="20" width="8.33203125" bestFit="1" customWidth="1"/>
    <col min="21" max="21" width="5.1640625" bestFit="1" customWidth="1"/>
    <col min="22" max="22" width="7.1640625" customWidth="1"/>
    <col min="23" max="23" width="5.1640625" bestFit="1" customWidth="1"/>
    <col min="24" max="24" width="14.6640625" bestFit="1" customWidth="1"/>
  </cols>
  <sheetData>
    <row r="1" spans="1:29" s="3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31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/>
      <c r="L1" s="7" t="s">
        <v>47</v>
      </c>
      <c r="M1" s="7" t="s">
        <v>33</v>
      </c>
      <c r="N1" s="7" t="s">
        <v>34</v>
      </c>
      <c r="O1" s="7" t="s">
        <v>35</v>
      </c>
      <c r="P1" s="7" t="s">
        <v>36</v>
      </c>
      <c r="Q1" s="7" t="s">
        <v>37</v>
      </c>
      <c r="R1" s="4" t="s">
        <v>48</v>
      </c>
      <c r="S1" s="4" t="s">
        <v>33</v>
      </c>
      <c r="T1" s="4" t="s">
        <v>34</v>
      </c>
      <c r="U1" s="4" t="s">
        <v>35</v>
      </c>
      <c r="V1" s="4" t="s">
        <v>36</v>
      </c>
      <c r="W1" s="4" t="s">
        <v>37</v>
      </c>
      <c r="X1" s="5" t="s">
        <v>58</v>
      </c>
      <c r="Y1" s="6" t="s">
        <v>54</v>
      </c>
      <c r="Z1" s="6" t="s">
        <v>55</v>
      </c>
      <c r="AA1" s="6" t="s">
        <v>56</v>
      </c>
      <c r="AB1" s="6" t="s">
        <v>57</v>
      </c>
      <c r="AC1" s="2"/>
    </row>
    <row r="2" spans="1:29" x14ac:dyDescent="0.2">
      <c r="A2" s="1" t="s">
        <v>9</v>
      </c>
      <c r="B2" s="1">
        <v>1.0857278400000001</v>
      </c>
      <c r="C2" s="1">
        <v>0.93080406999999998</v>
      </c>
      <c r="D2" s="1">
        <v>1.9339999999999999</v>
      </c>
      <c r="E2" s="1">
        <v>86</v>
      </c>
      <c r="F2" s="1">
        <v>136</v>
      </c>
      <c r="G2" s="1">
        <v>151</v>
      </c>
      <c r="H2" s="1">
        <v>163</v>
      </c>
      <c r="I2" s="1">
        <v>192</v>
      </c>
      <c r="J2" s="1">
        <v>355</v>
      </c>
      <c r="K2" s="1"/>
      <c r="L2" s="1"/>
      <c r="M2" s="1">
        <f>F2-$F2</f>
        <v>0</v>
      </c>
      <c r="N2" s="1">
        <f t="shared" ref="N2:Q17" si="0">G2-$F2</f>
        <v>15</v>
      </c>
      <c r="O2" s="1">
        <f t="shared" si="0"/>
        <v>27</v>
      </c>
      <c r="P2" s="1">
        <f t="shared" si="0"/>
        <v>56</v>
      </c>
      <c r="Q2" s="1">
        <f t="shared" si="0"/>
        <v>219</v>
      </c>
      <c r="R2" s="1"/>
      <c r="S2" s="1">
        <v>0</v>
      </c>
      <c r="T2" s="1">
        <f>(N2/250)*1000</f>
        <v>60</v>
      </c>
      <c r="U2" s="1">
        <f t="shared" ref="U2:W17" si="1">(O2/250)*1000</f>
        <v>108</v>
      </c>
      <c r="V2" s="1">
        <f t="shared" si="1"/>
        <v>224</v>
      </c>
      <c r="W2" s="1">
        <f t="shared" si="1"/>
        <v>876</v>
      </c>
      <c r="Y2" s="1">
        <f>(N2-M2)/250*1000</f>
        <v>60</v>
      </c>
      <c r="Z2" s="1">
        <f t="shared" ref="Z2:AB17" si="2">(O2-N2)/250*1000</f>
        <v>48</v>
      </c>
      <c r="AA2" s="1">
        <f t="shared" si="2"/>
        <v>116</v>
      </c>
      <c r="AB2" s="1">
        <f t="shared" si="2"/>
        <v>652</v>
      </c>
    </row>
    <row r="3" spans="1:29" x14ac:dyDescent="0.2">
      <c r="A3" s="1" t="s">
        <v>10</v>
      </c>
      <c r="B3" s="1">
        <v>2.24636777</v>
      </c>
      <c r="C3" s="1">
        <v>1.1816202499999999</v>
      </c>
      <c r="D3" s="1">
        <v>3.4750000000000001</v>
      </c>
      <c r="E3" s="1">
        <v>200</v>
      </c>
      <c r="F3" s="1">
        <v>250</v>
      </c>
      <c r="G3" s="1">
        <v>269</v>
      </c>
      <c r="H3" s="1">
        <v>279</v>
      </c>
      <c r="I3" s="1">
        <v>305</v>
      </c>
      <c r="J3" s="1">
        <v>413</v>
      </c>
      <c r="K3" s="1"/>
      <c r="L3" s="1"/>
      <c r="M3" s="1">
        <f>F3-$F3</f>
        <v>0</v>
      </c>
      <c r="N3" s="1">
        <f t="shared" si="0"/>
        <v>19</v>
      </c>
      <c r="O3" s="1">
        <f t="shared" si="0"/>
        <v>29</v>
      </c>
      <c r="P3" s="1">
        <f t="shared" si="0"/>
        <v>55</v>
      </c>
      <c r="Q3" s="1">
        <f t="shared" si="0"/>
        <v>163</v>
      </c>
      <c r="R3" s="1"/>
      <c r="S3" s="1">
        <v>0</v>
      </c>
      <c r="T3" s="1">
        <f t="shared" ref="T3:T23" si="3">(N3/250)*1000</f>
        <v>76</v>
      </c>
      <c r="U3" s="1">
        <f t="shared" si="1"/>
        <v>116</v>
      </c>
      <c r="V3" s="1">
        <f t="shared" si="1"/>
        <v>220</v>
      </c>
      <c r="W3" s="1">
        <f t="shared" si="1"/>
        <v>652</v>
      </c>
      <c r="Y3" s="1">
        <f t="shared" ref="Y3:Y23" si="4">(N3-M3)/250*1000</f>
        <v>76</v>
      </c>
      <c r="Z3" s="1">
        <f t="shared" si="2"/>
        <v>40</v>
      </c>
      <c r="AA3" s="1">
        <f t="shared" si="2"/>
        <v>104</v>
      </c>
      <c r="AB3" s="1">
        <f t="shared" si="2"/>
        <v>432</v>
      </c>
    </row>
    <row r="4" spans="1:29" x14ac:dyDescent="0.2">
      <c r="A4" s="1" t="s">
        <v>11</v>
      </c>
      <c r="B4" s="1">
        <v>2.0835923900000002</v>
      </c>
      <c r="C4" s="1">
        <v>1.40717033</v>
      </c>
      <c r="D4" s="1">
        <v>1.895</v>
      </c>
      <c r="E4" s="1">
        <v>107</v>
      </c>
      <c r="F4" s="1">
        <v>157</v>
      </c>
      <c r="G4" s="1">
        <v>171</v>
      </c>
      <c r="H4" s="1">
        <v>190</v>
      </c>
      <c r="I4" s="1">
        <v>200</v>
      </c>
      <c r="J4" s="1">
        <v>223</v>
      </c>
      <c r="K4" s="1"/>
      <c r="L4" s="1"/>
      <c r="M4" s="1">
        <f t="shared" ref="M4:M23" si="5">F4-$F4</f>
        <v>0</v>
      </c>
      <c r="N4" s="1">
        <f t="shared" si="0"/>
        <v>14</v>
      </c>
      <c r="O4" s="1">
        <f t="shared" si="0"/>
        <v>33</v>
      </c>
      <c r="P4" s="1">
        <f t="shared" si="0"/>
        <v>43</v>
      </c>
      <c r="Q4" s="1">
        <f t="shared" si="0"/>
        <v>66</v>
      </c>
      <c r="R4" s="1"/>
      <c r="S4" s="1">
        <v>0</v>
      </c>
      <c r="T4" s="1">
        <f t="shared" si="3"/>
        <v>56</v>
      </c>
      <c r="U4" s="1">
        <f t="shared" si="1"/>
        <v>132</v>
      </c>
      <c r="V4" s="1">
        <f t="shared" si="1"/>
        <v>172</v>
      </c>
      <c r="W4" s="1">
        <f t="shared" si="1"/>
        <v>264</v>
      </c>
      <c r="Y4" s="1">
        <f t="shared" si="4"/>
        <v>56</v>
      </c>
      <c r="Z4" s="1">
        <f t="shared" si="2"/>
        <v>76</v>
      </c>
      <c r="AA4" s="1">
        <f t="shared" si="2"/>
        <v>40</v>
      </c>
      <c r="AB4" s="1">
        <f t="shared" si="2"/>
        <v>92</v>
      </c>
    </row>
    <row r="5" spans="1:29" x14ac:dyDescent="0.2">
      <c r="A5" s="1" t="s">
        <v>12</v>
      </c>
      <c r="B5" s="1">
        <v>2.5139324099999998</v>
      </c>
      <c r="C5" s="1">
        <v>1.3608086399999999</v>
      </c>
      <c r="D5" s="1">
        <v>2.0920000000000001</v>
      </c>
      <c r="E5" s="1">
        <v>349</v>
      </c>
      <c r="F5" s="1">
        <v>399</v>
      </c>
      <c r="G5" s="1">
        <v>410</v>
      </c>
      <c r="H5" s="1">
        <v>419</v>
      </c>
      <c r="I5" s="1">
        <v>434</v>
      </c>
      <c r="J5" s="1">
        <v>476</v>
      </c>
      <c r="K5" s="1"/>
      <c r="L5" s="1"/>
      <c r="M5" s="1">
        <f t="shared" si="5"/>
        <v>0</v>
      </c>
      <c r="N5" s="1">
        <f t="shared" si="0"/>
        <v>11</v>
      </c>
      <c r="O5" s="1">
        <f t="shared" si="0"/>
        <v>20</v>
      </c>
      <c r="P5" s="1">
        <f t="shared" si="0"/>
        <v>35</v>
      </c>
      <c r="Q5" s="1">
        <f t="shared" si="0"/>
        <v>77</v>
      </c>
      <c r="R5" s="1"/>
      <c r="S5" s="1">
        <v>0</v>
      </c>
      <c r="T5" s="1">
        <f t="shared" si="3"/>
        <v>44</v>
      </c>
      <c r="U5" s="1">
        <f t="shared" si="1"/>
        <v>80</v>
      </c>
      <c r="V5" s="1">
        <f t="shared" si="1"/>
        <v>140</v>
      </c>
      <c r="W5" s="1">
        <f t="shared" si="1"/>
        <v>308</v>
      </c>
      <c r="Y5" s="1">
        <f t="shared" si="4"/>
        <v>44</v>
      </c>
      <c r="Z5" s="1">
        <f t="shared" si="2"/>
        <v>36</v>
      </c>
      <c r="AA5" s="1">
        <f t="shared" si="2"/>
        <v>60</v>
      </c>
      <c r="AB5" s="1">
        <f t="shared" si="2"/>
        <v>168</v>
      </c>
    </row>
    <row r="6" spans="1:29" x14ac:dyDescent="0.2">
      <c r="A6" s="1" t="s">
        <v>13</v>
      </c>
      <c r="B6" s="1">
        <v>2.8857670999999998</v>
      </c>
      <c r="C6" s="1">
        <v>1.29698745</v>
      </c>
      <c r="D6" s="1">
        <v>4.5949999999999998</v>
      </c>
      <c r="E6" s="1">
        <v>440</v>
      </c>
      <c r="F6" s="1">
        <v>490</v>
      </c>
      <c r="G6" s="1">
        <v>505</v>
      </c>
      <c r="H6" s="1">
        <v>515</v>
      </c>
      <c r="I6" s="1">
        <v>527</v>
      </c>
      <c r="J6" s="1">
        <v>565</v>
      </c>
      <c r="K6" s="1"/>
      <c r="L6" s="1"/>
      <c r="M6" s="1">
        <f t="shared" si="5"/>
        <v>0</v>
      </c>
      <c r="N6" s="1">
        <f t="shared" si="0"/>
        <v>15</v>
      </c>
      <c r="O6" s="1">
        <f t="shared" si="0"/>
        <v>25</v>
      </c>
      <c r="P6" s="1">
        <f t="shared" si="0"/>
        <v>37</v>
      </c>
      <c r="Q6" s="1">
        <f t="shared" si="0"/>
        <v>75</v>
      </c>
      <c r="R6" s="1"/>
      <c r="S6" s="1">
        <v>0</v>
      </c>
      <c r="T6" s="1">
        <f t="shared" si="3"/>
        <v>60</v>
      </c>
      <c r="U6" s="1">
        <f t="shared" si="1"/>
        <v>100</v>
      </c>
      <c r="V6" s="1">
        <f t="shared" si="1"/>
        <v>148</v>
      </c>
      <c r="W6" s="1">
        <f t="shared" si="1"/>
        <v>300</v>
      </c>
      <c r="Y6" s="1">
        <f t="shared" si="4"/>
        <v>60</v>
      </c>
      <c r="Z6" s="1">
        <f t="shared" si="2"/>
        <v>40</v>
      </c>
      <c r="AA6" s="1">
        <f t="shared" si="2"/>
        <v>48</v>
      </c>
      <c r="AB6" s="1">
        <f t="shared" si="2"/>
        <v>152</v>
      </c>
    </row>
    <row r="7" spans="1:29" x14ac:dyDescent="0.2">
      <c r="A7" s="1" t="s">
        <v>14</v>
      </c>
      <c r="B7" s="1">
        <v>1.9874537699999999</v>
      </c>
      <c r="C7" s="1">
        <v>1.2907804300000001</v>
      </c>
      <c r="D7" s="1">
        <v>1.968</v>
      </c>
      <c r="E7" s="1">
        <v>83</v>
      </c>
      <c r="F7" s="1">
        <v>133</v>
      </c>
      <c r="G7" s="1">
        <v>147</v>
      </c>
      <c r="H7" s="1">
        <v>155</v>
      </c>
      <c r="I7" s="1">
        <v>196</v>
      </c>
      <c r="J7" s="1">
        <v>250</v>
      </c>
      <c r="K7" s="1"/>
      <c r="L7" s="1"/>
      <c r="M7" s="1">
        <f t="shared" si="5"/>
        <v>0</v>
      </c>
      <c r="N7" s="1">
        <f t="shared" si="0"/>
        <v>14</v>
      </c>
      <c r="O7" s="1">
        <f t="shared" si="0"/>
        <v>22</v>
      </c>
      <c r="P7" s="1">
        <f t="shared" si="0"/>
        <v>63</v>
      </c>
      <c r="Q7" s="1">
        <f t="shared" si="0"/>
        <v>117</v>
      </c>
      <c r="R7" s="1"/>
      <c r="S7" s="1">
        <v>0</v>
      </c>
      <c r="T7" s="1">
        <f t="shared" si="3"/>
        <v>56</v>
      </c>
      <c r="U7" s="1">
        <f t="shared" si="1"/>
        <v>88</v>
      </c>
      <c r="V7" s="1">
        <f t="shared" si="1"/>
        <v>252</v>
      </c>
      <c r="W7" s="1">
        <f t="shared" si="1"/>
        <v>468</v>
      </c>
      <c r="Y7" s="1">
        <f t="shared" si="4"/>
        <v>56</v>
      </c>
      <c r="Z7" s="1">
        <f t="shared" si="2"/>
        <v>32</v>
      </c>
      <c r="AA7" s="1">
        <f t="shared" si="2"/>
        <v>164</v>
      </c>
      <c r="AB7" s="1">
        <f t="shared" si="2"/>
        <v>216</v>
      </c>
    </row>
    <row r="8" spans="1:29" x14ac:dyDescent="0.2">
      <c r="A8" s="1" t="s">
        <v>15</v>
      </c>
      <c r="B8" s="1">
        <v>0.80160514000000005</v>
      </c>
      <c r="C8" s="1">
        <v>0.83776930000000005</v>
      </c>
      <c r="D8" s="1">
        <v>3.31</v>
      </c>
      <c r="E8" s="1">
        <v>209</v>
      </c>
      <c r="F8" s="1">
        <v>259</v>
      </c>
      <c r="G8" s="1">
        <v>274</v>
      </c>
      <c r="H8" s="1">
        <v>285</v>
      </c>
      <c r="I8" s="1">
        <v>307</v>
      </c>
      <c r="J8" s="1">
        <v>329</v>
      </c>
      <c r="K8" s="1"/>
      <c r="L8" s="1"/>
      <c r="M8" s="1">
        <f t="shared" si="5"/>
        <v>0</v>
      </c>
      <c r="N8" s="1">
        <f t="shared" si="0"/>
        <v>15</v>
      </c>
      <c r="O8" s="1">
        <f t="shared" si="0"/>
        <v>26</v>
      </c>
      <c r="P8" s="1">
        <f t="shared" si="0"/>
        <v>48</v>
      </c>
      <c r="Q8" s="1">
        <f t="shared" si="0"/>
        <v>70</v>
      </c>
      <c r="R8" s="1"/>
      <c r="S8" s="1">
        <v>0</v>
      </c>
      <c r="T8" s="1">
        <f t="shared" si="3"/>
        <v>60</v>
      </c>
      <c r="U8" s="1">
        <f t="shared" si="1"/>
        <v>104</v>
      </c>
      <c r="V8" s="1">
        <f t="shared" si="1"/>
        <v>192</v>
      </c>
      <c r="W8" s="1">
        <f t="shared" si="1"/>
        <v>280</v>
      </c>
      <c r="Y8" s="1">
        <f t="shared" si="4"/>
        <v>60</v>
      </c>
      <c r="Z8" s="1">
        <f t="shared" si="2"/>
        <v>44</v>
      </c>
      <c r="AA8" s="1">
        <f t="shared" si="2"/>
        <v>88</v>
      </c>
      <c r="AB8" s="1">
        <f t="shared" si="2"/>
        <v>88</v>
      </c>
    </row>
    <row r="9" spans="1:29" x14ac:dyDescent="0.2">
      <c r="A9" s="1" t="s">
        <v>16</v>
      </c>
      <c r="B9" s="1">
        <v>1.9358921099999999</v>
      </c>
      <c r="C9" s="1">
        <v>1.46339036</v>
      </c>
      <c r="D9" s="1">
        <v>3.5190000000000001</v>
      </c>
      <c r="E9" s="1">
        <v>264</v>
      </c>
      <c r="F9" s="1">
        <v>314</v>
      </c>
      <c r="G9" s="1">
        <v>329</v>
      </c>
      <c r="H9" s="1">
        <v>340</v>
      </c>
      <c r="I9" s="1">
        <v>366</v>
      </c>
      <c r="J9" s="1">
        <v>404</v>
      </c>
      <c r="K9" s="1"/>
      <c r="L9" s="1"/>
      <c r="M9" s="1">
        <f t="shared" si="5"/>
        <v>0</v>
      </c>
      <c r="N9" s="1">
        <f t="shared" si="0"/>
        <v>15</v>
      </c>
      <c r="O9" s="1">
        <f t="shared" si="0"/>
        <v>26</v>
      </c>
      <c r="P9" s="1">
        <f t="shared" si="0"/>
        <v>52</v>
      </c>
      <c r="Q9" s="1">
        <f t="shared" si="0"/>
        <v>90</v>
      </c>
      <c r="R9" s="1"/>
      <c r="S9" s="1">
        <v>0</v>
      </c>
      <c r="T9" s="1">
        <f t="shared" si="3"/>
        <v>60</v>
      </c>
      <c r="U9" s="1">
        <f t="shared" si="1"/>
        <v>104</v>
      </c>
      <c r="V9" s="1">
        <f t="shared" si="1"/>
        <v>208</v>
      </c>
      <c r="W9" s="1">
        <f t="shared" si="1"/>
        <v>360</v>
      </c>
      <c r="Y9" s="1">
        <f t="shared" si="4"/>
        <v>60</v>
      </c>
      <c r="Z9" s="1">
        <f t="shared" si="2"/>
        <v>44</v>
      </c>
      <c r="AA9" s="1">
        <f t="shared" si="2"/>
        <v>104</v>
      </c>
      <c r="AB9" s="1">
        <f t="shared" si="2"/>
        <v>152</v>
      </c>
    </row>
    <row r="10" spans="1:29" x14ac:dyDescent="0.2">
      <c r="A10" s="1" t="s">
        <v>17</v>
      </c>
      <c r="B10" s="1">
        <v>2.30937678</v>
      </c>
      <c r="C10" s="1">
        <v>1.3818853499999999</v>
      </c>
      <c r="D10" s="1">
        <v>4.8499999999999996</v>
      </c>
      <c r="E10" s="1">
        <v>42</v>
      </c>
      <c r="F10" s="1">
        <v>92</v>
      </c>
      <c r="G10" s="1">
        <v>101</v>
      </c>
      <c r="H10" s="1">
        <v>112</v>
      </c>
      <c r="I10" s="1">
        <v>124</v>
      </c>
      <c r="J10" s="1">
        <v>206</v>
      </c>
      <c r="K10" s="1"/>
      <c r="L10" s="1"/>
      <c r="M10" s="1">
        <f t="shared" si="5"/>
        <v>0</v>
      </c>
      <c r="N10" s="1">
        <f t="shared" si="0"/>
        <v>9</v>
      </c>
      <c r="O10" s="1">
        <f t="shared" si="0"/>
        <v>20</v>
      </c>
      <c r="P10" s="1">
        <f t="shared" si="0"/>
        <v>32</v>
      </c>
      <c r="Q10" s="1">
        <f t="shared" si="0"/>
        <v>114</v>
      </c>
      <c r="R10" s="1"/>
      <c r="S10" s="1">
        <v>0</v>
      </c>
      <c r="T10" s="1">
        <f t="shared" si="3"/>
        <v>36</v>
      </c>
      <c r="U10" s="1">
        <f t="shared" si="1"/>
        <v>80</v>
      </c>
      <c r="V10" s="1">
        <f t="shared" si="1"/>
        <v>128</v>
      </c>
      <c r="W10" s="1">
        <f t="shared" si="1"/>
        <v>456</v>
      </c>
      <c r="Y10" s="1">
        <f t="shared" si="4"/>
        <v>36</v>
      </c>
      <c r="Z10" s="1">
        <f t="shared" si="2"/>
        <v>44</v>
      </c>
      <c r="AA10" s="1">
        <f t="shared" si="2"/>
        <v>48</v>
      </c>
      <c r="AB10" s="1">
        <f t="shared" si="2"/>
        <v>328</v>
      </c>
    </row>
    <row r="11" spans="1:29" x14ac:dyDescent="0.2">
      <c r="A11" s="1" t="s">
        <v>18</v>
      </c>
      <c r="B11" s="1">
        <v>2.2934629499999999</v>
      </c>
      <c r="C11" s="1">
        <v>1.41863406</v>
      </c>
      <c r="D11" s="1">
        <v>4.68</v>
      </c>
      <c r="E11" s="1">
        <v>80</v>
      </c>
      <c r="F11" s="1">
        <v>130</v>
      </c>
      <c r="G11" s="1">
        <v>145</v>
      </c>
      <c r="H11" s="1">
        <v>152</v>
      </c>
      <c r="I11" s="1">
        <v>198</v>
      </c>
      <c r="J11" s="1">
        <v>221</v>
      </c>
      <c r="K11" s="1"/>
      <c r="L11" s="1"/>
      <c r="M11" s="1">
        <f t="shared" si="5"/>
        <v>0</v>
      </c>
      <c r="N11" s="1">
        <f t="shared" si="0"/>
        <v>15</v>
      </c>
      <c r="O11" s="1">
        <f t="shared" si="0"/>
        <v>22</v>
      </c>
      <c r="P11" s="1">
        <f t="shared" si="0"/>
        <v>68</v>
      </c>
      <c r="Q11" s="1">
        <f t="shared" si="0"/>
        <v>91</v>
      </c>
      <c r="R11" s="1"/>
      <c r="S11" s="1">
        <v>0</v>
      </c>
      <c r="T11" s="1">
        <f t="shared" si="3"/>
        <v>60</v>
      </c>
      <c r="U11" s="1">
        <f t="shared" si="1"/>
        <v>88</v>
      </c>
      <c r="V11" s="1">
        <f t="shared" si="1"/>
        <v>272</v>
      </c>
      <c r="W11" s="1">
        <f t="shared" si="1"/>
        <v>364</v>
      </c>
      <c r="Y11" s="1">
        <f t="shared" si="4"/>
        <v>60</v>
      </c>
      <c r="Z11" s="1">
        <f t="shared" si="2"/>
        <v>28</v>
      </c>
      <c r="AA11" s="1">
        <f t="shared" si="2"/>
        <v>184</v>
      </c>
      <c r="AB11" s="1">
        <f t="shared" si="2"/>
        <v>92</v>
      </c>
    </row>
    <row r="12" spans="1:29" x14ac:dyDescent="0.2">
      <c r="A12" s="1" t="s">
        <v>19</v>
      </c>
      <c r="B12" s="1">
        <v>0.86246294000000001</v>
      </c>
      <c r="C12" s="1">
        <v>0.65117934</v>
      </c>
      <c r="D12" s="1">
        <v>3.9</v>
      </c>
      <c r="E12" s="1">
        <v>32</v>
      </c>
      <c r="F12" s="1">
        <v>82</v>
      </c>
      <c r="G12" s="1">
        <v>92</v>
      </c>
      <c r="H12" s="1">
        <v>101</v>
      </c>
      <c r="I12" s="1">
        <v>113</v>
      </c>
      <c r="J12" s="1">
        <v>130</v>
      </c>
      <c r="K12" s="1"/>
      <c r="L12" s="1"/>
      <c r="M12" s="1">
        <f t="shared" si="5"/>
        <v>0</v>
      </c>
      <c r="N12" s="1">
        <f t="shared" si="0"/>
        <v>10</v>
      </c>
      <c r="O12" s="1">
        <f t="shared" si="0"/>
        <v>19</v>
      </c>
      <c r="P12" s="1">
        <f t="shared" si="0"/>
        <v>31</v>
      </c>
      <c r="Q12" s="1">
        <f t="shared" si="0"/>
        <v>48</v>
      </c>
      <c r="R12" s="1"/>
      <c r="S12" s="1">
        <v>0</v>
      </c>
      <c r="T12" s="1">
        <f t="shared" si="3"/>
        <v>40</v>
      </c>
      <c r="U12" s="1">
        <f t="shared" si="1"/>
        <v>76</v>
      </c>
      <c r="V12" s="1">
        <f t="shared" si="1"/>
        <v>124</v>
      </c>
      <c r="W12" s="1">
        <f t="shared" si="1"/>
        <v>192</v>
      </c>
      <c r="Y12" s="1">
        <f t="shared" si="4"/>
        <v>40</v>
      </c>
      <c r="Z12" s="1">
        <f t="shared" si="2"/>
        <v>36</v>
      </c>
      <c r="AA12" s="1">
        <f t="shared" si="2"/>
        <v>48</v>
      </c>
      <c r="AB12" s="1">
        <f t="shared" si="2"/>
        <v>68</v>
      </c>
    </row>
    <row r="13" spans="1:29" x14ac:dyDescent="0.2">
      <c r="A13" s="1" t="s">
        <v>20</v>
      </c>
      <c r="B13" s="1">
        <v>2.9604610199999999</v>
      </c>
      <c r="C13" s="1">
        <v>1.6893799599999999</v>
      </c>
      <c r="D13" s="1">
        <v>5.32</v>
      </c>
      <c r="E13" s="1">
        <v>117</v>
      </c>
      <c r="F13" s="1">
        <v>167</v>
      </c>
      <c r="G13" s="1">
        <v>181</v>
      </c>
      <c r="H13" s="1">
        <v>190</v>
      </c>
      <c r="I13" s="1">
        <v>197</v>
      </c>
      <c r="J13" s="1">
        <v>225</v>
      </c>
      <c r="K13" s="1"/>
      <c r="L13" s="1"/>
      <c r="M13" s="1">
        <f t="shared" si="5"/>
        <v>0</v>
      </c>
      <c r="N13" s="1">
        <f t="shared" si="0"/>
        <v>14</v>
      </c>
      <c r="O13" s="1">
        <f t="shared" si="0"/>
        <v>23</v>
      </c>
      <c r="P13" s="1">
        <f t="shared" si="0"/>
        <v>30</v>
      </c>
      <c r="Q13" s="1">
        <f t="shared" si="0"/>
        <v>58</v>
      </c>
      <c r="R13" s="1"/>
      <c r="S13" s="1">
        <v>0</v>
      </c>
      <c r="T13" s="1">
        <f t="shared" si="3"/>
        <v>56</v>
      </c>
      <c r="U13" s="1">
        <f t="shared" si="1"/>
        <v>92</v>
      </c>
      <c r="V13" s="1">
        <f t="shared" si="1"/>
        <v>120</v>
      </c>
      <c r="W13" s="1">
        <f t="shared" si="1"/>
        <v>232</v>
      </c>
      <c r="Y13" s="1">
        <f t="shared" si="4"/>
        <v>56</v>
      </c>
      <c r="Z13" s="1">
        <f t="shared" si="2"/>
        <v>36</v>
      </c>
      <c r="AA13" s="1">
        <f t="shared" si="2"/>
        <v>28</v>
      </c>
      <c r="AB13" s="1">
        <f t="shared" si="2"/>
        <v>112</v>
      </c>
    </row>
    <row r="14" spans="1:29" x14ac:dyDescent="0.2">
      <c r="A14" s="1" t="s">
        <v>21</v>
      </c>
      <c r="B14" s="1">
        <v>2.1953172699999999</v>
      </c>
      <c r="C14" s="1">
        <v>0.88244940999999999</v>
      </c>
      <c r="D14" s="1">
        <v>5.27</v>
      </c>
      <c r="E14" s="1">
        <v>0</v>
      </c>
      <c r="F14" s="1">
        <v>34</v>
      </c>
      <c r="G14" s="1">
        <v>46</v>
      </c>
      <c r="H14" s="1">
        <v>54</v>
      </c>
      <c r="I14" s="1">
        <v>63</v>
      </c>
      <c r="J14" s="1">
        <v>75</v>
      </c>
      <c r="K14" s="1"/>
      <c r="L14" s="1"/>
      <c r="M14" s="1">
        <f t="shared" si="5"/>
        <v>0</v>
      </c>
      <c r="N14" s="1">
        <f t="shared" si="0"/>
        <v>12</v>
      </c>
      <c r="O14" s="1">
        <f t="shared" si="0"/>
        <v>20</v>
      </c>
      <c r="P14" s="1">
        <f t="shared" si="0"/>
        <v>29</v>
      </c>
      <c r="Q14" s="1">
        <f t="shared" si="0"/>
        <v>41</v>
      </c>
      <c r="R14" s="1"/>
      <c r="S14" s="1">
        <v>0</v>
      </c>
      <c r="T14" s="1">
        <f t="shared" si="3"/>
        <v>48</v>
      </c>
      <c r="U14" s="1">
        <f t="shared" si="1"/>
        <v>80</v>
      </c>
      <c r="V14" s="1">
        <f t="shared" si="1"/>
        <v>116</v>
      </c>
      <c r="W14" s="1">
        <f t="shared" si="1"/>
        <v>164</v>
      </c>
      <c r="Y14" s="1">
        <f t="shared" si="4"/>
        <v>48</v>
      </c>
      <c r="Z14" s="1">
        <f t="shared" si="2"/>
        <v>32</v>
      </c>
      <c r="AA14" s="1">
        <f t="shared" si="2"/>
        <v>36</v>
      </c>
      <c r="AB14" s="1">
        <f t="shared" si="2"/>
        <v>48</v>
      </c>
    </row>
    <row r="15" spans="1:29" x14ac:dyDescent="0.2">
      <c r="A15" s="1" t="s">
        <v>22</v>
      </c>
      <c r="B15" s="1">
        <v>2.21090556</v>
      </c>
      <c r="C15" s="1">
        <v>1.2806801299999999</v>
      </c>
      <c r="D15" s="1">
        <v>5</v>
      </c>
      <c r="E15" s="1">
        <v>25</v>
      </c>
      <c r="F15" s="1">
        <v>75</v>
      </c>
      <c r="G15" s="1">
        <v>84</v>
      </c>
      <c r="H15" s="1">
        <v>95</v>
      </c>
      <c r="I15" s="1">
        <v>123</v>
      </c>
      <c r="J15" s="1">
        <v>155</v>
      </c>
      <c r="K15" s="1"/>
      <c r="L15" s="1"/>
      <c r="M15" s="1">
        <f t="shared" si="5"/>
        <v>0</v>
      </c>
      <c r="N15" s="1">
        <f t="shared" si="0"/>
        <v>9</v>
      </c>
      <c r="O15" s="1">
        <f t="shared" si="0"/>
        <v>20</v>
      </c>
      <c r="P15" s="1">
        <f t="shared" si="0"/>
        <v>48</v>
      </c>
      <c r="Q15" s="1">
        <f t="shared" si="0"/>
        <v>80</v>
      </c>
      <c r="R15" s="1"/>
      <c r="S15" s="1">
        <v>0</v>
      </c>
      <c r="T15" s="1">
        <f t="shared" si="3"/>
        <v>36</v>
      </c>
      <c r="U15" s="1">
        <f t="shared" si="1"/>
        <v>80</v>
      </c>
      <c r="V15" s="1">
        <f t="shared" si="1"/>
        <v>192</v>
      </c>
      <c r="W15" s="1">
        <f t="shared" si="1"/>
        <v>320</v>
      </c>
      <c r="Y15" s="1">
        <f t="shared" si="4"/>
        <v>36</v>
      </c>
      <c r="Z15" s="1">
        <f t="shared" si="2"/>
        <v>44</v>
      </c>
      <c r="AA15" s="1">
        <f t="shared" si="2"/>
        <v>112</v>
      </c>
      <c r="AB15" s="1">
        <f t="shared" si="2"/>
        <v>128</v>
      </c>
    </row>
    <row r="16" spans="1:29" x14ac:dyDescent="0.2">
      <c r="A16" s="1" t="s">
        <v>23</v>
      </c>
      <c r="B16" s="1">
        <v>0.90437146000000002</v>
      </c>
      <c r="C16" s="1">
        <v>1.0980537100000001</v>
      </c>
      <c r="D16" s="1">
        <v>3.95</v>
      </c>
      <c r="E16" s="1">
        <v>32</v>
      </c>
      <c r="F16" s="1">
        <v>82</v>
      </c>
      <c r="G16" s="1">
        <v>89</v>
      </c>
      <c r="H16" s="1">
        <v>95</v>
      </c>
      <c r="I16" s="1">
        <v>106</v>
      </c>
      <c r="J16" s="1">
        <v>122</v>
      </c>
      <c r="K16" s="1"/>
      <c r="L16" s="1"/>
      <c r="M16" s="1">
        <f t="shared" si="5"/>
        <v>0</v>
      </c>
      <c r="N16" s="1">
        <f t="shared" si="0"/>
        <v>7</v>
      </c>
      <c r="O16" s="1">
        <f t="shared" si="0"/>
        <v>13</v>
      </c>
      <c r="P16" s="1">
        <f t="shared" si="0"/>
        <v>24</v>
      </c>
      <c r="Q16" s="1">
        <f t="shared" si="0"/>
        <v>40</v>
      </c>
      <c r="R16" s="1"/>
      <c r="S16" s="1">
        <v>0</v>
      </c>
      <c r="T16" s="1">
        <f t="shared" si="3"/>
        <v>28</v>
      </c>
      <c r="U16" s="1">
        <f t="shared" si="1"/>
        <v>52</v>
      </c>
      <c r="V16" s="1">
        <f t="shared" si="1"/>
        <v>96</v>
      </c>
      <c r="W16" s="1">
        <f t="shared" si="1"/>
        <v>160</v>
      </c>
      <c r="Y16" s="1">
        <f t="shared" si="4"/>
        <v>28</v>
      </c>
      <c r="Z16" s="1">
        <f t="shared" si="2"/>
        <v>24</v>
      </c>
      <c r="AA16" s="1">
        <f t="shared" si="2"/>
        <v>44</v>
      </c>
      <c r="AB16" s="1">
        <f t="shared" si="2"/>
        <v>64</v>
      </c>
    </row>
    <row r="17" spans="1:28" x14ac:dyDescent="0.2">
      <c r="A17" s="1" t="s">
        <v>24</v>
      </c>
      <c r="B17" s="1">
        <v>1.9497441900000001</v>
      </c>
      <c r="C17" s="1">
        <v>0.85299060999999998</v>
      </c>
      <c r="D17" s="1">
        <v>5.52</v>
      </c>
      <c r="E17" s="1">
        <v>57</v>
      </c>
      <c r="F17" s="1">
        <v>107</v>
      </c>
      <c r="G17" s="1">
        <v>119</v>
      </c>
      <c r="H17" s="1">
        <v>130</v>
      </c>
      <c r="I17" s="1">
        <v>148</v>
      </c>
      <c r="J17" s="1">
        <v>178</v>
      </c>
      <c r="K17" s="1"/>
      <c r="L17" s="1"/>
      <c r="M17" s="1">
        <f t="shared" si="5"/>
        <v>0</v>
      </c>
      <c r="N17" s="1">
        <f t="shared" si="0"/>
        <v>12</v>
      </c>
      <c r="O17" s="1">
        <f t="shared" si="0"/>
        <v>23</v>
      </c>
      <c r="P17" s="1">
        <f t="shared" si="0"/>
        <v>41</v>
      </c>
      <c r="Q17" s="1">
        <f t="shared" si="0"/>
        <v>71</v>
      </c>
      <c r="R17" s="1"/>
      <c r="S17" s="1">
        <v>0</v>
      </c>
      <c r="T17" s="1">
        <f t="shared" si="3"/>
        <v>48</v>
      </c>
      <c r="U17" s="1">
        <f t="shared" si="1"/>
        <v>92</v>
      </c>
      <c r="V17" s="1">
        <f t="shared" si="1"/>
        <v>164</v>
      </c>
      <c r="W17" s="1">
        <f t="shared" si="1"/>
        <v>284</v>
      </c>
      <c r="Y17" s="1">
        <f t="shared" si="4"/>
        <v>48</v>
      </c>
      <c r="Z17" s="1">
        <f t="shared" si="2"/>
        <v>44</v>
      </c>
      <c r="AA17" s="1">
        <f t="shared" si="2"/>
        <v>72</v>
      </c>
      <c r="AB17" s="1">
        <f t="shared" si="2"/>
        <v>120</v>
      </c>
    </row>
    <row r="18" spans="1:28" x14ac:dyDescent="0.2">
      <c r="A18" s="1" t="s">
        <v>25</v>
      </c>
      <c r="B18" s="1">
        <v>2.0104818099999999</v>
      </c>
      <c r="C18" s="1">
        <v>0.95349660999999997</v>
      </c>
      <c r="D18" s="1">
        <v>5.15</v>
      </c>
      <c r="E18" s="1">
        <v>47</v>
      </c>
      <c r="F18" s="1">
        <v>97</v>
      </c>
      <c r="G18" s="1">
        <v>107</v>
      </c>
      <c r="H18" s="1">
        <v>114</v>
      </c>
      <c r="I18" s="1">
        <v>129</v>
      </c>
      <c r="J18" s="1">
        <v>182</v>
      </c>
      <c r="K18" s="1"/>
      <c r="L18" s="1"/>
      <c r="M18" s="1">
        <f t="shared" si="5"/>
        <v>0</v>
      </c>
      <c r="N18" s="1">
        <f t="shared" ref="N18:N23" si="6">G18-$F18</f>
        <v>10</v>
      </c>
      <c r="O18" s="1">
        <f t="shared" ref="O18:O23" si="7">H18-$F18</f>
        <v>17</v>
      </c>
      <c r="P18" s="1">
        <f t="shared" ref="P18:P23" si="8">I18-$F18</f>
        <v>32</v>
      </c>
      <c r="Q18" s="1">
        <f t="shared" ref="Q18:Q23" si="9">J18-$F18</f>
        <v>85</v>
      </c>
      <c r="R18" s="1"/>
      <c r="S18" s="1">
        <v>0</v>
      </c>
      <c r="T18" s="1">
        <f t="shared" si="3"/>
        <v>40</v>
      </c>
      <c r="U18" s="1">
        <f t="shared" ref="U18:U23" si="10">(O18/250)*1000</f>
        <v>68</v>
      </c>
      <c r="V18" s="1">
        <f t="shared" ref="V18:V23" si="11">(P18/250)*1000</f>
        <v>128</v>
      </c>
      <c r="W18" s="1">
        <f t="shared" ref="W18:W23" si="12">(Q18/250)*1000</f>
        <v>340</v>
      </c>
      <c r="Y18" s="1">
        <f t="shared" si="4"/>
        <v>40</v>
      </c>
      <c r="Z18" s="1">
        <f t="shared" ref="Z18:Z23" si="13">(O18-N18)/250*1000</f>
        <v>28</v>
      </c>
      <c r="AA18" s="1">
        <f t="shared" ref="AA18:AA23" si="14">(P18-O18)/250*1000</f>
        <v>60</v>
      </c>
      <c r="AB18" s="1">
        <f t="shared" ref="AB18:AB23" si="15">(Q18-P18)/250*1000</f>
        <v>212</v>
      </c>
    </row>
    <row r="19" spans="1:28" x14ac:dyDescent="0.2">
      <c r="A19" s="1" t="s">
        <v>26</v>
      </c>
      <c r="B19" s="1">
        <v>1.8927475199999999</v>
      </c>
      <c r="C19" s="1">
        <v>1.09546481</v>
      </c>
      <c r="D19" s="1">
        <v>5.36</v>
      </c>
      <c r="E19" s="1">
        <v>96</v>
      </c>
      <c r="F19" s="1">
        <v>146</v>
      </c>
      <c r="G19" s="1">
        <v>157</v>
      </c>
      <c r="H19" s="1">
        <v>167</v>
      </c>
      <c r="I19" s="1">
        <v>178</v>
      </c>
      <c r="J19" s="1">
        <v>191</v>
      </c>
      <c r="K19" s="1"/>
      <c r="L19" s="1"/>
      <c r="M19" s="1">
        <f t="shared" si="5"/>
        <v>0</v>
      </c>
      <c r="N19" s="1">
        <f t="shared" si="6"/>
        <v>11</v>
      </c>
      <c r="O19" s="1">
        <f t="shared" si="7"/>
        <v>21</v>
      </c>
      <c r="P19" s="1">
        <f t="shared" si="8"/>
        <v>32</v>
      </c>
      <c r="Q19" s="1">
        <f t="shared" si="9"/>
        <v>45</v>
      </c>
      <c r="R19" s="1"/>
      <c r="S19" s="1">
        <v>0</v>
      </c>
      <c r="T19" s="1">
        <f t="shared" si="3"/>
        <v>44</v>
      </c>
      <c r="U19" s="1">
        <f t="shared" si="10"/>
        <v>84</v>
      </c>
      <c r="V19" s="1">
        <f t="shared" si="11"/>
        <v>128</v>
      </c>
      <c r="W19" s="1">
        <f t="shared" si="12"/>
        <v>180</v>
      </c>
      <c r="Y19" s="1">
        <f t="shared" si="4"/>
        <v>44</v>
      </c>
      <c r="Z19" s="1">
        <f t="shared" si="13"/>
        <v>40</v>
      </c>
      <c r="AA19" s="1">
        <f t="shared" si="14"/>
        <v>44</v>
      </c>
      <c r="AB19" s="1">
        <f t="shared" si="15"/>
        <v>52</v>
      </c>
    </row>
    <row r="20" spans="1:28" x14ac:dyDescent="0.2">
      <c r="A20" s="1" t="s">
        <v>27</v>
      </c>
      <c r="B20" s="1">
        <v>1.5232221500000001</v>
      </c>
      <c r="C20" s="1">
        <v>0.86785586999999997</v>
      </c>
      <c r="D20" s="1">
        <v>4.83</v>
      </c>
      <c r="E20" s="1">
        <v>54</v>
      </c>
      <c r="F20" s="1">
        <v>104</v>
      </c>
      <c r="G20" s="1">
        <v>114</v>
      </c>
      <c r="H20" s="1">
        <v>122</v>
      </c>
      <c r="I20" s="1">
        <v>132</v>
      </c>
      <c r="J20" s="1">
        <v>144</v>
      </c>
      <c r="K20" s="1"/>
      <c r="L20" s="1"/>
      <c r="M20" s="1">
        <f t="shared" si="5"/>
        <v>0</v>
      </c>
      <c r="N20" s="1">
        <f t="shared" si="6"/>
        <v>10</v>
      </c>
      <c r="O20" s="1">
        <f t="shared" si="7"/>
        <v>18</v>
      </c>
      <c r="P20" s="1">
        <f t="shared" si="8"/>
        <v>28</v>
      </c>
      <c r="Q20" s="1">
        <f t="shared" si="9"/>
        <v>40</v>
      </c>
      <c r="R20" s="1"/>
      <c r="S20" s="1">
        <v>0</v>
      </c>
      <c r="T20" s="1">
        <f t="shared" si="3"/>
        <v>40</v>
      </c>
      <c r="U20" s="1">
        <f t="shared" si="10"/>
        <v>72</v>
      </c>
      <c r="V20" s="1">
        <f t="shared" si="11"/>
        <v>112</v>
      </c>
      <c r="W20" s="1">
        <f t="shared" si="12"/>
        <v>160</v>
      </c>
      <c r="Y20" s="1">
        <f t="shared" si="4"/>
        <v>40</v>
      </c>
      <c r="Z20" s="1">
        <f t="shared" si="13"/>
        <v>32</v>
      </c>
      <c r="AA20" s="1">
        <f t="shared" si="14"/>
        <v>40</v>
      </c>
      <c r="AB20" s="1">
        <f t="shared" si="15"/>
        <v>48</v>
      </c>
    </row>
    <row r="21" spans="1:28" x14ac:dyDescent="0.2">
      <c r="A21" s="1" t="s">
        <v>28</v>
      </c>
      <c r="B21" s="1">
        <v>2.4651698999999998</v>
      </c>
      <c r="C21" s="1">
        <v>0.72206618</v>
      </c>
      <c r="D21" s="1">
        <v>4.0199999999999996</v>
      </c>
      <c r="E21" s="1">
        <v>0</v>
      </c>
      <c r="F21" s="1">
        <v>45</v>
      </c>
      <c r="G21" s="1">
        <v>52</v>
      </c>
      <c r="H21" s="1">
        <v>66</v>
      </c>
      <c r="I21" s="1">
        <v>79</v>
      </c>
      <c r="J21" s="1">
        <v>113</v>
      </c>
      <c r="K21" s="1"/>
      <c r="L21" s="1"/>
      <c r="M21" s="1">
        <f t="shared" si="5"/>
        <v>0</v>
      </c>
      <c r="N21" s="1">
        <f t="shared" si="6"/>
        <v>7</v>
      </c>
      <c r="O21" s="1">
        <f t="shared" si="7"/>
        <v>21</v>
      </c>
      <c r="P21" s="1">
        <f t="shared" si="8"/>
        <v>34</v>
      </c>
      <c r="Q21" s="1">
        <f t="shared" si="9"/>
        <v>68</v>
      </c>
      <c r="R21" s="1"/>
      <c r="S21" s="1">
        <v>0</v>
      </c>
      <c r="T21" s="1">
        <f t="shared" si="3"/>
        <v>28</v>
      </c>
      <c r="U21" s="1">
        <f t="shared" si="10"/>
        <v>84</v>
      </c>
      <c r="V21" s="1">
        <f t="shared" si="11"/>
        <v>136</v>
      </c>
      <c r="W21" s="1">
        <f t="shared" si="12"/>
        <v>272</v>
      </c>
      <c r="Y21" s="1">
        <f t="shared" si="4"/>
        <v>28</v>
      </c>
      <c r="Z21" s="1">
        <f t="shared" si="13"/>
        <v>56</v>
      </c>
      <c r="AA21" s="1">
        <f t="shared" si="14"/>
        <v>52</v>
      </c>
      <c r="AB21" s="1">
        <f t="shared" si="15"/>
        <v>136</v>
      </c>
    </row>
    <row r="22" spans="1:28" x14ac:dyDescent="0.2">
      <c r="A22" s="1" t="s">
        <v>29</v>
      </c>
      <c r="B22" s="1">
        <v>1.14248763</v>
      </c>
      <c r="C22" s="1">
        <v>1.0240829199999999</v>
      </c>
      <c r="D22" s="1">
        <v>5.47</v>
      </c>
      <c r="E22" s="1">
        <v>8</v>
      </c>
      <c r="F22" s="1">
        <v>58</v>
      </c>
      <c r="G22" s="1">
        <v>67</v>
      </c>
      <c r="H22" s="1">
        <v>73</v>
      </c>
      <c r="I22" s="1">
        <v>90</v>
      </c>
      <c r="J22" s="1">
        <v>113</v>
      </c>
      <c r="K22" s="1"/>
      <c r="L22" s="1"/>
      <c r="M22" s="1">
        <f t="shared" si="5"/>
        <v>0</v>
      </c>
      <c r="N22" s="1">
        <f t="shared" si="6"/>
        <v>9</v>
      </c>
      <c r="O22" s="1">
        <f t="shared" si="7"/>
        <v>15</v>
      </c>
      <c r="P22" s="1">
        <f t="shared" si="8"/>
        <v>32</v>
      </c>
      <c r="Q22" s="1">
        <f t="shared" si="9"/>
        <v>55</v>
      </c>
      <c r="R22" s="1"/>
      <c r="S22" s="1">
        <v>0</v>
      </c>
      <c r="T22" s="1">
        <f t="shared" si="3"/>
        <v>36</v>
      </c>
      <c r="U22" s="1">
        <f t="shared" si="10"/>
        <v>60</v>
      </c>
      <c r="V22" s="1">
        <f t="shared" si="11"/>
        <v>128</v>
      </c>
      <c r="W22" s="1">
        <f t="shared" si="12"/>
        <v>220</v>
      </c>
      <c r="Y22" s="1">
        <f t="shared" si="4"/>
        <v>36</v>
      </c>
      <c r="Z22" s="1">
        <f t="shared" si="13"/>
        <v>24</v>
      </c>
      <c r="AA22" s="1">
        <f t="shared" si="14"/>
        <v>68</v>
      </c>
      <c r="AB22" s="1">
        <f t="shared" si="15"/>
        <v>92</v>
      </c>
    </row>
    <row r="23" spans="1:28" x14ac:dyDescent="0.2">
      <c r="A23" s="1" t="s">
        <v>30</v>
      </c>
      <c r="B23" s="1">
        <v>0.99672327000000005</v>
      </c>
      <c r="C23" s="1">
        <v>1.20835392</v>
      </c>
      <c r="D23" s="1">
        <v>5.03</v>
      </c>
      <c r="E23" s="1">
        <v>20</v>
      </c>
      <c r="F23" s="1">
        <v>70</v>
      </c>
      <c r="G23" s="1">
        <v>78</v>
      </c>
      <c r="H23" s="1">
        <v>86</v>
      </c>
      <c r="I23" s="1">
        <v>106</v>
      </c>
      <c r="J23" s="1">
        <v>120</v>
      </c>
      <c r="K23" s="1"/>
      <c r="L23" s="1"/>
      <c r="M23" s="1">
        <f t="shared" si="5"/>
        <v>0</v>
      </c>
      <c r="N23" s="1">
        <f t="shared" si="6"/>
        <v>8</v>
      </c>
      <c r="O23" s="1">
        <f t="shared" si="7"/>
        <v>16</v>
      </c>
      <c r="P23" s="1">
        <f t="shared" si="8"/>
        <v>36</v>
      </c>
      <c r="Q23" s="1">
        <f t="shared" si="9"/>
        <v>50</v>
      </c>
      <c r="R23" s="1"/>
      <c r="S23" s="1">
        <v>0</v>
      </c>
      <c r="T23" s="1">
        <f t="shared" si="3"/>
        <v>32</v>
      </c>
      <c r="U23" s="1">
        <f t="shared" si="10"/>
        <v>64</v>
      </c>
      <c r="V23" s="1">
        <f t="shared" si="11"/>
        <v>144</v>
      </c>
      <c r="W23" s="1">
        <f t="shared" si="12"/>
        <v>200</v>
      </c>
      <c r="Y23" s="1">
        <f t="shared" si="4"/>
        <v>32</v>
      </c>
      <c r="Z23" s="1">
        <f t="shared" si="13"/>
        <v>32</v>
      </c>
      <c r="AA23" s="1">
        <f t="shared" si="14"/>
        <v>80</v>
      </c>
      <c r="AB23" s="1">
        <f t="shared" si="15"/>
        <v>56</v>
      </c>
    </row>
    <row r="24" spans="1:28" x14ac:dyDescent="0.2">
      <c r="L24" s="1"/>
      <c r="M24" s="1"/>
      <c r="N24" s="1"/>
      <c r="O24" s="1"/>
      <c r="P24" s="1"/>
      <c r="Q24" s="1"/>
      <c r="R24" s="2" t="s">
        <v>49</v>
      </c>
      <c r="S24" s="2">
        <v>0</v>
      </c>
      <c r="T24" s="2">
        <f>AVERAGE(T2:T23)</f>
        <v>47.454545454545453</v>
      </c>
      <c r="U24" s="2">
        <f>AVERAGE(U2:U23)</f>
        <v>86.545454545454547</v>
      </c>
      <c r="V24" s="2">
        <f>AVERAGE(V2:V23)</f>
        <v>161.09090909090909</v>
      </c>
      <c r="W24" s="2">
        <f>AVERAGE(W2:W23)</f>
        <v>320.54545454545456</v>
      </c>
      <c r="X24" s="3"/>
      <c r="Y24" s="2">
        <f>AVERAGE(Y2:Y23)</f>
        <v>47.454545454545453</v>
      </c>
      <c r="Z24" s="2">
        <f>AVERAGE(Z2:Z23)</f>
        <v>39.090909090909093</v>
      </c>
      <c r="AA24" s="2">
        <f>AVERAGE(AA2:AA23)</f>
        <v>74.545454545454547</v>
      </c>
      <c r="AB24" s="2">
        <f>AVERAGE(AB2:AB23)</f>
        <v>159.45454545454547</v>
      </c>
    </row>
    <row r="25" spans="1:28" x14ac:dyDescent="0.2">
      <c r="B25" s="1">
        <f>AVERAGE(B2:B23)</f>
        <v>1.8753305899999999</v>
      </c>
      <c r="L25" s="1"/>
      <c r="M25" s="1"/>
      <c r="N25" s="1"/>
      <c r="O25" s="1"/>
      <c r="P25" s="1"/>
      <c r="Q25" s="1"/>
      <c r="R25" s="2" t="s">
        <v>50</v>
      </c>
      <c r="S25" s="2">
        <v>0</v>
      </c>
      <c r="T25" s="2">
        <f>STDEV(T2:T24)/SQRT(COUNT(T2:T24))</f>
        <v>2.5927287140564399</v>
      </c>
      <c r="U25" s="2">
        <f>STDEV(U2:U24)/SQRT(COUNT(U2:U24))</f>
        <v>3.8513522458289509</v>
      </c>
      <c r="V25" s="2">
        <f>STDEV(V2:V24)/SQRT(COUNT(V2:V24))</f>
        <v>9.9299740059344597</v>
      </c>
      <c r="W25" s="2">
        <f>STDEV(W2:W24)/SQRT(COUNT(W2:W24))</f>
        <v>34.897746015571002</v>
      </c>
      <c r="X25" s="3"/>
      <c r="Y25" s="2">
        <f>STDEV(Y2:Y23)/SQRT(COUNT(Y2:Y23))</f>
        <v>2.7133845518267563</v>
      </c>
      <c r="Z25" s="2">
        <f t="shared" ref="Z25:AB25" si="16">STDEV(Z2:Z23)/SQRT(COUNT(Z2:Z23))</f>
        <v>2.4538238477521026</v>
      </c>
      <c r="AA25" s="2">
        <f t="shared" si="16"/>
        <v>8.8334094432873851</v>
      </c>
      <c r="AB25" s="2">
        <f t="shared" si="16"/>
        <v>30.8643679503217</v>
      </c>
    </row>
    <row r="26" spans="1:28" x14ac:dyDescent="0.2">
      <c r="L26" s="1"/>
      <c r="M26" s="8" t="s">
        <v>32</v>
      </c>
      <c r="N26" s="8" t="s">
        <v>38</v>
      </c>
      <c r="O26" s="1"/>
      <c r="P26" s="1"/>
      <c r="Q26" s="1"/>
      <c r="R26" s="2" t="s">
        <v>51</v>
      </c>
      <c r="S26" s="2"/>
      <c r="T26" s="2">
        <f>MAX(T2:T23)</f>
        <v>76</v>
      </c>
      <c r="U26" s="2">
        <f>MAX(U2:U23)</f>
        <v>132</v>
      </c>
      <c r="V26" s="2">
        <f>MAX(V2:V23)</f>
        <v>272</v>
      </c>
      <c r="W26" s="2">
        <f>MAX(W2:W23)</f>
        <v>876</v>
      </c>
      <c r="X26" s="3"/>
      <c r="Y26" s="2">
        <f>MAX(Y2:Y23)</f>
        <v>76</v>
      </c>
      <c r="Z26" s="2">
        <f t="shared" ref="Z26:AB26" si="17">MAX(Z2:Z23)</f>
        <v>76</v>
      </c>
      <c r="AA26" s="2">
        <f t="shared" si="17"/>
        <v>184</v>
      </c>
      <c r="AB26" s="2">
        <f t="shared" si="17"/>
        <v>652</v>
      </c>
    </row>
    <row r="27" spans="1:28" x14ac:dyDescent="0.2">
      <c r="L27" s="1"/>
      <c r="M27" s="8" t="s">
        <v>39</v>
      </c>
      <c r="N27" s="8" t="s">
        <v>40</v>
      </c>
      <c r="O27" s="1"/>
      <c r="P27" s="1"/>
      <c r="Q27" s="1"/>
      <c r="R27" s="2" t="s">
        <v>52</v>
      </c>
      <c r="S27" s="2"/>
      <c r="T27" s="2">
        <f>MIN(T2:T23)</f>
        <v>28</v>
      </c>
      <c r="U27" s="2">
        <f>MIN(U2:U23)</f>
        <v>52</v>
      </c>
      <c r="V27" s="2">
        <f>MIN(V2:V23)</f>
        <v>96</v>
      </c>
      <c r="W27" s="2">
        <f>MIN(W2:W23)</f>
        <v>160</v>
      </c>
      <c r="X27" s="3"/>
      <c r="Y27" s="2">
        <f>MIN(Y2:Y23)</f>
        <v>28</v>
      </c>
      <c r="Z27" s="2">
        <f t="shared" ref="Z27:AB27" si="18">MIN(Z2:Z23)</f>
        <v>24</v>
      </c>
      <c r="AA27" s="2">
        <f t="shared" si="18"/>
        <v>28</v>
      </c>
      <c r="AB27" s="2">
        <f t="shared" si="18"/>
        <v>48</v>
      </c>
    </row>
    <row r="28" spans="1:28" x14ac:dyDescent="0.2">
      <c r="L28" s="1"/>
      <c r="M28" s="8" t="s">
        <v>42</v>
      </c>
      <c r="N28" s="8" t="s">
        <v>44</v>
      </c>
      <c r="O28" s="1"/>
      <c r="P28" s="1"/>
      <c r="Q28" s="1"/>
      <c r="R28" s="2" t="s">
        <v>53</v>
      </c>
      <c r="S28" s="2"/>
      <c r="T28" s="2">
        <f>MEDIAN(T2:T23)</f>
        <v>46</v>
      </c>
      <c r="U28" s="2">
        <f>MEDIAN(U2:U23)</f>
        <v>84</v>
      </c>
      <c r="V28" s="2">
        <f>MEDIAN(V2:V23)</f>
        <v>142</v>
      </c>
      <c r="W28" s="2">
        <f>MEDIAN(W2:W23)</f>
        <v>282</v>
      </c>
      <c r="X28" s="3"/>
      <c r="Y28" s="2">
        <f>MEDIAN(Y2:Y23)</f>
        <v>46</v>
      </c>
      <c r="Z28" s="2">
        <f t="shared" ref="Z28:AB28" si="19">MEDIAN(Z2:Z23)</f>
        <v>38</v>
      </c>
      <c r="AA28" s="2">
        <f t="shared" si="19"/>
        <v>60</v>
      </c>
      <c r="AB28" s="2">
        <f t="shared" si="19"/>
        <v>116</v>
      </c>
    </row>
    <row r="29" spans="1:28" x14ac:dyDescent="0.2">
      <c r="L29" s="1"/>
      <c r="M29" s="8" t="s">
        <v>41</v>
      </c>
      <c r="N29" s="8" t="s">
        <v>45</v>
      </c>
      <c r="O29" s="1"/>
      <c r="P29" s="1"/>
      <c r="Q29" s="1"/>
      <c r="R29" s="1"/>
      <c r="S29" s="1"/>
      <c r="T29" s="1"/>
      <c r="U29" s="1"/>
      <c r="V29" s="1"/>
      <c r="W29" s="1"/>
    </row>
    <row r="30" spans="1:28" x14ac:dyDescent="0.2">
      <c r="L30" s="1"/>
      <c r="M30" s="8" t="s">
        <v>43</v>
      </c>
      <c r="N30" s="8" t="s">
        <v>46</v>
      </c>
      <c r="O30" s="1"/>
      <c r="P30" s="1"/>
      <c r="Q30" s="1"/>
      <c r="R30" s="1"/>
      <c r="S30" s="1"/>
      <c r="T30" s="1"/>
      <c r="U30" s="1"/>
      <c r="V30" s="1"/>
      <c r="W30" s="1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C43F0-A5F5-224B-B804-AD36E2DEC9AA}">
  <dimension ref="A1:O30"/>
  <sheetViews>
    <sheetView zoomScale="119" workbookViewId="0">
      <selection activeCell="A8" sqref="A8"/>
    </sheetView>
  </sheetViews>
  <sheetFormatPr baseColWidth="10" defaultRowHeight="16" x14ac:dyDescent="0.2"/>
  <cols>
    <col min="1" max="1" width="37.83203125" style="1" bestFit="1" customWidth="1"/>
    <col min="2" max="11" width="10.83203125" style="1"/>
    <col min="12" max="12" width="11.6640625" style="1" bestFit="1" customWidth="1"/>
    <col min="13" max="13" width="16.6640625" style="1" bestFit="1" customWidth="1"/>
    <col min="14" max="14" width="20.1640625" style="1" bestFit="1" customWidth="1"/>
    <col min="15" max="16384" width="10.83203125" style="1"/>
  </cols>
  <sheetData>
    <row r="1" spans="1:15" x14ac:dyDescent="0.2">
      <c r="B1" s="2" t="s">
        <v>59</v>
      </c>
      <c r="C1" s="2" t="s">
        <v>60</v>
      </c>
      <c r="D1" s="2" t="s">
        <v>63</v>
      </c>
      <c r="E1" s="2" t="s">
        <v>64</v>
      </c>
      <c r="F1" s="2" t="s">
        <v>65</v>
      </c>
      <c r="G1" s="2" t="s">
        <v>66</v>
      </c>
      <c r="I1" s="2" t="s">
        <v>63</v>
      </c>
      <c r="J1" s="10" t="s">
        <v>65</v>
      </c>
      <c r="L1" s="1" t="s">
        <v>91</v>
      </c>
      <c r="M1" s="1" t="s">
        <v>92</v>
      </c>
      <c r="N1" s="1" t="s">
        <v>93</v>
      </c>
    </row>
    <row r="2" spans="1:15" x14ac:dyDescent="0.2">
      <c r="A2" s="9" t="s">
        <v>79</v>
      </c>
      <c r="B2" s="1">
        <v>114</v>
      </c>
      <c r="C2" s="1">
        <v>107</v>
      </c>
      <c r="D2" s="1">
        <v>10.3223</v>
      </c>
      <c r="E2" s="1">
        <v>4.8331999999999997</v>
      </c>
      <c r="F2" s="1">
        <v>20.4603</v>
      </c>
      <c r="G2" s="1">
        <v>9.6829999999999998</v>
      </c>
      <c r="I2" s="1">
        <f t="shared" ref="I2:I9" si="0">D2-E2</f>
        <v>5.4891000000000005</v>
      </c>
      <c r="J2" s="11">
        <f t="shared" ref="J2:J9" si="1">F2-G2</f>
        <v>10.7773</v>
      </c>
      <c r="L2" s="1">
        <f>B2-C2</f>
        <v>7</v>
      </c>
      <c r="M2" s="1">
        <f>L2*4</f>
        <v>28</v>
      </c>
    </row>
    <row r="3" spans="1:15" x14ac:dyDescent="0.2">
      <c r="A3" s="1" t="s">
        <v>82</v>
      </c>
      <c r="B3" s="1">
        <v>74</v>
      </c>
      <c r="C3" s="1">
        <v>50</v>
      </c>
      <c r="D3" s="1">
        <v>9.3709000000000007</v>
      </c>
      <c r="E3" s="1">
        <v>0</v>
      </c>
      <c r="F3" s="1">
        <v>18.7197</v>
      </c>
      <c r="G3" s="1">
        <v>0</v>
      </c>
      <c r="I3" s="1">
        <f t="shared" si="0"/>
        <v>9.3709000000000007</v>
      </c>
      <c r="J3" s="11">
        <f t="shared" si="1"/>
        <v>18.7197</v>
      </c>
      <c r="L3" s="1">
        <f t="shared" ref="L3:L23" si="2">B3-C3</f>
        <v>24</v>
      </c>
      <c r="M3" s="1">
        <f t="shared" ref="M3:M23" si="3">L3*4</f>
        <v>96</v>
      </c>
    </row>
    <row r="4" spans="1:15" x14ac:dyDescent="0.2">
      <c r="A4" s="1" t="s">
        <v>83</v>
      </c>
      <c r="B4" s="1">
        <v>95</v>
      </c>
      <c r="C4" s="1">
        <v>86</v>
      </c>
      <c r="D4" s="1">
        <v>8.8787000000000003</v>
      </c>
      <c r="E4" s="1">
        <v>2.4807999999999999</v>
      </c>
      <c r="F4" s="1">
        <v>17.8672</v>
      </c>
      <c r="G4" s="1">
        <v>4.8948</v>
      </c>
      <c r="I4" s="1">
        <f t="shared" si="0"/>
        <v>6.3978999999999999</v>
      </c>
      <c r="J4" s="11">
        <f t="shared" si="1"/>
        <v>12.9724</v>
      </c>
      <c r="L4" s="1">
        <f t="shared" si="2"/>
        <v>9</v>
      </c>
      <c r="M4" s="1">
        <f t="shared" si="3"/>
        <v>36</v>
      </c>
    </row>
    <row r="5" spans="1:15" x14ac:dyDescent="0.2">
      <c r="A5" s="1" t="s">
        <v>84</v>
      </c>
      <c r="B5" s="1">
        <v>67</v>
      </c>
      <c r="C5" s="1">
        <v>46</v>
      </c>
      <c r="D5" s="1">
        <v>6.8468999999999998</v>
      </c>
      <c r="E5" s="1">
        <v>0</v>
      </c>
      <c r="F5" s="1">
        <v>13.4435</v>
      </c>
      <c r="G5" s="1">
        <v>0</v>
      </c>
      <c r="I5" s="1">
        <f t="shared" si="0"/>
        <v>6.8468999999999998</v>
      </c>
      <c r="J5" s="11">
        <f t="shared" si="1"/>
        <v>13.4435</v>
      </c>
      <c r="L5" s="1">
        <f t="shared" si="2"/>
        <v>21</v>
      </c>
      <c r="M5" s="1">
        <f t="shared" si="3"/>
        <v>84</v>
      </c>
    </row>
    <row r="6" spans="1:15" x14ac:dyDescent="0.2">
      <c r="A6" s="1" t="s">
        <v>85</v>
      </c>
      <c r="B6" s="1">
        <v>79</v>
      </c>
      <c r="C6" s="1">
        <v>60</v>
      </c>
      <c r="D6" s="1">
        <v>20.1311</v>
      </c>
      <c r="E6" s="1">
        <v>0.50470000000000004</v>
      </c>
      <c r="F6" s="1">
        <v>40.080100000000002</v>
      </c>
      <c r="G6" s="1">
        <v>0.97409999999999997</v>
      </c>
      <c r="I6" s="1">
        <f t="shared" si="0"/>
        <v>19.6264</v>
      </c>
      <c r="J6" s="11">
        <f t="shared" si="1"/>
        <v>39.106000000000002</v>
      </c>
      <c r="L6" s="1">
        <f t="shared" si="2"/>
        <v>19</v>
      </c>
      <c r="M6" s="1">
        <f t="shared" si="3"/>
        <v>76</v>
      </c>
    </row>
    <row r="7" spans="1:15" x14ac:dyDescent="0.2">
      <c r="A7" s="1" t="s">
        <v>86</v>
      </c>
      <c r="B7" s="1">
        <v>71</v>
      </c>
      <c r="C7" s="1">
        <v>46</v>
      </c>
      <c r="D7" s="1">
        <v>4.5776000000000003</v>
      </c>
      <c r="E7" s="1">
        <v>0</v>
      </c>
      <c r="F7" s="1">
        <v>8.9930000000000003</v>
      </c>
      <c r="G7" s="1">
        <v>0</v>
      </c>
      <c r="I7" s="1">
        <f t="shared" si="0"/>
        <v>4.5776000000000003</v>
      </c>
      <c r="J7" s="11">
        <f t="shared" si="1"/>
        <v>8.9930000000000003</v>
      </c>
      <c r="L7" s="1">
        <f t="shared" si="2"/>
        <v>25</v>
      </c>
      <c r="M7" s="1">
        <f t="shared" si="3"/>
        <v>100</v>
      </c>
    </row>
    <row r="8" spans="1:15" x14ac:dyDescent="0.2">
      <c r="A8" s="1" t="s">
        <v>87</v>
      </c>
      <c r="B8" s="1">
        <v>65</v>
      </c>
      <c r="C8" s="1">
        <v>47</v>
      </c>
      <c r="D8" s="1">
        <v>4.4832999999999998</v>
      </c>
      <c r="E8" s="1">
        <v>0</v>
      </c>
      <c r="F8" s="1">
        <v>8.9067000000000007</v>
      </c>
      <c r="G8" s="1">
        <v>0</v>
      </c>
      <c r="I8" s="1">
        <f t="shared" si="0"/>
        <v>4.4832999999999998</v>
      </c>
      <c r="J8" s="11">
        <f t="shared" si="1"/>
        <v>8.9067000000000007</v>
      </c>
      <c r="L8" s="1">
        <f t="shared" si="2"/>
        <v>18</v>
      </c>
      <c r="M8" s="1">
        <f t="shared" si="3"/>
        <v>72</v>
      </c>
    </row>
    <row r="9" spans="1:15" x14ac:dyDescent="0.2">
      <c r="A9" s="1" t="s">
        <v>88</v>
      </c>
      <c r="B9" s="1">
        <v>75</v>
      </c>
      <c r="C9" s="1">
        <v>50</v>
      </c>
      <c r="D9" s="1">
        <v>7.8517999999999999</v>
      </c>
      <c r="E9" s="1">
        <v>0</v>
      </c>
      <c r="F9" s="1">
        <v>15.4871</v>
      </c>
      <c r="G9" s="1">
        <v>0</v>
      </c>
      <c r="I9" s="1">
        <f t="shared" si="0"/>
        <v>7.8517999999999999</v>
      </c>
      <c r="J9" s="11">
        <f t="shared" si="1"/>
        <v>15.4871</v>
      </c>
      <c r="L9" s="1">
        <f t="shared" si="2"/>
        <v>25</v>
      </c>
      <c r="M9" s="1">
        <f t="shared" si="3"/>
        <v>100</v>
      </c>
    </row>
    <row r="10" spans="1:15" x14ac:dyDescent="0.2">
      <c r="A10" s="1" t="s">
        <v>62</v>
      </c>
      <c r="B10" s="1">
        <v>66</v>
      </c>
      <c r="C10" s="1">
        <v>47</v>
      </c>
      <c r="D10" s="1">
        <v>15.300700000000001</v>
      </c>
      <c r="E10" s="1">
        <v>0</v>
      </c>
      <c r="F10" s="1">
        <v>30.386500000000002</v>
      </c>
      <c r="G10" s="1">
        <v>0</v>
      </c>
      <c r="I10" s="1">
        <f t="shared" ref="I10:I23" si="4">D10-E10</f>
        <v>15.300700000000001</v>
      </c>
      <c r="J10" s="11">
        <f t="shared" ref="J10:J23" si="5">F10-G10</f>
        <v>30.386500000000002</v>
      </c>
      <c r="L10" s="1">
        <f t="shared" si="2"/>
        <v>19</v>
      </c>
      <c r="M10" s="1">
        <f t="shared" si="3"/>
        <v>76</v>
      </c>
    </row>
    <row r="11" spans="1:15" x14ac:dyDescent="0.2">
      <c r="A11" s="1" t="s">
        <v>61</v>
      </c>
      <c r="B11" s="1">
        <v>68</v>
      </c>
      <c r="C11" s="1">
        <v>53</v>
      </c>
      <c r="D11" s="1">
        <v>11.976900000000001</v>
      </c>
      <c r="E11" s="1">
        <v>0.46970000000000001</v>
      </c>
      <c r="F11" s="1">
        <v>23.8902</v>
      </c>
      <c r="G11" s="1">
        <v>1.0329999999999999</v>
      </c>
      <c r="I11" s="1">
        <f t="shared" si="4"/>
        <v>11.507200000000001</v>
      </c>
      <c r="J11" s="11">
        <f t="shared" si="5"/>
        <v>22.857199999999999</v>
      </c>
      <c r="L11" s="1">
        <f t="shared" si="2"/>
        <v>15</v>
      </c>
      <c r="M11" s="1">
        <f t="shared" si="3"/>
        <v>60</v>
      </c>
    </row>
    <row r="12" spans="1:15" x14ac:dyDescent="0.2">
      <c r="A12" s="1" t="s">
        <v>67</v>
      </c>
      <c r="B12" s="1">
        <v>61</v>
      </c>
      <c r="C12" s="1">
        <v>47</v>
      </c>
      <c r="D12" s="1">
        <v>7.2965</v>
      </c>
      <c r="E12" s="1">
        <v>0</v>
      </c>
      <c r="F12" s="1">
        <v>14.3744</v>
      </c>
      <c r="G12" s="1">
        <v>0</v>
      </c>
      <c r="I12" s="1">
        <f t="shared" si="4"/>
        <v>7.2965</v>
      </c>
      <c r="J12" s="11">
        <f t="shared" si="5"/>
        <v>14.3744</v>
      </c>
      <c r="L12" s="1">
        <f t="shared" si="2"/>
        <v>14</v>
      </c>
      <c r="M12" s="1">
        <f t="shared" si="3"/>
        <v>56</v>
      </c>
    </row>
    <row r="13" spans="1:15" x14ac:dyDescent="0.2">
      <c r="A13" s="1" t="s">
        <v>68</v>
      </c>
      <c r="B13" s="1">
        <v>71</v>
      </c>
      <c r="C13" s="1">
        <v>57</v>
      </c>
      <c r="D13" s="1">
        <v>16.332100000000001</v>
      </c>
      <c r="E13" s="1">
        <v>1.0548999999999999</v>
      </c>
      <c r="F13" s="1">
        <v>32.178899999999999</v>
      </c>
      <c r="G13" s="1">
        <v>2.0230000000000001</v>
      </c>
      <c r="I13" s="1">
        <f t="shared" si="4"/>
        <v>15.277200000000001</v>
      </c>
      <c r="J13" s="11">
        <f t="shared" si="5"/>
        <v>30.155899999999999</v>
      </c>
      <c r="L13" s="1">
        <f t="shared" si="2"/>
        <v>14</v>
      </c>
      <c r="M13" s="1">
        <f t="shared" si="3"/>
        <v>56</v>
      </c>
      <c r="N13" s="1">
        <v>5.9859</v>
      </c>
      <c r="O13" s="2">
        <v>0.74429999999999996</v>
      </c>
    </row>
    <row r="14" spans="1:15" x14ac:dyDescent="0.2">
      <c r="A14" s="1" t="s">
        <v>69</v>
      </c>
      <c r="B14" s="1">
        <v>50</v>
      </c>
      <c r="C14" s="1">
        <v>32</v>
      </c>
      <c r="D14" s="1">
        <v>50.476900000000001</v>
      </c>
      <c r="E14" s="1">
        <v>0</v>
      </c>
      <c r="F14" s="1">
        <v>28.335899999999999</v>
      </c>
      <c r="G14" s="1">
        <v>0</v>
      </c>
      <c r="I14" s="1">
        <f t="shared" si="4"/>
        <v>50.476900000000001</v>
      </c>
      <c r="J14" s="11">
        <f t="shared" si="5"/>
        <v>28.335899999999999</v>
      </c>
      <c r="L14" s="1">
        <f t="shared" si="2"/>
        <v>18</v>
      </c>
      <c r="M14" s="1">
        <f t="shared" si="3"/>
        <v>72</v>
      </c>
    </row>
    <row r="15" spans="1:15" x14ac:dyDescent="0.2">
      <c r="A15" s="1" t="s">
        <v>70</v>
      </c>
      <c r="B15" s="1">
        <v>65</v>
      </c>
      <c r="C15" s="1">
        <v>46</v>
      </c>
      <c r="D15" s="1">
        <v>14.6823</v>
      </c>
      <c r="E15" s="1">
        <v>0</v>
      </c>
      <c r="F15" s="1">
        <v>29.090900000000001</v>
      </c>
      <c r="G15" s="1">
        <v>0</v>
      </c>
      <c r="I15" s="1">
        <f t="shared" si="4"/>
        <v>14.6823</v>
      </c>
      <c r="J15" s="11">
        <f t="shared" si="5"/>
        <v>29.090900000000001</v>
      </c>
      <c r="L15" s="1">
        <f t="shared" si="2"/>
        <v>19</v>
      </c>
      <c r="M15" s="1">
        <f t="shared" si="3"/>
        <v>76</v>
      </c>
    </row>
    <row r="16" spans="1:15" s="2" customFormat="1" x14ac:dyDescent="0.2">
      <c r="A16" s="2" t="s">
        <v>71</v>
      </c>
      <c r="B16" s="2">
        <v>61</v>
      </c>
      <c r="C16" s="2">
        <v>47</v>
      </c>
      <c r="D16" s="2">
        <v>7.6089000000000002</v>
      </c>
      <c r="E16" s="2">
        <v>0</v>
      </c>
      <c r="F16" s="2">
        <v>15.072900000000001</v>
      </c>
      <c r="G16" s="2">
        <v>0</v>
      </c>
      <c r="I16" s="2">
        <f t="shared" si="4"/>
        <v>7.6089000000000002</v>
      </c>
      <c r="J16" s="10">
        <f t="shared" si="5"/>
        <v>15.072900000000001</v>
      </c>
      <c r="L16" s="2">
        <f t="shared" si="2"/>
        <v>14</v>
      </c>
      <c r="M16" s="1">
        <f t="shared" si="3"/>
        <v>56</v>
      </c>
      <c r="N16" s="2">
        <v>2.3203</v>
      </c>
    </row>
    <row r="17" spans="1:14" x14ac:dyDescent="0.2">
      <c r="A17" s="1" t="s">
        <v>72</v>
      </c>
      <c r="B17" s="1">
        <v>67</v>
      </c>
      <c r="C17" s="1">
        <v>47</v>
      </c>
      <c r="D17" s="1">
        <v>11.612299999999999</v>
      </c>
      <c r="E17" s="1">
        <v>0</v>
      </c>
      <c r="F17" s="1">
        <v>22.8644</v>
      </c>
      <c r="G17" s="1">
        <v>0</v>
      </c>
      <c r="I17" s="1">
        <f t="shared" si="4"/>
        <v>11.612299999999999</v>
      </c>
      <c r="J17" s="11">
        <f t="shared" si="5"/>
        <v>22.8644</v>
      </c>
      <c r="L17" s="1">
        <f t="shared" si="2"/>
        <v>20</v>
      </c>
      <c r="M17" s="1">
        <f t="shared" si="3"/>
        <v>80</v>
      </c>
    </row>
    <row r="18" spans="1:14" x14ac:dyDescent="0.2">
      <c r="A18" s="1" t="s">
        <v>73</v>
      </c>
      <c r="B18" s="1">
        <v>67</v>
      </c>
      <c r="C18" s="1">
        <v>51</v>
      </c>
      <c r="D18" s="1">
        <v>15.7441</v>
      </c>
      <c r="E18" s="1">
        <v>0</v>
      </c>
      <c r="F18" s="1">
        <v>31.413799999999998</v>
      </c>
      <c r="G18" s="1">
        <v>0</v>
      </c>
      <c r="I18" s="1">
        <f t="shared" si="4"/>
        <v>15.7441</v>
      </c>
      <c r="J18" s="11">
        <f t="shared" si="5"/>
        <v>31.413799999999998</v>
      </c>
      <c r="L18" s="1">
        <f t="shared" si="2"/>
        <v>16</v>
      </c>
      <c r="M18" s="1">
        <f t="shared" si="3"/>
        <v>64</v>
      </c>
    </row>
    <row r="19" spans="1:14" x14ac:dyDescent="0.2">
      <c r="A19" s="1" t="s">
        <v>74</v>
      </c>
      <c r="B19" s="1">
        <v>67</v>
      </c>
      <c r="C19" s="1">
        <v>59</v>
      </c>
      <c r="D19" s="1">
        <v>11.334899999999999</v>
      </c>
      <c r="E19" s="1">
        <v>3.9811000000000001</v>
      </c>
      <c r="F19" s="1">
        <v>22.532699999999998</v>
      </c>
      <c r="G19" s="1">
        <v>8.1341999999999999</v>
      </c>
      <c r="I19" s="1">
        <f t="shared" si="4"/>
        <v>7.3537999999999997</v>
      </c>
      <c r="J19" s="11">
        <f t="shared" si="5"/>
        <v>14.398499999999999</v>
      </c>
      <c r="L19" s="1">
        <f t="shared" si="2"/>
        <v>8</v>
      </c>
      <c r="M19" s="1">
        <f t="shared" si="3"/>
        <v>32</v>
      </c>
    </row>
    <row r="20" spans="1:14" x14ac:dyDescent="0.2">
      <c r="A20" s="1" t="s">
        <v>75</v>
      </c>
      <c r="B20" s="1">
        <v>66</v>
      </c>
      <c r="C20" s="1">
        <v>48</v>
      </c>
      <c r="D20" s="1">
        <v>10.816700000000001</v>
      </c>
      <c r="E20" s="1">
        <v>0</v>
      </c>
      <c r="F20" s="1">
        <v>21.331499999999998</v>
      </c>
      <c r="G20" s="1">
        <v>0</v>
      </c>
      <c r="I20" s="1">
        <f t="shared" si="4"/>
        <v>10.816700000000001</v>
      </c>
      <c r="J20" s="11">
        <f t="shared" si="5"/>
        <v>21.331499999999998</v>
      </c>
      <c r="L20" s="1">
        <f t="shared" si="2"/>
        <v>18</v>
      </c>
      <c r="M20" s="1">
        <f t="shared" si="3"/>
        <v>72</v>
      </c>
    </row>
    <row r="21" spans="1:14" x14ac:dyDescent="0.2">
      <c r="A21" s="1" t="s">
        <v>76</v>
      </c>
      <c r="B21" s="1">
        <v>59</v>
      </c>
      <c r="C21" s="1">
        <v>41</v>
      </c>
      <c r="D21" s="1">
        <v>16.488700000000001</v>
      </c>
      <c r="E21" s="1">
        <v>0</v>
      </c>
      <c r="F21" s="1">
        <v>32.436399999999999</v>
      </c>
      <c r="G21" s="1">
        <v>0</v>
      </c>
      <c r="I21" s="1">
        <f t="shared" si="4"/>
        <v>16.488700000000001</v>
      </c>
      <c r="J21" s="11">
        <f t="shared" si="5"/>
        <v>32.436399999999999</v>
      </c>
      <c r="L21" s="1">
        <f t="shared" si="2"/>
        <v>18</v>
      </c>
      <c r="M21" s="1">
        <f t="shared" si="3"/>
        <v>72</v>
      </c>
    </row>
    <row r="22" spans="1:14" x14ac:dyDescent="0.2">
      <c r="A22" s="1" t="s">
        <v>77</v>
      </c>
      <c r="B22" s="1">
        <v>63</v>
      </c>
      <c r="C22" s="1">
        <v>51</v>
      </c>
      <c r="D22" s="1">
        <v>11.1074</v>
      </c>
      <c r="E22" s="1">
        <v>0</v>
      </c>
      <c r="F22" s="1">
        <v>21.9709</v>
      </c>
      <c r="G22" s="1">
        <v>0</v>
      </c>
      <c r="I22" s="1">
        <f t="shared" si="4"/>
        <v>11.1074</v>
      </c>
      <c r="J22" s="11">
        <f t="shared" si="5"/>
        <v>21.9709</v>
      </c>
      <c r="L22" s="1">
        <f t="shared" si="2"/>
        <v>12</v>
      </c>
      <c r="M22" s="1">
        <f t="shared" si="3"/>
        <v>48</v>
      </c>
    </row>
    <row r="23" spans="1:14" x14ac:dyDescent="0.2">
      <c r="A23" s="1" t="s">
        <v>78</v>
      </c>
      <c r="B23" s="1">
        <v>64</v>
      </c>
      <c r="C23" s="1">
        <v>47</v>
      </c>
      <c r="D23" s="1">
        <v>7.3887</v>
      </c>
      <c r="E23" s="1">
        <v>0</v>
      </c>
      <c r="F23" s="1">
        <v>14.6577</v>
      </c>
      <c r="G23" s="1">
        <v>0</v>
      </c>
      <c r="I23" s="1">
        <f t="shared" si="4"/>
        <v>7.3887</v>
      </c>
      <c r="J23" s="11">
        <f t="shared" si="5"/>
        <v>14.6577</v>
      </c>
      <c r="L23" s="1">
        <f t="shared" si="2"/>
        <v>17</v>
      </c>
      <c r="M23" s="1">
        <f t="shared" si="3"/>
        <v>68</v>
      </c>
    </row>
    <row r="24" spans="1:14" x14ac:dyDescent="0.2">
      <c r="H24" s="2" t="s">
        <v>80</v>
      </c>
      <c r="I24" s="2">
        <f>AVERAGE(I2:I23)</f>
        <v>12.150240909090909</v>
      </c>
      <c r="J24" s="10">
        <f>AVERAGE(J2:J23)</f>
        <v>20.806936363636364</v>
      </c>
      <c r="L24" s="2"/>
      <c r="M24" s="2">
        <f>AVERAGE(M2:M23)</f>
        <v>67.272727272727266</v>
      </c>
      <c r="N24" s="1">
        <f>M24/1000</f>
        <v>6.7272727272727262E-2</v>
      </c>
    </row>
    <row r="25" spans="1:14" x14ac:dyDescent="0.2">
      <c r="H25" s="2" t="s">
        <v>81</v>
      </c>
      <c r="I25" s="2">
        <f>STDEV(I2:I23)/SQRT(22)</f>
        <v>2.0407226827223366</v>
      </c>
      <c r="J25" s="10">
        <f>STDEV(J2:J23)/SQRT(22)</f>
        <v>1.8494918506816662</v>
      </c>
      <c r="L25" s="10"/>
      <c r="M25" s="10">
        <f>STDEV(M2:M23)/SQRT(22)</f>
        <v>4.2406922871602175</v>
      </c>
      <c r="N25" s="1">
        <f>M25/1000</f>
        <v>4.2406922871602174E-3</v>
      </c>
    </row>
    <row r="26" spans="1:14" x14ac:dyDescent="0.2">
      <c r="M26" s="2" t="s">
        <v>89</v>
      </c>
      <c r="N26" s="1" t="s">
        <v>94</v>
      </c>
    </row>
    <row r="29" spans="1:14" x14ac:dyDescent="0.2">
      <c r="M29" s="2">
        <f>M24/1000</f>
        <v>6.7272727272727262E-2</v>
      </c>
    </row>
    <row r="30" spans="1:14" x14ac:dyDescent="0.2">
      <c r="M30" s="2" t="s">
        <v>90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velocity_5seq_20200219</vt:lpstr>
      <vt:lpstr>accl_sp_2020_May_07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</dc:creator>
  <cp:lastModifiedBy>Alfonso Aceves-Aparicio</cp:lastModifiedBy>
  <dcterms:created xsi:type="dcterms:W3CDTF">2020-02-19T04:04:54Z</dcterms:created>
  <dcterms:modified xsi:type="dcterms:W3CDTF">2021-04-19T15:29:04Z</dcterms:modified>
</cp:coreProperties>
</file>