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5cdc201c1e3e6/เดสก์ท็อป/"/>
    </mc:Choice>
  </mc:AlternateContent>
  <xr:revisionPtr revIDLastSave="318" documentId="8_{40927F06-7F2D-41EB-B499-57257BE66158}" xr6:coauthVersionLast="47" xr6:coauthVersionMax="47" xr10:uidLastSave="{F92EBD43-AF53-4DD1-9BCB-DDB648878245}"/>
  <bookViews>
    <workbookView minimized="1" xWindow="285" yWindow="180" windowWidth="16590" windowHeight="14985" xr2:uid="{FBBBB78D-C289-4FFF-852F-8D2CA6734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7" i="1" l="1"/>
  <c r="AB7" i="1"/>
  <c r="AB8" i="1" a="1"/>
  <c r="AB8" i="1" s="1"/>
  <c r="AB10" i="1"/>
  <c r="W23" i="1"/>
  <c r="W16" i="1"/>
  <c r="I8" i="1"/>
  <c r="I9" i="1"/>
  <c r="I10" i="1"/>
  <c r="I11" i="1"/>
  <c r="I12" i="1"/>
  <c r="I13" i="1"/>
  <c r="I14" i="1"/>
  <c r="I15" i="1"/>
  <c r="I16" i="1"/>
  <c r="M16" i="1" s="1"/>
  <c r="I7" i="1"/>
  <c r="Q7" i="1"/>
  <c r="M7" i="1"/>
  <c r="E16" i="1"/>
  <c r="E7" i="1"/>
  <c r="H7" i="1"/>
  <c r="G7" i="1"/>
  <c r="F9" i="1"/>
  <c r="F7" i="1"/>
  <c r="G18" i="1"/>
  <c r="Q6" i="1"/>
  <c r="D18" i="1"/>
  <c r="N7" i="1" s="1"/>
  <c r="AB6" i="1"/>
  <c r="R17" i="1"/>
  <c r="R7" i="1"/>
  <c r="AC12" i="1"/>
  <c r="AC11" i="1"/>
  <c r="AC10" i="1"/>
  <c r="AC9" i="1"/>
  <c r="AC8" i="1"/>
  <c r="AC7" i="1"/>
  <c r="X24" i="1"/>
  <c r="X23" i="1"/>
  <c r="X17" i="1"/>
  <c r="X18" i="1"/>
  <c r="X19" i="1"/>
  <c r="W10" i="1"/>
  <c r="W8" i="1"/>
  <c r="X16" i="1"/>
  <c r="W7" i="1"/>
  <c r="V5" i="1" l="1"/>
  <c r="L8" i="1"/>
  <c r="L9" i="1"/>
  <c r="L10" i="1"/>
  <c r="L11" i="1"/>
  <c r="L12" i="1"/>
  <c r="L13" i="1"/>
  <c r="L14" i="1"/>
  <c r="L15" i="1"/>
  <c r="L16" i="1"/>
  <c r="L7" i="1"/>
  <c r="W11" i="1"/>
  <c r="W6" i="1"/>
  <c r="W5" i="1"/>
  <c r="L18" i="1" l="1"/>
  <c r="C18" i="1"/>
  <c r="E8" i="1" s="1"/>
  <c r="R6" i="1"/>
  <c r="F15" i="1" l="1"/>
  <c r="N15" i="1" s="1"/>
  <c r="F13" i="1"/>
  <c r="N13" i="1" s="1"/>
  <c r="F12" i="1"/>
  <c r="N12" i="1" s="1"/>
  <c r="F16" i="1"/>
  <c r="N16" i="1" s="1"/>
  <c r="F11" i="1"/>
  <c r="N11" i="1" s="1"/>
  <c r="H8" i="1"/>
  <c r="F10" i="1"/>
  <c r="N10" i="1" s="1"/>
  <c r="N9" i="1"/>
  <c r="F14" i="1"/>
  <c r="N14" i="1" s="1"/>
  <c r="F8" i="1"/>
  <c r="E12" i="1"/>
  <c r="E11" i="1"/>
  <c r="E10" i="1"/>
  <c r="E15" i="1"/>
  <c r="E9" i="1"/>
  <c r="E13" i="1"/>
  <c r="E14" i="1"/>
  <c r="G8" i="1" l="1"/>
  <c r="N8" i="1"/>
  <c r="N18" i="1" s="1"/>
  <c r="G14" i="1"/>
  <c r="H14" i="1"/>
  <c r="H16" i="1"/>
  <c r="G16" i="1"/>
  <c r="G13" i="1"/>
  <c r="H13" i="1"/>
  <c r="H12" i="1"/>
  <c r="G12" i="1"/>
  <c r="H11" i="1"/>
  <c r="G11" i="1"/>
  <c r="H9" i="1"/>
  <c r="G9" i="1"/>
  <c r="G15" i="1"/>
  <c r="H15" i="1"/>
  <c r="H10" i="1"/>
  <c r="G10" i="1"/>
  <c r="H18" i="1" l="1"/>
  <c r="I18" i="1" l="1"/>
  <c r="J15" i="1" l="1"/>
  <c r="K15" i="1" s="1"/>
  <c r="M15" i="1"/>
  <c r="J10" i="1"/>
  <c r="K10" i="1" s="1"/>
  <c r="M10" i="1"/>
  <c r="J13" i="1"/>
  <c r="K13" i="1" s="1"/>
  <c r="M13" i="1"/>
  <c r="J14" i="1"/>
  <c r="K14" i="1" s="1"/>
  <c r="M14" i="1"/>
  <c r="J16" i="1"/>
  <c r="K16" i="1" s="1"/>
  <c r="J11" i="1"/>
  <c r="K11" i="1" s="1"/>
  <c r="M11" i="1"/>
  <c r="J7" i="1"/>
  <c r="K7" i="1" s="1"/>
  <c r="J9" i="1"/>
  <c r="K9" i="1" s="1"/>
  <c r="M9" i="1"/>
  <c r="J8" i="1"/>
  <c r="K8" i="1" s="1"/>
  <c r="M8" i="1"/>
  <c r="J12" i="1"/>
  <c r="K12" i="1" s="1"/>
  <c r="M12" i="1"/>
  <c r="M18" i="1" l="1"/>
  <c r="K18" i="1"/>
  <c r="V6" i="1" s="1"/>
  <c r="V10" i="1" s="1"/>
  <c r="V11" i="1" s="1"/>
  <c r="V7" i="1" l="1"/>
  <c r="V8" i="1" s="1"/>
  <c r="W24" i="1"/>
  <c r="AB9" i="1"/>
  <c r="W17" i="1"/>
  <c r="W19" i="1"/>
  <c r="W18" i="1"/>
  <c r="AB11" i="1" a="1"/>
  <c r="AB11" i="1" s="1"/>
  <c r="A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<sst xmlns="http://schemas.openxmlformats.org/spreadsheetml/2006/main" count="50" uniqueCount="40">
  <si>
    <t>แบบฝึกหัดครั้งที่ 1</t>
  </si>
  <si>
    <t>1. กำหนดข้อมูลให้ดังนี้</t>
  </si>
  <si>
    <t>ค่าที่โจทย์กำหนดมาให้</t>
  </si>
  <si>
    <t>i</t>
  </si>
  <si>
    <t>คำถาม</t>
  </si>
  <si>
    <t>ชือผู้จัดทำ</t>
  </si>
  <si>
    <t>นายภูริวัฒน์ แสงระวี</t>
  </si>
  <si>
    <t>รหัสนักศึกษา 65056071</t>
  </si>
  <si>
    <t xml:space="preserve">1.1 จงเขียนแผนภาพการกระจายระหว่าง X และ Y </t>
  </si>
  <si>
    <t>1.2 จงเขียนสมการการถดถอยของ X และ Y</t>
  </si>
  <si>
    <t>ค่าที่เราต้องหาเอง</t>
  </si>
  <si>
    <t>b0</t>
  </si>
  <si>
    <t>b1</t>
  </si>
  <si>
    <t xml:space="preserve">ดังนั้น จาก </t>
  </si>
  <si>
    <t xml:space="preserve">เราจะได้ว่า </t>
  </si>
  <si>
    <t>ตรงกับที่ excel gen ให้เรา</t>
  </si>
  <si>
    <t>ข้อ 1.2</t>
  </si>
  <si>
    <t>ข้อ 1.3</t>
  </si>
  <si>
    <t>S^2</t>
  </si>
  <si>
    <t>n</t>
  </si>
  <si>
    <t>var(b0)</t>
  </si>
  <si>
    <t>se(b0)</t>
  </si>
  <si>
    <t>var(b1)</t>
  </si>
  <si>
    <t>se(b1)</t>
  </si>
  <si>
    <t>t(alpha/2)</t>
  </si>
  <si>
    <t xml:space="preserve">95% CI of </t>
  </si>
  <si>
    <t>lower</t>
  </si>
  <si>
    <t>upper</t>
  </si>
  <si>
    <t xml:space="preserve">95% Cl of </t>
  </si>
  <si>
    <t>ข้อ 1.4</t>
  </si>
  <si>
    <t>tc</t>
  </si>
  <si>
    <t xml:space="preserve">hyt for </t>
  </si>
  <si>
    <t>result</t>
  </si>
  <si>
    <t>แปลผล</t>
  </si>
  <si>
    <t>-t(alpha/2)</t>
  </si>
  <si>
    <t>if alpha = 0.01</t>
  </si>
  <si>
    <t>ข้อ 1.5</t>
  </si>
  <si>
    <t>r^2</t>
  </si>
  <si>
    <t xml:space="preserve">average </t>
  </si>
  <si>
    <t>Y = 4.1748 *X + 43.0388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</si>
</sst>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_-* #,##0.000_-;\-* #,##0.000_-;_-* &quot;-&quot;??_-;_-@_-"/>
    <numFmt numFmtId="166" formatCode="0.000"/>
  </numFmts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0"/>
      <color theme="1"/>
      <name val="Arial"/>
      <family val="2"/>
    </font>
    <font>
      <sz val="11"/>
      <color rgb="FF0070C0"/>
      <name val="Calibri"/>
      <family val="2"/>
      <charset val="222"/>
      <scheme val="minor"/>
    </font>
    <font>
      <sz val="22"/>
      <color theme="1"/>
      <name val="Calibri"/>
      <family val="2"/>
      <charset val="222"/>
      <scheme val="minor"/>
    </font>
    <font>
      <sz val="18"/>
      <color theme="1"/>
      <name val="Calibri"/>
      <family val="2"/>
      <charset val="22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0" fillId="0" borderId="4" xfId="0" applyBorder="1"/>
    <xf numFmtId="2" fontId="0" fillId="6" borderId="4" xfId="0" applyNumberFormat="1" applyFill="1" applyBorder="1"/>
    <xf numFmtId="0" fontId="3" fillId="0" borderId="9" xfId="0" applyFont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2" fontId="3" fillId="0" borderId="13" xfId="0" applyNumberFormat="1" applyFont="1" applyBorder="1" applyAlignment="1">
      <alignment wrapText="1"/>
    </xf>
    <xf numFmtId="2" fontId="3" fillId="7" borderId="4" xfId="0" applyNumberFormat="1" applyFont="1" applyFill="1" applyBorder="1" applyAlignment="1">
      <alignment wrapText="1"/>
    </xf>
    <xf numFmtId="0" fontId="0" fillId="7" borderId="4" xfId="0" applyFill="1" applyBorder="1"/>
    <xf numFmtId="2" fontId="0" fillId="7" borderId="4" xfId="0" applyNumberFormat="1" applyFill="1" applyBorder="1"/>
    <xf numFmtId="0" fontId="0" fillId="8" borderId="12" xfId="0" applyFill="1" applyBorder="1"/>
    <xf numFmtId="164" fontId="0" fillId="0" borderId="4" xfId="0" applyNumberFormat="1" applyBorder="1"/>
    <xf numFmtId="0" fontId="2" fillId="0" borderId="0" xfId="0" applyFont="1"/>
    <xf numFmtId="0" fontId="4" fillId="0" borderId="0" xfId="0" applyFont="1"/>
    <xf numFmtId="0" fontId="0" fillId="9" borderId="0" xfId="0" applyFill="1"/>
    <xf numFmtId="0" fontId="0" fillId="9" borderId="4" xfId="0" applyFill="1" applyBorder="1"/>
    <xf numFmtId="0" fontId="0" fillId="10" borderId="4" xfId="0" applyFill="1" applyBorder="1"/>
    <xf numFmtId="0" fontId="0" fillId="9" borderId="12" xfId="0" applyFill="1" applyBorder="1"/>
    <xf numFmtId="0" fontId="0" fillId="8" borderId="4" xfId="0" applyFill="1" applyBorder="1"/>
    <xf numFmtId="0" fontId="6" fillId="9" borderId="0" xfId="0" quotePrefix="1" applyFont="1" applyFill="1"/>
    <xf numFmtId="0" fontId="5" fillId="9" borderId="0" xfId="0" quotePrefix="1" applyFont="1" applyFill="1"/>
    <xf numFmtId="165" fontId="0" fillId="0" borderId="4" xfId="1" applyNumberFormat="1" applyFont="1" applyBorder="1"/>
    <xf numFmtId="43" fontId="0" fillId="0" borderId="4" xfId="0" applyNumberFormat="1" applyBorder="1"/>
    <xf numFmtId="0" fontId="0" fillId="12" borderId="0" xfId="0" applyFill="1"/>
    <xf numFmtId="0" fontId="0" fillId="11" borderId="0" xfId="0" applyFill="1"/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2" borderId="15" xfId="0" applyFill="1" applyBorder="1"/>
    <xf numFmtId="0" fontId="0" fillId="12" borderId="16" xfId="0" applyFill="1" applyBorder="1"/>
    <xf numFmtId="166" fontId="0" fillId="0" borderId="4" xfId="0" applyNumberFormat="1" applyBorder="1"/>
    <xf numFmtId="0" fontId="0" fillId="13" borderId="0" xfId="0" applyFill="1"/>
    <xf numFmtId="0" fontId="0" fillId="14" borderId="6" xfId="0" applyFill="1" applyBorder="1" applyAlignment="1">
      <alignment horizontal="center"/>
    </xf>
    <xf numFmtId="0" fontId="0" fillId="14" borderId="4" xfId="0" applyFill="1" applyBorder="1"/>
    <xf numFmtId="0" fontId="0" fillId="15" borderId="0" xfId="0" applyFill="1" applyAlignment="1">
      <alignment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4" xfId="0" applyFill="1" applyBorder="1"/>
    <xf numFmtId="0" fontId="0" fillId="15" borderId="0" xfId="0" applyFill="1" applyAlignment="1">
      <alignment horizontal="left" vertical="center"/>
    </xf>
    <xf numFmtId="0" fontId="0" fillId="14" borderId="4" xfId="0" quotePrefix="1" applyFill="1" applyBorder="1"/>
    <xf numFmtId="0" fontId="0" fillId="5" borderId="4" xfId="0" applyFill="1" applyBorder="1" applyAlignment="1">
      <alignment horizontal="center" vertical="center" wrapText="1"/>
    </xf>
    <xf numFmtId="0" fontId="0" fillId="16" borderId="4" xfId="0" applyFill="1" applyBorder="1"/>
    <xf numFmtId="0" fontId="0" fillId="16" borderId="6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8" borderId="4" xfId="0" applyFill="1" applyBorder="1"/>
    <xf numFmtId="164" fontId="0" fillId="17" borderId="4" xfId="0" applyNumberFormat="1" applyFill="1" applyBorder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แผนภาพการกระจายระหว่าง</a:t>
            </a:r>
            <a:r>
              <a:rPr lang="th-TH" baseline="0"/>
              <a:t> </a:t>
            </a:r>
            <a:r>
              <a:rPr lang="en-US" baseline="0"/>
              <a:t>X </a:t>
            </a:r>
            <a:r>
              <a:rPr lang="th-TH" baseline="0"/>
              <a:t>และ </a:t>
            </a:r>
            <a:r>
              <a:rPr lang="en-US" baseline="0"/>
              <a:t>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Sheet1!$C$7:$C$16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10</c:v>
                </c:pt>
                <c:pt idx="9">
                  <c:v>8</c:v>
                </c:pt>
              </c:numCache>
            </c:numRef>
          </c:xVal>
          <c:yVal>
            <c:numRef>
              <c:f>Sheet1!$D$7:$D$16</c:f>
              <c:numCache>
                <c:formatCode>General</c:formatCode>
                <c:ptCount val="10"/>
                <c:pt idx="0">
                  <c:v>41</c:v>
                </c:pt>
                <c:pt idx="1">
                  <c:v>59</c:v>
                </c:pt>
                <c:pt idx="2">
                  <c:v>90</c:v>
                </c:pt>
                <c:pt idx="3">
                  <c:v>88</c:v>
                </c:pt>
                <c:pt idx="4">
                  <c:v>52</c:v>
                </c:pt>
                <c:pt idx="5">
                  <c:v>53</c:v>
                </c:pt>
                <c:pt idx="6">
                  <c:v>53</c:v>
                </c:pt>
                <c:pt idx="7">
                  <c:v>63</c:v>
                </c:pt>
                <c:pt idx="8">
                  <c:v>87</c:v>
                </c:pt>
                <c:pt idx="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C-4F8A-80B1-B3CC2770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837503"/>
        <c:axId val="332842911"/>
      </c:scatterChart>
      <c:valAx>
        <c:axId val="33283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ข้อมูลจาก</a:t>
                </a:r>
                <a:r>
                  <a:rPr lang="th-TH" baseline="0"/>
                  <a:t> </a:t>
                </a:r>
                <a:r>
                  <a:rPr lang="en-US" baseline="0"/>
                  <a:t>X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42911"/>
        <c:crosses val="autoZero"/>
        <c:crossBetween val="midCat"/>
      </c:valAx>
      <c:valAx>
        <c:axId val="33284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ข้อมูลจาก</a:t>
                </a:r>
                <a:r>
                  <a:rPr lang="th-TH" baseline="0"/>
                  <a:t> </a:t>
                </a:r>
                <a:r>
                  <a:rPr lang="en-US" baseline="0"/>
                  <a:t> Y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3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แผนภาพการกระจายระหว่าง</a:t>
            </a:r>
            <a:r>
              <a:rPr lang="th-TH" baseline="0"/>
              <a:t> </a:t>
            </a:r>
            <a:r>
              <a:rPr lang="en-US" baseline="0"/>
              <a:t>X </a:t>
            </a:r>
            <a:r>
              <a:rPr lang="th-TH" baseline="0"/>
              <a:t>และ </a:t>
            </a:r>
            <a:r>
              <a:rPr lang="en-US" baseline="0"/>
              <a:t>Y</a:t>
            </a:r>
            <a:endParaRPr lang="en-US"/>
          </a:p>
        </c:rich>
      </c:tx>
      <c:layout>
        <c:manualLayout>
          <c:xMode val="edge"/>
          <c:yMode val="edge"/>
          <c:x val="0.375685039370078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7518153980752405E-2"/>
                  <c:y val="-4.05788859725867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Sheet1!$C$7:$C$16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10</c:v>
                </c:pt>
                <c:pt idx="9">
                  <c:v>8</c:v>
                </c:pt>
              </c:numCache>
            </c:numRef>
          </c:xVal>
          <c:yVal>
            <c:numRef>
              <c:f>Sheet1!$D$7:$D$16</c:f>
              <c:numCache>
                <c:formatCode>General</c:formatCode>
                <c:ptCount val="10"/>
                <c:pt idx="0">
                  <c:v>41</c:v>
                </c:pt>
                <c:pt idx="1">
                  <c:v>59</c:v>
                </c:pt>
                <c:pt idx="2">
                  <c:v>90</c:v>
                </c:pt>
                <c:pt idx="3">
                  <c:v>88</c:v>
                </c:pt>
                <c:pt idx="4">
                  <c:v>52</c:v>
                </c:pt>
                <c:pt idx="5">
                  <c:v>53</c:v>
                </c:pt>
                <c:pt idx="6">
                  <c:v>53</c:v>
                </c:pt>
                <c:pt idx="7">
                  <c:v>63</c:v>
                </c:pt>
                <c:pt idx="8">
                  <c:v>87</c:v>
                </c:pt>
                <c:pt idx="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A-46F1-ABD3-6DB519F05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837503"/>
        <c:axId val="332842911"/>
      </c:scatterChart>
      <c:valAx>
        <c:axId val="33283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ข้อมูลจาก</a:t>
                </a:r>
                <a:r>
                  <a:rPr lang="th-TH" baseline="0"/>
                  <a:t> </a:t>
                </a:r>
                <a:r>
                  <a:rPr lang="en-US" baseline="0"/>
                  <a:t>X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42911"/>
        <c:crosses val="autoZero"/>
        <c:crossBetween val="midCat"/>
      </c:valAx>
      <c:valAx>
        <c:axId val="33284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ข้อมูลจาก</a:t>
                </a:r>
                <a:r>
                  <a:rPr lang="th-TH" baseline="0"/>
                  <a:t> </a:t>
                </a:r>
                <a:r>
                  <a:rPr lang="en-US" baseline="0"/>
                  <a:t> Y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3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</xdr:row>
      <xdr:rowOff>133350</xdr:rowOff>
    </xdr:from>
    <xdr:to>
      <xdr:col>6</xdr:col>
      <xdr:colOff>133350</xdr:colOff>
      <xdr:row>36</xdr:row>
      <xdr:rowOff>19050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F62D888B-06B4-6551-70C6-82C0AD1A6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40</xdr:row>
      <xdr:rowOff>85725</xdr:rowOff>
    </xdr:from>
    <xdr:to>
      <xdr:col>6</xdr:col>
      <xdr:colOff>123825</xdr:colOff>
      <xdr:row>54</xdr:row>
      <xdr:rowOff>161925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54054CFA-F5FD-4B54-8EBF-DDEEE5F1C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176212</xdr:colOff>
      <xdr:row>16</xdr:row>
      <xdr:rowOff>71437</xdr:rowOff>
    </xdr:from>
    <xdr:ext cx="21431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กล่องข้อความ 3">
              <a:extLst>
                <a:ext uri="{FF2B5EF4-FFF2-40B4-BE49-F238E27FC236}">
                  <a16:creationId xmlns:a16="http://schemas.microsoft.com/office/drawing/2014/main" id="{811B873D-3633-F328-23F7-964436DE531D}"/>
                </a:ext>
              </a:extLst>
            </xdr:cNvPr>
            <xdr:cNvSpPr txBox="1"/>
          </xdr:nvSpPr>
          <xdr:spPr>
            <a:xfrm>
              <a:off x="1528762" y="3471862"/>
              <a:ext cx="21431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กล่องข้อความ 3">
              <a:extLst>
                <a:ext uri="{FF2B5EF4-FFF2-40B4-BE49-F238E27FC236}">
                  <a16:creationId xmlns:a16="http://schemas.microsoft.com/office/drawing/2014/main" id="{811B873D-3633-F328-23F7-964436DE531D}"/>
                </a:ext>
              </a:extLst>
            </xdr:cNvPr>
            <xdr:cNvSpPr txBox="1"/>
          </xdr:nvSpPr>
          <xdr:spPr>
            <a:xfrm>
              <a:off x="1528762" y="3471862"/>
              <a:ext cx="21431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𝑥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242886</xdr:colOff>
      <xdr:row>16</xdr:row>
      <xdr:rowOff>109537</xdr:rowOff>
    </xdr:from>
    <xdr:ext cx="271463" cy="2546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กล่องข้อความ 5">
              <a:extLst>
                <a:ext uri="{FF2B5EF4-FFF2-40B4-BE49-F238E27FC236}">
                  <a16:creationId xmlns:a16="http://schemas.microsoft.com/office/drawing/2014/main" id="{016B6139-4C26-98E9-398F-EBAE11E158EC}"/>
                </a:ext>
              </a:extLst>
            </xdr:cNvPr>
            <xdr:cNvSpPr txBox="1"/>
          </xdr:nvSpPr>
          <xdr:spPr>
            <a:xfrm>
              <a:off x="2166936" y="3509962"/>
              <a:ext cx="271463" cy="254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กล่องข้อความ 5">
              <a:extLst>
                <a:ext uri="{FF2B5EF4-FFF2-40B4-BE49-F238E27FC236}">
                  <a16:creationId xmlns:a16="http://schemas.microsoft.com/office/drawing/2014/main" id="{016B6139-4C26-98E9-398F-EBAE11E158EC}"/>
                </a:ext>
              </a:extLst>
            </xdr:cNvPr>
            <xdr:cNvSpPr txBox="1"/>
          </xdr:nvSpPr>
          <xdr:spPr>
            <a:xfrm>
              <a:off x="2166936" y="3509962"/>
              <a:ext cx="271463" cy="254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𝑌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138112</xdr:colOff>
      <xdr:row>5</xdr:row>
      <xdr:rowOff>33337</xdr:rowOff>
    </xdr:from>
    <xdr:ext cx="65620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กล่องข้อความ 6">
              <a:extLst>
                <a:ext uri="{FF2B5EF4-FFF2-40B4-BE49-F238E27FC236}">
                  <a16:creationId xmlns:a16="http://schemas.microsoft.com/office/drawing/2014/main" id="{ED4A3364-DD7C-5892-3E5F-B320B422F7E3}"/>
                </a:ext>
              </a:extLst>
            </xdr:cNvPr>
            <xdr:cNvSpPr txBox="1"/>
          </xdr:nvSpPr>
          <xdr:spPr>
            <a:xfrm>
              <a:off x="2795587" y="1033462"/>
              <a:ext cx="65620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400" i="0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กล่องข้อความ 6">
              <a:extLst>
                <a:ext uri="{FF2B5EF4-FFF2-40B4-BE49-F238E27FC236}">
                  <a16:creationId xmlns:a16="http://schemas.microsoft.com/office/drawing/2014/main" id="{ED4A3364-DD7C-5892-3E5F-B320B422F7E3}"/>
                </a:ext>
              </a:extLst>
            </xdr:cNvPr>
            <xdr:cNvSpPr txBox="1"/>
          </xdr:nvSpPr>
          <xdr:spPr>
            <a:xfrm>
              <a:off x="2795587" y="1033462"/>
              <a:ext cx="65620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𝑥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𝑖−𝑥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5</xdr:col>
      <xdr:colOff>4762</xdr:colOff>
      <xdr:row>5</xdr:row>
      <xdr:rowOff>23812</xdr:rowOff>
    </xdr:from>
    <xdr:ext cx="652679" cy="222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กล่องข้อความ 7">
              <a:extLst>
                <a:ext uri="{FF2B5EF4-FFF2-40B4-BE49-F238E27FC236}">
                  <a16:creationId xmlns:a16="http://schemas.microsoft.com/office/drawing/2014/main" id="{F19E2F64-5E03-3D99-1E75-4CD0399291F2}"/>
                </a:ext>
              </a:extLst>
            </xdr:cNvPr>
            <xdr:cNvSpPr txBox="1"/>
          </xdr:nvSpPr>
          <xdr:spPr>
            <a:xfrm>
              <a:off x="3509962" y="1023937"/>
              <a:ext cx="652679" cy="222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400" i="0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8" name="กล่องข้อความ 7">
              <a:extLst>
                <a:ext uri="{FF2B5EF4-FFF2-40B4-BE49-F238E27FC236}">
                  <a16:creationId xmlns:a16="http://schemas.microsoft.com/office/drawing/2014/main" id="{F19E2F64-5E03-3D99-1E75-4CD0399291F2}"/>
                </a:ext>
              </a:extLst>
            </xdr:cNvPr>
            <xdr:cNvSpPr txBox="1"/>
          </xdr:nvSpPr>
          <xdr:spPr>
            <a:xfrm>
              <a:off x="3509962" y="1023937"/>
              <a:ext cx="652679" cy="222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𝑌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𝑖−𝑌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23812</xdr:colOff>
      <xdr:row>5</xdr:row>
      <xdr:rowOff>14287</xdr:rowOff>
    </xdr:from>
    <xdr:ext cx="65620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กล่องข้อความ 8">
              <a:extLst>
                <a:ext uri="{FF2B5EF4-FFF2-40B4-BE49-F238E27FC236}">
                  <a16:creationId xmlns:a16="http://schemas.microsoft.com/office/drawing/2014/main" id="{2D2D4C16-9462-4051-AC7E-1834D70EEDDF}"/>
                </a:ext>
              </a:extLst>
            </xdr:cNvPr>
            <xdr:cNvSpPr txBox="1"/>
          </xdr:nvSpPr>
          <xdr:spPr>
            <a:xfrm>
              <a:off x="4262437" y="1014412"/>
              <a:ext cx="65620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400" i="0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9" name="กล่องข้อความ 8">
              <a:extLst>
                <a:ext uri="{FF2B5EF4-FFF2-40B4-BE49-F238E27FC236}">
                  <a16:creationId xmlns:a16="http://schemas.microsoft.com/office/drawing/2014/main" id="{2D2D4C16-9462-4051-AC7E-1834D70EEDDF}"/>
                </a:ext>
              </a:extLst>
            </xdr:cNvPr>
            <xdr:cNvSpPr txBox="1"/>
          </xdr:nvSpPr>
          <xdr:spPr>
            <a:xfrm>
              <a:off x="4262437" y="1014412"/>
              <a:ext cx="65620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𝑥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𝑖−𝑥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6</xdr:col>
      <xdr:colOff>633412</xdr:colOff>
      <xdr:row>5</xdr:row>
      <xdr:rowOff>9525</xdr:rowOff>
    </xdr:from>
    <xdr:ext cx="652679" cy="246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กล่องข้อความ 9">
              <a:extLst>
                <a:ext uri="{FF2B5EF4-FFF2-40B4-BE49-F238E27FC236}">
                  <a16:creationId xmlns:a16="http://schemas.microsoft.com/office/drawing/2014/main" id="{6EF02C1D-F72B-4970-A4FF-0465882E96EE}"/>
                </a:ext>
              </a:extLst>
            </xdr:cNvPr>
            <xdr:cNvSpPr txBox="1"/>
          </xdr:nvSpPr>
          <xdr:spPr>
            <a:xfrm>
              <a:off x="5091112" y="1009650"/>
              <a:ext cx="652679" cy="246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400" i="0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" name="กล่องข้อความ 9">
              <a:extLst>
                <a:ext uri="{FF2B5EF4-FFF2-40B4-BE49-F238E27FC236}">
                  <a16:creationId xmlns:a16="http://schemas.microsoft.com/office/drawing/2014/main" id="{6EF02C1D-F72B-4970-A4FF-0465882E96EE}"/>
                </a:ext>
              </a:extLst>
            </xdr:cNvPr>
            <xdr:cNvSpPr txBox="1"/>
          </xdr:nvSpPr>
          <xdr:spPr>
            <a:xfrm>
              <a:off x="5091112" y="1009650"/>
              <a:ext cx="652679" cy="246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𝑌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𝑖−𝑌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14</xdr:col>
      <xdr:colOff>195262</xdr:colOff>
      <xdr:row>15</xdr:row>
      <xdr:rowOff>71437</xdr:rowOff>
    </xdr:from>
    <xdr:ext cx="65" cy="172227"/>
    <xdr:sp macro="" textlink="">
      <xdr:nvSpPr>
        <xdr:cNvPr id="11" name="กล่องข้อความ 10">
          <a:extLst>
            <a:ext uri="{FF2B5EF4-FFF2-40B4-BE49-F238E27FC236}">
              <a16:creationId xmlns:a16="http://schemas.microsoft.com/office/drawing/2014/main" id="{A5BA3CBD-2878-F98B-2F7F-558B5466D5AA}"/>
            </a:ext>
          </a:extLst>
        </xdr:cNvPr>
        <xdr:cNvSpPr txBox="1"/>
      </xdr:nvSpPr>
      <xdr:spPr>
        <a:xfrm>
          <a:off x="7100887" y="3186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33337</xdr:colOff>
      <xdr:row>5</xdr:row>
      <xdr:rowOff>42862</xdr:rowOff>
    </xdr:from>
    <xdr:ext cx="73949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กล่องข้อความ 11">
              <a:extLst>
                <a:ext uri="{FF2B5EF4-FFF2-40B4-BE49-F238E27FC236}">
                  <a16:creationId xmlns:a16="http://schemas.microsoft.com/office/drawing/2014/main" id="{7F2FDC0D-55C6-645F-9DFD-EAC16EB6A7BC}"/>
                </a:ext>
              </a:extLst>
            </xdr:cNvPr>
            <xdr:cNvSpPr txBox="1"/>
          </xdr:nvSpPr>
          <xdr:spPr>
            <a:xfrm>
              <a:off x="5719762" y="1042987"/>
              <a:ext cx="73949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4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US" sz="14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2" name="กล่องข้อความ 11">
              <a:extLst>
                <a:ext uri="{FF2B5EF4-FFF2-40B4-BE49-F238E27FC236}">
                  <a16:creationId xmlns:a16="http://schemas.microsoft.com/office/drawing/2014/main" id="{7F2FDC0D-55C6-645F-9DFD-EAC16EB6A7BC}"/>
                </a:ext>
              </a:extLst>
            </xdr:cNvPr>
            <xdr:cNvSpPr txBox="1"/>
          </xdr:nvSpPr>
          <xdr:spPr>
            <a:xfrm>
              <a:off x="5719762" y="1042987"/>
              <a:ext cx="73949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𝑥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𝑖−𝑥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en-US" sz="1400" i="0">
                  <a:latin typeface="Cambria Math" panose="02040503050406030204" pitchFamily="18" charset="0"/>
                </a:rPr>
                <a:t>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128587</xdr:colOff>
      <xdr:row>16</xdr:row>
      <xdr:rowOff>71437</xdr:rowOff>
    </xdr:from>
    <xdr:ext cx="1183722" cy="475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กล่องข้อความ 14">
              <a:extLst>
                <a:ext uri="{FF2B5EF4-FFF2-40B4-BE49-F238E27FC236}">
                  <a16:creationId xmlns:a16="http://schemas.microsoft.com/office/drawing/2014/main" id="{742377F2-D13A-A603-6EC9-044F52DE2C7C}"/>
                </a:ext>
              </a:extLst>
            </xdr:cNvPr>
            <xdr:cNvSpPr txBox="1"/>
          </xdr:nvSpPr>
          <xdr:spPr>
            <a:xfrm>
              <a:off x="4586287" y="3557587"/>
              <a:ext cx="1183722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</m:ac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กล่องข้อความ 14">
              <a:extLst>
                <a:ext uri="{FF2B5EF4-FFF2-40B4-BE49-F238E27FC236}">
                  <a16:creationId xmlns:a16="http://schemas.microsoft.com/office/drawing/2014/main" id="{742377F2-D13A-A603-6EC9-044F52DE2C7C}"/>
                </a:ext>
              </a:extLst>
            </xdr:cNvPr>
            <xdr:cNvSpPr txBox="1"/>
          </xdr:nvSpPr>
          <xdr:spPr>
            <a:xfrm>
              <a:off x="4586287" y="3557587"/>
              <a:ext cx="1183722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∑24_(</a:t>
              </a:r>
              <a:r>
                <a:rPr lang="en-US" sz="1100" b="0" i="0">
                  <a:latin typeface="Cambria Math" panose="02040503050406030204" pitchFamily="18" charset="0"/>
                </a:rPr>
                <a:t>𝑖=1)^10▒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𝑥_𝑖−𝑥 ̅ )(𝑌_𝑖−𝑌 ̅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85725</xdr:colOff>
      <xdr:row>16</xdr:row>
      <xdr:rowOff>38100</xdr:rowOff>
    </xdr:from>
    <xdr:ext cx="761811" cy="475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กล่องข้อความ 15">
              <a:extLst>
                <a:ext uri="{FF2B5EF4-FFF2-40B4-BE49-F238E27FC236}">
                  <a16:creationId xmlns:a16="http://schemas.microsoft.com/office/drawing/2014/main" id="{D5A27E9F-21DC-444F-9E24-55A2D4D42167}"/>
                </a:ext>
              </a:extLst>
            </xdr:cNvPr>
            <xdr:cNvSpPr txBox="1"/>
          </xdr:nvSpPr>
          <xdr:spPr>
            <a:xfrm>
              <a:off x="5991225" y="3352800"/>
              <a:ext cx="761811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กล่องข้อความ 15">
              <a:extLst>
                <a:ext uri="{FF2B5EF4-FFF2-40B4-BE49-F238E27FC236}">
                  <a16:creationId xmlns:a16="http://schemas.microsoft.com/office/drawing/2014/main" id="{D5A27E9F-21DC-444F-9E24-55A2D4D42167}"/>
                </a:ext>
              </a:extLst>
            </xdr:cNvPr>
            <xdr:cNvSpPr txBox="1"/>
          </xdr:nvSpPr>
          <xdr:spPr>
            <a:xfrm>
              <a:off x="5991225" y="3352800"/>
              <a:ext cx="761811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∑24_(</a:t>
              </a:r>
              <a:r>
                <a:rPr lang="en-US" sz="1100" b="0" i="0">
                  <a:latin typeface="Cambria Math" panose="02040503050406030204" pitchFamily="18" charset="0"/>
                </a:rPr>
                <a:t>𝑖=1)^10▒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𝑥_𝑖−𝑥 ̅ )^2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481011</xdr:colOff>
      <xdr:row>8</xdr:row>
      <xdr:rowOff>166687</xdr:rowOff>
    </xdr:from>
    <xdr:ext cx="1738313" cy="2623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กล่องข้อความ 16">
              <a:extLst>
                <a:ext uri="{FF2B5EF4-FFF2-40B4-BE49-F238E27FC236}">
                  <a16:creationId xmlns:a16="http://schemas.microsoft.com/office/drawing/2014/main" id="{274AEE2D-29D7-7A43-E113-8AF53A22DDAB}"/>
                </a:ext>
              </a:extLst>
            </xdr:cNvPr>
            <xdr:cNvSpPr txBox="1"/>
          </xdr:nvSpPr>
          <xdr:spPr>
            <a:xfrm>
              <a:off x="8529636" y="1881187"/>
              <a:ext cx="1738313" cy="262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6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60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e>
                      <m:sub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6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17" name="กล่องข้อความ 16">
              <a:extLst>
                <a:ext uri="{FF2B5EF4-FFF2-40B4-BE49-F238E27FC236}">
                  <a16:creationId xmlns:a16="http://schemas.microsoft.com/office/drawing/2014/main" id="{274AEE2D-29D7-7A43-E113-8AF53A22DDAB}"/>
                </a:ext>
              </a:extLst>
            </xdr:cNvPr>
            <xdr:cNvSpPr txBox="1"/>
          </xdr:nvSpPr>
          <xdr:spPr>
            <a:xfrm>
              <a:off x="8529636" y="1881187"/>
              <a:ext cx="1738313" cy="262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𝑌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̂_</a:t>
              </a:r>
              <a:r>
                <a:rPr lang="en-US" sz="1600" i="0">
                  <a:latin typeface="Cambria Math" panose="02040503050406030204" pitchFamily="18" charset="0"/>
                </a:rPr>
                <a:t>𝑖=𝑏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600" i="0">
                  <a:latin typeface="Cambria Math" panose="02040503050406030204" pitchFamily="18" charset="0"/>
                </a:rPr>
                <a:t>0</a:t>
              </a:r>
              <a:r>
                <a:rPr lang="en-US" sz="1600" b="0" i="0">
                  <a:latin typeface="Cambria Math" panose="02040503050406030204" pitchFamily="18" charset="0"/>
                </a:rPr>
                <a:t>+</a:t>
              </a:r>
              <a:r>
                <a:rPr lang="en-US" sz="1600" i="0">
                  <a:latin typeface="Cambria Math" panose="02040503050406030204" pitchFamily="18" charset="0"/>
                </a:rPr>
                <a:t>𝑏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600" i="0">
                  <a:latin typeface="Cambria Math" panose="02040503050406030204" pitchFamily="18" charset="0"/>
                </a:rPr>
                <a:t>1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600" i="0">
                  <a:latin typeface="Cambria Math" panose="02040503050406030204" pitchFamily="18" charset="0"/>
                </a:rPr>
                <a:t>𝑋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600" i="0">
                  <a:latin typeface="Cambria Math" panose="02040503050406030204" pitchFamily="18" charset="0"/>
                </a:rPr>
                <a:t>𝑖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681036</xdr:colOff>
      <xdr:row>5</xdr:row>
      <xdr:rowOff>33337</xdr:rowOff>
    </xdr:from>
    <xdr:ext cx="1738313" cy="229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กล่องข้อความ 19">
              <a:extLst>
                <a:ext uri="{FF2B5EF4-FFF2-40B4-BE49-F238E27FC236}">
                  <a16:creationId xmlns:a16="http://schemas.microsoft.com/office/drawing/2014/main" id="{A2CE2506-B4B7-48EE-A171-2DD2A118E14F}"/>
                </a:ext>
              </a:extLst>
            </xdr:cNvPr>
            <xdr:cNvSpPr txBox="1"/>
          </xdr:nvSpPr>
          <xdr:spPr>
            <a:xfrm>
              <a:off x="6586536" y="1033462"/>
              <a:ext cx="1738313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e>
                      <m:sub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0" name="กล่องข้อความ 19">
              <a:extLst>
                <a:ext uri="{FF2B5EF4-FFF2-40B4-BE49-F238E27FC236}">
                  <a16:creationId xmlns:a16="http://schemas.microsoft.com/office/drawing/2014/main" id="{A2CE2506-B4B7-48EE-A171-2DD2A118E14F}"/>
                </a:ext>
              </a:extLst>
            </xdr:cNvPr>
            <xdr:cNvSpPr txBox="1"/>
          </xdr:nvSpPr>
          <xdr:spPr>
            <a:xfrm>
              <a:off x="6586536" y="1033462"/>
              <a:ext cx="1738313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𝑌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̂_</a:t>
              </a:r>
              <a:r>
                <a:rPr lang="en-US" sz="1400" i="0">
                  <a:latin typeface="Cambria Math" panose="02040503050406030204" pitchFamily="18" charset="0"/>
                </a:rPr>
                <a:t>𝑖=𝑏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0</a:t>
              </a:r>
              <a:r>
                <a:rPr lang="en-US" sz="1400" b="0" i="0">
                  <a:latin typeface="Cambria Math" panose="02040503050406030204" pitchFamily="18" charset="0"/>
                </a:rPr>
                <a:t>+</a:t>
              </a:r>
              <a:r>
                <a:rPr lang="en-US" sz="1400" i="0">
                  <a:latin typeface="Cambria Math" panose="02040503050406030204" pitchFamily="18" charset="0"/>
                </a:rPr>
                <a:t>𝑏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1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400" i="0">
                  <a:latin typeface="Cambria Math" panose="02040503050406030204" pitchFamily="18" charset="0"/>
                </a:rPr>
                <a:t>𝑋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𝑖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66675</xdr:colOff>
      <xdr:row>5</xdr:row>
      <xdr:rowOff>4762</xdr:rowOff>
    </xdr:from>
    <xdr:ext cx="254429" cy="263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กล่องข้อความ 20">
              <a:extLst>
                <a:ext uri="{FF2B5EF4-FFF2-40B4-BE49-F238E27FC236}">
                  <a16:creationId xmlns:a16="http://schemas.microsoft.com/office/drawing/2014/main" id="{220D78D2-153D-278A-BF2A-529D47EF8DD9}"/>
                </a:ext>
              </a:extLst>
            </xdr:cNvPr>
            <xdr:cNvSpPr txBox="1"/>
          </xdr:nvSpPr>
          <xdr:spPr>
            <a:xfrm>
              <a:off x="9258300" y="1004887"/>
              <a:ext cx="254429" cy="263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6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1" name="กล่องข้อความ 20">
              <a:extLst>
                <a:ext uri="{FF2B5EF4-FFF2-40B4-BE49-F238E27FC236}">
                  <a16:creationId xmlns:a16="http://schemas.microsoft.com/office/drawing/2014/main" id="{220D78D2-153D-278A-BF2A-529D47EF8DD9}"/>
                </a:ext>
              </a:extLst>
            </xdr:cNvPr>
            <xdr:cNvSpPr txBox="1"/>
          </xdr:nvSpPr>
          <xdr:spPr>
            <a:xfrm>
              <a:off x="9258300" y="1004887"/>
              <a:ext cx="254429" cy="263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𝑒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600" i="0">
                  <a:latin typeface="Cambria Math" panose="02040503050406030204" pitchFamily="18" charset="0"/>
                </a:rPr>
                <a:t>𝑖^2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11</xdr:col>
      <xdr:colOff>66675</xdr:colOff>
      <xdr:row>5</xdr:row>
      <xdr:rowOff>4762</xdr:rowOff>
    </xdr:from>
    <xdr:ext cx="65" cy="250453"/>
    <xdr:sp macro="" textlink="">
      <xdr:nvSpPr>
        <xdr:cNvPr id="22" name="กล่องข้อความ 21">
          <a:extLst>
            <a:ext uri="{FF2B5EF4-FFF2-40B4-BE49-F238E27FC236}">
              <a16:creationId xmlns:a16="http://schemas.microsoft.com/office/drawing/2014/main" id="{5554AA7C-3A30-4AE7-8343-3095D73DE8D3}"/>
            </a:ext>
          </a:extLst>
        </xdr:cNvPr>
        <xdr:cNvSpPr txBox="1"/>
      </xdr:nvSpPr>
      <xdr:spPr>
        <a:xfrm>
          <a:off x="10182225" y="1004887"/>
          <a:ext cx="65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600"/>
        </a:p>
      </xdr:txBody>
    </xdr:sp>
    <xdr:clientData/>
  </xdr:oneCellAnchor>
  <xdr:oneCellAnchor>
    <xdr:from>
      <xdr:col>11</xdr:col>
      <xdr:colOff>180975</xdr:colOff>
      <xdr:row>5</xdr:row>
      <xdr:rowOff>61912</xdr:rowOff>
    </xdr:from>
    <xdr:ext cx="196592" cy="1974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กล่องข้อความ 22">
              <a:extLst>
                <a:ext uri="{FF2B5EF4-FFF2-40B4-BE49-F238E27FC236}">
                  <a16:creationId xmlns:a16="http://schemas.microsoft.com/office/drawing/2014/main" id="{1B4E8F2B-B7F2-AEA4-90B9-572E59BFFF85}"/>
                </a:ext>
              </a:extLst>
            </xdr:cNvPr>
            <xdr:cNvSpPr txBox="1"/>
          </xdr:nvSpPr>
          <xdr:spPr>
            <a:xfrm>
              <a:off x="10296525" y="1062037"/>
              <a:ext cx="196592" cy="1974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2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3" name="กล่องข้อความ 22">
              <a:extLst>
                <a:ext uri="{FF2B5EF4-FFF2-40B4-BE49-F238E27FC236}">
                  <a16:creationId xmlns:a16="http://schemas.microsoft.com/office/drawing/2014/main" id="{1B4E8F2B-B7F2-AEA4-90B9-572E59BFFF85}"/>
                </a:ext>
              </a:extLst>
            </xdr:cNvPr>
            <xdr:cNvSpPr txBox="1"/>
          </xdr:nvSpPr>
          <xdr:spPr>
            <a:xfrm>
              <a:off x="10296525" y="1062037"/>
              <a:ext cx="196592" cy="1974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𝑥</a:t>
              </a:r>
              <a:r>
                <a:rPr 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 panose="02040503050406030204" pitchFamily="18" charset="0"/>
                </a:rPr>
                <a:t>𝑖^2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9</xdr:col>
      <xdr:colOff>133350</xdr:colOff>
      <xdr:row>5</xdr:row>
      <xdr:rowOff>71437</xdr:rowOff>
    </xdr:from>
    <xdr:ext cx="898900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กล่องข้อความ 23">
              <a:extLst>
                <a:ext uri="{FF2B5EF4-FFF2-40B4-BE49-F238E27FC236}">
                  <a16:creationId xmlns:a16="http://schemas.microsoft.com/office/drawing/2014/main" id="{BEB445D3-F9DA-B928-A7C0-3634AF3F4A69}"/>
                </a:ext>
              </a:extLst>
            </xdr:cNvPr>
            <xdr:cNvSpPr txBox="1"/>
          </xdr:nvSpPr>
          <xdr:spPr>
            <a:xfrm>
              <a:off x="8210550" y="1071562"/>
              <a:ext cx="898900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4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acc>
                          <m:accPr>
                            <m:chr m:val="̇"/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</m:acc>
                      </m:sub>
                    </m:sSub>
                    <m:r>
                      <a:rPr lang="en-US" sz="14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e>
                      <m:sub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4" name="กล่องข้อความ 23">
              <a:extLst>
                <a:ext uri="{FF2B5EF4-FFF2-40B4-BE49-F238E27FC236}">
                  <a16:creationId xmlns:a16="http://schemas.microsoft.com/office/drawing/2014/main" id="{BEB445D3-F9DA-B928-A7C0-3634AF3F4A69}"/>
                </a:ext>
              </a:extLst>
            </xdr:cNvPr>
            <xdr:cNvSpPr txBox="1"/>
          </xdr:nvSpPr>
          <xdr:spPr>
            <a:xfrm>
              <a:off x="8210550" y="1071562"/>
              <a:ext cx="898900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𝑒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𝑖=𝑌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latin typeface="Cambria Math" panose="02040503050406030204" pitchFamily="18" charset="0"/>
                </a:rPr>
                <a:t>𝑖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</a:t>
              </a:r>
              <a:r>
                <a:rPr lang="en-US" sz="1400" i="0">
                  <a:latin typeface="Cambria Math" panose="02040503050406030204" pitchFamily="18" charset="0"/>
                </a:rPr>
                <a:t>−𝑌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̂_</a:t>
              </a:r>
              <a:r>
                <a:rPr lang="en-US" sz="1400" i="0">
                  <a:latin typeface="Cambria Math" panose="02040503050406030204" pitchFamily="18" charset="0"/>
                </a:rPr>
                <a:t>𝑖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381000</xdr:colOff>
      <xdr:row>5</xdr:row>
      <xdr:rowOff>42862</xdr:rowOff>
    </xdr:from>
    <xdr:ext cx="15190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กล่องข้อความ 25">
              <a:extLst>
                <a:ext uri="{FF2B5EF4-FFF2-40B4-BE49-F238E27FC236}">
                  <a16:creationId xmlns:a16="http://schemas.microsoft.com/office/drawing/2014/main" id="{A368719B-1AB5-C37D-B59D-4820585D00D2}"/>
                </a:ext>
              </a:extLst>
            </xdr:cNvPr>
            <xdr:cNvSpPr txBox="1"/>
          </xdr:nvSpPr>
          <xdr:spPr>
            <a:xfrm>
              <a:off x="2305050" y="1042987"/>
              <a:ext cx="15190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6" name="กล่องข้อความ 25">
              <a:extLst>
                <a:ext uri="{FF2B5EF4-FFF2-40B4-BE49-F238E27FC236}">
                  <a16:creationId xmlns:a16="http://schemas.microsoft.com/office/drawing/2014/main" id="{A368719B-1AB5-C37D-B59D-4820585D00D2}"/>
                </a:ext>
              </a:extLst>
            </xdr:cNvPr>
            <xdr:cNvSpPr txBox="1"/>
          </xdr:nvSpPr>
          <xdr:spPr>
            <a:xfrm>
              <a:off x="2305050" y="1042987"/>
              <a:ext cx="15190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𝑌</a:t>
              </a:r>
              <a:r>
                <a:rPr 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 panose="02040503050406030204" pitchFamily="18" charset="0"/>
                </a:rPr>
                <a:t>𝑖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266700</xdr:colOff>
      <xdr:row>5</xdr:row>
      <xdr:rowOff>4762</xdr:rowOff>
    </xdr:from>
    <xdr:ext cx="21974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กล่องข้อความ 26">
              <a:extLst>
                <a:ext uri="{FF2B5EF4-FFF2-40B4-BE49-F238E27FC236}">
                  <a16:creationId xmlns:a16="http://schemas.microsoft.com/office/drawing/2014/main" id="{DE54A069-68AF-98A1-84F1-87E1CA0D7A5A}"/>
                </a:ext>
              </a:extLst>
            </xdr:cNvPr>
            <xdr:cNvSpPr txBox="1"/>
          </xdr:nvSpPr>
          <xdr:spPr>
            <a:xfrm>
              <a:off x="1619250" y="1004887"/>
              <a:ext cx="21974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กล่องข้อความ 26">
              <a:extLst>
                <a:ext uri="{FF2B5EF4-FFF2-40B4-BE49-F238E27FC236}">
                  <a16:creationId xmlns:a16="http://schemas.microsoft.com/office/drawing/2014/main" id="{DE54A069-68AF-98A1-84F1-87E1CA0D7A5A}"/>
                </a:ext>
              </a:extLst>
            </xdr:cNvPr>
            <xdr:cNvSpPr txBox="1"/>
          </xdr:nvSpPr>
          <xdr:spPr>
            <a:xfrm>
              <a:off x="1619250" y="1004887"/>
              <a:ext cx="21974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𝑥</a:t>
              </a:r>
              <a:r>
                <a:rPr lang="en-US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60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95250</xdr:colOff>
      <xdr:row>16</xdr:row>
      <xdr:rowOff>38100</xdr:rowOff>
    </xdr:from>
    <xdr:ext cx="382797" cy="475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กล่องข้อความ 28">
              <a:extLst>
                <a:ext uri="{FF2B5EF4-FFF2-40B4-BE49-F238E27FC236}">
                  <a16:creationId xmlns:a16="http://schemas.microsoft.com/office/drawing/2014/main" id="{E535E639-C6CB-4DB7-B54F-B124ECB5DB3A}"/>
                </a:ext>
              </a:extLst>
            </xdr:cNvPr>
            <xdr:cNvSpPr txBox="1"/>
          </xdr:nvSpPr>
          <xdr:spPr>
            <a:xfrm>
              <a:off x="9267825" y="3524250"/>
              <a:ext cx="382797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sSubSup>
                          <m:sSub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กล่องข้อความ 28">
              <a:extLst>
                <a:ext uri="{FF2B5EF4-FFF2-40B4-BE49-F238E27FC236}">
                  <a16:creationId xmlns:a16="http://schemas.microsoft.com/office/drawing/2014/main" id="{E535E639-C6CB-4DB7-B54F-B124ECB5DB3A}"/>
                </a:ext>
              </a:extLst>
            </xdr:cNvPr>
            <xdr:cNvSpPr txBox="1"/>
          </xdr:nvSpPr>
          <xdr:spPr>
            <a:xfrm>
              <a:off x="9267825" y="3524250"/>
              <a:ext cx="382797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∑24_(</a:t>
              </a:r>
              <a:r>
                <a:rPr lang="en-US" sz="1100" b="0" i="0">
                  <a:latin typeface="Cambria Math" panose="02040503050406030204" pitchFamily="18" charset="0"/>
                </a:rPr>
                <a:t>𝑖=1)^10▒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𝑒_𝑖^2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16</xdr:row>
      <xdr:rowOff>66675</xdr:rowOff>
    </xdr:from>
    <xdr:ext cx="402931" cy="475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กล่องข้อความ 29">
              <a:extLst>
                <a:ext uri="{FF2B5EF4-FFF2-40B4-BE49-F238E27FC236}">
                  <a16:creationId xmlns:a16="http://schemas.microsoft.com/office/drawing/2014/main" id="{33E62F8C-5069-4398-BDA9-E1D1AE16B322}"/>
                </a:ext>
              </a:extLst>
            </xdr:cNvPr>
            <xdr:cNvSpPr txBox="1"/>
          </xdr:nvSpPr>
          <xdr:spPr>
            <a:xfrm>
              <a:off x="9801225" y="3552825"/>
              <a:ext cx="402931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sSubSup>
                          <m:sSub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กล่องข้อความ 29">
              <a:extLst>
                <a:ext uri="{FF2B5EF4-FFF2-40B4-BE49-F238E27FC236}">
                  <a16:creationId xmlns:a16="http://schemas.microsoft.com/office/drawing/2014/main" id="{33E62F8C-5069-4398-BDA9-E1D1AE16B322}"/>
                </a:ext>
              </a:extLst>
            </xdr:cNvPr>
            <xdr:cNvSpPr txBox="1"/>
          </xdr:nvSpPr>
          <xdr:spPr>
            <a:xfrm>
              <a:off x="9801225" y="3552825"/>
              <a:ext cx="402931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∑24_(</a:t>
              </a:r>
              <a:r>
                <a:rPr lang="en-US" sz="1100" b="0" i="0">
                  <a:latin typeface="Cambria Math" panose="02040503050406030204" pitchFamily="18" charset="0"/>
                </a:rPr>
                <a:t>𝑖=1)^10▒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𝑥_𝑖^2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619125</xdr:colOff>
      <xdr:row>15</xdr:row>
      <xdr:rowOff>14287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กล่องข้อความ 30">
              <a:extLst>
                <a:ext uri="{FF2B5EF4-FFF2-40B4-BE49-F238E27FC236}">
                  <a16:creationId xmlns:a16="http://schemas.microsoft.com/office/drawing/2014/main" id="{336F9799-E86F-F60A-598C-ABE2E1701361}"/>
                </a:ext>
              </a:extLst>
            </xdr:cNvPr>
            <xdr:cNvSpPr txBox="1"/>
          </xdr:nvSpPr>
          <xdr:spPr>
            <a:xfrm>
              <a:off x="14630400" y="318611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กล่องข้อความ 30">
              <a:extLst>
                <a:ext uri="{FF2B5EF4-FFF2-40B4-BE49-F238E27FC236}">
                  <a16:creationId xmlns:a16="http://schemas.microsoft.com/office/drawing/2014/main" id="{336F9799-E86F-F60A-598C-ABE2E1701361}"/>
                </a:ext>
              </a:extLst>
            </xdr:cNvPr>
            <xdr:cNvSpPr txBox="1"/>
          </xdr:nvSpPr>
          <xdr:spPr>
            <a:xfrm>
              <a:off x="14630400" y="318611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𝛽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600075</xdr:colOff>
      <xdr:row>17</xdr:row>
      <xdr:rowOff>33337</xdr:rowOff>
    </xdr:from>
    <xdr:ext cx="1704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กล่องข้อความ 34">
              <a:extLst>
                <a:ext uri="{FF2B5EF4-FFF2-40B4-BE49-F238E27FC236}">
                  <a16:creationId xmlns:a16="http://schemas.microsoft.com/office/drawing/2014/main" id="{11908C41-C157-AE5C-50C8-EF5D0A490680}"/>
                </a:ext>
              </a:extLst>
            </xdr:cNvPr>
            <xdr:cNvSpPr txBox="1"/>
          </xdr:nvSpPr>
          <xdr:spPr>
            <a:xfrm>
              <a:off x="14611350" y="3605212"/>
              <a:ext cx="170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กล่องข้อความ 34">
              <a:extLst>
                <a:ext uri="{FF2B5EF4-FFF2-40B4-BE49-F238E27FC236}">
                  <a16:creationId xmlns:a16="http://schemas.microsoft.com/office/drawing/2014/main" id="{11908C41-C157-AE5C-50C8-EF5D0A490680}"/>
                </a:ext>
              </a:extLst>
            </xdr:cNvPr>
            <xdr:cNvSpPr txBox="1"/>
          </xdr:nvSpPr>
          <xdr:spPr>
            <a:xfrm>
              <a:off x="14611350" y="3605212"/>
              <a:ext cx="170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𝛽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609600</xdr:colOff>
      <xdr:row>22</xdr:row>
      <xdr:rowOff>23812</xdr:rowOff>
    </xdr:from>
    <xdr:ext cx="18806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กล่องข้อความ 4">
              <a:extLst>
                <a:ext uri="{FF2B5EF4-FFF2-40B4-BE49-F238E27FC236}">
                  <a16:creationId xmlns:a16="http://schemas.microsoft.com/office/drawing/2014/main" id="{13EF1A7A-8E61-6F9F-5988-E3D8A9C9B728}"/>
                </a:ext>
              </a:extLst>
            </xdr:cNvPr>
            <xdr:cNvSpPr txBox="1"/>
          </xdr:nvSpPr>
          <xdr:spPr>
            <a:xfrm>
              <a:off x="14620875" y="4595812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กล่องข้อความ 4">
              <a:extLst>
                <a:ext uri="{FF2B5EF4-FFF2-40B4-BE49-F238E27FC236}">
                  <a16:creationId xmlns:a16="http://schemas.microsoft.com/office/drawing/2014/main" id="{13EF1A7A-8E61-6F9F-5988-E3D8A9C9B728}"/>
                </a:ext>
              </a:extLst>
            </xdr:cNvPr>
            <xdr:cNvSpPr txBox="1"/>
          </xdr:nvSpPr>
          <xdr:spPr>
            <a:xfrm>
              <a:off x="14620875" y="4595812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𝜎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228600</xdr:colOff>
      <xdr:row>21</xdr:row>
      <xdr:rowOff>33337</xdr:rowOff>
    </xdr:from>
    <xdr:ext cx="423899" cy="2762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กล่องข้อความ 13">
              <a:extLst>
                <a:ext uri="{FF2B5EF4-FFF2-40B4-BE49-F238E27FC236}">
                  <a16:creationId xmlns:a16="http://schemas.microsoft.com/office/drawing/2014/main" id="{A4476A5B-B834-0C92-CF5D-CA9D1CB3723E}"/>
                </a:ext>
              </a:extLst>
            </xdr:cNvPr>
            <xdr:cNvSpPr txBox="1"/>
          </xdr:nvSpPr>
          <xdr:spPr>
            <a:xfrm>
              <a:off x="14239875" y="4891087"/>
              <a:ext cx="423899" cy="276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d>
                          <m:d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กล่องข้อความ 13">
              <a:extLst>
                <a:ext uri="{FF2B5EF4-FFF2-40B4-BE49-F238E27FC236}">
                  <a16:creationId xmlns:a16="http://schemas.microsoft.com/office/drawing/2014/main" id="{A4476A5B-B834-0C92-CF5D-CA9D1CB3723E}"/>
                </a:ext>
              </a:extLst>
            </xdr:cNvPr>
            <xdr:cNvSpPr txBox="1"/>
          </xdr:nvSpPr>
          <xdr:spPr>
            <a:xfrm>
              <a:off x="14239875" y="4891087"/>
              <a:ext cx="423899" cy="276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en-US" sz="1100" i="0">
                  <a:latin typeface="Cambria Math" panose="02040503050406030204" pitchFamily="18" charset="0"/>
                </a:rPr>
                <a:t>1−𝛼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2)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285750</xdr:colOff>
      <xdr:row>20</xdr:row>
      <xdr:rowOff>4762</xdr:rowOff>
    </xdr:from>
    <xdr:ext cx="289438" cy="2762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กล่องข้อความ 17">
              <a:extLst>
                <a:ext uri="{FF2B5EF4-FFF2-40B4-BE49-F238E27FC236}">
                  <a16:creationId xmlns:a16="http://schemas.microsoft.com/office/drawing/2014/main" id="{CECCDB41-B651-4974-9870-75F56A22C869}"/>
                </a:ext>
              </a:extLst>
            </xdr:cNvPr>
            <xdr:cNvSpPr txBox="1"/>
          </xdr:nvSpPr>
          <xdr:spPr>
            <a:xfrm>
              <a:off x="14297025" y="4576762"/>
              <a:ext cx="289438" cy="276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d>
                          <m:d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กล่องข้อความ 17">
              <a:extLst>
                <a:ext uri="{FF2B5EF4-FFF2-40B4-BE49-F238E27FC236}">
                  <a16:creationId xmlns:a16="http://schemas.microsoft.com/office/drawing/2014/main" id="{CECCDB41-B651-4974-9870-75F56A22C869}"/>
                </a:ext>
              </a:extLst>
            </xdr:cNvPr>
            <xdr:cNvSpPr txBox="1"/>
          </xdr:nvSpPr>
          <xdr:spPr>
            <a:xfrm>
              <a:off x="14297025" y="4576762"/>
              <a:ext cx="289438" cy="276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en-US" sz="1100" i="0">
                  <a:latin typeface="Cambria Math" panose="02040503050406030204" pitchFamily="18" charset="0"/>
                </a:rPr>
                <a:t>𝛼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2)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25</xdr:col>
      <xdr:colOff>428625</xdr:colOff>
      <xdr:row>6</xdr:row>
      <xdr:rowOff>209550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กล่องข้อความ 24">
              <a:extLst>
                <a:ext uri="{FF2B5EF4-FFF2-40B4-BE49-F238E27FC236}">
                  <a16:creationId xmlns:a16="http://schemas.microsoft.com/office/drawing/2014/main" id="{BA0348E3-8B37-44A0-B6E4-214E12DB7576}"/>
                </a:ext>
              </a:extLst>
            </xdr:cNvPr>
            <xdr:cNvSpPr txBox="1"/>
          </xdr:nvSpPr>
          <xdr:spPr>
            <a:xfrm>
              <a:off x="18164175" y="15240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กล่องข้อความ 24">
              <a:extLst>
                <a:ext uri="{FF2B5EF4-FFF2-40B4-BE49-F238E27FC236}">
                  <a16:creationId xmlns:a16="http://schemas.microsoft.com/office/drawing/2014/main" id="{BA0348E3-8B37-44A0-B6E4-214E12DB7576}"/>
                </a:ext>
              </a:extLst>
            </xdr:cNvPr>
            <xdr:cNvSpPr txBox="1"/>
          </xdr:nvSpPr>
          <xdr:spPr>
            <a:xfrm>
              <a:off x="18164175" y="15240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𝛽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25</xdr:col>
      <xdr:colOff>447675</xdr:colOff>
      <xdr:row>9</xdr:row>
      <xdr:rowOff>252412</xdr:rowOff>
    </xdr:from>
    <xdr:ext cx="1704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กล่องข้อความ 31">
              <a:extLst>
                <a:ext uri="{FF2B5EF4-FFF2-40B4-BE49-F238E27FC236}">
                  <a16:creationId xmlns:a16="http://schemas.microsoft.com/office/drawing/2014/main" id="{C89DFBD1-3537-4633-97A3-03D07A9C854F}"/>
                </a:ext>
              </a:extLst>
            </xdr:cNvPr>
            <xdr:cNvSpPr txBox="1"/>
          </xdr:nvSpPr>
          <xdr:spPr>
            <a:xfrm>
              <a:off x="18183225" y="3167062"/>
              <a:ext cx="170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กล่องข้อความ 31">
              <a:extLst>
                <a:ext uri="{FF2B5EF4-FFF2-40B4-BE49-F238E27FC236}">
                  <a16:creationId xmlns:a16="http://schemas.microsoft.com/office/drawing/2014/main" id="{C89DFBD1-3537-4633-97A3-03D07A9C854F}"/>
                </a:ext>
              </a:extLst>
            </xdr:cNvPr>
            <xdr:cNvSpPr txBox="1"/>
          </xdr:nvSpPr>
          <xdr:spPr>
            <a:xfrm>
              <a:off x="18183225" y="3167062"/>
              <a:ext cx="170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𝛽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333374</xdr:colOff>
      <xdr:row>5</xdr:row>
      <xdr:rowOff>71437</xdr:rowOff>
    </xdr:from>
    <xdr:ext cx="6191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กล่องข้อความ 36">
              <a:extLst>
                <a:ext uri="{FF2B5EF4-FFF2-40B4-BE49-F238E27FC236}">
                  <a16:creationId xmlns:a16="http://schemas.microsoft.com/office/drawing/2014/main" id="{411B5FDA-70CF-557B-8058-81BE284F6BB9}"/>
                </a:ext>
              </a:extLst>
            </xdr:cNvPr>
            <xdr:cNvSpPr txBox="1"/>
          </xdr:nvSpPr>
          <xdr:spPr>
            <a:xfrm>
              <a:off x="10687049" y="1071562"/>
              <a:ext cx="6191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กล่องข้อความ 36">
              <a:extLst>
                <a:ext uri="{FF2B5EF4-FFF2-40B4-BE49-F238E27FC236}">
                  <a16:creationId xmlns:a16="http://schemas.microsoft.com/office/drawing/2014/main" id="{411B5FDA-70CF-557B-8058-81BE284F6BB9}"/>
                </a:ext>
              </a:extLst>
            </xdr:cNvPr>
            <xdr:cNvSpPr txBox="1"/>
          </xdr:nvSpPr>
          <xdr:spPr>
            <a:xfrm>
              <a:off x="10687049" y="1071562"/>
              <a:ext cx="6191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𝑌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𝑖−𝑌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257175</xdr:colOff>
      <xdr:row>16</xdr:row>
      <xdr:rowOff>47625</xdr:rowOff>
    </xdr:from>
    <xdr:ext cx="765338" cy="475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กล่องข้อความ 37">
              <a:extLst>
                <a:ext uri="{FF2B5EF4-FFF2-40B4-BE49-F238E27FC236}">
                  <a16:creationId xmlns:a16="http://schemas.microsoft.com/office/drawing/2014/main" id="{525DDB45-8626-4F11-B6EF-3B585E700061}"/>
                </a:ext>
              </a:extLst>
            </xdr:cNvPr>
            <xdr:cNvSpPr txBox="1"/>
          </xdr:nvSpPr>
          <xdr:spPr>
            <a:xfrm>
              <a:off x="10610850" y="5133975"/>
              <a:ext cx="765338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กล่องข้อความ 37">
              <a:extLst>
                <a:ext uri="{FF2B5EF4-FFF2-40B4-BE49-F238E27FC236}">
                  <a16:creationId xmlns:a16="http://schemas.microsoft.com/office/drawing/2014/main" id="{525DDB45-8626-4F11-B6EF-3B585E700061}"/>
                </a:ext>
              </a:extLst>
            </xdr:cNvPr>
            <xdr:cNvSpPr txBox="1"/>
          </xdr:nvSpPr>
          <xdr:spPr>
            <a:xfrm>
              <a:off x="10610850" y="5133975"/>
              <a:ext cx="765338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_(𝑖=1)^10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𝑌_𝑖−𝑌 ̅ )^2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333375</xdr:colOff>
      <xdr:row>5</xdr:row>
      <xdr:rowOff>14287</xdr:rowOff>
    </xdr:from>
    <xdr:ext cx="587918" cy="2245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กล่องข้อความ 39">
              <a:extLst>
                <a:ext uri="{FF2B5EF4-FFF2-40B4-BE49-F238E27FC236}">
                  <a16:creationId xmlns:a16="http://schemas.microsoft.com/office/drawing/2014/main" id="{E0190F85-C814-32FB-233D-4C11733E41CC}"/>
                </a:ext>
              </a:extLst>
            </xdr:cNvPr>
            <xdr:cNvSpPr txBox="1"/>
          </xdr:nvSpPr>
          <xdr:spPr>
            <a:xfrm>
              <a:off x="10687050" y="1014412"/>
              <a:ext cx="587918" cy="224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US" sz="1100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0" name="กล่องข้อความ 39">
              <a:extLst>
                <a:ext uri="{FF2B5EF4-FFF2-40B4-BE49-F238E27FC236}">
                  <a16:creationId xmlns:a16="http://schemas.microsoft.com/office/drawing/2014/main" id="{E0190F85-C814-32FB-233D-4C11733E41CC}"/>
                </a:ext>
              </a:extLst>
            </xdr:cNvPr>
            <xdr:cNvSpPr txBox="1"/>
          </xdr:nvSpPr>
          <xdr:spPr>
            <a:xfrm>
              <a:off x="10687050" y="1014412"/>
              <a:ext cx="587918" cy="224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𝑌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̂_</a:t>
              </a:r>
              <a:r>
                <a:rPr lang="en-US" sz="1100" i="0">
                  <a:latin typeface="Cambria Math" panose="02040503050406030204" pitchFamily="18" charset="0"/>
                </a:rPr>
                <a:t>𝑖−𝑌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200025</xdr:colOff>
      <xdr:row>16</xdr:row>
      <xdr:rowOff>47625</xdr:rowOff>
    </xdr:from>
    <xdr:ext cx="774956" cy="475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กล่องข้อความ 40">
              <a:extLst>
                <a:ext uri="{FF2B5EF4-FFF2-40B4-BE49-F238E27FC236}">
                  <a16:creationId xmlns:a16="http://schemas.microsoft.com/office/drawing/2014/main" id="{8D807541-36CF-45F4-BDD1-83649F2C15AD}"/>
                </a:ext>
              </a:extLst>
            </xdr:cNvPr>
            <xdr:cNvSpPr txBox="1"/>
          </xdr:nvSpPr>
          <xdr:spPr>
            <a:xfrm>
              <a:off x="10553700" y="5133975"/>
              <a:ext cx="774956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กล่องข้อความ 40">
              <a:extLst>
                <a:ext uri="{FF2B5EF4-FFF2-40B4-BE49-F238E27FC236}">
                  <a16:creationId xmlns:a16="http://schemas.microsoft.com/office/drawing/2014/main" id="{8D807541-36CF-45F4-BDD1-83649F2C15AD}"/>
                </a:ext>
              </a:extLst>
            </xdr:cNvPr>
            <xdr:cNvSpPr txBox="1"/>
          </xdr:nvSpPr>
          <xdr:spPr>
            <a:xfrm>
              <a:off x="10553700" y="5133975"/>
              <a:ext cx="774956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_(𝑖=1)^10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 ̂_𝑖−𝑌 ̅ )^2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A1AB-86FA-47FD-80A2-61CCD1520C1B}">
  <dimension ref="A1:AC38"/>
  <sheetViews>
    <sheetView tabSelected="1" topLeftCell="E1" workbookViewId="0">
      <selection activeCell="P22" sqref="P22"/>
    </sheetView>
  </sheetViews>
  <sheetFormatPr defaultRowHeight="15"/>
  <cols>
    <col min="2" max="2" width="11.140625" customWidth="1"/>
    <col min="3" max="3" width="8.5703125" customWidth="1"/>
    <col min="4" max="4" width="11" customWidth="1"/>
    <col min="5" max="5" width="12.42578125" customWidth="1"/>
    <col min="6" max="6" width="11.85546875" customWidth="1"/>
    <col min="7" max="7" width="21.7109375" customWidth="1"/>
    <col min="8" max="8" width="13.85546875" customWidth="1"/>
    <col min="9" max="9" width="18.7109375" customWidth="1"/>
    <col min="10" max="10" width="16.42578125" customWidth="1"/>
    <col min="11" max="11" width="8.5703125" customWidth="1"/>
    <col min="12" max="12" width="9.140625" customWidth="1"/>
    <col min="13" max="13" width="17.7109375" customWidth="1"/>
    <col min="14" max="14" width="19.140625" customWidth="1"/>
    <col min="18" max="18" width="17.7109375" customWidth="1"/>
    <col min="21" max="21" width="16.42578125" customWidth="1"/>
    <col min="22" max="23" width="10.5703125" bestFit="1" customWidth="1"/>
    <col min="26" max="26" width="12.85546875" customWidth="1"/>
    <col min="27" max="27" width="14.85546875" customWidth="1"/>
    <col min="28" max="28" width="20.5703125" customWidth="1"/>
  </cols>
  <sheetData>
    <row r="1" spans="1:29" ht="15.75" thickBot="1">
      <c r="A1" s="1"/>
      <c r="B1" s="2" t="s">
        <v>0</v>
      </c>
      <c r="C1" s="1"/>
      <c r="D1" s="1"/>
      <c r="S1" t="s">
        <v>5</v>
      </c>
    </row>
    <row r="2" spans="1:29" ht="15.75" thickBot="1">
      <c r="A2" s="1"/>
      <c r="B2" s="1"/>
      <c r="C2" s="1"/>
      <c r="D2" s="1"/>
      <c r="S2" t="s">
        <v>6</v>
      </c>
    </row>
    <row r="3" spans="1:29" ht="15.75" thickBot="1">
      <c r="A3" s="2" t="s">
        <v>1</v>
      </c>
      <c r="B3" s="1"/>
      <c r="C3" s="1"/>
      <c r="D3" s="1"/>
      <c r="E3" s="40" t="s">
        <v>10</v>
      </c>
      <c r="F3" s="41"/>
      <c r="G3" s="41"/>
      <c r="H3" s="41"/>
      <c r="I3" s="41"/>
      <c r="J3" s="41"/>
      <c r="K3" s="41"/>
      <c r="L3" s="34"/>
      <c r="M3" s="34"/>
      <c r="N3" s="34"/>
      <c r="S3" t="s">
        <v>7</v>
      </c>
    </row>
    <row r="4" spans="1:29" ht="15.75" thickBot="1">
      <c r="A4" s="1"/>
      <c r="B4" s="1"/>
      <c r="C4" s="1"/>
      <c r="D4" s="1"/>
      <c r="Z4" s="47" t="s">
        <v>29</v>
      </c>
      <c r="AA4" s="47"/>
      <c r="AB4" s="47"/>
      <c r="AC4" s="47"/>
    </row>
    <row r="5" spans="1:29" ht="15.75" thickBot="1">
      <c r="A5" s="1"/>
      <c r="B5" s="35" t="s">
        <v>2</v>
      </c>
      <c r="C5" s="36"/>
      <c r="D5" s="37"/>
      <c r="E5" s="38" t="s">
        <v>16</v>
      </c>
      <c r="F5" s="39"/>
      <c r="G5" s="39"/>
      <c r="H5" s="39"/>
      <c r="I5" s="42" t="s">
        <v>17</v>
      </c>
      <c r="J5" s="42"/>
      <c r="K5" s="42"/>
      <c r="L5" s="42"/>
      <c r="M5" s="58" t="s">
        <v>36</v>
      </c>
      <c r="N5" s="58"/>
      <c r="U5" s="26" t="s">
        <v>19</v>
      </c>
      <c r="V5" s="11">
        <f>COUNT(B7:B16)</f>
        <v>10</v>
      </c>
      <c r="W5" s="22" t="str">
        <f ca="1">_xlfn.FORMULATEXT(V5)</f>
        <v>=COUNT(B7:B16)</v>
      </c>
      <c r="Z5" t="s">
        <v>35</v>
      </c>
      <c r="AA5" s="48" t="s">
        <v>24</v>
      </c>
      <c r="AB5" s="60">
        <v>3.355</v>
      </c>
    </row>
    <row r="6" spans="1:29" ht="24.75" customHeight="1" thickBot="1">
      <c r="A6" s="3"/>
      <c r="B6" s="8" t="s">
        <v>3</v>
      </c>
      <c r="C6" s="8"/>
      <c r="D6" s="9"/>
      <c r="E6" s="25"/>
      <c r="F6" s="25"/>
      <c r="G6" s="25"/>
      <c r="H6" s="25"/>
      <c r="I6" s="26"/>
      <c r="J6" s="26"/>
      <c r="K6" s="26"/>
      <c r="L6" s="26"/>
      <c r="M6" s="57"/>
      <c r="N6" s="57"/>
      <c r="P6" s="25" t="s">
        <v>12</v>
      </c>
      <c r="Q6" s="21">
        <f>G18/H18</f>
        <v>4.174757281553398</v>
      </c>
      <c r="R6" s="22" t="str">
        <f ca="1">_xlfn.FORMULATEXT(Q6)</f>
        <v>=G18/H18</v>
      </c>
      <c r="U6" s="26" t="s">
        <v>18</v>
      </c>
      <c r="V6" s="31">
        <f>K18/(V5-2)</f>
        <v>11.160194174757281</v>
      </c>
      <c r="W6" s="22" t="str">
        <f ca="1">_xlfn.FORMULATEXT(V6)</f>
        <v>=K18/(V5-2)</v>
      </c>
      <c r="AA6" s="55" t="s">
        <v>34</v>
      </c>
      <c r="AB6" s="60">
        <f>-1*AB5</f>
        <v>-3.355</v>
      </c>
    </row>
    <row r="7" spans="1:29" ht="49.5" customHeight="1" thickBot="1">
      <c r="A7" s="3"/>
      <c r="B7" s="4">
        <v>1</v>
      </c>
      <c r="C7" s="4">
        <v>1</v>
      </c>
      <c r="D7" s="10">
        <v>41</v>
      </c>
      <c r="E7" s="12">
        <f>C7-$C$18</f>
        <v>-4.5</v>
      </c>
      <c r="F7" s="12">
        <f>D7-$D$18</f>
        <v>-25</v>
      </c>
      <c r="G7" s="12">
        <f>E7*F7</f>
        <v>112.5</v>
      </c>
      <c r="H7" s="12">
        <f>E7^2</f>
        <v>20.25</v>
      </c>
      <c r="I7" s="12">
        <f>$Q$7+($Q$6*C7)</f>
        <v>47.213592233009706</v>
      </c>
      <c r="J7" s="12">
        <f>D7-I7</f>
        <v>-6.213592233009706</v>
      </c>
      <c r="K7" s="12">
        <f>J7^2</f>
        <v>38.608728438118547</v>
      </c>
      <c r="L7" s="12">
        <f>C7^2</f>
        <v>1</v>
      </c>
      <c r="M7" s="12">
        <f>(I7-$D$18)^2</f>
        <v>352.92911678763323</v>
      </c>
      <c r="N7" s="12">
        <f>F7^2</f>
        <v>625</v>
      </c>
      <c r="P7" s="25" t="s">
        <v>11</v>
      </c>
      <c r="Q7" s="21">
        <f>D18-(Q6*C18)</f>
        <v>43.038834951456309</v>
      </c>
      <c r="R7" s="23" t="str">
        <f ca="1">_xlfn.FORMULATEXT(Q7)</f>
        <v>=D18-(Q6*C18)</v>
      </c>
      <c r="U7" s="26" t="s">
        <v>20</v>
      </c>
      <c r="V7" s="21">
        <f>(L18* V6)/ (V5*H18)</f>
        <v>3.3011059792000501</v>
      </c>
      <c r="W7" s="22" t="str">
        <f ca="1">_xlfn.FORMULATEXT(V7)</f>
        <v>=(L18* V6)/ (V5*H18)</v>
      </c>
      <c r="Z7" s="54" t="s">
        <v>31</v>
      </c>
      <c r="AA7" s="50" t="s">
        <v>30</v>
      </c>
      <c r="AB7" s="45">
        <f>Q7/V8</f>
        <v>23.688129738303012</v>
      </c>
      <c r="AC7" s="22" t="str">
        <f ca="1">_xlfn.FORMULATEXT(AB7)</f>
        <v>=Q7/V8</v>
      </c>
    </row>
    <row r="8" spans="1:29" ht="30.75" customHeight="1" thickBot="1">
      <c r="A8" s="3"/>
      <c r="B8" s="4">
        <v>2</v>
      </c>
      <c r="C8" s="4">
        <v>4</v>
      </c>
      <c r="D8" s="10">
        <v>59</v>
      </c>
      <c r="E8" s="12">
        <f t="shared" ref="E8:E16" si="0">C8-$C$18</f>
        <v>-1.5</v>
      </c>
      <c r="F8" s="12">
        <f>D8-$D$18</f>
        <v>-7</v>
      </c>
      <c r="G8" s="12">
        <f t="shared" ref="G8:G16" si="1">E8*F8</f>
        <v>10.5</v>
      </c>
      <c r="H8" s="12">
        <f t="shared" ref="H8:H16" si="2">E8^2</f>
        <v>2.25</v>
      </c>
      <c r="I8" s="12">
        <f t="shared" ref="I8:I16" si="3">$Q$7+($Q$6*C8)</f>
        <v>59.737864077669897</v>
      </c>
      <c r="J8" s="12">
        <f t="shared" ref="J8:J16" si="4">D8-I8</f>
        <v>-0.73786407766989726</v>
      </c>
      <c r="K8" s="12">
        <f t="shared" ref="K8:K16" si="5">J8^2</f>
        <v>0.54444339711564815</v>
      </c>
      <c r="L8" s="12">
        <f t="shared" ref="L8:L16" si="6">C8^2</f>
        <v>16</v>
      </c>
      <c r="M8" s="12">
        <f t="shared" ref="M8:M16" si="7">(I8-$D$18)^2</f>
        <v>39.214346309737088</v>
      </c>
      <c r="N8" s="12">
        <f t="shared" ref="N8:N16" si="8">F8^2</f>
        <v>49</v>
      </c>
      <c r="U8" s="26" t="s">
        <v>21</v>
      </c>
      <c r="V8" s="21">
        <f>SQRT(V7)</f>
        <v>1.8168945977133759</v>
      </c>
      <c r="W8" s="22" t="str">
        <f ca="1">_xlfn.FORMULATEXT(V8)</f>
        <v>=SQRT(V7)</v>
      </c>
      <c r="AA8" s="50" t="s">
        <v>32</v>
      </c>
      <c r="AB8" s="51" t="str" cm="1">
        <f t="array" ref="AB8">_xlfn.IFS(AND(AB7&lt;=$AB$5,AB7&gt;=$AB$6),
             "ยอมรับ H0",
         AB7&lt;$AB$6,
                "ปฏิเสธ H0",
         AB7&gt;$AB$5,
                 "ปฏิเสธ H0"
         )</f>
        <v>ปฏิเสธ H0</v>
      </c>
      <c r="AC8" s="22" t="str">
        <f ca="1">_xlfn.FORMULATEXT(AB8)</f>
        <v>=IFS(AND(AB7&lt;=$AB$5,AB7&gt;=$AB$6),
             "ยอมรับ H0",
         AB7&lt;$AB$6,
                "ปฏิเสธ H0",
         AB7&gt;$AB$5,
                 "ปฏิเสธ H0"
         )</v>
      </c>
    </row>
    <row r="9" spans="1:29" ht="58.5" customHeight="1" thickBot="1">
      <c r="A9" s="3"/>
      <c r="B9" s="4">
        <v>3</v>
      </c>
      <c r="C9" s="4">
        <v>11</v>
      </c>
      <c r="D9" s="10">
        <v>90</v>
      </c>
      <c r="E9" s="12">
        <f t="shared" si="0"/>
        <v>5.5</v>
      </c>
      <c r="F9" s="12">
        <f>D9-$D$18</f>
        <v>24</v>
      </c>
      <c r="G9" s="12">
        <f t="shared" si="1"/>
        <v>132</v>
      </c>
      <c r="H9" s="12">
        <f t="shared" si="2"/>
        <v>30.25</v>
      </c>
      <c r="I9" s="12">
        <f t="shared" si="3"/>
        <v>88.961165048543677</v>
      </c>
      <c r="J9" s="12">
        <f t="shared" si="4"/>
        <v>1.0388349514563231</v>
      </c>
      <c r="K9" s="12">
        <f t="shared" si="5"/>
        <v>1.0791780563672613</v>
      </c>
      <c r="L9" s="12">
        <f t="shared" si="6"/>
        <v>121</v>
      </c>
      <c r="M9" s="12">
        <f t="shared" si="7"/>
        <v>527.21510038646375</v>
      </c>
      <c r="N9" s="12">
        <f t="shared" si="8"/>
        <v>576</v>
      </c>
      <c r="AA9" s="50" t="s">
        <v>33</v>
      </c>
      <c r="AB9" s="56" t="str">
        <f>IF(AB8="ยอมรับ H0","มีนัยสำคัญทางสถิติที่ว่า Beta0 = 0","มีนัยสำคัญทางสถิติที่ว่า Beta0 != 0")</f>
        <v>มีนัยสำคัญทางสถิติที่ว่า Beta0 != 0</v>
      </c>
      <c r="AC9" s="22" t="str">
        <f ca="1">_xlfn.FORMULATEXT(AB9)</f>
        <v>=IF(AB8="ยอมรับ H0","มีนัยสำคัญทางสถิติที่ว่า Beta0 = 0","มีนัยสำคัญทางสถิติที่ว่า Beta0 != 0")</v>
      </c>
    </row>
    <row r="10" spans="1:29" ht="35.25" customHeight="1" thickBot="1">
      <c r="A10" s="3"/>
      <c r="B10" s="4">
        <v>4</v>
      </c>
      <c r="C10" s="4">
        <v>11</v>
      </c>
      <c r="D10" s="10">
        <v>88</v>
      </c>
      <c r="E10" s="12">
        <f t="shared" si="0"/>
        <v>5.5</v>
      </c>
      <c r="F10" s="12">
        <f t="shared" ref="F9:F15" si="9">D10-$D$18</f>
        <v>22</v>
      </c>
      <c r="G10" s="12">
        <f t="shared" si="1"/>
        <v>121</v>
      </c>
      <c r="H10" s="12">
        <f t="shared" si="2"/>
        <v>30.25</v>
      </c>
      <c r="I10" s="12">
        <f t="shared" si="3"/>
        <v>88.961165048543677</v>
      </c>
      <c r="J10" s="12">
        <f t="shared" si="4"/>
        <v>-0.9611650485436769</v>
      </c>
      <c r="K10" s="12">
        <f t="shared" si="5"/>
        <v>0.92383825054196878</v>
      </c>
      <c r="L10" s="12">
        <f t="shared" si="6"/>
        <v>121</v>
      </c>
      <c r="M10" s="12">
        <f t="shared" si="7"/>
        <v>527.21510038646375</v>
      </c>
      <c r="N10" s="12">
        <f t="shared" si="8"/>
        <v>484</v>
      </c>
      <c r="P10" t="s">
        <v>13</v>
      </c>
      <c r="U10" s="26" t="s">
        <v>22</v>
      </c>
      <c r="V10" s="32">
        <f>V6/H18</f>
        <v>7.2234266503283379E-2</v>
      </c>
      <c r="W10" s="22" t="str">
        <f ca="1">_xlfn.FORMULATEXT(V10)</f>
        <v>=V6/H18</v>
      </c>
      <c r="Z10" s="49" t="s">
        <v>31</v>
      </c>
      <c r="AA10" s="50" t="s">
        <v>30</v>
      </c>
      <c r="AB10" s="45">
        <f>Q6/V11</f>
        <v>15.53315218739915</v>
      </c>
      <c r="AC10" s="23" t="str">
        <f ca="1">_xlfn.FORMULATEXT(AB10)</f>
        <v>=Q6/V11</v>
      </c>
    </row>
    <row r="11" spans="1:29" ht="15.75" thickBot="1">
      <c r="A11" s="3"/>
      <c r="B11" s="4">
        <v>5</v>
      </c>
      <c r="C11" s="4">
        <v>2</v>
      </c>
      <c r="D11" s="10">
        <v>52</v>
      </c>
      <c r="E11" s="12">
        <f t="shared" si="0"/>
        <v>-3.5</v>
      </c>
      <c r="F11" s="12">
        <f t="shared" si="9"/>
        <v>-14</v>
      </c>
      <c r="G11" s="12">
        <f t="shared" si="1"/>
        <v>49</v>
      </c>
      <c r="H11" s="12">
        <f t="shared" si="2"/>
        <v>12.25</v>
      </c>
      <c r="I11" s="12">
        <f t="shared" si="3"/>
        <v>51.388349514563103</v>
      </c>
      <c r="J11" s="12">
        <f t="shared" si="4"/>
        <v>0.61165048543689693</v>
      </c>
      <c r="K11" s="12">
        <f t="shared" si="5"/>
        <v>0.37411631633519166</v>
      </c>
      <c r="L11" s="12">
        <f t="shared" si="6"/>
        <v>4</v>
      </c>
      <c r="M11" s="12">
        <f t="shared" si="7"/>
        <v>213.50032990856832</v>
      </c>
      <c r="N11" s="12">
        <f t="shared" si="8"/>
        <v>196</v>
      </c>
      <c r="U11" s="26" t="s">
        <v>23</v>
      </c>
      <c r="V11" s="21">
        <f>SQRT(V10)</f>
        <v>0.26876433264717881</v>
      </c>
      <c r="W11" s="22" t="str">
        <f ca="1">_xlfn.FORMULATEXT(V11)</f>
        <v>=SQRT(V10)</v>
      </c>
      <c r="AA11" s="50" t="s">
        <v>32</v>
      </c>
      <c r="AB11" s="51" t="str" cm="1">
        <f t="array" ref="AB11">_xlfn.IFS(AND(AB10&lt;=$AB$5,AB10&gt;=$AB$6),
             "ยอมรับ H0",
         AB10&lt;$AB$6,
                "ปฏิเสธ H0",
         AB10&gt;$AB$5,
                 "ปฏิเสธ H0"
         )</f>
        <v>ปฏิเสธ H0</v>
      </c>
      <c r="AC11" s="23" t="str">
        <f ca="1">_xlfn.FORMULATEXT(AB11)</f>
        <v>=IFS(AND(AB10&lt;=$AB$5,AB10&gt;=$AB$6),
             "ยอมรับ H0",
         AB10&lt;$AB$6,
                "ปฏิเสธ H0",
         AB10&gt;$AB$5,
                 "ปฏิเสธ H0"
         )</v>
      </c>
    </row>
    <row r="12" spans="1:29" ht="30.75" thickBot="1">
      <c r="A12" s="3"/>
      <c r="B12" s="4">
        <v>6</v>
      </c>
      <c r="C12" s="4">
        <v>2</v>
      </c>
      <c r="D12" s="10">
        <v>53</v>
      </c>
      <c r="E12" s="12">
        <f t="shared" si="0"/>
        <v>-3.5</v>
      </c>
      <c r="F12" s="12">
        <f t="shared" si="9"/>
        <v>-13</v>
      </c>
      <c r="G12" s="12">
        <f t="shared" si="1"/>
        <v>45.5</v>
      </c>
      <c r="H12" s="12">
        <f t="shared" si="2"/>
        <v>12.25</v>
      </c>
      <c r="I12" s="12">
        <f t="shared" si="3"/>
        <v>51.388349514563103</v>
      </c>
      <c r="J12" s="12">
        <f t="shared" si="4"/>
        <v>1.6116504854368969</v>
      </c>
      <c r="K12" s="12">
        <f t="shared" si="5"/>
        <v>2.5974172872089856</v>
      </c>
      <c r="L12" s="12">
        <f t="shared" si="6"/>
        <v>4</v>
      </c>
      <c r="M12" s="12">
        <f t="shared" si="7"/>
        <v>213.50032990856832</v>
      </c>
      <c r="N12" s="12">
        <f t="shared" si="8"/>
        <v>169</v>
      </c>
      <c r="P12" t="s">
        <v>14</v>
      </c>
      <c r="AA12" s="50" t="s">
        <v>33</v>
      </c>
      <c r="AB12" s="52" t="str">
        <f>IF(AB11="ยอมรับ H0","มีนัยสำคัญทางสถิติที่ว่า Beta1 = 0","มีนัยสำคัญทางสถิติที่ว่า Beta1 != 0")</f>
        <v>มีนัยสำคัญทางสถิติที่ว่า Beta1 != 0</v>
      </c>
      <c r="AC12" s="23" t="str">
        <f ca="1">_xlfn.FORMULATEXT(AB12)</f>
        <v>=IF(AB11="ยอมรับ H0","มีนัยสำคัญทางสถิติที่ว่า Beta1 = 0","มีนัยสำคัญทางสถิติที่ว่า Beta1 != 0")</v>
      </c>
    </row>
    <row r="13" spans="1:29" ht="29.25" thickBot="1">
      <c r="A13" s="3"/>
      <c r="B13" s="4">
        <v>7</v>
      </c>
      <c r="C13" s="4">
        <v>1</v>
      </c>
      <c r="D13" s="10">
        <v>53</v>
      </c>
      <c r="E13" s="12">
        <f t="shared" si="0"/>
        <v>-4.5</v>
      </c>
      <c r="F13" s="12">
        <f t="shared" si="9"/>
        <v>-13</v>
      </c>
      <c r="G13" s="12">
        <f t="shared" si="1"/>
        <v>58.5</v>
      </c>
      <c r="H13" s="12">
        <f t="shared" si="2"/>
        <v>20.25</v>
      </c>
      <c r="I13" s="12">
        <f t="shared" si="3"/>
        <v>47.213592233009706</v>
      </c>
      <c r="J13" s="12">
        <f t="shared" si="4"/>
        <v>5.786407766990294</v>
      </c>
      <c r="K13" s="12">
        <f t="shared" si="5"/>
        <v>33.482514845885603</v>
      </c>
      <c r="L13" s="12">
        <f t="shared" si="6"/>
        <v>1</v>
      </c>
      <c r="M13" s="12">
        <f t="shared" si="7"/>
        <v>352.92911678763323</v>
      </c>
      <c r="N13" s="12">
        <f t="shared" si="8"/>
        <v>169</v>
      </c>
      <c r="P13" s="29" t="s">
        <v>39</v>
      </c>
      <c r="Q13" s="30"/>
      <c r="R13" s="24"/>
      <c r="S13" s="24"/>
      <c r="U13" s="26" t="s">
        <v>24</v>
      </c>
      <c r="V13" s="11">
        <v>2.306</v>
      </c>
      <c r="W13" s="22"/>
    </row>
    <row r="14" spans="1:29" ht="15.75" thickBot="1">
      <c r="A14" s="3"/>
      <c r="B14" s="4">
        <v>8</v>
      </c>
      <c r="C14" s="4">
        <v>5</v>
      </c>
      <c r="D14" s="10">
        <v>63</v>
      </c>
      <c r="E14" s="12">
        <f t="shared" si="0"/>
        <v>-0.5</v>
      </c>
      <c r="F14" s="12">
        <f t="shared" si="9"/>
        <v>-3</v>
      </c>
      <c r="G14" s="12">
        <f t="shared" si="1"/>
        <v>1.5</v>
      </c>
      <c r="H14" s="12">
        <f t="shared" si="2"/>
        <v>0.25</v>
      </c>
      <c r="I14" s="12">
        <f t="shared" si="3"/>
        <v>63.912621359223294</v>
      </c>
      <c r="J14" s="12">
        <f t="shared" si="4"/>
        <v>-0.91262135922329435</v>
      </c>
      <c r="K14" s="12">
        <f t="shared" si="5"/>
        <v>0.83287774531057324</v>
      </c>
      <c r="L14" s="12">
        <f t="shared" si="6"/>
        <v>25</v>
      </c>
      <c r="M14" s="12">
        <f t="shared" si="7"/>
        <v>4.357149589970807</v>
      </c>
      <c r="N14" s="12">
        <f t="shared" si="8"/>
        <v>9</v>
      </c>
      <c r="P14" t="s">
        <v>15</v>
      </c>
      <c r="U14" s="53"/>
      <c r="V14" s="53"/>
    </row>
    <row r="15" spans="1:29" ht="15.75" thickBot="1">
      <c r="A15" s="3"/>
      <c r="B15" s="4">
        <v>9</v>
      </c>
      <c r="C15" s="4">
        <v>10</v>
      </c>
      <c r="D15" s="10">
        <v>87</v>
      </c>
      <c r="E15" s="12">
        <f t="shared" si="0"/>
        <v>4.5</v>
      </c>
      <c r="F15" s="12">
        <f t="shared" si="9"/>
        <v>21</v>
      </c>
      <c r="G15" s="12">
        <f t="shared" si="1"/>
        <v>94.5</v>
      </c>
      <c r="H15" s="12">
        <f t="shared" si="2"/>
        <v>20.25</v>
      </c>
      <c r="I15" s="12">
        <f t="shared" si="3"/>
        <v>84.786407766990294</v>
      </c>
      <c r="J15" s="12">
        <f t="shared" si="4"/>
        <v>2.213592233009706</v>
      </c>
      <c r="K15" s="12">
        <f t="shared" si="5"/>
        <v>4.8999905740408964</v>
      </c>
      <c r="L15" s="12">
        <f t="shared" si="6"/>
        <v>100</v>
      </c>
      <c r="M15" s="12">
        <f t="shared" si="7"/>
        <v>352.92911678763323</v>
      </c>
      <c r="N15" s="12">
        <f t="shared" si="8"/>
        <v>441</v>
      </c>
    </row>
    <row r="16" spans="1:29" ht="15.75" thickBot="1">
      <c r="A16" s="3"/>
      <c r="B16" s="4">
        <v>10</v>
      </c>
      <c r="C16" s="4">
        <v>8</v>
      </c>
      <c r="D16" s="10">
        <v>74</v>
      </c>
      <c r="E16" s="12">
        <f>C16-$C$18</f>
        <v>2.5</v>
      </c>
      <c r="F16" s="12">
        <f>D16-$D$18</f>
        <v>8</v>
      </c>
      <c r="G16" s="12">
        <f t="shared" si="1"/>
        <v>20</v>
      </c>
      <c r="H16" s="12">
        <f t="shared" si="2"/>
        <v>6.25</v>
      </c>
      <c r="I16" s="12">
        <f t="shared" si="3"/>
        <v>76.4368932038835</v>
      </c>
      <c r="J16" s="12">
        <f t="shared" si="4"/>
        <v>-2.4368932038834998</v>
      </c>
      <c r="K16" s="12">
        <f t="shared" si="5"/>
        <v>5.9384484871335887</v>
      </c>
      <c r="L16" s="12">
        <f t="shared" si="6"/>
        <v>64</v>
      </c>
      <c r="M16" s="12">
        <f>(I16-$D$18)^2</f>
        <v>108.92873974926958</v>
      </c>
      <c r="N16" s="12">
        <f t="shared" si="8"/>
        <v>64</v>
      </c>
      <c r="U16" s="43" t="s">
        <v>25</v>
      </c>
      <c r="V16" s="26" t="s">
        <v>26</v>
      </c>
      <c r="W16" s="11">
        <f>Q7-(V13*V8)</f>
        <v>38.849076009129263</v>
      </c>
      <c r="X16" s="22" t="str">
        <f ca="1">_xlfn.FORMULATEXT(W16)</f>
        <v>=Q7-(V13*V8)</v>
      </c>
    </row>
    <row r="17" spans="1:24" ht="47.25" customHeight="1" thickBot="1">
      <c r="A17" s="1"/>
      <c r="B17" s="7"/>
      <c r="C17" s="14"/>
      <c r="D17" s="15"/>
      <c r="E17" s="20"/>
      <c r="F17" s="20"/>
      <c r="G17" s="27"/>
      <c r="H17" s="27"/>
      <c r="I17" s="59" t="s">
        <v>38</v>
      </c>
      <c r="J17" s="28"/>
      <c r="K17" s="26"/>
      <c r="L17" s="26"/>
      <c r="M17" s="26"/>
      <c r="N17" s="26"/>
      <c r="P17" s="57" t="s">
        <v>37</v>
      </c>
      <c r="Q17" s="61">
        <f>M18/N18</f>
        <v>0.96790742149602482</v>
      </c>
      <c r="R17" s="22" t="str">
        <f ca="1">_xlfn.FORMULATEXT(Q17)</f>
        <v>=M18/N18</v>
      </c>
      <c r="U17" s="44"/>
      <c r="V17" s="26" t="s">
        <v>27</v>
      </c>
      <c r="W17" s="11">
        <f>Q7+(V13*V8)</f>
        <v>47.228593893783355</v>
      </c>
      <c r="X17" s="22" t="str">
        <f ca="1">_xlfn.FORMULATEXT(W17)</f>
        <v>=Q7+(V13*V8)</v>
      </c>
    </row>
    <row r="18" spans="1:24" ht="15.75" thickBot="1">
      <c r="A18" s="1"/>
      <c r="B18" s="13"/>
      <c r="C18" s="17">
        <f>AVERAGE(C7:C16)</f>
        <v>5.5</v>
      </c>
      <c r="D18" s="17">
        <f>AVERAGE(D7:D16)</f>
        <v>66</v>
      </c>
      <c r="E18" s="19"/>
      <c r="F18" s="18"/>
      <c r="G18" s="19">
        <f>SUM(G7:G16)</f>
        <v>645</v>
      </c>
      <c r="H18" s="19">
        <f>SUM(H7:H16)</f>
        <v>154.5</v>
      </c>
      <c r="I18" s="19">
        <f>AVERAGE(I7:I16)</f>
        <v>66</v>
      </c>
      <c r="J18" s="19"/>
      <c r="K18" s="19">
        <f>SUM(K7:K16)</f>
        <v>89.28155339805825</v>
      </c>
      <c r="L18" s="19">
        <f>SUM(L7:L16)</f>
        <v>457</v>
      </c>
      <c r="M18" s="19">
        <f>SUM(M7:M16)</f>
        <v>2692.7184466019412</v>
      </c>
      <c r="N18" s="19">
        <f>SUM(N7:N16)</f>
        <v>2782</v>
      </c>
      <c r="U18" s="33" t="s">
        <v>25</v>
      </c>
      <c r="V18" s="26" t="s">
        <v>26</v>
      </c>
      <c r="W18" s="21">
        <f>$Q$6-($V$13*$V$11)</f>
        <v>3.5549867304690035</v>
      </c>
      <c r="X18" s="22" t="str">
        <f ca="1">_xlfn.FORMULATEXT(W18)</f>
        <v>=$Q$6-($V$13*$V$11)</v>
      </c>
    </row>
    <row r="19" spans="1:24" ht="22.5" customHeight="1" thickBot="1">
      <c r="A19" s="1"/>
      <c r="B19" s="1"/>
      <c r="C19" s="16"/>
      <c r="D19" s="16"/>
      <c r="U19" s="33"/>
      <c r="V19" s="26" t="s">
        <v>27</v>
      </c>
      <c r="W19" s="21">
        <f>$Q$6+($V$13*$V$11)</f>
        <v>4.794527832637792</v>
      </c>
      <c r="X19" s="22" t="str">
        <f ca="1">_xlfn.FORMULATEXT(W19)</f>
        <v>=$Q$6+($V$13*$V$11)</v>
      </c>
    </row>
    <row r="20" spans="1:24" ht="25.5" customHeight="1" thickBot="1">
      <c r="A20" s="5" t="s">
        <v>4</v>
      </c>
      <c r="B20" s="1"/>
      <c r="C20" s="1"/>
      <c r="D20" s="1"/>
      <c r="H20" s="46"/>
    </row>
    <row r="21" spans="1:24" ht="27" customHeight="1">
      <c r="A21" t="s">
        <v>8</v>
      </c>
      <c r="U21" s="26"/>
      <c r="V21" s="11">
        <v>17.535</v>
      </c>
    </row>
    <row r="22" spans="1:24" ht="30" customHeight="1">
      <c r="U22" s="26"/>
      <c r="V22" s="45">
        <v>2.1800000000000002</v>
      </c>
    </row>
    <row r="23" spans="1:24">
      <c r="U23" s="33" t="s">
        <v>28</v>
      </c>
      <c r="V23" s="26" t="s">
        <v>26</v>
      </c>
      <c r="W23" s="32">
        <f>(V5-2)*(V6/V21)</f>
        <v>5.0916198116942262</v>
      </c>
      <c r="X23" s="22" t="str">
        <f ca="1">_xlfn.FORMULATEXT(W23)</f>
        <v>=(V5-2)*(V6/V21)</v>
      </c>
    </row>
    <row r="24" spans="1:24">
      <c r="U24" s="33"/>
      <c r="V24" s="26" t="s">
        <v>27</v>
      </c>
      <c r="W24" s="32">
        <f>(V5-2)*(V6/V22)</f>
        <v>40.954841008283601</v>
      </c>
      <c r="X24" s="22" t="str">
        <f ca="1">_xlfn.FORMULATEXT(W24)</f>
        <v>=(V5-2)*(V6/V22)</v>
      </c>
    </row>
    <row r="38" spans="1:1">
      <c r="A38" s="6" t="s">
        <v>9</v>
      </c>
    </row>
  </sheetData>
  <mergeCells count="6">
    <mergeCell ref="Z4:AC4"/>
    <mergeCell ref="M5:N5"/>
    <mergeCell ref="B5:D5"/>
    <mergeCell ref="E5:H5"/>
    <mergeCell ref="E3:K3"/>
    <mergeCell ref="I5:L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��2#3@*-C*H3-42"2*H'*3+#12#3@*-5H5H
</file>

<file path=customXml/item2.xml>��2#3@*-C*H3-42"2*H'*3+#12#3@*-5H5H
1I
</file>

<file path=customXml/itemProps1.xml><?xml version="1.0" encoding="utf-8"?>
<ds:datastoreItem xmlns:ds="http://schemas.openxmlformats.org/officeDocument/2006/customXml" ds:itemID="{F7554CF3-7651-4BFA-AA64-D1AEC80676A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7BE8D02-9BA5-430C-9BBD-1BC7F11C996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Puriwat Sangrawee</dc:creator>
  <cp:lastModifiedBy>ภูริวัฒน์ แสงระวี</cp:lastModifiedBy>
  <dcterms:created xsi:type="dcterms:W3CDTF">2022-09-10T16:02:44Z</dcterms:created>
  <dcterms:modified xsi:type="dcterms:W3CDTF">2022-09-11T20:21:29Z</dcterms:modified>
</cp:coreProperties>
</file>