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\Desktop\"/>
    </mc:Choice>
  </mc:AlternateContent>
  <xr:revisionPtr revIDLastSave="0" documentId="13_ncr:1_{4FB278BF-BF5F-457C-937A-77828FEE4439}" xr6:coauthVersionLast="32" xr6:coauthVersionMax="32" xr10:uidLastSave="{00000000-0000-0000-0000-000000000000}"/>
  <bookViews>
    <workbookView xWindow="0" yWindow="0" windowWidth="20490" windowHeight="7545" xr2:uid="{EAD037EB-DF89-4407-B505-77C14C3A58C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3" i="1" l="1"/>
  <c r="J136" i="1"/>
  <c r="G143" i="1"/>
  <c r="B143" i="1"/>
  <c r="C143" i="1"/>
  <c r="D143" i="1"/>
  <c r="E143" i="1"/>
  <c r="F143" i="1"/>
  <c r="H143" i="1"/>
  <c r="I143" i="1"/>
  <c r="C142" i="1"/>
  <c r="D142" i="1"/>
  <c r="E142" i="1"/>
  <c r="F142" i="1"/>
  <c r="G142" i="1"/>
  <c r="H142" i="1"/>
  <c r="I142" i="1"/>
  <c r="J142" i="1"/>
  <c r="B142" i="1"/>
  <c r="M140" i="1"/>
  <c r="M141" i="1"/>
  <c r="M139" i="1"/>
  <c r="K140" i="1"/>
  <c r="K141" i="1"/>
  <c r="K139" i="1"/>
  <c r="Q132" i="1" l="1"/>
  <c r="Q133" i="1"/>
  <c r="Q134" i="1"/>
  <c r="Q131" i="1"/>
  <c r="P136" i="1"/>
  <c r="O136" i="1"/>
  <c r="N136" i="1"/>
  <c r="M136" i="1"/>
  <c r="L136" i="1"/>
  <c r="K136" i="1"/>
  <c r="I136" i="1"/>
  <c r="H136" i="1"/>
  <c r="G136" i="1"/>
  <c r="F136" i="1"/>
  <c r="E136" i="1"/>
  <c r="D136" i="1"/>
  <c r="C136" i="1"/>
  <c r="B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K127" i="1"/>
  <c r="L127" i="1"/>
  <c r="M127" i="1"/>
  <c r="N127" i="1"/>
  <c r="O127" i="1"/>
  <c r="P127" i="1"/>
  <c r="Q127" i="1"/>
  <c r="R127" i="1"/>
  <c r="J127" i="1"/>
  <c r="I127" i="1"/>
  <c r="I109" i="1"/>
  <c r="B109" i="1"/>
  <c r="E109" i="1"/>
  <c r="D109" i="1"/>
  <c r="C109" i="1"/>
  <c r="C106" i="1"/>
  <c r="D106" i="1"/>
  <c r="E106" i="1"/>
  <c r="I106" i="1"/>
  <c r="B106" i="1"/>
  <c r="E105" i="1"/>
  <c r="D105" i="1"/>
  <c r="C105" i="1"/>
  <c r="I105" i="1"/>
  <c r="B105" i="1"/>
  <c r="C104" i="1"/>
  <c r="D104" i="1"/>
  <c r="E104" i="1"/>
  <c r="I104" i="1"/>
  <c r="B104" i="1"/>
  <c r="C101" i="1"/>
  <c r="D101" i="1"/>
  <c r="E101" i="1"/>
  <c r="F101" i="1"/>
  <c r="G101" i="1"/>
  <c r="H101" i="1"/>
  <c r="I101" i="1"/>
  <c r="J101" i="1"/>
  <c r="K101" i="1"/>
  <c r="L101" i="1"/>
  <c r="M101" i="1"/>
  <c r="B101" i="1"/>
  <c r="C100" i="1"/>
  <c r="D100" i="1"/>
  <c r="E100" i="1"/>
  <c r="F100" i="1"/>
  <c r="G100" i="1"/>
  <c r="H100" i="1"/>
  <c r="I100" i="1"/>
  <c r="J100" i="1"/>
  <c r="K100" i="1"/>
  <c r="L100" i="1"/>
  <c r="M100" i="1"/>
  <c r="B100" i="1"/>
  <c r="N98" i="1"/>
  <c r="N99" i="1"/>
  <c r="N97" i="1"/>
  <c r="AB118" i="1"/>
  <c r="AB119" i="1"/>
  <c r="AB117" i="1"/>
  <c r="Q106" i="1"/>
  <c r="R106" i="1"/>
  <c r="S106" i="1"/>
  <c r="T106" i="1"/>
  <c r="U106" i="1"/>
  <c r="V106" i="1"/>
  <c r="W106" i="1"/>
  <c r="X106" i="1"/>
  <c r="Y106" i="1"/>
  <c r="Z106" i="1"/>
  <c r="AA106" i="1"/>
  <c r="P106" i="1"/>
  <c r="Z107" i="1"/>
  <c r="AB112" i="1"/>
  <c r="Q107" i="1"/>
  <c r="R107" i="1"/>
  <c r="S107" i="1"/>
  <c r="T107" i="1"/>
  <c r="U107" i="1"/>
  <c r="V107" i="1"/>
  <c r="W107" i="1"/>
  <c r="X107" i="1"/>
  <c r="Y107" i="1"/>
  <c r="P107" i="1"/>
  <c r="AB111" i="1"/>
  <c r="AA107" i="1"/>
  <c r="AB110" i="1"/>
  <c r="AB104" i="1"/>
  <c r="AB105" i="1"/>
  <c r="AB103" i="1"/>
  <c r="Q92" i="1"/>
  <c r="R92" i="1"/>
  <c r="S92" i="1"/>
  <c r="T92" i="1"/>
  <c r="U92" i="1"/>
  <c r="V92" i="1"/>
  <c r="W92" i="1"/>
  <c r="X92" i="1"/>
  <c r="Y92" i="1"/>
  <c r="Z92" i="1"/>
  <c r="P92" i="1"/>
  <c r="Q91" i="1"/>
  <c r="R91" i="1"/>
  <c r="S91" i="1"/>
  <c r="T91" i="1"/>
  <c r="U91" i="1"/>
  <c r="V91" i="1"/>
  <c r="W91" i="1"/>
  <c r="X91" i="1"/>
  <c r="Y91" i="1"/>
  <c r="Z91" i="1"/>
  <c r="P91" i="1"/>
  <c r="AA86" i="1"/>
  <c r="AA87" i="1"/>
  <c r="AA88" i="1"/>
  <c r="AA89" i="1"/>
  <c r="AA90" i="1"/>
  <c r="AA85" i="1"/>
  <c r="Q73" i="1"/>
  <c r="R73" i="1"/>
  <c r="S73" i="1"/>
  <c r="T73" i="1"/>
  <c r="U73" i="1"/>
  <c r="V73" i="1"/>
  <c r="W73" i="1"/>
  <c r="X73" i="1"/>
  <c r="Y73" i="1"/>
  <c r="Z73" i="1"/>
  <c r="AA73" i="1"/>
  <c r="P73" i="1"/>
  <c r="Q82" i="1"/>
  <c r="R82" i="1"/>
  <c r="S82" i="1"/>
  <c r="T82" i="1"/>
  <c r="U82" i="1"/>
  <c r="V82" i="1"/>
  <c r="W82" i="1"/>
  <c r="X82" i="1"/>
  <c r="Y82" i="1"/>
  <c r="Z82" i="1"/>
  <c r="AA82" i="1"/>
  <c r="P82" i="1"/>
  <c r="AB76" i="1"/>
  <c r="AB77" i="1"/>
  <c r="AB78" i="1"/>
  <c r="AB79" i="1"/>
  <c r="AB80" i="1"/>
  <c r="AB81" i="1"/>
  <c r="AB75" i="1"/>
  <c r="AB67" i="1"/>
  <c r="AB68" i="1"/>
  <c r="AB69" i="1"/>
  <c r="AB70" i="1"/>
  <c r="AB71" i="1"/>
  <c r="AB66" i="1"/>
  <c r="N46" i="1"/>
  <c r="N47" i="1"/>
  <c r="N48" i="1"/>
  <c r="N49" i="1"/>
  <c r="N50" i="1"/>
  <c r="N45" i="1"/>
  <c r="N76" i="1"/>
  <c r="N77" i="1"/>
  <c r="N78" i="1"/>
  <c r="N79" i="1"/>
  <c r="N80" i="1"/>
  <c r="N75" i="1"/>
  <c r="O45" i="1"/>
  <c r="O47" i="1"/>
  <c r="O46" i="1"/>
  <c r="O52" i="1" l="1"/>
  <c r="P52" i="1"/>
  <c r="Q52" i="1"/>
  <c r="R52" i="1"/>
  <c r="S52" i="1"/>
  <c r="T52" i="1"/>
  <c r="U52" i="1"/>
  <c r="V52" i="1"/>
  <c r="W52" i="1"/>
  <c r="N52" i="1"/>
  <c r="P54" i="1"/>
  <c r="Q54" i="1"/>
  <c r="R54" i="1"/>
  <c r="S54" i="1"/>
  <c r="T54" i="1"/>
  <c r="U54" i="1"/>
  <c r="V54" i="1"/>
  <c r="W54" i="1"/>
  <c r="X54" i="1"/>
  <c r="O54" i="1"/>
  <c r="P43" i="1"/>
  <c r="Q43" i="1"/>
  <c r="R43" i="1"/>
  <c r="S43" i="1"/>
  <c r="T43" i="1"/>
  <c r="U43" i="1"/>
  <c r="V43" i="1"/>
  <c r="W43" i="1"/>
  <c r="X43" i="1"/>
  <c r="Y43" i="1"/>
  <c r="O43" i="1"/>
  <c r="Y44" i="1"/>
  <c r="Q44" i="1"/>
  <c r="R44" i="1"/>
  <c r="S44" i="1"/>
  <c r="T44" i="1"/>
  <c r="U44" i="1"/>
  <c r="V44" i="1"/>
  <c r="W44" i="1"/>
  <c r="X44" i="1"/>
  <c r="O44" i="1"/>
  <c r="O48" i="1"/>
  <c r="O49" i="1"/>
  <c r="O50" i="1"/>
  <c r="V35" i="1"/>
  <c r="U35" i="1"/>
  <c r="T35" i="1"/>
  <c r="S35" i="1"/>
  <c r="R35" i="1"/>
  <c r="Q35" i="1"/>
  <c r="P35" i="1"/>
  <c r="O35" i="1"/>
  <c r="N35" i="1"/>
  <c r="L35" i="1"/>
  <c r="M20" i="1"/>
  <c r="N20" i="1"/>
  <c r="Q20" i="1"/>
  <c r="R20" i="1"/>
  <c r="L20" i="1"/>
  <c r="K6" i="1"/>
  <c r="K7" i="1"/>
  <c r="K8" i="1"/>
  <c r="K9" i="1"/>
  <c r="K5" i="1"/>
  <c r="M37" i="1"/>
  <c r="N37" i="1"/>
  <c r="O37" i="1"/>
  <c r="P37" i="1"/>
  <c r="Q37" i="1"/>
  <c r="R37" i="1"/>
  <c r="S37" i="1"/>
  <c r="L37" i="1"/>
  <c r="J23" i="1"/>
  <c r="S20" i="1" s="1"/>
  <c r="G23" i="1"/>
  <c r="P20" i="1" s="1"/>
  <c r="F23" i="1"/>
  <c r="O20" i="1" s="1"/>
  <c r="K15" i="1"/>
  <c r="K16" i="1"/>
  <c r="K17" i="1"/>
  <c r="K13" i="1"/>
  <c r="P12" i="1"/>
  <c r="C14" i="1"/>
  <c r="L12" i="1" s="1"/>
  <c r="D14" i="1"/>
  <c r="M12" i="1" s="1"/>
  <c r="E14" i="1"/>
  <c r="N12" i="1" s="1"/>
  <c r="F14" i="1"/>
  <c r="O12" i="1" s="1"/>
  <c r="G14" i="1"/>
  <c r="H14" i="1"/>
  <c r="Q12" i="1" s="1"/>
  <c r="I14" i="1"/>
  <c r="R12" i="1" s="1"/>
  <c r="J14" i="1"/>
  <c r="K14" i="1" s="1"/>
  <c r="T12" i="1" s="1"/>
  <c r="B14" i="1"/>
  <c r="F22" i="1" l="1"/>
  <c r="G22" i="1"/>
  <c r="S12" i="1"/>
  <c r="P44" i="1"/>
  <c r="M35" i="1"/>
</calcChain>
</file>

<file path=xl/sharedStrings.xml><?xml version="1.0" encoding="utf-8"?>
<sst xmlns="http://schemas.openxmlformats.org/spreadsheetml/2006/main" count="327" uniqueCount="62">
  <si>
    <t>Z</t>
  </si>
  <si>
    <t>5000X1</t>
  </si>
  <si>
    <t>6000X2</t>
  </si>
  <si>
    <t>z</t>
  </si>
  <si>
    <t>x1</t>
  </si>
  <si>
    <t>s1</t>
  </si>
  <si>
    <t>x2</t>
  </si>
  <si>
    <t>s2</t>
  </si>
  <si>
    <t>s3</t>
  </si>
  <si>
    <t>s4</t>
  </si>
  <si>
    <t>s5</t>
  </si>
  <si>
    <t>solusi</t>
  </si>
  <si>
    <t>t=0</t>
  </si>
  <si>
    <t>lambda = 1</t>
  </si>
  <si>
    <t>t1</t>
  </si>
  <si>
    <t>r1</t>
  </si>
  <si>
    <t>r</t>
  </si>
  <si>
    <t>lambda</t>
  </si>
  <si>
    <t>s6</t>
  </si>
  <si>
    <t>Basic</t>
  </si>
  <si>
    <t>λ</t>
  </si>
  <si>
    <r>
      <t>X</t>
    </r>
    <r>
      <rPr>
        <b/>
        <vertAlign val="subscript"/>
        <sz val="18"/>
        <color rgb="FFFFFFFF"/>
        <rFont val="Rockwell"/>
      </rPr>
      <t>1</t>
    </r>
  </si>
  <si>
    <r>
      <t>X</t>
    </r>
    <r>
      <rPr>
        <b/>
        <vertAlign val="subscript"/>
        <sz val="18"/>
        <color rgb="FFFFFFFF"/>
        <rFont val="Rockwell"/>
      </rPr>
      <t>2</t>
    </r>
  </si>
  <si>
    <r>
      <t>S</t>
    </r>
    <r>
      <rPr>
        <b/>
        <vertAlign val="subscript"/>
        <sz val="18"/>
        <color rgb="FFFFFFFF"/>
        <rFont val="Rockwell"/>
      </rPr>
      <t>1</t>
    </r>
  </si>
  <si>
    <r>
      <t>S</t>
    </r>
    <r>
      <rPr>
        <b/>
        <vertAlign val="subscript"/>
        <sz val="18"/>
        <color rgb="FFFFFFFF"/>
        <rFont val="Rockwell"/>
      </rPr>
      <t>2</t>
    </r>
  </si>
  <si>
    <r>
      <t>S</t>
    </r>
    <r>
      <rPr>
        <b/>
        <vertAlign val="subscript"/>
        <sz val="18"/>
        <color rgb="FFFFFFFF"/>
        <rFont val="Rockwell"/>
      </rPr>
      <t>3</t>
    </r>
  </si>
  <si>
    <r>
      <t>S</t>
    </r>
    <r>
      <rPr>
        <b/>
        <vertAlign val="subscript"/>
        <sz val="18"/>
        <color rgb="FFFFFFFF"/>
        <rFont val="Rockwell"/>
      </rPr>
      <t>4</t>
    </r>
  </si>
  <si>
    <r>
      <t>S</t>
    </r>
    <r>
      <rPr>
        <b/>
        <vertAlign val="subscript"/>
        <sz val="18"/>
        <color rgb="FFFFFFFF"/>
        <rFont val="Rockwell"/>
      </rPr>
      <t>5</t>
    </r>
  </si>
  <si>
    <r>
      <t>S</t>
    </r>
    <r>
      <rPr>
        <b/>
        <vertAlign val="subscript"/>
        <sz val="18"/>
        <color rgb="FFFFFFFF"/>
        <rFont val="Rockwell"/>
      </rPr>
      <t>6</t>
    </r>
  </si>
  <si>
    <r>
      <t>R</t>
    </r>
    <r>
      <rPr>
        <b/>
        <vertAlign val="subscript"/>
        <sz val="18"/>
        <color rgb="FFFFFFFF"/>
        <rFont val="Rockwell"/>
      </rPr>
      <t>1</t>
    </r>
  </si>
  <si>
    <t>Solusi</t>
  </si>
  <si>
    <r>
      <t>R</t>
    </r>
    <r>
      <rPr>
        <vertAlign val="subscript"/>
        <sz val="18"/>
        <color rgb="FFFFFFFF"/>
        <rFont val="Rockwell"/>
      </rPr>
      <t>1</t>
    </r>
  </si>
  <si>
    <r>
      <t>S</t>
    </r>
    <r>
      <rPr>
        <vertAlign val="subscript"/>
        <sz val="18"/>
        <color rgb="FFFFFFFF"/>
        <rFont val="Rockwell"/>
      </rPr>
      <t>2</t>
    </r>
  </si>
  <si>
    <r>
      <t>X</t>
    </r>
    <r>
      <rPr>
        <vertAlign val="subscript"/>
        <sz val="18"/>
        <color rgb="FFFFFFFF"/>
        <rFont val="Rockwell"/>
      </rPr>
      <t>2</t>
    </r>
  </si>
  <si>
    <r>
      <t>S</t>
    </r>
    <r>
      <rPr>
        <vertAlign val="subscript"/>
        <sz val="18"/>
        <color rgb="FFFFFFFF"/>
        <rFont val="Rockwell"/>
      </rPr>
      <t>4</t>
    </r>
  </si>
  <si>
    <r>
      <t>S</t>
    </r>
    <r>
      <rPr>
        <vertAlign val="subscript"/>
        <sz val="18"/>
        <color rgb="FFFFFFFF"/>
        <rFont val="Rockwell"/>
      </rPr>
      <t>5</t>
    </r>
  </si>
  <si>
    <r>
      <t>S</t>
    </r>
    <r>
      <rPr>
        <vertAlign val="subscript"/>
        <sz val="18"/>
        <color rgb="FFFFFFFF"/>
        <rFont val="Rockwell"/>
      </rPr>
      <t>6</t>
    </r>
  </si>
  <si>
    <t>S3</t>
  </si>
  <si>
    <t>X2</t>
  </si>
  <si>
    <t>X1</t>
  </si>
  <si>
    <r>
      <t>X</t>
    </r>
    <r>
      <rPr>
        <b/>
        <vertAlign val="subscript"/>
        <sz val="18"/>
        <color rgb="FFFFFFFF"/>
        <rFont val="Rockwell"/>
      </rPr>
      <t>3</t>
    </r>
  </si>
  <si>
    <r>
      <t>X</t>
    </r>
    <r>
      <rPr>
        <b/>
        <vertAlign val="subscript"/>
        <sz val="18"/>
        <color rgb="FFFFFFFF"/>
        <rFont val="Rockwell"/>
      </rPr>
      <t>4</t>
    </r>
  </si>
  <si>
    <t>S1</t>
  </si>
  <si>
    <t>R1</t>
  </si>
  <si>
    <t>R2</t>
  </si>
  <si>
    <t>R3</t>
  </si>
  <si>
    <t>X3</t>
  </si>
  <si>
    <t>X4</t>
  </si>
  <si>
    <t>S2</t>
  </si>
  <si>
    <t>lamda</t>
  </si>
  <si>
    <t>R4</t>
  </si>
  <si>
    <t>S4</t>
  </si>
  <si>
    <r>
      <t>X</t>
    </r>
    <r>
      <rPr>
        <b/>
        <vertAlign val="subscript"/>
        <sz val="12"/>
        <color rgb="FFFFFFFF"/>
        <rFont val="Rockwell"/>
      </rPr>
      <t>1</t>
    </r>
  </si>
  <si>
    <r>
      <t>X</t>
    </r>
    <r>
      <rPr>
        <b/>
        <vertAlign val="subscript"/>
        <sz val="12"/>
        <color rgb="FFFFFFFF"/>
        <rFont val="Rockwell"/>
      </rPr>
      <t>2</t>
    </r>
  </si>
  <si>
    <r>
      <t>X</t>
    </r>
    <r>
      <rPr>
        <b/>
        <vertAlign val="subscript"/>
        <sz val="12"/>
        <color rgb="FFFFFFFF"/>
        <rFont val="Rockwell"/>
      </rPr>
      <t>3</t>
    </r>
  </si>
  <si>
    <r>
      <t>X</t>
    </r>
    <r>
      <rPr>
        <b/>
        <vertAlign val="subscript"/>
        <sz val="12"/>
        <color rgb="FFFFFFFF"/>
        <rFont val="Rockwell"/>
      </rPr>
      <t>4</t>
    </r>
  </si>
  <si>
    <r>
      <t>S</t>
    </r>
    <r>
      <rPr>
        <b/>
        <vertAlign val="subscript"/>
        <sz val="12"/>
        <color rgb="FFFFFFFF"/>
        <rFont val="Rockwell"/>
      </rPr>
      <t>1</t>
    </r>
  </si>
  <si>
    <r>
      <t>S</t>
    </r>
    <r>
      <rPr>
        <b/>
        <vertAlign val="subscript"/>
        <sz val="12"/>
        <color rgb="FFFFFFFF"/>
        <rFont val="Rockwell"/>
      </rPr>
      <t>2</t>
    </r>
  </si>
  <si>
    <r>
      <t>S</t>
    </r>
    <r>
      <rPr>
        <b/>
        <vertAlign val="subscript"/>
        <sz val="12"/>
        <color rgb="FFFFFFFF"/>
        <rFont val="Rockwell"/>
      </rPr>
      <t>3</t>
    </r>
  </si>
  <si>
    <r>
      <t>X</t>
    </r>
    <r>
      <rPr>
        <vertAlign val="subscript"/>
        <sz val="12"/>
        <color rgb="FF000000"/>
        <rFont val="Rockwell"/>
      </rPr>
      <t>3</t>
    </r>
  </si>
  <si>
    <r>
      <t>X</t>
    </r>
    <r>
      <rPr>
        <vertAlign val="subscript"/>
        <sz val="12"/>
        <color rgb="FF000000"/>
        <rFont val="Rockwell"/>
      </rPr>
      <t>2</t>
    </r>
  </si>
  <si>
    <r>
      <t>X</t>
    </r>
    <r>
      <rPr>
        <vertAlign val="subscript"/>
        <sz val="12"/>
        <color rgb="FF000000"/>
        <rFont val="Rockwell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</si>
</sst>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rgb="FFFFFFFF"/>
      <name val="Rockwell"/>
    </font>
    <font>
      <b/>
      <sz val="18"/>
      <color rgb="FFFFFFFF"/>
      <name val="Calibri"/>
    </font>
    <font>
      <b/>
      <vertAlign val="subscript"/>
      <sz val="18"/>
      <color rgb="FFFFFFFF"/>
      <name val="Rockwell"/>
    </font>
    <font>
      <sz val="18"/>
      <color rgb="FFFFFFFF"/>
      <name val="Rockwell"/>
    </font>
    <font>
      <sz val="16"/>
      <color rgb="FF000000"/>
      <name val="Calibri"/>
    </font>
    <font>
      <vertAlign val="subscript"/>
      <sz val="18"/>
      <color rgb="FFFFFFFF"/>
      <name val="Rockwell"/>
    </font>
    <font>
      <b/>
      <sz val="12"/>
      <color rgb="FFFFFFFF"/>
      <name val="Rockwell"/>
    </font>
    <font>
      <b/>
      <vertAlign val="subscript"/>
      <sz val="12"/>
      <color rgb="FFFFFFFF"/>
      <name val="Rockwell"/>
    </font>
    <font>
      <sz val="12"/>
      <color rgb="FF000000"/>
      <name val="Rockwell"/>
    </font>
    <font>
      <sz val="11"/>
      <color rgb="FF000000"/>
      <name val="Rockwell"/>
    </font>
    <font>
      <vertAlign val="subscript"/>
      <sz val="12"/>
      <color rgb="FF000000"/>
      <name val="Rockwell"/>
    </font>
  </fonts>
  <fills count="7">
    <fill>
      <patternFill patternType="none"/>
    </fill>
    <fill>
      <patternFill patternType="gray125"/>
    </fill>
    <fill>
      <patternFill patternType="solid">
        <fgColor rgb="FF10B6F4"/>
        <bgColor indexed="64"/>
      </patternFill>
    </fill>
    <fill>
      <patternFill patternType="solid">
        <fgColor rgb="FFEA797D"/>
        <bgColor indexed="64"/>
      </patternFill>
    </fill>
    <fill>
      <patternFill patternType="solid">
        <fgColor rgb="FFCCE5FB"/>
        <bgColor indexed="64"/>
      </patternFill>
    </fill>
    <fill>
      <patternFill patternType="solid">
        <fgColor rgb="FFE7F3FD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wrapText="1" readingOrder="1"/>
    </xf>
    <xf numFmtId="0" fontId="5" fillId="3" borderId="2" xfId="0" applyFont="1" applyFill="1" applyBorder="1" applyAlignment="1">
      <alignment horizont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wrapText="1" readingOrder="1"/>
    </xf>
    <xf numFmtId="0" fontId="5" fillId="3" borderId="3" xfId="0" applyFont="1" applyFill="1" applyBorder="1" applyAlignment="1">
      <alignment horizontal="center" wrapText="1" readingOrder="1"/>
    </xf>
    <xf numFmtId="0" fontId="5" fillId="4" borderId="3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wrapText="1" readingOrder="1"/>
    </xf>
    <xf numFmtId="0" fontId="5" fillId="4" borderId="0" xfId="0" applyFont="1" applyFill="1" applyBorder="1" applyAlignment="1">
      <alignment horizontal="center" wrapText="1" readingOrder="1"/>
    </xf>
    <xf numFmtId="0" fontId="5" fillId="2" borderId="1" xfId="0" applyFont="1" applyFill="1" applyBorder="1" applyAlignment="1">
      <alignment horizontal="center" wrapText="1" readingOrder="1"/>
    </xf>
    <xf numFmtId="0" fontId="5" fillId="3" borderId="1" xfId="0" applyFont="1" applyFill="1" applyBorder="1" applyAlignment="1">
      <alignment horizontal="center" wrapText="1" readingOrder="1"/>
    </xf>
    <xf numFmtId="0" fontId="5" fillId="4" borderId="1" xfId="0" applyFont="1" applyFill="1" applyBorder="1" applyAlignment="1">
      <alignment horizontal="center" wrapText="1" readingOrder="1"/>
    </xf>
    <xf numFmtId="0" fontId="5" fillId="4" borderId="5" xfId="0" applyFont="1" applyFill="1" applyBorder="1" applyAlignment="1">
      <alignment horizontal="center" wrapText="1" readingOrder="1"/>
    </xf>
    <xf numFmtId="0" fontId="5" fillId="3" borderId="4" xfId="0" applyFont="1" applyFill="1" applyBorder="1" applyAlignment="1">
      <alignment horizont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10" fillId="5" borderId="3" xfId="0" applyFont="1" applyFill="1" applyBorder="1" applyAlignment="1">
      <alignment horizont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7691-A69F-4B2C-90D0-FFCCAE1CB532}">
  <dimension ref="A1:AB143"/>
  <sheetViews>
    <sheetView tabSelected="1" topLeftCell="A127" zoomScale="78" zoomScaleNormal="85" workbookViewId="0">
      <selection activeCell="J139" sqref="J139"/>
    </sheetView>
  </sheetViews>
  <sheetFormatPr defaultRowHeight="15" x14ac:dyDescent="0.25"/>
  <cols>
    <col min="2" max="2" width="9.28515625" bestFit="1" customWidth="1"/>
    <col min="3" max="3" width="10.42578125" customWidth="1"/>
    <col min="4" max="5" width="9.28515625" bestFit="1" customWidth="1"/>
    <col min="6" max="7" width="20.140625" bestFit="1" customWidth="1"/>
    <col min="8" max="8" width="13.85546875" customWidth="1"/>
    <col min="9" max="12" width="20.140625" bestFit="1" customWidth="1"/>
    <col min="13" max="13" width="19" bestFit="1" customWidth="1"/>
    <col min="14" max="14" width="9.28515625" bestFit="1" customWidth="1"/>
    <col min="16" max="16" width="12.28515625" customWidth="1"/>
    <col min="17" max="17" width="10.5703125" customWidth="1"/>
    <col min="20" max="20" width="16.42578125" customWidth="1"/>
    <col min="21" max="21" width="10.28515625" customWidth="1"/>
    <col min="22" max="22" width="16.42578125" customWidth="1"/>
    <col min="24" max="24" width="14" customWidth="1"/>
    <col min="26" max="26" width="15" customWidth="1"/>
    <col min="27" max="27" width="13" bestFit="1" customWidth="1"/>
  </cols>
  <sheetData>
    <row r="1" spans="1:20" x14ac:dyDescent="0.25">
      <c r="A1" t="s">
        <v>0</v>
      </c>
      <c r="B1" t="s">
        <v>1</v>
      </c>
      <c r="C1" t="s">
        <v>2</v>
      </c>
    </row>
    <row r="2" spans="1:20" x14ac:dyDescent="0.25">
      <c r="B2" t="s">
        <v>12</v>
      </c>
      <c r="C2" t="s">
        <v>13</v>
      </c>
    </row>
    <row r="3" spans="1:20" x14ac:dyDescent="0.25">
      <c r="B3" t="s">
        <v>3</v>
      </c>
      <c r="C3" t="s">
        <v>4</v>
      </c>
      <c r="D3" t="s">
        <v>6</v>
      </c>
      <c r="E3" t="s">
        <v>5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L3">
        <v>10</v>
      </c>
    </row>
    <row r="4" spans="1:20" x14ac:dyDescent="0.25">
      <c r="A4" t="s">
        <v>3</v>
      </c>
      <c r="B4">
        <v>1</v>
      </c>
      <c r="C4">
        <v>-5000</v>
      </c>
      <c r="D4">
        <v>-6000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20" x14ac:dyDescent="0.25">
      <c r="A5" t="s">
        <v>5</v>
      </c>
      <c r="B5">
        <v>0</v>
      </c>
      <c r="C5">
        <v>10</v>
      </c>
      <c r="D5">
        <v>8</v>
      </c>
      <c r="E5">
        <v>1</v>
      </c>
      <c r="F5">
        <v>0</v>
      </c>
      <c r="G5">
        <v>0</v>
      </c>
      <c r="H5">
        <v>0</v>
      </c>
      <c r="I5">
        <v>0</v>
      </c>
      <c r="J5">
        <v>1200</v>
      </c>
      <c r="K5">
        <f>J5/D5</f>
        <v>150</v>
      </c>
    </row>
    <row r="6" spans="1:20" x14ac:dyDescent="0.25">
      <c r="A6" t="s">
        <v>7</v>
      </c>
      <c r="B6">
        <v>0</v>
      </c>
      <c r="C6">
        <v>6</v>
      </c>
      <c r="D6">
        <v>10</v>
      </c>
      <c r="E6">
        <v>0</v>
      </c>
      <c r="F6">
        <v>1</v>
      </c>
      <c r="G6">
        <v>0</v>
      </c>
      <c r="H6">
        <v>0</v>
      </c>
      <c r="I6">
        <v>0</v>
      </c>
      <c r="J6">
        <v>900</v>
      </c>
      <c r="K6">
        <f t="shared" ref="K6:K9" si="0">J6/D6</f>
        <v>90</v>
      </c>
    </row>
    <row r="7" spans="1:20" x14ac:dyDescent="0.25">
      <c r="A7" t="s">
        <v>8</v>
      </c>
      <c r="B7">
        <v>0</v>
      </c>
      <c r="C7">
        <v>12</v>
      </c>
      <c r="D7">
        <v>9</v>
      </c>
      <c r="E7">
        <v>0</v>
      </c>
      <c r="F7">
        <v>0</v>
      </c>
      <c r="G7">
        <v>1</v>
      </c>
      <c r="H7">
        <v>0</v>
      </c>
      <c r="I7">
        <v>0</v>
      </c>
      <c r="J7">
        <v>1250</v>
      </c>
      <c r="K7">
        <f t="shared" si="0"/>
        <v>138.88888888888889</v>
      </c>
    </row>
    <row r="8" spans="1:20" x14ac:dyDescent="0.25">
      <c r="A8" t="s">
        <v>9</v>
      </c>
      <c r="B8">
        <v>0</v>
      </c>
      <c r="C8">
        <v>4</v>
      </c>
      <c r="D8">
        <v>3</v>
      </c>
      <c r="E8">
        <v>0</v>
      </c>
      <c r="F8">
        <v>0</v>
      </c>
      <c r="G8">
        <v>0</v>
      </c>
      <c r="H8">
        <v>1</v>
      </c>
      <c r="I8">
        <v>0</v>
      </c>
      <c r="J8">
        <v>420</v>
      </c>
      <c r="K8">
        <f t="shared" si="0"/>
        <v>140</v>
      </c>
    </row>
    <row r="9" spans="1:20" x14ac:dyDescent="0.25">
      <c r="A9" t="s">
        <v>10</v>
      </c>
      <c r="B9">
        <v>0</v>
      </c>
      <c r="C9">
        <v>2</v>
      </c>
      <c r="D9">
        <v>4</v>
      </c>
      <c r="E9">
        <v>0</v>
      </c>
      <c r="F9">
        <v>0</v>
      </c>
      <c r="G9">
        <v>0</v>
      </c>
      <c r="H9">
        <v>0</v>
      </c>
      <c r="I9">
        <v>1</v>
      </c>
      <c r="J9">
        <v>504</v>
      </c>
      <c r="K9">
        <f t="shared" si="0"/>
        <v>126</v>
      </c>
    </row>
    <row r="11" spans="1:20" x14ac:dyDescent="0.25">
      <c r="B11" t="s">
        <v>3</v>
      </c>
      <c r="C11" t="s">
        <v>4</v>
      </c>
      <c r="D11" t="s">
        <v>6</v>
      </c>
      <c r="E11" t="s">
        <v>5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L11">
        <v>8</v>
      </c>
    </row>
    <row r="12" spans="1:20" x14ac:dyDescent="0.25">
      <c r="A12" t="s">
        <v>3</v>
      </c>
      <c r="B12">
        <v>1</v>
      </c>
      <c r="C12">
        <v>-1400</v>
      </c>
      <c r="D12">
        <v>0</v>
      </c>
      <c r="E12">
        <v>0</v>
      </c>
      <c r="F12">
        <v>600</v>
      </c>
      <c r="G12">
        <v>0</v>
      </c>
      <c r="H12">
        <v>0</v>
      </c>
      <c r="I12">
        <v>0</v>
      </c>
      <c r="J12">
        <v>540000</v>
      </c>
      <c r="L12">
        <f>C17-C14*4</f>
        <v>-2.8</v>
      </c>
      <c r="M12">
        <f>D17-D14*4</f>
        <v>-4</v>
      </c>
      <c r="N12">
        <f t="shared" ref="N12:S12" si="1">E17-E14*4</f>
        <v>0</v>
      </c>
      <c r="O12">
        <f t="shared" si="1"/>
        <v>-0.8</v>
      </c>
      <c r="P12">
        <f t="shared" si="1"/>
        <v>0</v>
      </c>
      <c r="Q12">
        <f t="shared" si="1"/>
        <v>0</v>
      </c>
      <c r="R12">
        <f t="shared" si="1"/>
        <v>1</v>
      </c>
      <c r="S12">
        <f t="shared" si="1"/>
        <v>-216</v>
      </c>
      <c r="T12">
        <f t="shared" ref="T12" si="2">K12+K14*6000</f>
        <v>900000</v>
      </c>
    </row>
    <row r="13" spans="1:20" x14ac:dyDescent="0.25">
      <c r="A13" t="s">
        <v>5</v>
      </c>
      <c r="B13">
        <v>0</v>
      </c>
      <c r="C13">
        <v>5.2</v>
      </c>
      <c r="D13">
        <v>0</v>
      </c>
      <c r="E13">
        <v>1</v>
      </c>
      <c r="F13">
        <v>-0.8</v>
      </c>
      <c r="G13">
        <v>0</v>
      </c>
      <c r="H13">
        <v>0</v>
      </c>
      <c r="I13">
        <v>0</v>
      </c>
      <c r="J13">
        <v>480</v>
      </c>
      <c r="K13">
        <f>J13/C13</f>
        <v>92.307692307692307</v>
      </c>
    </row>
    <row r="14" spans="1:20" x14ac:dyDescent="0.25">
      <c r="A14" t="s">
        <v>6</v>
      </c>
      <c r="B14">
        <f>B6/$L$3</f>
        <v>0</v>
      </c>
      <c r="C14">
        <f t="shared" ref="C14:J14" si="3">C6/$L$3</f>
        <v>0.6</v>
      </c>
      <c r="D14">
        <f t="shared" si="3"/>
        <v>1</v>
      </c>
      <c r="E14">
        <f t="shared" si="3"/>
        <v>0</v>
      </c>
      <c r="F14">
        <f t="shared" si="3"/>
        <v>0.1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90</v>
      </c>
      <c r="K14">
        <f t="shared" ref="K14:K17" si="4">J14/C14</f>
        <v>150</v>
      </c>
    </row>
    <row r="15" spans="1:20" x14ac:dyDescent="0.25">
      <c r="A15" t="s">
        <v>8</v>
      </c>
      <c r="B15">
        <v>0</v>
      </c>
      <c r="C15">
        <v>6.6</v>
      </c>
      <c r="D15">
        <v>0</v>
      </c>
      <c r="E15">
        <v>0</v>
      </c>
      <c r="F15">
        <v>-0.9</v>
      </c>
      <c r="G15">
        <v>1</v>
      </c>
      <c r="H15">
        <v>0</v>
      </c>
      <c r="I15">
        <v>0</v>
      </c>
      <c r="J15">
        <v>440</v>
      </c>
      <c r="K15">
        <f t="shared" si="4"/>
        <v>66.666666666666671</v>
      </c>
    </row>
    <row r="16" spans="1:20" x14ac:dyDescent="0.25">
      <c r="A16" t="s">
        <v>9</v>
      </c>
      <c r="B16">
        <v>0</v>
      </c>
      <c r="C16">
        <v>2.2000000000000002</v>
      </c>
      <c r="D16">
        <v>0</v>
      </c>
      <c r="E16">
        <v>0</v>
      </c>
      <c r="F16">
        <v>-0.3</v>
      </c>
      <c r="G16">
        <v>0</v>
      </c>
      <c r="H16">
        <v>1</v>
      </c>
      <c r="I16">
        <v>0</v>
      </c>
      <c r="J16">
        <v>150</v>
      </c>
      <c r="K16">
        <f t="shared" si="4"/>
        <v>68.181818181818173</v>
      </c>
    </row>
    <row r="17" spans="1:19" x14ac:dyDescent="0.25">
      <c r="A17" t="s">
        <v>10</v>
      </c>
      <c r="B17">
        <v>0</v>
      </c>
      <c r="C17">
        <v>-0.4</v>
      </c>
      <c r="D17">
        <v>0</v>
      </c>
      <c r="E17">
        <v>0</v>
      </c>
      <c r="F17">
        <v>-0.4</v>
      </c>
      <c r="G17">
        <v>0</v>
      </c>
      <c r="H17">
        <v>0</v>
      </c>
      <c r="I17">
        <v>1</v>
      </c>
      <c r="J17">
        <v>144</v>
      </c>
      <c r="K17">
        <f t="shared" si="4"/>
        <v>-360</v>
      </c>
    </row>
    <row r="19" spans="1:19" x14ac:dyDescent="0.25">
      <c r="B19" t="s">
        <v>3</v>
      </c>
      <c r="C19" t="s">
        <v>4</v>
      </c>
      <c r="D19" t="s">
        <v>6</v>
      </c>
      <c r="E19" t="s">
        <v>5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</row>
    <row r="20" spans="1:19" x14ac:dyDescent="0.25">
      <c r="A20" t="s">
        <v>3</v>
      </c>
      <c r="B20">
        <v>1</v>
      </c>
      <c r="C20">
        <v>0</v>
      </c>
      <c r="D20">
        <v>0</v>
      </c>
      <c r="E20">
        <v>0</v>
      </c>
      <c r="F20">
        <v>409.09089999999998</v>
      </c>
      <c r="G20">
        <v>212.12119999999999</v>
      </c>
      <c r="H20">
        <v>0</v>
      </c>
      <c r="I20">
        <v>0</v>
      </c>
      <c r="J20">
        <v>633333.30000000005</v>
      </c>
      <c r="L20">
        <f>C25-C23*-0.4</f>
        <v>0.4</v>
      </c>
      <c r="M20">
        <f t="shared" ref="M20:S20" si="5">D25-D23*-0.4</f>
        <v>0</v>
      </c>
      <c r="N20">
        <f t="shared" si="5"/>
        <v>0</v>
      </c>
      <c r="O20">
        <f t="shared" si="5"/>
        <v>-0.50909090909090915</v>
      </c>
      <c r="P20">
        <f t="shared" si="5"/>
        <v>0.12121212121212122</v>
      </c>
      <c r="Q20">
        <f t="shared" si="5"/>
        <v>0</v>
      </c>
      <c r="R20">
        <f t="shared" si="5"/>
        <v>1</v>
      </c>
      <c r="S20">
        <f t="shared" si="5"/>
        <v>197.33333333333337</v>
      </c>
    </row>
    <row r="21" spans="1:19" x14ac:dyDescent="0.25">
      <c r="A21" t="s">
        <v>5</v>
      </c>
      <c r="B21">
        <v>0</v>
      </c>
      <c r="C21">
        <v>0</v>
      </c>
      <c r="D21">
        <v>0</v>
      </c>
      <c r="E21">
        <v>1</v>
      </c>
      <c r="F21">
        <v>-9.0909090909090828E-2</v>
      </c>
      <c r="G21">
        <v>-0.78787878787878796</v>
      </c>
      <c r="H21">
        <v>0</v>
      </c>
      <c r="I21">
        <v>0</v>
      </c>
      <c r="J21">
        <v>133.33333333333331</v>
      </c>
    </row>
    <row r="22" spans="1:19" x14ac:dyDescent="0.25">
      <c r="A22" t="s">
        <v>6</v>
      </c>
      <c r="B22">
        <v>0</v>
      </c>
      <c r="C22">
        <v>0</v>
      </c>
      <c r="D22">
        <v>1</v>
      </c>
      <c r="E22">
        <v>0</v>
      </c>
      <c r="F22">
        <f>1-F23*0.6</f>
        <v>1.0818181818181818</v>
      </c>
      <c r="G22">
        <f>0-G23*0.6</f>
        <v>-9.0909090909090912E-2</v>
      </c>
      <c r="H22">
        <v>0</v>
      </c>
      <c r="I22">
        <v>0</v>
      </c>
      <c r="J22">
        <v>50</v>
      </c>
    </row>
    <row r="23" spans="1:19" x14ac:dyDescent="0.25">
      <c r="A23" t="s">
        <v>4</v>
      </c>
      <c r="B23">
        <v>0</v>
      </c>
      <c r="C23">
        <v>1</v>
      </c>
      <c r="D23">
        <v>0</v>
      </c>
      <c r="E23">
        <v>0</v>
      </c>
      <c r="F23">
        <f>-0.9/6.6</f>
        <v>-0.13636363636363638</v>
      </c>
      <c r="G23">
        <f>1/6.6</f>
        <v>0.15151515151515152</v>
      </c>
      <c r="H23">
        <v>0</v>
      </c>
      <c r="I23">
        <v>0</v>
      </c>
      <c r="J23">
        <f>440/6.6</f>
        <v>66.666666666666671</v>
      </c>
    </row>
    <row r="24" spans="1:19" x14ac:dyDescent="0.25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-0.33333333333333337</v>
      </c>
      <c r="H24">
        <v>1</v>
      </c>
      <c r="I24">
        <v>0</v>
      </c>
      <c r="J24">
        <v>3.3333333333333144</v>
      </c>
    </row>
    <row r="25" spans="1:19" x14ac:dyDescent="0.25">
      <c r="A25" t="s">
        <v>10</v>
      </c>
      <c r="B25">
        <v>0</v>
      </c>
      <c r="C25">
        <v>0</v>
      </c>
      <c r="D25">
        <v>0</v>
      </c>
      <c r="E25">
        <v>0</v>
      </c>
      <c r="F25">
        <v>-0.45454545454545459</v>
      </c>
      <c r="G25">
        <v>6.0606060606060608E-2</v>
      </c>
      <c r="H25">
        <v>0</v>
      </c>
      <c r="I25">
        <v>1</v>
      </c>
      <c r="J25">
        <v>170.66666666666669</v>
      </c>
    </row>
    <row r="27" spans="1:19" x14ac:dyDescent="0.25">
      <c r="A27" t="s">
        <v>14</v>
      </c>
      <c r="B27" t="s">
        <v>3</v>
      </c>
      <c r="C27" t="s">
        <v>4</v>
      </c>
      <c r="D27" t="s">
        <v>6</v>
      </c>
      <c r="E27" t="s">
        <v>5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</row>
    <row r="28" spans="1:19" x14ac:dyDescent="0.25">
      <c r="A28" t="s">
        <v>3</v>
      </c>
      <c r="B28">
        <v>1</v>
      </c>
      <c r="C28">
        <v>-1400</v>
      </c>
      <c r="D28">
        <v>0</v>
      </c>
      <c r="E28">
        <v>0</v>
      </c>
      <c r="F28">
        <v>600</v>
      </c>
      <c r="G28">
        <v>0</v>
      </c>
      <c r="H28">
        <v>0</v>
      </c>
      <c r="I28">
        <v>0</v>
      </c>
      <c r="J28">
        <v>600000</v>
      </c>
    </row>
    <row r="29" spans="1:19" x14ac:dyDescent="0.25">
      <c r="A29" t="s">
        <v>5</v>
      </c>
      <c r="B29">
        <v>0</v>
      </c>
      <c r="C29">
        <v>5.2</v>
      </c>
      <c r="D29">
        <v>0</v>
      </c>
      <c r="E29">
        <v>1</v>
      </c>
      <c r="F29">
        <v>-0.8</v>
      </c>
      <c r="G29">
        <v>0</v>
      </c>
      <c r="H29">
        <v>0</v>
      </c>
      <c r="I29">
        <v>0</v>
      </c>
      <c r="J29">
        <v>700</v>
      </c>
    </row>
    <row r="30" spans="1:19" x14ac:dyDescent="0.25">
      <c r="A30" t="s">
        <v>7</v>
      </c>
      <c r="B30">
        <v>0</v>
      </c>
      <c r="C30">
        <v>0.6</v>
      </c>
      <c r="D30">
        <v>1</v>
      </c>
      <c r="E30">
        <v>0</v>
      </c>
      <c r="F30">
        <v>0.1</v>
      </c>
      <c r="G30">
        <v>0</v>
      </c>
      <c r="H30">
        <v>0</v>
      </c>
      <c r="I30">
        <v>0</v>
      </c>
      <c r="J30">
        <v>100</v>
      </c>
    </row>
    <row r="31" spans="1:19" x14ac:dyDescent="0.25">
      <c r="A31" t="s">
        <v>8</v>
      </c>
      <c r="B31">
        <v>0</v>
      </c>
      <c r="C31">
        <v>6.6000000000000005</v>
      </c>
      <c r="D31">
        <v>0</v>
      </c>
      <c r="E31">
        <v>0</v>
      </c>
      <c r="F31">
        <v>-0.9</v>
      </c>
      <c r="G31">
        <v>1</v>
      </c>
      <c r="H31">
        <v>0</v>
      </c>
      <c r="I31">
        <v>0</v>
      </c>
      <c r="J31">
        <v>850</v>
      </c>
    </row>
    <row r="32" spans="1:19" x14ac:dyDescent="0.25">
      <c r="A32" t="s">
        <v>9</v>
      </c>
      <c r="B32">
        <v>0</v>
      </c>
      <c r="C32">
        <v>2.2000000000000002</v>
      </c>
      <c r="D32">
        <v>0</v>
      </c>
      <c r="E32">
        <v>0</v>
      </c>
      <c r="F32">
        <v>-0.30000000000000004</v>
      </c>
      <c r="G32">
        <v>0</v>
      </c>
      <c r="H32">
        <v>1</v>
      </c>
      <c r="I32">
        <v>0</v>
      </c>
      <c r="J32">
        <v>120</v>
      </c>
    </row>
    <row r="33" spans="1:25" x14ac:dyDescent="0.25">
      <c r="A33" t="s">
        <v>10</v>
      </c>
      <c r="B33">
        <v>0</v>
      </c>
      <c r="C33">
        <v>-0.39999999999999991</v>
      </c>
      <c r="D33">
        <v>0</v>
      </c>
      <c r="E33">
        <v>0</v>
      </c>
      <c r="F33">
        <v>-0.4</v>
      </c>
      <c r="G33">
        <v>0</v>
      </c>
      <c r="H33">
        <v>0</v>
      </c>
      <c r="I33">
        <v>1</v>
      </c>
      <c r="J33">
        <v>104</v>
      </c>
    </row>
    <row r="35" spans="1:25" x14ac:dyDescent="0.25">
      <c r="A35" t="s">
        <v>14</v>
      </c>
      <c r="B35" t="s">
        <v>3</v>
      </c>
      <c r="C35" t="s">
        <v>4</v>
      </c>
      <c r="D35" t="s">
        <v>6</v>
      </c>
      <c r="E35" t="s">
        <v>5</v>
      </c>
      <c r="F35" t="s">
        <v>7</v>
      </c>
      <c r="G35" t="s">
        <v>8</v>
      </c>
      <c r="H35" t="s">
        <v>9</v>
      </c>
      <c r="I35" t="s">
        <v>10</v>
      </c>
      <c r="J35" t="s">
        <v>11</v>
      </c>
      <c r="L35">
        <f>C50-C45*-0.4</f>
        <v>-98.874457142857153</v>
      </c>
      <c r="M35">
        <f t="shared" ref="M35:V35" si="6">D50-D45*-0.4</f>
        <v>0.4</v>
      </c>
      <c r="N35">
        <f t="shared" si="6"/>
        <v>0</v>
      </c>
      <c r="O35">
        <f t="shared" si="6"/>
        <v>-5.7142857142857147E-4</v>
      </c>
      <c r="P35">
        <f t="shared" si="6"/>
        <v>0</v>
      </c>
      <c r="Q35">
        <f t="shared" si="6"/>
        <v>-0.74285714285714288</v>
      </c>
      <c r="R35">
        <f t="shared" si="6"/>
        <v>0</v>
      </c>
      <c r="S35">
        <f t="shared" si="6"/>
        <v>0</v>
      </c>
      <c r="T35">
        <f t="shared" si="6"/>
        <v>1</v>
      </c>
      <c r="U35">
        <f t="shared" si="6"/>
        <v>5.7142857142857147E-4</v>
      </c>
      <c r="V35">
        <f t="shared" si="6"/>
        <v>123.04760000000002</v>
      </c>
    </row>
    <row r="36" spans="1:25" x14ac:dyDescent="0.25">
      <c r="A36" t="s">
        <v>3</v>
      </c>
      <c r="B36">
        <v>1</v>
      </c>
      <c r="C36">
        <v>0</v>
      </c>
      <c r="D36">
        <v>0</v>
      </c>
      <c r="E36">
        <v>0</v>
      </c>
      <c r="F36">
        <v>409.09090909090907</v>
      </c>
      <c r="G36">
        <v>0</v>
      </c>
      <c r="H36">
        <v>636.36363636363637</v>
      </c>
      <c r="I36">
        <v>0</v>
      </c>
      <c r="J36">
        <v>676363.63636363635</v>
      </c>
    </row>
    <row r="37" spans="1:25" x14ac:dyDescent="0.25">
      <c r="A37" t="s">
        <v>5</v>
      </c>
      <c r="B37">
        <v>0</v>
      </c>
      <c r="C37">
        <v>0</v>
      </c>
      <c r="D37">
        <v>0</v>
      </c>
      <c r="E37">
        <v>1</v>
      </c>
      <c r="F37">
        <v>-9.0909090909090828E-2</v>
      </c>
      <c r="G37">
        <v>0</v>
      </c>
      <c r="H37">
        <v>-2.3636363636363638</v>
      </c>
      <c r="I37">
        <v>0</v>
      </c>
      <c r="J37">
        <v>416.36363636363637</v>
      </c>
      <c r="L37">
        <f>C40/2.2</f>
        <v>0.45454545454545453</v>
      </c>
      <c r="M37">
        <f t="shared" ref="M37:S37" si="7">D40/2.2</f>
        <v>0</v>
      </c>
      <c r="N37">
        <f t="shared" si="7"/>
        <v>0</v>
      </c>
      <c r="O37">
        <f t="shared" si="7"/>
        <v>-6.1983471074380167E-2</v>
      </c>
      <c r="P37">
        <f t="shared" si="7"/>
        <v>0</v>
      </c>
      <c r="Q37">
        <f t="shared" si="7"/>
        <v>0.20661157024793386</v>
      </c>
      <c r="R37">
        <f t="shared" si="7"/>
        <v>0</v>
      </c>
      <c r="S37">
        <f t="shared" si="7"/>
        <v>24.79338842975206</v>
      </c>
    </row>
    <row r="38" spans="1:25" x14ac:dyDescent="0.25">
      <c r="A38" t="s">
        <v>6</v>
      </c>
      <c r="B38">
        <v>0</v>
      </c>
      <c r="C38">
        <v>0</v>
      </c>
      <c r="D38">
        <v>1</v>
      </c>
      <c r="E38">
        <v>0</v>
      </c>
      <c r="F38">
        <v>0.18181818181818182</v>
      </c>
      <c r="G38">
        <v>0</v>
      </c>
      <c r="H38">
        <v>-0.27272727272727271</v>
      </c>
      <c r="I38">
        <v>0</v>
      </c>
      <c r="J38">
        <v>67.27272727272728</v>
      </c>
    </row>
    <row r="39" spans="1:25" x14ac:dyDescent="0.25">
      <c r="A39" t="s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-2.9999999999999996</v>
      </c>
      <c r="I39">
        <v>0</v>
      </c>
      <c r="J39">
        <v>490.00000000000006</v>
      </c>
    </row>
    <row r="40" spans="1:25" x14ac:dyDescent="0.25">
      <c r="A40" t="s">
        <v>4</v>
      </c>
      <c r="B40">
        <v>0</v>
      </c>
      <c r="C40">
        <v>1</v>
      </c>
      <c r="D40">
        <v>0</v>
      </c>
      <c r="E40">
        <v>0</v>
      </c>
      <c r="F40">
        <v>-0.13636363636363638</v>
      </c>
      <c r="G40">
        <v>0</v>
      </c>
      <c r="H40">
        <v>0.45454545454545453</v>
      </c>
      <c r="I40">
        <v>0</v>
      </c>
      <c r="J40">
        <v>54.54545454545454</v>
      </c>
    </row>
    <row r="41" spans="1:25" x14ac:dyDescent="0.25">
      <c r="A41" t="s">
        <v>10</v>
      </c>
      <c r="B41">
        <v>0</v>
      </c>
      <c r="C41">
        <v>0</v>
      </c>
      <c r="D41">
        <v>0</v>
      </c>
      <c r="E41">
        <v>0</v>
      </c>
      <c r="F41">
        <v>-0.45454545454545459</v>
      </c>
      <c r="G41">
        <v>0</v>
      </c>
      <c r="H41">
        <v>0.18181818181818182</v>
      </c>
      <c r="I41">
        <v>1</v>
      </c>
      <c r="J41">
        <v>125.81818181818181</v>
      </c>
    </row>
    <row r="43" spans="1:25" x14ac:dyDescent="0.25">
      <c r="A43" t="s">
        <v>14</v>
      </c>
      <c r="B43" t="s">
        <v>16</v>
      </c>
      <c r="C43" t="s">
        <v>17</v>
      </c>
      <c r="D43" t="s">
        <v>4</v>
      </c>
      <c r="E43" t="s">
        <v>6</v>
      </c>
      <c r="F43" t="s">
        <v>5</v>
      </c>
      <c r="G43" t="s">
        <v>7</v>
      </c>
      <c r="H43" t="s">
        <v>8</v>
      </c>
      <c r="I43" t="s">
        <v>9</v>
      </c>
      <c r="J43" t="s">
        <v>10</v>
      </c>
      <c r="K43" t="s">
        <v>18</v>
      </c>
      <c r="L43" t="s">
        <v>15</v>
      </c>
      <c r="M43" t="s">
        <v>11</v>
      </c>
      <c r="O43">
        <f>C50-C45*-0.4</f>
        <v>-98.874457142857153</v>
      </c>
      <c r="P43">
        <f t="shared" ref="P43:Y43" si="8">D50-D45*-0.4</f>
        <v>0.4</v>
      </c>
      <c r="Q43">
        <f t="shared" si="8"/>
        <v>0</v>
      </c>
      <c r="R43">
        <f t="shared" si="8"/>
        <v>-5.7142857142857147E-4</v>
      </c>
      <c r="S43">
        <f t="shared" si="8"/>
        <v>0</v>
      </c>
      <c r="T43">
        <f t="shared" si="8"/>
        <v>-0.74285714285714288</v>
      </c>
      <c r="U43">
        <f t="shared" si="8"/>
        <v>0</v>
      </c>
      <c r="V43">
        <f t="shared" si="8"/>
        <v>0</v>
      </c>
      <c r="W43">
        <f t="shared" si="8"/>
        <v>1</v>
      </c>
      <c r="X43">
        <f t="shared" si="8"/>
        <v>5.7142857142857147E-4</v>
      </c>
      <c r="Y43">
        <f t="shared" si="8"/>
        <v>123.04760000000002</v>
      </c>
    </row>
    <row r="44" spans="1:25" x14ac:dyDescent="0.25">
      <c r="A44" t="s">
        <v>16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-1</v>
      </c>
      <c r="M44">
        <v>0</v>
      </c>
      <c r="O44">
        <f>C45/1400</f>
        <v>-5.2566479591836739E-2</v>
      </c>
      <c r="P44">
        <f>D45/1400</f>
        <v>7.1428571428571429E-4</v>
      </c>
      <c r="Q44">
        <f t="shared" ref="Q44:Y44" si="9">E45/1400</f>
        <v>0</v>
      </c>
      <c r="R44">
        <f t="shared" si="9"/>
        <v>-5.1020408163265302E-7</v>
      </c>
      <c r="S44">
        <f t="shared" si="9"/>
        <v>0</v>
      </c>
      <c r="T44">
        <f t="shared" si="9"/>
        <v>-3.0612244897959182E-4</v>
      </c>
      <c r="U44">
        <f t="shared" si="9"/>
        <v>0</v>
      </c>
      <c r="V44">
        <f t="shared" si="9"/>
        <v>0</v>
      </c>
      <c r="W44">
        <f t="shared" si="9"/>
        <v>0</v>
      </c>
      <c r="X44">
        <f t="shared" si="9"/>
        <v>5.1020408163265302E-7</v>
      </c>
      <c r="Y44">
        <f t="shared" si="9"/>
        <v>1.7006785714285738E-2</v>
      </c>
    </row>
    <row r="45" spans="1:25" x14ac:dyDescent="0.25">
      <c r="A45" t="s">
        <v>4</v>
      </c>
      <c r="B45">
        <v>0</v>
      </c>
      <c r="C45">
        <v>-73.593071428571434</v>
      </c>
      <c r="D45">
        <v>1</v>
      </c>
      <c r="E45">
        <v>0</v>
      </c>
      <c r="F45">
        <v>-7.1428571428571429E-4</v>
      </c>
      <c r="G45">
        <v>0</v>
      </c>
      <c r="H45">
        <v>-0.42857142857142855</v>
      </c>
      <c r="I45">
        <v>0</v>
      </c>
      <c r="J45">
        <v>0</v>
      </c>
      <c r="K45">
        <v>0</v>
      </c>
      <c r="L45">
        <v>7.1428571428571429E-4</v>
      </c>
      <c r="M45">
        <v>23.809500000000032</v>
      </c>
      <c r="N45">
        <f>M45/C45</f>
        <v>-0.3235290977508562</v>
      </c>
      <c r="O45">
        <f>M45/D45</f>
        <v>23.809500000000032</v>
      </c>
    </row>
    <row r="46" spans="1:25" x14ac:dyDescent="0.25">
      <c r="A46" t="s">
        <v>7</v>
      </c>
      <c r="B46">
        <v>0</v>
      </c>
      <c r="C46">
        <v>602.68397142857145</v>
      </c>
      <c r="D46">
        <v>0</v>
      </c>
      <c r="E46">
        <v>0</v>
      </c>
      <c r="F46">
        <v>3.7142857142857142E-3</v>
      </c>
      <c r="G46">
        <v>1</v>
      </c>
      <c r="H46">
        <v>1.4285714285714286</v>
      </c>
      <c r="I46">
        <v>0</v>
      </c>
      <c r="J46">
        <v>0</v>
      </c>
      <c r="K46">
        <v>0</v>
      </c>
      <c r="L46">
        <v>-3.7142857142857142E-3</v>
      </c>
      <c r="M46">
        <v>576.19059999999979</v>
      </c>
      <c r="N46">
        <f t="shared" ref="N46:N50" si="10">M46/C46</f>
        <v>0.95604102202059049</v>
      </c>
      <c r="O46" t="e">
        <f>M46/D46</f>
        <v>#DIV/0!</v>
      </c>
    </row>
    <row r="47" spans="1:25" x14ac:dyDescent="0.25">
      <c r="A47" t="s">
        <v>6</v>
      </c>
      <c r="B47">
        <v>0</v>
      </c>
      <c r="C47">
        <v>54.155842857142858</v>
      </c>
      <c r="D47">
        <v>0</v>
      </c>
      <c r="E47">
        <v>1</v>
      </c>
      <c r="F47">
        <v>4.2857142857142855E-4</v>
      </c>
      <c r="G47">
        <v>0</v>
      </c>
      <c r="H47">
        <v>0.3571428571428571</v>
      </c>
      <c r="I47">
        <v>0</v>
      </c>
      <c r="J47">
        <v>0</v>
      </c>
      <c r="K47">
        <v>0</v>
      </c>
      <c r="L47">
        <v>-4.2857142857142855E-4</v>
      </c>
      <c r="M47">
        <v>85.71429999999998</v>
      </c>
      <c r="N47">
        <f t="shared" si="10"/>
        <v>1.5827341146938634</v>
      </c>
      <c r="O47" t="e">
        <f>M47/D47</f>
        <v>#DIV/0!</v>
      </c>
    </row>
    <row r="48" spans="1:25" x14ac:dyDescent="0.25">
      <c r="A48" t="s">
        <v>9</v>
      </c>
      <c r="B48">
        <v>0</v>
      </c>
      <c r="C48">
        <v>895.71427142857146</v>
      </c>
      <c r="D48">
        <v>0</v>
      </c>
      <c r="E48">
        <v>0</v>
      </c>
      <c r="F48">
        <v>4.7142857142857143E-3</v>
      </c>
      <c r="G48">
        <v>0</v>
      </c>
      <c r="H48">
        <v>1.9285714285714284</v>
      </c>
      <c r="I48">
        <v>1</v>
      </c>
      <c r="J48">
        <v>0</v>
      </c>
      <c r="K48">
        <v>0</v>
      </c>
      <c r="L48">
        <v>-4.7142857142857143E-3</v>
      </c>
      <c r="M48">
        <v>692.85729999999978</v>
      </c>
      <c r="N48">
        <f t="shared" si="10"/>
        <v>0.77352490866865853</v>
      </c>
      <c r="O48" t="e">
        <f t="shared" ref="O48:O50" si="11">M48/D48</f>
        <v>#DIV/0!</v>
      </c>
    </row>
    <row r="49" spans="1:27" x14ac:dyDescent="0.25">
      <c r="A49" t="s">
        <v>10</v>
      </c>
      <c r="B49">
        <v>0</v>
      </c>
      <c r="C49">
        <v>131.90475714285716</v>
      </c>
      <c r="D49">
        <v>0</v>
      </c>
      <c r="E49">
        <v>0</v>
      </c>
      <c r="F49">
        <v>1.5714285714285715E-3</v>
      </c>
      <c r="G49">
        <v>0</v>
      </c>
      <c r="H49">
        <v>0.64285714285714279</v>
      </c>
      <c r="I49">
        <v>0</v>
      </c>
      <c r="J49">
        <v>1</v>
      </c>
      <c r="K49">
        <v>0</v>
      </c>
      <c r="L49">
        <v>-1.5714285714285715E-3</v>
      </c>
      <c r="M49">
        <v>67.619099999999918</v>
      </c>
      <c r="N49">
        <f t="shared" si="10"/>
        <v>0.51263579467999187</v>
      </c>
      <c r="O49" t="e">
        <f t="shared" si="11"/>
        <v>#DIV/0!</v>
      </c>
    </row>
    <row r="50" spans="1:27" x14ac:dyDescent="0.25">
      <c r="A50" t="s">
        <v>18</v>
      </c>
      <c r="B50">
        <v>0</v>
      </c>
      <c r="C50">
        <v>-69.437228571428577</v>
      </c>
      <c r="D50">
        <v>0</v>
      </c>
      <c r="E50">
        <v>0</v>
      </c>
      <c r="F50">
        <v>-2.8571428571428574E-4</v>
      </c>
      <c r="G50">
        <v>0</v>
      </c>
      <c r="H50">
        <v>-0.5714285714285714</v>
      </c>
      <c r="I50">
        <v>0</v>
      </c>
      <c r="J50">
        <v>0</v>
      </c>
      <c r="K50">
        <v>1</v>
      </c>
      <c r="L50">
        <v>2.8571428571428574E-4</v>
      </c>
      <c r="M50">
        <v>113.52380000000001</v>
      </c>
      <c r="N50">
        <f t="shared" si="10"/>
        <v>-1.6349126014328255</v>
      </c>
      <c r="O50" t="e">
        <f t="shared" si="11"/>
        <v>#DIV/0!</v>
      </c>
    </row>
    <row r="52" spans="1:27" x14ac:dyDescent="0.25">
      <c r="A52" t="s">
        <v>14</v>
      </c>
      <c r="B52" t="s">
        <v>3</v>
      </c>
      <c r="C52" t="s">
        <v>17</v>
      </c>
      <c r="D52" t="s">
        <v>4</v>
      </c>
      <c r="E52" t="s">
        <v>6</v>
      </c>
      <c r="F52" t="s">
        <v>5</v>
      </c>
      <c r="G52" t="s">
        <v>7</v>
      </c>
      <c r="H52" t="s">
        <v>8</v>
      </c>
      <c r="I52" t="s">
        <v>9</v>
      </c>
      <c r="J52" t="s">
        <v>10</v>
      </c>
      <c r="K52" t="s">
        <v>18</v>
      </c>
      <c r="L52" t="s">
        <v>11</v>
      </c>
      <c r="N52">
        <f>C53-C58*-1</f>
        <v>1</v>
      </c>
      <c r="O52">
        <f t="shared" ref="O52:W52" si="12">D53-D58*-1</f>
        <v>0</v>
      </c>
      <c r="P52">
        <f t="shared" si="12"/>
        <v>0</v>
      </c>
      <c r="Q52">
        <f t="shared" si="12"/>
        <v>2.3826715661614312E-5</v>
      </c>
      <c r="R52">
        <f t="shared" si="12"/>
        <v>0</v>
      </c>
      <c r="S52">
        <f t="shared" si="12"/>
        <v>9.7472927706603995E-3</v>
      </c>
      <c r="T52">
        <f t="shared" si="12"/>
        <v>0</v>
      </c>
      <c r="U52">
        <f t="shared" si="12"/>
        <v>1.5162455421027289E-2</v>
      </c>
      <c r="V52">
        <f t="shared" si="12"/>
        <v>0</v>
      </c>
      <c r="W52">
        <f t="shared" si="12"/>
        <v>1.0252715893599851</v>
      </c>
    </row>
    <row r="53" spans="1:27" x14ac:dyDescent="0.25">
      <c r="A53" t="s">
        <v>3</v>
      </c>
      <c r="B53">
        <v>1</v>
      </c>
      <c r="C53">
        <v>0</v>
      </c>
      <c r="D53">
        <v>0</v>
      </c>
      <c r="E53">
        <v>0</v>
      </c>
      <c r="F53">
        <v>1.1913357830807156E-5</v>
      </c>
      <c r="G53">
        <v>0</v>
      </c>
      <c r="H53">
        <v>4.8736463853301997E-3</v>
      </c>
      <c r="I53">
        <v>0</v>
      </c>
      <c r="J53">
        <v>7.5812277105136447E-3</v>
      </c>
      <c r="K53">
        <v>0</v>
      </c>
      <c r="L53">
        <v>0.51263579467999254</v>
      </c>
    </row>
    <row r="54" spans="1:27" x14ac:dyDescent="0.25">
      <c r="A54" t="s">
        <v>4</v>
      </c>
      <c r="B54">
        <v>0</v>
      </c>
      <c r="C54">
        <v>0</v>
      </c>
      <c r="D54">
        <v>1</v>
      </c>
      <c r="E54">
        <v>0</v>
      </c>
      <c r="F54">
        <v>1.6245487951100724E-4</v>
      </c>
      <c r="G54">
        <v>0</v>
      </c>
      <c r="H54">
        <v>-6.9904822018224289E-2</v>
      </c>
      <c r="I54">
        <v>0</v>
      </c>
      <c r="J54">
        <v>0.5579258324160955</v>
      </c>
      <c r="K54">
        <v>0</v>
      </c>
      <c r="L54">
        <v>61.535942654727194</v>
      </c>
      <c r="O54">
        <f>C58/131.904757142857</f>
        <v>7.5812277105136447E-3</v>
      </c>
      <c r="P54">
        <f t="shared" ref="P54:X54" si="13">D58/131.904757142857</f>
        <v>0</v>
      </c>
      <c r="Q54">
        <f t="shared" si="13"/>
        <v>0</v>
      </c>
      <c r="R54">
        <f t="shared" si="13"/>
        <v>9.0317878512179935E-8</v>
      </c>
      <c r="S54">
        <f t="shared" si="13"/>
        <v>0</v>
      </c>
      <c r="T54">
        <f t="shared" si="13"/>
        <v>3.6948223027709967E-5</v>
      </c>
      <c r="U54">
        <f t="shared" si="13"/>
        <v>0</v>
      </c>
      <c r="V54">
        <f t="shared" si="13"/>
        <v>5.747501359865996E-5</v>
      </c>
      <c r="W54">
        <f t="shared" si="13"/>
        <v>0</v>
      </c>
      <c r="X54">
        <f t="shared" si="13"/>
        <v>3.8864086920291424E-3</v>
      </c>
    </row>
    <row r="55" spans="1:27" x14ac:dyDescent="0.25">
      <c r="A55" t="s">
        <v>7</v>
      </c>
      <c r="B55">
        <v>0</v>
      </c>
      <c r="C55">
        <v>0</v>
      </c>
      <c r="D55">
        <v>0</v>
      </c>
      <c r="E55">
        <v>0</v>
      </c>
      <c r="F55">
        <v>-3.4657040962348083E-3</v>
      </c>
      <c r="G55">
        <v>1</v>
      </c>
      <c r="H55">
        <v>-1.508697130277876</v>
      </c>
      <c r="I55">
        <v>0</v>
      </c>
      <c r="J55">
        <v>-4.5690844248766957</v>
      </c>
      <c r="K55">
        <v>0</v>
      </c>
      <c r="L55">
        <v>267.23322336582038</v>
      </c>
    </row>
    <row r="56" spans="1:27" x14ac:dyDescent="0.25">
      <c r="A56" t="s">
        <v>6</v>
      </c>
      <c r="B56">
        <v>0</v>
      </c>
      <c r="C56">
        <v>0</v>
      </c>
      <c r="D56">
        <v>0</v>
      </c>
      <c r="E56">
        <v>1</v>
      </c>
      <c r="F56">
        <v>-2.166065060146766E-4</v>
      </c>
      <c r="G56">
        <v>0</v>
      </c>
      <c r="H56">
        <v>9.3206429357632292E-2</v>
      </c>
      <c r="I56">
        <v>0</v>
      </c>
      <c r="J56">
        <v>-0.41056777655479421</v>
      </c>
      <c r="K56">
        <v>0</v>
      </c>
      <c r="L56">
        <v>57.952076460363728</v>
      </c>
    </row>
    <row r="57" spans="1:27" x14ac:dyDescent="0.25">
      <c r="A57" t="s">
        <v>9</v>
      </c>
      <c r="B57">
        <v>0</v>
      </c>
      <c r="C57">
        <v>0</v>
      </c>
      <c r="D57">
        <v>0</v>
      </c>
      <c r="E57">
        <v>0</v>
      </c>
      <c r="F57">
        <v>-5.9566789154035793E-3</v>
      </c>
      <c r="G57">
        <v>0</v>
      </c>
      <c r="H57">
        <v>-2.4368231926650998</v>
      </c>
      <c r="I57">
        <v>1</v>
      </c>
      <c r="J57">
        <v>-6.7906138552568232</v>
      </c>
      <c r="K57">
        <v>0</v>
      </c>
      <c r="L57">
        <v>233.68210266000375</v>
      </c>
      <c r="O57">
        <v>-0.3235290977508562</v>
      </c>
    </row>
    <row r="58" spans="1:27" x14ac:dyDescent="0.25">
      <c r="A58" t="s">
        <v>17</v>
      </c>
      <c r="B58">
        <v>0</v>
      </c>
      <c r="C58">
        <v>1</v>
      </c>
      <c r="D58">
        <v>0</v>
      </c>
      <c r="E58">
        <v>0</v>
      </c>
      <c r="F58">
        <v>1.1913357830807156E-5</v>
      </c>
      <c r="G58">
        <v>0</v>
      </c>
      <c r="H58">
        <v>4.8736463853301997E-3</v>
      </c>
      <c r="I58">
        <v>0</v>
      </c>
      <c r="J58">
        <v>7.5812277105136447E-3</v>
      </c>
      <c r="K58">
        <v>0</v>
      </c>
      <c r="L58">
        <v>0.51263579467999254</v>
      </c>
      <c r="O58">
        <v>0.95604102202059049</v>
      </c>
    </row>
    <row r="59" spans="1:27" x14ac:dyDescent="0.25">
      <c r="A59" t="s">
        <v>18</v>
      </c>
      <c r="B59">
        <v>0</v>
      </c>
      <c r="C59">
        <v>0</v>
      </c>
      <c r="D59">
        <v>0</v>
      </c>
      <c r="E59">
        <v>0</v>
      </c>
      <c r="F59">
        <v>5.4151626503668967E-4</v>
      </c>
      <c r="G59">
        <v>0</v>
      </c>
      <c r="H59">
        <v>-0.23301607339408148</v>
      </c>
      <c r="I59">
        <v>0</v>
      </c>
      <c r="J59">
        <v>0.52641944138698427</v>
      </c>
      <c r="K59">
        <v>1</v>
      </c>
      <c r="L59">
        <v>149.11980884909059</v>
      </c>
      <c r="O59">
        <v>1.5827341146938634</v>
      </c>
    </row>
    <row r="60" spans="1:27" x14ac:dyDescent="0.25">
      <c r="O60">
        <v>0.77352490866865853</v>
      </c>
    </row>
    <row r="61" spans="1:27" x14ac:dyDescent="0.25">
      <c r="O61">
        <v>0.51263579467999254</v>
      </c>
    </row>
    <row r="62" spans="1:27" x14ac:dyDescent="0.25">
      <c r="O62">
        <v>-1.6349126014328255</v>
      </c>
    </row>
    <row r="63" spans="1:27" ht="15.75" thickBot="1" x14ac:dyDescent="0.3"/>
    <row r="64" spans="1:27" ht="47.25" thickBot="1" x14ac:dyDescent="0.3">
      <c r="A64" s="1" t="s">
        <v>19</v>
      </c>
      <c r="B64" s="1" t="s">
        <v>16</v>
      </c>
      <c r="C64" s="2" t="s">
        <v>20</v>
      </c>
      <c r="D64" s="1" t="s">
        <v>21</v>
      </c>
      <c r="E64" s="3" t="s">
        <v>22</v>
      </c>
      <c r="F64" s="1" t="s">
        <v>23</v>
      </c>
      <c r="G64" s="1" t="s">
        <v>24</v>
      </c>
      <c r="H64" s="1" t="s">
        <v>25</v>
      </c>
      <c r="I64" s="1" t="s">
        <v>26</v>
      </c>
      <c r="J64" s="1" t="s">
        <v>27</v>
      </c>
      <c r="K64" s="1" t="s">
        <v>28</v>
      </c>
      <c r="L64" s="1" t="s">
        <v>29</v>
      </c>
      <c r="M64" s="1" t="s">
        <v>30</v>
      </c>
      <c r="O64" s="1" t="s">
        <v>19</v>
      </c>
      <c r="P64" s="1" t="s">
        <v>16</v>
      </c>
      <c r="Q64" s="2" t="s">
        <v>20</v>
      </c>
      <c r="R64" s="1" t="s">
        <v>21</v>
      </c>
      <c r="S64" s="3" t="s">
        <v>22</v>
      </c>
      <c r="T64" s="1" t="s">
        <v>23</v>
      </c>
      <c r="U64" s="1" t="s">
        <v>24</v>
      </c>
      <c r="V64" s="1" t="s">
        <v>25</v>
      </c>
      <c r="W64" s="1" t="s">
        <v>26</v>
      </c>
      <c r="X64" s="1" t="s">
        <v>27</v>
      </c>
      <c r="Y64" s="1" t="s">
        <v>28</v>
      </c>
      <c r="Z64" s="1" t="s">
        <v>29</v>
      </c>
      <c r="AA64" s="1" t="s">
        <v>30</v>
      </c>
    </row>
    <row r="65" spans="1:28" ht="24" thickTop="1" thickBot="1" x14ac:dyDescent="0.4">
      <c r="A65" s="4" t="s">
        <v>16</v>
      </c>
      <c r="B65" s="5">
        <v>1</v>
      </c>
      <c r="C65" s="5">
        <v>-490303.3</v>
      </c>
      <c r="D65" s="5">
        <v>1400</v>
      </c>
      <c r="E65" s="6">
        <v>0</v>
      </c>
      <c r="F65" s="5">
        <v>-1</v>
      </c>
      <c r="G65" s="5">
        <v>0</v>
      </c>
      <c r="H65" s="5">
        <v>-600</v>
      </c>
      <c r="I65" s="5">
        <v>0</v>
      </c>
      <c r="J65" s="5">
        <v>0</v>
      </c>
      <c r="K65" s="5">
        <v>0</v>
      </c>
      <c r="L65" s="5">
        <v>0</v>
      </c>
      <c r="M65" s="5">
        <v>33333.300000000003</v>
      </c>
      <c r="O65" s="4" t="s">
        <v>16</v>
      </c>
      <c r="P65" s="5">
        <v>1</v>
      </c>
      <c r="Q65" s="5">
        <v>-103030.3</v>
      </c>
      <c r="R65" s="5">
        <v>1400</v>
      </c>
      <c r="S65" s="6">
        <v>0</v>
      </c>
      <c r="T65" s="5">
        <v>-1</v>
      </c>
      <c r="U65" s="5">
        <v>0</v>
      </c>
      <c r="V65" s="5">
        <v>-600</v>
      </c>
      <c r="W65" s="5">
        <v>0</v>
      </c>
      <c r="X65" s="5">
        <v>0</v>
      </c>
      <c r="Y65" s="5">
        <v>0</v>
      </c>
      <c r="Z65" s="5">
        <v>0</v>
      </c>
      <c r="AA65" s="5">
        <v>33333.300000000047</v>
      </c>
    </row>
    <row r="66" spans="1:28" ht="28.5" thickTop="1" thickBot="1" x14ac:dyDescent="0.4">
      <c r="A66" s="7" t="s">
        <v>31</v>
      </c>
      <c r="B66" s="8">
        <v>0</v>
      </c>
      <c r="C66" s="8">
        <v>-490303.3</v>
      </c>
      <c r="D66" s="8">
        <v>1400</v>
      </c>
      <c r="E66" s="9">
        <v>0</v>
      </c>
      <c r="F66" s="8">
        <v>-1</v>
      </c>
      <c r="G66" s="8">
        <v>0</v>
      </c>
      <c r="H66" s="8">
        <v>-600</v>
      </c>
      <c r="I66" s="8">
        <v>0</v>
      </c>
      <c r="J66" s="8">
        <v>0</v>
      </c>
      <c r="K66" s="8">
        <v>0</v>
      </c>
      <c r="L66" s="8">
        <v>1</v>
      </c>
      <c r="M66" s="8">
        <v>33333.300000000003</v>
      </c>
      <c r="O66" s="7" t="s">
        <v>31</v>
      </c>
      <c r="P66" s="5">
        <v>0</v>
      </c>
      <c r="Q66" s="5">
        <v>-103030.3</v>
      </c>
      <c r="R66" s="5">
        <v>1400</v>
      </c>
      <c r="S66" s="6">
        <v>0</v>
      </c>
      <c r="T66" s="5">
        <v>-1</v>
      </c>
      <c r="U66" s="5">
        <v>0</v>
      </c>
      <c r="V66" s="5">
        <v>-600</v>
      </c>
      <c r="W66" s="5">
        <v>0</v>
      </c>
      <c r="X66" s="5">
        <v>0</v>
      </c>
      <c r="Y66" s="5">
        <v>0</v>
      </c>
      <c r="Z66" s="5">
        <v>1</v>
      </c>
      <c r="AA66" s="5">
        <v>33333.300000000047</v>
      </c>
      <c r="AB66" t="e">
        <f>AA66/S66</f>
        <v>#DIV/0!</v>
      </c>
    </row>
    <row r="67" spans="1:28" ht="27.75" thickBot="1" x14ac:dyDescent="0.4">
      <c r="A67" s="7" t="s">
        <v>32</v>
      </c>
      <c r="B67" s="10">
        <v>0</v>
      </c>
      <c r="C67" s="10">
        <v>220</v>
      </c>
      <c r="D67" s="10">
        <v>5.2</v>
      </c>
      <c r="E67" s="9">
        <v>0</v>
      </c>
      <c r="F67" s="10">
        <v>0</v>
      </c>
      <c r="G67" s="10">
        <v>1</v>
      </c>
      <c r="H67" s="10">
        <v>-0.8</v>
      </c>
      <c r="I67" s="10">
        <v>0</v>
      </c>
      <c r="J67" s="10">
        <v>0</v>
      </c>
      <c r="K67" s="10">
        <v>0</v>
      </c>
      <c r="L67" s="10">
        <v>0</v>
      </c>
      <c r="M67" s="10">
        <v>700</v>
      </c>
      <c r="O67" s="7" t="s">
        <v>32</v>
      </c>
      <c r="P67" s="10">
        <v>0</v>
      </c>
      <c r="Q67" s="10">
        <v>220</v>
      </c>
      <c r="R67" s="10">
        <v>5.2</v>
      </c>
      <c r="S67" s="9">
        <v>0</v>
      </c>
      <c r="T67" s="10">
        <v>0</v>
      </c>
      <c r="U67" s="10">
        <v>1</v>
      </c>
      <c r="V67" s="10">
        <v>-0.8</v>
      </c>
      <c r="W67" s="10">
        <v>0</v>
      </c>
      <c r="X67" s="10">
        <v>0</v>
      </c>
      <c r="Y67" s="10">
        <v>0</v>
      </c>
      <c r="Z67" s="10">
        <v>0</v>
      </c>
      <c r="AA67" s="10">
        <v>700</v>
      </c>
      <c r="AB67" t="e">
        <f t="shared" ref="AB67:AB71" si="14">AA67/S67</f>
        <v>#DIV/0!</v>
      </c>
    </row>
    <row r="68" spans="1:28" ht="27.75" thickBot="1" x14ac:dyDescent="0.4">
      <c r="A68" s="11" t="s">
        <v>33</v>
      </c>
      <c r="B68" s="9">
        <v>0</v>
      </c>
      <c r="C68" s="9">
        <v>10</v>
      </c>
      <c r="D68" s="9">
        <v>0.6</v>
      </c>
      <c r="E68" s="9">
        <v>1</v>
      </c>
      <c r="F68" s="9">
        <v>0</v>
      </c>
      <c r="G68" s="9">
        <v>0</v>
      </c>
      <c r="H68" s="9">
        <v>0.1</v>
      </c>
      <c r="I68" s="9">
        <v>0</v>
      </c>
      <c r="J68" s="9">
        <v>0</v>
      </c>
      <c r="K68" s="9">
        <v>0</v>
      </c>
      <c r="L68" s="9">
        <v>0</v>
      </c>
      <c r="M68" s="9">
        <v>100</v>
      </c>
      <c r="O68" s="11" t="s">
        <v>38</v>
      </c>
      <c r="P68" s="9">
        <v>0</v>
      </c>
      <c r="Q68" s="9">
        <v>10</v>
      </c>
      <c r="R68" s="9">
        <v>0.6</v>
      </c>
      <c r="S68" s="9">
        <v>1</v>
      </c>
      <c r="T68" s="9">
        <v>0</v>
      </c>
      <c r="U68" s="9">
        <v>0</v>
      </c>
      <c r="V68" s="9">
        <v>0.1</v>
      </c>
      <c r="W68" s="9">
        <v>0</v>
      </c>
      <c r="X68" s="9">
        <v>0</v>
      </c>
      <c r="Y68" s="9">
        <v>0</v>
      </c>
      <c r="Z68" s="9">
        <v>0</v>
      </c>
      <c r="AA68" s="9">
        <v>100</v>
      </c>
      <c r="AB68">
        <f t="shared" si="14"/>
        <v>100</v>
      </c>
    </row>
    <row r="69" spans="1:28" ht="27.75" thickBot="1" x14ac:dyDescent="0.4">
      <c r="A69" s="7" t="s">
        <v>34</v>
      </c>
      <c r="B69" s="10">
        <v>0</v>
      </c>
      <c r="C69" s="10">
        <v>410</v>
      </c>
      <c r="D69" s="10">
        <v>6.6</v>
      </c>
      <c r="E69" s="9">
        <v>0</v>
      </c>
      <c r="F69" s="10">
        <v>0</v>
      </c>
      <c r="G69" s="10">
        <v>0</v>
      </c>
      <c r="H69" s="10">
        <v>-0.9</v>
      </c>
      <c r="I69" s="10">
        <v>1</v>
      </c>
      <c r="J69" s="10">
        <v>0</v>
      </c>
      <c r="K69" s="10">
        <v>0</v>
      </c>
      <c r="L69" s="10">
        <v>0</v>
      </c>
      <c r="M69" s="10">
        <v>850</v>
      </c>
      <c r="O69" s="7" t="s">
        <v>34</v>
      </c>
      <c r="P69" s="10">
        <v>0</v>
      </c>
      <c r="Q69" s="10">
        <v>410</v>
      </c>
      <c r="R69" s="10">
        <v>6.6000000000000005</v>
      </c>
      <c r="S69" s="9">
        <v>0</v>
      </c>
      <c r="T69" s="10">
        <v>0</v>
      </c>
      <c r="U69" s="10">
        <v>0</v>
      </c>
      <c r="V69" s="10">
        <v>-0.9</v>
      </c>
      <c r="W69" s="10">
        <v>1</v>
      </c>
      <c r="X69" s="10">
        <v>0</v>
      </c>
      <c r="Y69" s="10">
        <v>0</v>
      </c>
      <c r="Z69" s="10">
        <v>0</v>
      </c>
      <c r="AA69" s="10">
        <v>850</v>
      </c>
      <c r="AB69" t="e">
        <f t="shared" si="14"/>
        <v>#DIV/0!</v>
      </c>
    </row>
    <row r="70" spans="1:28" ht="27.75" thickBot="1" x14ac:dyDescent="0.4">
      <c r="A70" s="7" t="s">
        <v>35</v>
      </c>
      <c r="B70" s="8">
        <v>0</v>
      </c>
      <c r="C70" s="8">
        <v>-30</v>
      </c>
      <c r="D70" s="8">
        <v>2.2000000000000002</v>
      </c>
      <c r="E70" s="9">
        <v>0</v>
      </c>
      <c r="F70" s="8">
        <v>0</v>
      </c>
      <c r="G70" s="8">
        <v>0</v>
      </c>
      <c r="H70" s="8">
        <v>-0.3</v>
      </c>
      <c r="I70" s="8">
        <v>0</v>
      </c>
      <c r="J70" s="8">
        <v>1</v>
      </c>
      <c r="K70" s="8">
        <v>0</v>
      </c>
      <c r="L70" s="8">
        <v>0</v>
      </c>
      <c r="M70" s="8">
        <v>120</v>
      </c>
      <c r="O70" s="7" t="s">
        <v>35</v>
      </c>
      <c r="P70" s="8">
        <v>0</v>
      </c>
      <c r="Q70" s="8">
        <v>-30</v>
      </c>
      <c r="R70" s="8">
        <v>2.2000000000000002</v>
      </c>
      <c r="S70" s="9">
        <v>0</v>
      </c>
      <c r="T70" s="8">
        <v>0</v>
      </c>
      <c r="U70" s="8">
        <v>0</v>
      </c>
      <c r="V70" s="8">
        <v>-0.30000000000000004</v>
      </c>
      <c r="W70" s="8">
        <v>0</v>
      </c>
      <c r="X70" s="8">
        <v>1</v>
      </c>
      <c r="Y70" s="8">
        <v>0</v>
      </c>
      <c r="Z70" s="8">
        <v>0</v>
      </c>
      <c r="AA70" s="8">
        <v>120</v>
      </c>
      <c r="AB70" t="e">
        <f t="shared" si="14"/>
        <v>#DIV/0!</v>
      </c>
    </row>
    <row r="71" spans="1:28" ht="27.75" thickBot="1" x14ac:dyDescent="0.4">
      <c r="A71" s="7" t="s">
        <v>36</v>
      </c>
      <c r="B71" s="10">
        <v>0</v>
      </c>
      <c r="C71" s="10">
        <v>-40</v>
      </c>
      <c r="D71" s="10">
        <v>-0.4</v>
      </c>
      <c r="E71" s="9">
        <v>0</v>
      </c>
      <c r="F71" s="10">
        <v>0</v>
      </c>
      <c r="G71" s="10">
        <v>0</v>
      </c>
      <c r="H71" s="10">
        <v>-0.4</v>
      </c>
      <c r="I71" s="10">
        <v>0</v>
      </c>
      <c r="J71" s="10">
        <v>0</v>
      </c>
      <c r="K71" s="10">
        <v>1</v>
      </c>
      <c r="L71" s="10">
        <v>0</v>
      </c>
      <c r="M71" s="10">
        <v>104</v>
      </c>
      <c r="O71" s="7" t="s">
        <v>36</v>
      </c>
      <c r="P71" s="10">
        <v>0</v>
      </c>
      <c r="Q71" s="10">
        <v>-40</v>
      </c>
      <c r="R71" s="10">
        <v>-0.39999999999999991</v>
      </c>
      <c r="S71" s="9">
        <v>0</v>
      </c>
      <c r="T71" s="10">
        <v>0</v>
      </c>
      <c r="U71" s="10">
        <v>0</v>
      </c>
      <c r="V71" s="10">
        <v>-0.4</v>
      </c>
      <c r="W71" s="10">
        <v>0</v>
      </c>
      <c r="X71" s="10">
        <v>0</v>
      </c>
      <c r="Y71" s="10">
        <v>1</v>
      </c>
      <c r="Z71" s="10">
        <v>0</v>
      </c>
      <c r="AA71" s="10">
        <v>104</v>
      </c>
      <c r="AB71" t="e">
        <f t="shared" si="14"/>
        <v>#DIV/0!</v>
      </c>
    </row>
    <row r="72" spans="1:28" ht="15.75" thickBot="1" x14ac:dyDescent="0.3"/>
    <row r="73" spans="1:28" ht="47.25" thickBot="1" x14ac:dyDescent="0.3">
      <c r="A73" s="1" t="s">
        <v>19</v>
      </c>
      <c r="B73" s="1" t="s">
        <v>16</v>
      </c>
      <c r="C73" s="2" t="s">
        <v>20</v>
      </c>
      <c r="D73" s="1" t="s">
        <v>21</v>
      </c>
      <c r="E73" s="3" t="s">
        <v>22</v>
      </c>
      <c r="F73" s="1" t="s">
        <v>23</v>
      </c>
      <c r="G73" s="1" t="s">
        <v>24</v>
      </c>
      <c r="H73" s="1" t="s">
        <v>25</v>
      </c>
      <c r="I73" s="1" t="s">
        <v>26</v>
      </c>
      <c r="J73" s="1" t="s">
        <v>27</v>
      </c>
      <c r="K73" s="1" t="s">
        <v>28</v>
      </c>
      <c r="L73" s="1" t="s">
        <v>29</v>
      </c>
      <c r="M73" s="1" t="s">
        <v>30</v>
      </c>
      <c r="P73">
        <f>P81-(P76*$R$81)</f>
        <v>0</v>
      </c>
      <c r="Q73">
        <f t="shared" ref="Q73:AA73" si="15">Q81-(Q76*$R$81)</f>
        <v>-69.437228571428562</v>
      </c>
      <c r="R73">
        <f t="shared" si="15"/>
        <v>0</v>
      </c>
      <c r="S73">
        <f t="shared" si="15"/>
        <v>0</v>
      </c>
      <c r="T73">
        <f t="shared" si="15"/>
        <v>-2.8571428571428563E-4</v>
      </c>
      <c r="U73">
        <f t="shared" si="15"/>
        <v>0</v>
      </c>
      <c r="V73">
        <f t="shared" si="15"/>
        <v>-0.5714285714285714</v>
      </c>
      <c r="W73">
        <f t="shared" si="15"/>
        <v>0</v>
      </c>
      <c r="X73">
        <f t="shared" si="15"/>
        <v>0</v>
      </c>
      <c r="Y73">
        <f t="shared" si="15"/>
        <v>1</v>
      </c>
      <c r="Z73">
        <f t="shared" si="15"/>
        <v>2.8571428571428563E-4</v>
      </c>
      <c r="AA73">
        <f t="shared" si="15"/>
        <v>113.52380000000001</v>
      </c>
    </row>
    <row r="74" spans="1:28" ht="48" thickTop="1" thickBot="1" x14ac:dyDescent="0.4">
      <c r="A74" s="4" t="s">
        <v>16</v>
      </c>
      <c r="B74" s="5">
        <v>1</v>
      </c>
      <c r="C74" s="5">
        <v>-490303.3</v>
      </c>
      <c r="D74" s="5">
        <v>1400</v>
      </c>
      <c r="E74" s="6">
        <v>0</v>
      </c>
      <c r="F74" s="5">
        <v>-1</v>
      </c>
      <c r="G74" s="5">
        <v>0</v>
      </c>
      <c r="H74" s="5">
        <v>-600</v>
      </c>
      <c r="I74" s="5">
        <v>0</v>
      </c>
      <c r="J74" s="5">
        <v>0</v>
      </c>
      <c r="K74" s="5">
        <v>0</v>
      </c>
      <c r="L74" s="5">
        <v>0</v>
      </c>
      <c r="M74" s="5">
        <v>33333.300000000003</v>
      </c>
      <c r="O74" s="1" t="s">
        <v>19</v>
      </c>
      <c r="P74" s="1" t="s">
        <v>16</v>
      </c>
      <c r="Q74" s="2" t="s">
        <v>20</v>
      </c>
      <c r="R74" s="1" t="s">
        <v>21</v>
      </c>
      <c r="S74" s="3" t="s">
        <v>22</v>
      </c>
      <c r="T74" s="1" t="s">
        <v>23</v>
      </c>
      <c r="U74" s="1" t="s">
        <v>24</v>
      </c>
      <c r="V74" s="1" t="s">
        <v>25</v>
      </c>
      <c r="W74" s="1" t="s">
        <v>26</v>
      </c>
      <c r="X74" s="1" t="s">
        <v>27</v>
      </c>
      <c r="Y74" s="1" t="s">
        <v>28</v>
      </c>
      <c r="Z74" s="1" t="s">
        <v>29</v>
      </c>
      <c r="AA74" s="1" t="s">
        <v>30</v>
      </c>
    </row>
    <row r="75" spans="1:28" ht="28.5" thickTop="1" thickBot="1" x14ac:dyDescent="0.4">
      <c r="A75" s="7" t="s">
        <v>31</v>
      </c>
      <c r="B75" s="8">
        <v>0</v>
      </c>
      <c r="C75" s="8">
        <v>-490303.3</v>
      </c>
      <c r="D75" s="8">
        <v>1400</v>
      </c>
      <c r="E75" s="9">
        <v>0</v>
      </c>
      <c r="F75" s="8">
        <v>-1</v>
      </c>
      <c r="G75" s="8">
        <v>0</v>
      </c>
      <c r="H75" s="8">
        <v>-600</v>
      </c>
      <c r="I75" s="8">
        <v>0</v>
      </c>
      <c r="J75" s="8">
        <v>0</v>
      </c>
      <c r="K75" s="8">
        <v>0</v>
      </c>
      <c r="L75" s="8">
        <v>1</v>
      </c>
      <c r="M75" s="8">
        <v>33333.300000000003</v>
      </c>
      <c r="N75">
        <f>M75/D75</f>
        <v>23.809500000000003</v>
      </c>
      <c r="O75" s="4" t="s">
        <v>16</v>
      </c>
      <c r="P75" s="5">
        <v>1</v>
      </c>
      <c r="Q75" s="5">
        <v>0</v>
      </c>
      <c r="R75" s="5">
        <v>0</v>
      </c>
      <c r="S75" s="6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-1</v>
      </c>
      <c r="AA75" s="5">
        <v>0</v>
      </c>
      <c r="AB75" t="e">
        <f>AA75/R75</f>
        <v>#DIV/0!</v>
      </c>
    </row>
    <row r="76" spans="1:28" ht="28.5" thickTop="1" thickBot="1" x14ac:dyDescent="0.4">
      <c r="A76" s="7" t="s">
        <v>32</v>
      </c>
      <c r="B76" s="10">
        <v>0</v>
      </c>
      <c r="C76" s="10">
        <v>220</v>
      </c>
      <c r="D76" s="10">
        <v>5.2</v>
      </c>
      <c r="E76" s="9">
        <v>0</v>
      </c>
      <c r="F76" s="10">
        <v>0</v>
      </c>
      <c r="G76" s="10">
        <v>1</v>
      </c>
      <c r="H76" s="10">
        <v>-0.8</v>
      </c>
      <c r="I76" s="10">
        <v>0</v>
      </c>
      <c r="J76" s="10">
        <v>0</v>
      </c>
      <c r="K76" s="10">
        <v>0</v>
      </c>
      <c r="L76" s="10">
        <v>0</v>
      </c>
      <c r="M76" s="10">
        <v>700</v>
      </c>
      <c r="N76">
        <f t="shared" ref="N76:N80" si="16">M76/D76</f>
        <v>134.61538461538461</v>
      </c>
      <c r="O76" s="7" t="s">
        <v>39</v>
      </c>
      <c r="P76" s="5">
        <v>0</v>
      </c>
      <c r="Q76" s="5">
        <v>-73.593071428571434</v>
      </c>
      <c r="R76" s="5">
        <v>1</v>
      </c>
      <c r="S76" s="6">
        <v>0</v>
      </c>
      <c r="T76" s="5">
        <v>-7.1428571428571429E-4</v>
      </c>
      <c r="U76" s="5">
        <v>0</v>
      </c>
      <c r="V76" s="5">
        <v>-0.42857142857142855</v>
      </c>
      <c r="W76" s="5">
        <v>0</v>
      </c>
      <c r="X76" s="5">
        <v>0</v>
      </c>
      <c r="Y76" s="5">
        <v>0</v>
      </c>
      <c r="Z76" s="5">
        <v>7.1428571428571429E-4</v>
      </c>
      <c r="AA76" s="5">
        <v>23.809500000000032</v>
      </c>
      <c r="AB76">
        <f t="shared" ref="AB76:AB81" si="17">AA76/R76</f>
        <v>23.809500000000032</v>
      </c>
    </row>
    <row r="77" spans="1:28" ht="27.75" thickBot="1" x14ac:dyDescent="0.4">
      <c r="A77" s="11" t="s">
        <v>33</v>
      </c>
      <c r="B77" s="9">
        <v>0</v>
      </c>
      <c r="C77" s="9">
        <v>10</v>
      </c>
      <c r="D77" s="9">
        <v>0.6</v>
      </c>
      <c r="E77" s="9">
        <v>1</v>
      </c>
      <c r="F77" s="9">
        <v>0</v>
      </c>
      <c r="G77" s="9">
        <v>0</v>
      </c>
      <c r="H77" s="9">
        <v>0.1</v>
      </c>
      <c r="I77" s="9">
        <v>0</v>
      </c>
      <c r="J77" s="9">
        <v>0</v>
      </c>
      <c r="K77" s="9">
        <v>0</v>
      </c>
      <c r="L77" s="9">
        <v>0</v>
      </c>
      <c r="M77" s="9">
        <v>100</v>
      </c>
      <c r="N77">
        <f t="shared" si="16"/>
        <v>166.66666666666669</v>
      </c>
      <c r="O77" s="7" t="s">
        <v>32</v>
      </c>
      <c r="P77" s="10">
        <v>0</v>
      </c>
      <c r="Q77" s="10">
        <v>602.68397142857145</v>
      </c>
      <c r="R77" s="10">
        <v>0</v>
      </c>
      <c r="S77" s="9">
        <v>0</v>
      </c>
      <c r="T77" s="10">
        <v>3.7142857142857142E-3</v>
      </c>
      <c r="U77" s="10">
        <v>1</v>
      </c>
      <c r="V77" s="10">
        <v>1.4285714285714286</v>
      </c>
      <c r="W77" s="10">
        <v>0</v>
      </c>
      <c r="X77" s="10">
        <v>0</v>
      </c>
      <c r="Y77" s="10">
        <v>0</v>
      </c>
      <c r="Z77" s="10">
        <v>-3.7142857142857142E-3</v>
      </c>
      <c r="AA77" s="10">
        <v>576.19059999999979</v>
      </c>
      <c r="AB77" t="e">
        <f t="shared" si="17"/>
        <v>#DIV/0!</v>
      </c>
    </row>
    <row r="78" spans="1:28" ht="27.75" thickBot="1" x14ac:dyDescent="0.4">
      <c r="A78" s="7" t="s">
        <v>34</v>
      </c>
      <c r="B78" s="10">
        <v>0</v>
      </c>
      <c r="C78" s="10">
        <v>410</v>
      </c>
      <c r="D78" s="10">
        <v>6.6</v>
      </c>
      <c r="E78" s="9">
        <v>0</v>
      </c>
      <c r="F78" s="10">
        <v>0</v>
      </c>
      <c r="G78" s="10">
        <v>0</v>
      </c>
      <c r="H78" s="10">
        <v>-0.9</v>
      </c>
      <c r="I78" s="10">
        <v>1</v>
      </c>
      <c r="J78" s="10">
        <v>0</v>
      </c>
      <c r="K78" s="10">
        <v>0</v>
      </c>
      <c r="L78" s="10">
        <v>0</v>
      </c>
      <c r="M78" s="10">
        <v>850</v>
      </c>
      <c r="N78">
        <f t="shared" si="16"/>
        <v>128.78787878787878</v>
      </c>
      <c r="O78" s="11" t="s">
        <v>38</v>
      </c>
      <c r="P78" s="9">
        <v>0</v>
      </c>
      <c r="Q78" s="9">
        <v>54.155842857142858</v>
      </c>
      <c r="R78" s="9">
        <v>0</v>
      </c>
      <c r="S78" s="9">
        <v>1</v>
      </c>
      <c r="T78" s="9">
        <v>4.2857142857142855E-4</v>
      </c>
      <c r="U78" s="9">
        <v>0</v>
      </c>
      <c r="V78" s="9">
        <v>0.3571428571428571</v>
      </c>
      <c r="W78" s="9">
        <v>0</v>
      </c>
      <c r="X78" s="9">
        <v>0</v>
      </c>
      <c r="Y78" s="9">
        <v>0</v>
      </c>
      <c r="Z78" s="9">
        <v>-4.2857142857142855E-4</v>
      </c>
      <c r="AA78" s="9">
        <v>85.71429999999998</v>
      </c>
      <c r="AB78" t="e">
        <f t="shared" si="17"/>
        <v>#DIV/0!</v>
      </c>
    </row>
    <row r="79" spans="1:28" ht="27.75" thickBot="1" x14ac:dyDescent="0.4">
      <c r="A79" s="7" t="s">
        <v>35</v>
      </c>
      <c r="B79" s="8">
        <v>0</v>
      </c>
      <c r="C79" s="8">
        <v>-30</v>
      </c>
      <c r="D79" s="8">
        <v>2.2000000000000002</v>
      </c>
      <c r="E79" s="9">
        <v>0</v>
      </c>
      <c r="F79" s="8">
        <v>0</v>
      </c>
      <c r="G79" s="8">
        <v>0</v>
      </c>
      <c r="H79" s="8">
        <v>-0.3</v>
      </c>
      <c r="I79" s="8">
        <v>0</v>
      </c>
      <c r="J79" s="8">
        <v>1</v>
      </c>
      <c r="K79" s="8">
        <v>0</v>
      </c>
      <c r="L79" s="8">
        <v>0</v>
      </c>
      <c r="M79" s="8">
        <v>120</v>
      </c>
      <c r="N79">
        <f t="shared" si="16"/>
        <v>54.54545454545454</v>
      </c>
      <c r="O79" s="7" t="s">
        <v>34</v>
      </c>
      <c r="P79" s="10">
        <v>0</v>
      </c>
      <c r="Q79" s="10">
        <v>895.71427142857146</v>
      </c>
      <c r="R79" s="10">
        <v>0</v>
      </c>
      <c r="S79" s="9">
        <v>0</v>
      </c>
      <c r="T79" s="10">
        <v>4.7142857142857143E-3</v>
      </c>
      <c r="U79" s="10">
        <v>0</v>
      </c>
      <c r="V79" s="10">
        <v>1.9285714285714288</v>
      </c>
      <c r="W79" s="10">
        <v>1</v>
      </c>
      <c r="X79" s="10">
        <v>0</v>
      </c>
      <c r="Y79" s="10">
        <v>0</v>
      </c>
      <c r="Z79" s="10">
        <v>-4.7142857142857143E-3</v>
      </c>
      <c r="AA79" s="10">
        <v>692.85729999999978</v>
      </c>
      <c r="AB79" t="e">
        <f t="shared" si="17"/>
        <v>#DIV/0!</v>
      </c>
    </row>
    <row r="80" spans="1:28" ht="27.75" thickBot="1" x14ac:dyDescent="0.4">
      <c r="A80" s="7" t="s">
        <v>36</v>
      </c>
      <c r="B80" s="10">
        <v>0</v>
      </c>
      <c r="C80" s="10">
        <v>-40</v>
      </c>
      <c r="D80" s="10">
        <v>-0.4</v>
      </c>
      <c r="E80" s="9">
        <v>0</v>
      </c>
      <c r="F80" s="10">
        <v>0</v>
      </c>
      <c r="G80" s="10">
        <v>0</v>
      </c>
      <c r="H80" s="10">
        <v>-0.4</v>
      </c>
      <c r="I80" s="10">
        <v>0</v>
      </c>
      <c r="J80" s="10">
        <v>0</v>
      </c>
      <c r="K80" s="10">
        <v>1</v>
      </c>
      <c r="L80" s="10">
        <v>0</v>
      </c>
      <c r="M80" s="10">
        <v>104</v>
      </c>
      <c r="N80">
        <f t="shared" si="16"/>
        <v>-260</v>
      </c>
      <c r="O80" s="7" t="s">
        <v>35</v>
      </c>
      <c r="P80" s="8">
        <v>0</v>
      </c>
      <c r="Q80" s="8">
        <v>131.90475714285716</v>
      </c>
      <c r="R80" s="8">
        <v>0</v>
      </c>
      <c r="S80" s="9">
        <v>0</v>
      </c>
      <c r="T80" s="8">
        <v>1.5714285714285715E-3</v>
      </c>
      <c r="U80" s="8">
        <v>0</v>
      </c>
      <c r="V80" s="8">
        <v>0.64285714285714279</v>
      </c>
      <c r="W80" s="8">
        <v>0</v>
      </c>
      <c r="X80" s="8">
        <v>1</v>
      </c>
      <c r="Y80" s="8">
        <v>0</v>
      </c>
      <c r="Z80" s="8">
        <v>-1.5714285714285715E-3</v>
      </c>
      <c r="AA80" s="8">
        <v>67.619099999999918</v>
      </c>
      <c r="AB80" t="e">
        <f t="shared" si="17"/>
        <v>#DIV/0!</v>
      </c>
    </row>
    <row r="81" spans="1:28" ht="27.75" thickBot="1" x14ac:dyDescent="0.4">
      <c r="O81" s="7" t="s">
        <v>36</v>
      </c>
      <c r="P81" s="10">
        <v>0</v>
      </c>
      <c r="Q81" s="10">
        <v>-69.437228571428562</v>
      </c>
      <c r="R81" s="10">
        <v>0</v>
      </c>
      <c r="S81" s="9">
        <v>0</v>
      </c>
      <c r="T81" s="10">
        <v>-2.8571428571428563E-4</v>
      </c>
      <c r="U81" s="10">
        <v>0</v>
      </c>
      <c r="V81" s="10">
        <v>-0.5714285714285714</v>
      </c>
      <c r="W81" s="10">
        <v>0</v>
      </c>
      <c r="X81" s="10">
        <v>0</v>
      </c>
      <c r="Y81" s="10">
        <v>1</v>
      </c>
      <c r="Z81" s="10">
        <v>2.8571428571428563E-4</v>
      </c>
      <c r="AA81" s="10">
        <v>113.52380000000001</v>
      </c>
      <c r="AB81" t="e">
        <f t="shared" si="17"/>
        <v>#DIV/0!</v>
      </c>
    </row>
    <row r="82" spans="1:28" ht="15.75" thickBot="1" x14ac:dyDescent="0.3">
      <c r="P82">
        <f>P76/$R$76</f>
        <v>0</v>
      </c>
      <c r="Q82">
        <f t="shared" ref="Q82:AA82" si="18">Q76/$R$76</f>
        <v>-73.593071428571434</v>
      </c>
      <c r="R82">
        <f t="shared" si="18"/>
        <v>1</v>
      </c>
      <c r="S82">
        <f t="shared" si="18"/>
        <v>0</v>
      </c>
      <c r="T82">
        <f t="shared" si="18"/>
        <v>-7.1428571428571429E-4</v>
      </c>
      <c r="U82">
        <f t="shared" si="18"/>
        <v>0</v>
      </c>
      <c r="V82">
        <f t="shared" si="18"/>
        <v>-0.42857142857142855</v>
      </c>
      <c r="W82">
        <f t="shared" si="18"/>
        <v>0</v>
      </c>
      <c r="X82">
        <f t="shared" si="18"/>
        <v>0</v>
      </c>
      <c r="Y82">
        <f t="shared" si="18"/>
        <v>0</v>
      </c>
      <c r="Z82">
        <f t="shared" si="18"/>
        <v>7.1428571428571429E-4</v>
      </c>
      <c r="AA82">
        <f t="shared" si="18"/>
        <v>23.809500000000032</v>
      </c>
    </row>
    <row r="83" spans="1:28" ht="47.25" thickBot="1" x14ac:dyDescent="0.3">
      <c r="O83" s="1" t="s">
        <v>19</v>
      </c>
      <c r="P83" s="1" t="s">
        <v>16</v>
      </c>
      <c r="Q83" s="2" t="s">
        <v>20</v>
      </c>
      <c r="R83" s="1" t="s">
        <v>21</v>
      </c>
      <c r="S83" s="3" t="s">
        <v>22</v>
      </c>
      <c r="T83" s="1" t="s">
        <v>23</v>
      </c>
      <c r="U83" s="1" t="s">
        <v>24</v>
      </c>
      <c r="V83" s="1" t="s">
        <v>25</v>
      </c>
      <c r="W83" s="1" t="s">
        <v>26</v>
      </c>
      <c r="X83" s="1" t="s">
        <v>27</v>
      </c>
      <c r="Y83" s="1" t="s">
        <v>28</v>
      </c>
      <c r="Z83" s="1" t="s">
        <v>30</v>
      </c>
    </row>
    <row r="84" spans="1:28" ht="24" thickTop="1" thickBot="1" x14ac:dyDescent="0.4">
      <c r="O84" s="4" t="s">
        <v>16</v>
      </c>
      <c r="P84" s="5">
        <v>1</v>
      </c>
      <c r="Q84" s="5">
        <v>0</v>
      </c>
      <c r="R84" s="5">
        <v>0</v>
      </c>
      <c r="S84" s="6">
        <v>0</v>
      </c>
      <c r="T84" s="5">
        <v>1.1913357830807141E-5</v>
      </c>
      <c r="U84" s="5">
        <v>0</v>
      </c>
      <c r="V84" s="5">
        <v>4.8736463853301928E-3</v>
      </c>
      <c r="W84" s="5">
        <v>0</v>
      </c>
      <c r="X84" s="5">
        <v>7.5812277105136343E-3</v>
      </c>
      <c r="Y84" s="5">
        <v>0</v>
      </c>
      <c r="Z84" s="5">
        <v>0.51263579467999187</v>
      </c>
    </row>
    <row r="85" spans="1:28" ht="24" thickTop="1" thickBot="1" x14ac:dyDescent="0.4">
      <c r="O85" s="7" t="s">
        <v>39</v>
      </c>
      <c r="P85" s="5">
        <v>0</v>
      </c>
      <c r="Q85" s="5">
        <v>0</v>
      </c>
      <c r="R85" s="5">
        <v>1</v>
      </c>
      <c r="S85" s="6">
        <v>0</v>
      </c>
      <c r="T85" s="5">
        <v>1.6245487951100648E-4</v>
      </c>
      <c r="U85" s="5">
        <v>0</v>
      </c>
      <c r="V85" s="5">
        <v>-6.9904822018224677E-2</v>
      </c>
      <c r="W85" s="5">
        <v>0</v>
      </c>
      <c r="X85" s="5">
        <v>0.55792583241609495</v>
      </c>
      <c r="Y85" s="5">
        <v>0</v>
      </c>
      <c r="Z85" s="5">
        <v>61.535942654727151</v>
      </c>
      <c r="AA85" t="e">
        <f>Z85/Q85</f>
        <v>#DIV/0!</v>
      </c>
    </row>
    <row r="86" spans="1:28" ht="27.75" thickBot="1" x14ac:dyDescent="0.4">
      <c r="O86" s="7" t="s">
        <v>32</v>
      </c>
      <c r="P86" s="10">
        <v>0</v>
      </c>
      <c r="Q86" s="10">
        <v>0</v>
      </c>
      <c r="R86" s="10">
        <v>0</v>
      </c>
      <c r="S86" s="9">
        <v>0</v>
      </c>
      <c r="T86" s="10">
        <v>-3.4657040962348049E-3</v>
      </c>
      <c r="U86" s="10">
        <v>1</v>
      </c>
      <c r="V86" s="10">
        <v>-1.5086971302778738</v>
      </c>
      <c r="W86" s="10">
        <v>0</v>
      </c>
      <c r="X86" s="10">
        <v>-4.5690844248766931</v>
      </c>
      <c r="Y86" s="10">
        <v>0</v>
      </c>
      <c r="Z86" s="10">
        <v>267.23322336582055</v>
      </c>
      <c r="AA86" t="e">
        <f t="shared" ref="AA86:AA90" si="19">Z86/Q86</f>
        <v>#DIV/0!</v>
      </c>
    </row>
    <row r="87" spans="1:28" ht="23.25" thickBot="1" x14ac:dyDescent="0.4">
      <c r="O87" s="11" t="s">
        <v>38</v>
      </c>
      <c r="P87" s="9">
        <v>0</v>
      </c>
      <c r="Q87" s="9">
        <v>0</v>
      </c>
      <c r="R87" s="9">
        <v>0</v>
      </c>
      <c r="S87" s="9">
        <v>1</v>
      </c>
      <c r="T87" s="9">
        <v>-2.166065060146753E-4</v>
      </c>
      <c r="U87" s="9">
        <v>0</v>
      </c>
      <c r="V87" s="9">
        <v>9.3206429357632847E-2</v>
      </c>
      <c r="W87" s="9">
        <v>0</v>
      </c>
      <c r="X87" s="9">
        <v>-0.41056777655479332</v>
      </c>
      <c r="Y87" s="9">
        <v>0</v>
      </c>
      <c r="Z87" s="9">
        <v>57.952076460363784</v>
      </c>
      <c r="AA87" t="e">
        <f t="shared" si="19"/>
        <v>#DIV/0!</v>
      </c>
    </row>
    <row r="88" spans="1:28" ht="27.75" thickBot="1" x14ac:dyDescent="0.4">
      <c r="O88" s="7" t="s">
        <v>34</v>
      </c>
      <c r="P88" s="10">
        <v>0</v>
      </c>
      <c r="Q88" s="10">
        <v>0</v>
      </c>
      <c r="R88" s="10">
        <v>0</v>
      </c>
      <c r="S88" s="9">
        <v>0</v>
      </c>
      <c r="T88" s="10">
        <v>-5.9566789154035706E-3</v>
      </c>
      <c r="U88" s="10">
        <v>0</v>
      </c>
      <c r="V88" s="10">
        <v>-2.4368231926650958</v>
      </c>
      <c r="W88" s="10">
        <v>1</v>
      </c>
      <c r="X88" s="10">
        <v>-6.7906138552568169</v>
      </c>
      <c r="Y88" s="10">
        <v>0</v>
      </c>
      <c r="Z88" s="10">
        <v>233.68210266000409</v>
      </c>
      <c r="AA88" t="e">
        <f t="shared" si="19"/>
        <v>#DIV/0!</v>
      </c>
    </row>
    <row r="89" spans="1:28" ht="27.75" thickBot="1" x14ac:dyDescent="0.4">
      <c r="O89" s="7" t="s">
        <v>35</v>
      </c>
      <c r="P89" s="8">
        <v>0</v>
      </c>
      <c r="Q89" s="8">
        <v>1</v>
      </c>
      <c r="R89" s="8">
        <v>0</v>
      </c>
      <c r="S89" s="9">
        <v>0</v>
      </c>
      <c r="T89" s="8">
        <v>1.1913357830807141E-5</v>
      </c>
      <c r="U89" s="8">
        <v>0</v>
      </c>
      <c r="V89" s="8">
        <v>4.8736463853301928E-3</v>
      </c>
      <c r="W89" s="8">
        <v>0</v>
      </c>
      <c r="X89" s="8">
        <v>7.5812277105136343E-3</v>
      </c>
      <c r="Y89" s="8">
        <v>0</v>
      </c>
      <c r="Z89" s="8">
        <v>0.51263579467999187</v>
      </c>
      <c r="AA89">
        <f t="shared" si="19"/>
        <v>0.51263579467999187</v>
      </c>
    </row>
    <row r="90" spans="1:28" ht="27.75" thickBot="1" x14ac:dyDescent="0.4">
      <c r="O90" s="7" t="s">
        <v>36</v>
      </c>
      <c r="P90" s="10">
        <v>0</v>
      </c>
      <c r="Q90" s="10">
        <v>0</v>
      </c>
      <c r="R90" s="10">
        <v>0</v>
      </c>
      <c r="S90" s="9">
        <v>0</v>
      </c>
      <c r="T90" s="10">
        <v>5.4151626503668815E-4</v>
      </c>
      <c r="U90" s="10">
        <v>0</v>
      </c>
      <c r="V90" s="10">
        <v>-0.2330160733940822</v>
      </c>
      <c r="W90" s="10">
        <v>0</v>
      </c>
      <c r="X90" s="10">
        <v>0.52641944138698327</v>
      </c>
      <c r="Y90" s="10">
        <v>1</v>
      </c>
      <c r="Z90" s="10">
        <v>149.11980884909053</v>
      </c>
      <c r="AA90" t="e">
        <f t="shared" si="19"/>
        <v>#DIV/0!</v>
      </c>
    </row>
    <row r="91" spans="1:28" x14ac:dyDescent="0.25">
      <c r="P91">
        <f>P89/$Q$89</f>
        <v>0</v>
      </c>
      <c r="Q91">
        <f t="shared" ref="Q91:Z91" si="20">Q89/$Q$89</f>
        <v>1</v>
      </c>
      <c r="R91">
        <f t="shared" si="20"/>
        <v>0</v>
      </c>
      <c r="S91">
        <f t="shared" si="20"/>
        <v>0</v>
      </c>
      <c r="T91">
        <f t="shared" si="20"/>
        <v>1.1913357830807141E-5</v>
      </c>
      <c r="U91">
        <f t="shared" si="20"/>
        <v>0</v>
      </c>
      <c r="V91">
        <f t="shared" si="20"/>
        <v>4.8736463853301928E-3</v>
      </c>
      <c r="W91">
        <f t="shared" si="20"/>
        <v>0</v>
      </c>
      <c r="X91">
        <f t="shared" si="20"/>
        <v>7.5812277105136343E-3</v>
      </c>
      <c r="Y91">
        <f t="shared" si="20"/>
        <v>0</v>
      </c>
      <c r="Z91">
        <f t="shared" si="20"/>
        <v>0.51263579467999187</v>
      </c>
    </row>
    <row r="92" spans="1:28" x14ac:dyDescent="0.25">
      <c r="P92">
        <f>P90-(P$89*$Q$90)</f>
        <v>0</v>
      </c>
      <c r="Q92">
        <f t="shared" ref="Q92:Z92" si="21">Q90-(Q$89*$Q$90)</f>
        <v>0</v>
      </c>
      <c r="R92">
        <f t="shared" si="21"/>
        <v>0</v>
      </c>
      <c r="S92">
        <f t="shared" si="21"/>
        <v>0</v>
      </c>
      <c r="T92">
        <f t="shared" si="21"/>
        <v>5.4151626503668815E-4</v>
      </c>
      <c r="U92">
        <f t="shared" si="21"/>
        <v>0</v>
      </c>
      <c r="V92">
        <f t="shared" si="21"/>
        <v>-0.2330160733940822</v>
      </c>
      <c r="W92">
        <f t="shared" si="21"/>
        <v>0</v>
      </c>
      <c r="X92">
        <f t="shared" si="21"/>
        <v>0.52641944138698327</v>
      </c>
      <c r="Y92">
        <f t="shared" si="21"/>
        <v>1</v>
      </c>
      <c r="Z92">
        <f t="shared" si="21"/>
        <v>149.11980884909053</v>
      </c>
    </row>
    <row r="94" spans="1:28" ht="15.75" thickBot="1" x14ac:dyDescent="0.3"/>
    <row r="95" spans="1:28" ht="47.25" thickBot="1" x14ac:dyDescent="0.3">
      <c r="A95" s="1" t="s">
        <v>19</v>
      </c>
      <c r="B95" s="1" t="s">
        <v>16</v>
      </c>
      <c r="C95" s="1" t="s">
        <v>21</v>
      </c>
      <c r="D95" s="12" t="s">
        <v>22</v>
      </c>
      <c r="E95" s="12" t="s">
        <v>40</v>
      </c>
      <c r="F95" s="1" t="s">
        <v>41</v>
      </c>
      <c r="G95" s="1" t="s">
        <v>23</v>
      </c>
      <c r="H95" s="1" t="s">
        <v>24</v>
      </c>
      <c r="I95" s="1" t="s">
        <v>25</v>
      </c>
      <c r="J95" s="13" t="s">
        <v>43</v>
      </c>
      <c r="K95" s="1" t="s">
        <v>44</v>
      </c>
      <c r="L95" s="13" t="s">
        <v>45</v>
      </c>
      <c r="M95" s="1" t="s">
        <v>30</v>
      </c>
      <c r="O95" s="1" t="s">
        <v>19</v>
      </c>
      <c r="P95" s="1" t="s">
        <v>16</v>
      </c>
      <c r="Q95" s="1" t="s">
        <v>21</v>
      </c>
      <c r="R95" s="12" t="s">
        <v>22</v>
      </c>
      <c r="S95" s="12" t="s">
        <v>40</v>
      </c>
      <c r="T95" s="1" t="s">
        <v>41</v>
      </c>
      <c r="U95" s="1" t="s">
        <v>23</v>
      </c>
      <c r="V95" s="1" t="s">
        <v>24</v>
      </c>
      <c r="W95" s="1" t="s">
        <v>25</v>
      </c>
      <c r="X95" s="13" t="s">
        <v>43</v>
      </c>
      <c r="Y95" s="1" t="s">
        <v>44</v>
      </c>
      <c r="Z95" s="13" t="s">
        <v>45</v>
      </c>
      <c r="AA95" s="1" t="s">
        <v>30</v>
      </c>
    </row>
    <row r="96" spans="1:28" ht="24" thickTop="1" thickBot="1" x14ac:dyDescent="0.4">
      <c r="A96" s="4" t="s">
        <v>16</v>
      </c>
      <c r="B96" s="5">
        <v>1</v>
      </c>
      <c r="C96" s="5">
        <v>0</v>
      </c>
      <c r="D96" s="5">
        <v>0</v>
      </c>
      <c r="E96" s="6">
        <v>0</v>
      </c>
      <c r="F96" s="5">
        <v>0</v>
      </c>
      <c r="G96" s="5">
        <v>0</v>
      </c>
      <c r="H96" s="5">
        <v>-1.1102230246251565E-16</v>
      </c>
      <c r="I96" s="5">
        <v>0</v>
      </c>
      <c r="J96" s="14">
        <v>-1</v>
      </c>
      <c r="K96" s="5">
        <v>-0.99999999999999989</v>
      </c>
      <c r="L96" s="14">
        <v>-1</v>
      </c>
      <c r="M96" s="5">
        <v>0</v>
      </c>
      <c r="O96" s="4" t="s">
        <v>16</v>
      </c>
      <c r="P96" s="5">
        <v>1</v>
      </c>
      <c r="Q96" s="5">
        <v>19</v>
      </c>
      <c r="R96" s="5">
        <v>20</v>
      </c>
      <c r="S96" s="6">
        <v>27</v>
      </c>
      <c r="T96" s="5">
        <v>24</v>
      </c>
      <c r="U96" s="5">
        <v>-1</v>
      </c>
      <c r="V96" s="5">
        <v>-1</v>
      </c>
      <c r="W96" s="5">
        <v>-1</v>
      </c>
      <c r="X96" s="14">
        <v>0</v>
      </c>
      <c r="Y96" s="5">
        <v>0</v>
      </c>
      <c r="Z96" s="14">
        <v>0</v>
      </c>
      <c r="AA96" s="5">
        <v>750</v>
      </c>
    </row>
    <row r="97" spans="1:28" ht="24.75" thickTop="1" thickBot="1" x14ac:dyDescent="0.4">
      <c r="A97" s="13" t="s">
        <v>43</v>
      </c>
      <c r="B97" s="5">
        <v>0</v>
      </c>
      <c r="C97" s="5">
        <v>0</v>
      </c>
      <c r="D97" s="5">
        <v>0</v>
      </c>
      <c r="E97" s="6">
        <v>1</v>
      </c>
      <c r="F97" s="5">
        <v>0.17322834645669294</v>
      </c>
      <c r="G97" s="5">
        <v>-0.33070866141732286</v>
      </c>
      <c r="H97" s="5">
        <v>3.1496062992125984E-2</v>
      </c>
      <c r="I97" s="5">
        <v>0.2283464566929134</v>
      </c>
      <c r="J97" s="14">
        <v>0.33070866141732286</v>
      </c>
      <c r="K97" s="5">
        <v>-3.1496062992125984E-2</v>
      </c>
      <c r="L97" s="14">
        <v>-0.2283464566929134</v>
      </c>
      <c r="M97" s="5">
        <v>24.960629921259844</v>
      </c>
      <c r="N97">
        <f>M97/E97</f>
        <v>24.960629921259844</v>
      </c>
      <c r="O97" s="13" t="s">
        <v>43</v>
      </c>
      <c r="P97" s="5">
        <v>0</v>
      </c>
      <c r="Q97" s="5">
        <v>6</v>
      </c>
      <c r="R97" s="5">
        <v>5</v>
      </c>
      <c r="S97" s="6">
        <v>10</v>
      </c>
      <c r="T97" s="5">
        <v>8</v>
      </c>
      <c r="U97" s="5">
        <v>-1</v>
      </c>
      <c r="V97" s="5">
        <v>0</v>
      </c>
      <c r="W97" s="5">
        <v>0</v>
      </c>
      <c r="X97" s="14">
        <v>1</v>
      </c>
      <c r="Y97" s="5">
        <v>0</v>
      </c>
      <c r="Z97" s="14">
        <v>0</v>
      </c>
      <c r="AA97" s="5">
        <v>270</v>
      </c>
    </row>
    <row r="98" spans="1:28" ht="24" thickBot="1" x14ac:dyDescent="0.4">
      <c r="A98" s="1" t="s">
        <v>44</v>
      </c>
      <c r="B98" s="10">
        <v>0</v>
      </c>
      <c r="C98" s="10">
        <v>0</v>
      </c>
      <c r="D98" s="10">
        <v>1</v>
      </c>
      <c r="E98" s="9">
        <v>0</v>
      </c>
      <c r="F98" s="10">
        <v>-0.12598425196850394</v>
      </c>
      <c r="G98" s="10">
        <v>0.14960629921259844</v>
      </c>
      <c r="H98" s="10">
        <v>-0.20472440944881889</v>
      </c>
      <c r="I98" s="10">
        <v>1.5748031496062978E-2</v>
      </c>
      <c r="J98" s="14">
        <v>-0.14960629921259844</v>
      </c>
      <c r="K98" s="10">
        <v>0.20472440944881889</v>
      </c>
      <c r="L98" s="14">
        <v>-1.5748031496062978E-2</v>
      </c>
      <c r="M98" s="10">
        <v>2.7559055118110223</v>
      </c>
      <c r="N98" t="e">
        <f t="shared" ref="N98:N99" si="22">M98/E98</f>
        <v>#DIV/0!</v>
      </c>
      <c r="O98" s="1" t="s">
        <v>44</v>
      </c>
      <c r="P98" s="10">
        <v>0</v>
      </c>
      <c r="Q98" s="10">
        <v>5</v>
      </c>
      <c r="R98" s="10">
        <v>9</v>
      </c>
      <c r="S98" s="9">
        <v>8</v>
      </c>
      <c r="T98" s="10">
        <v>6</v>
      </c>
      <c r="U98" s="10">
        <v>0</v>
      </c>
      <c r="V98" s="10">
        <v>-1</v>
      </c>
      <c r="W98" s="10">
        <v>0</v>
      </c>
      <c r="X98" s="14">
        <v>0</v>
      </c>
      <c r="Y98" s="10">
        <v>1</v>
      </c>
      <c r="Z98" s="14">
        <v>0</v>
      </c>
      <c r="AA98" s="10">
        <v>230</v>
      </c>
    </row>
    <row r="99" spans="1:28" ht="24.75" thickTop="1" thickBot="1" x14ac:dyDescent="0.4">
      <c r="A99" s="1" t="s">
        <v>45</v>
      </c>
      <c r="B99" s="9">
        <v>0</v>
      </c>
      <c r="C99" s="9">
        <v>1</v>
      </c>
      <c r="D99" s="9">
        <v>0</v>
      </c>
      <c r="E99" s="9">
        <v>0</v>
      </c>
      <c r="F99" s="9">
        <v>1.1496062992125986</v>
      </c>
      <c r="G99" s="9">
        <v>0.25984251968503941</v>
      </c>
      <c r="H99" s="9">
        <v>0.11811023622047243</v>
      </c>
      <c r="I99" s="9">
        <v>-0.39370078740157477</v>
      </c>
      <c r="J99" s="15">
        <v>-0.25984251968503941</v>
      </c>
      <c r="K99" s="9">
        <v>-0.11811023622047243</v>
      </c>
      <c r="L99" s="15">
        <v>0.39370078740157477</v>
      </c>
      <c r="M99" s="9">
        <v>1.102362204724411</v>
      </c>
      <c r="N99" t="e">
        <f t="shared" si="22"/>
        <v>#DIV/0!</v>
      </c>
      <c r="O99" s="1" t="s">
        <v>45</v>
      </c>
      <c r="P99" s="9">
        <v>0</v>
      </c>
      <c r="Q99" s="9">
        <v>8</v>
      </c>
      <c r="R99" s="9">
        <v>6</v>
      </c>
      <c r="S99" s="9">
        <v>9</v>
      </c>
      <c r="T99" s="9">
        <v>10</v>
      </c>
      <c r="U99" s="9">
        <v>0</v>
      </c>
      <c r="V99" s="9">
        <v>0</v>
      </c>
      <c r="W99" s="9">
        <v>-1</v>
      </c>
      <c r="X99" s="15">
        <v>0</v>
      </c>
      <c r="Y99" s="9">
        <v>0</v>
      </c>
      <c r="Z99" s="15">
        <v>1</v>
      </c>
      <c r="AA99" s="9">
        <v>250</v>
      </c>
    </row>
    <row r="100" spans="1:28" ht="16.5" thickTop="1" thickBot="1" x14ac:dyDescent="0.3">
      <c r="B100">
        <f>B97/$E$97</f>
        <v>0</v>
      </c>
      <c r="C100">
        <f t="shared" ref="C100:M100" si="23">C97/$E$97</f>
        <v>0</v>
      </c>
      <c r="D100">
        <f t="shared" si="23"/>
        <v>0</v>
      </c>
      <c r="E100">
        <f t="shared" si="23"/>
        <v>1</v>
      </c>
      <c r="F100">
        <f t="shared" si="23"/>
        <v>0.17322834645669294</v>
      </c>
      <c r="G100">
        <f t="shared" si="23"/>
        <v>-0.33070866141732286</v>
      </c>
      <c r="H100">
        <f t="shared" si="23"/>
        <v>3.1496062992125984E-2</v>
      </c>
      <c r="I100">
        <f t="shared" si="23"/>
        <v>0.2283464566929134</v>
      </c>
      <c r="J100">
        <f t="shared" si="23"/>
        <v>0.33070866141732286</v>
      </c>
      <c r="K100">
        <f t="shared" si="23"/>
        <v>-3.1496062992125984E-2</v>
      </c>
      <c r="L100">
        <f t="shared" si="23"/>
        <v>-0.2283464566929134</v>
      </c>
      <c r="M100">
        <f t="shared" si="23"/>
        <v>24.960629921259844</v>
      </c>
    </row>
    <row r="101" spans="1:28" ht="47.25" thickBot="1" x14ac:dyDescent="0.3">
      <c r="B101">
        <f>B99-(B97*$E$99)</f>
        <v>0</v>
      </c>
      <c r="C101">
        <f t="shared" ref="C101:M101" si="24">C99-(C97*$E$99)</f>
        <v>1</v>
      </c>
      <c r="D101">
        <f t="shared" si="24"/>
        <v>0</v>
      </c>
      <c r="E101">
        <f t="shared" si="24"/>
        <v>0</v>
      </c>
      <c r="F101">
        <f t="shared" si="24"/>
        <v>1.1496062992125986</v>
      </c>
      <c r="G101">
        <f t="shared" si="24"/>
        <v>0.25984251968503941</v>
      </c>
      <c r="H101">
        <f t="shared" si="24"/>
        <v>0.11811023622047243</v>
      </c>
      <c r="I101">
        <f t="shared" si="24"/>
        <v>-0.39370078740157477</v>
      </c>
      <c r="J101">
        <f t="shared" si="24"/>
        <v>-0.25984251968503941</v>
      </c>
      <c r="K101">
        <f t="shared" si="24"/>
        <v>-0.11811023622047243</v>
      </c>
      <c r="L101">
        <f t="shared" si="24"/>
        <v>0.39370078740157477</v>
      </c>
      <c r="M101">
        <f t="shared" si="24"/>
        <v>1.102362204724411</v>
      </c>
      <c r="O101" s="1" t="s">
        <v>19</v>
      </c>
      <c r="P101" s="1" t="s">
        <v>16</v>
      </c>
      <c r="Q101" s="1" t="s">
        <v>21</v>
      </c>
      <c r="R101" s="12" t="s">
        <v>22</v>
      </c>
      <c r="S101" s="12" t="s">
        <v>40</v>
      </c>
      <c r="T101" s="1" t="s">
        <v>41</v>
      </c>
      <c r="U101" s="1" t="s">
        <v>23</v>
      </c>
      <c r="V101" s="1" t="s">
        <v>24</v>
      </c>
      <c r="W101" s="1" t="s">
        <v>25</v>
      </c>
      <c r="X101" s="13" t="s">
        <v>43</v>
      </c>
      <c r="Y101" s="1" t="s">
        <v>44</v>
      </c>
      <c r="Z101" s="13" t="s">
        <v>45</v>
      </c>
      <c r="AA101" s="1" t="s">
        <v>30</v>
      </c>
    </row>
    <row r="102" spans="1:28" ht="24" thickTop="1" thickBot="1" x14ac:dyDescent="0.4">
      <c r="O102" s="4" t="s">
        <v>16</v>
      </c>
      <c r="P102" s="5">
        <v>1</v>
      </c>
      <c r="Q102" s="5">
        <v>2.5400000000000005</v>
      </c>
      <c r="R102" s="5">
        <v>0</v>
      </c>
      <c r="S102" s="6">
        <v>0</v>
      </c>
      <c r="T102" s="5">
        <v>2.919999999999999</v>
      </c>
      <c r="U102" s="5">
        <v>0.66000000000000014</v>
      </c>
      <c r="V102" s="5">
        <v>0.30000000000000004</v>
      </c>
      <c r="W102" s="5">
        <v>-1</v>
      </c>
      <c r="X102" s="14">
        <v>-1.6600000000000001</v>
      </c>
      <c r="Y102" s="5">
        <v>-1.3</v>
      </c>
      <c r="Z102" s="14">
        <v>0</v>
      </c>
      <c r="AA102" s="5">
        <v>2.8000000000000007</v>
      </c>
    </row>
    <row r="103" spans="1:28" ht="24.75" thickTop="1" thickBot="1" x14ac:dyDescent="0.4">
      <c r="B103">
        <v>35</v>
      </c>
      <c r="C103">
        <v>40</v>
      </c>
      <c r="D103">
        <v>54</v>
      </c>
      <c r="E103">
        <v>45</v>
      </c>
      <c r="O103" s="13" t="s">
        <v>46</v>
      </c>
      <c r="P103" s="5">
        <v>0</v>
      </c>
      <c r="Q103" s="5">
        <v>0.57999999999999996</v>
      </c>
      <c r="R103" s="5">
        <v>0</v>
      </c>
      <c r="S103" s="6">
        <v>1</v>
      </c>
      <c r="T103" s="5">
        <v>0.84000000000000008</v>
      </c>
      <c r="U103" s="5">
        <v>-0.18</v>
      </c>
      <c r="V103" s="5">
        <v>0.1</v>
      </c>
      <c r="W103" s="5">
        <v>0</v>
      </c>
      <c r="X103" s="14">
        <v>0.18</v>
      </c>
      <c r="Y103" s="5">
        <v>-0.1</v>
      </c>
      <c r="Z103" s="14">
        <v>0</v>
      </c>
      <c r="AA103" s="5">
        <v>25.6</v>
      </c>
      <c r="AB103" t="e">
        <f>AA103/R103</f>
        <v>#DIV/0!</v>
      </c>
    </row>
    <row r="104" spans="1:28" ht="24" thickBot="1" x14ac:dyDescent="0.4">
      <c r="B104">
        <f>$B$103*F99</f>
        <v>40.236220472440948</v>
      </c>
      <c r="C104">
        <f t="shared" ref="C104:I104" si="25">$B$103*G99</f>
        <v>9.0944881889763796</v>
      </c>
      <c r="D104">
        <f t="shared" si="25"/>
        <v>4.1338582677165352</v>
      </c>
      <c r="E104">
        <f t="shared" si="25"/>
        <v>-13.779527559055117</v>
      </c>
      <c r="I104">
        <f t="shared" si="25"/>
        <v>38.582677165354383</v>
      </c>
      <c r="O104" s="1" t="s">
        <v>38</v>
      </c>
      <c r="P104" s="10">
        <v>0</v>
      </c>
      <c r="Q104" s="10">
        <v>4.0000000000000036E-2</v>
      </c>
      <c r="R104" s="10">
        <v>1</v>
      </c>
      <c r="S104" s="9">
        <v>0</v>
      </c>
      <c r="T104" s="10">
        <v>-8.0000000000000071E-2</v>
      </c>
      <c r="U104" s="10">
        <v>0.16</v>
      </c>
      <c r="V104" s="10">
        <v>-0.2</v>
      </c>
      <c r="W104" s="10">
        <v>0</v>
      </c>
      <c r="X104" s="14">
        <v>-0.16</v>
      </c>
      <c r="Y104" s="10">
        <v>0.2</v>
      </c>
      <c r="Z104" s="14">
        <v>0</v>
      </c>
      <c r="AA104" s="10">
        <v>2.8</v>
      </c>
      <c r="AB104">
        <f t="shared" ref="AB104:AB105" si="26">AA104/R104</f>
        <v>2.8</v>
      </c>
    </row>
    <row r="105" spans="1:28" ht="24.75" thickTop="1" thickBot="1" x14ac:dyDescent="0.4">
      <c r="B105">
        <f>$C$103*F98</f>
        <v>-5.0393700787401574</v>
      </c>
      <c r="C105">
        <f t="shared" ref="C105:I105" si="27">$C$103*G98</f>
        <v>5.984251968503937</v>
      </c>
      <c r="D105">
        <f>$C$103*H98</f>
        <v>-8.1889763779527556</v>
      </c>
      <c r="E105">
        <f>$C$103*I98</f>
        <v>0.62992125984251912</v>
      </c>
      <c r="I105">
        <f t="shared" si="27"/>
        <v>110.23622047244089</v>
      </c>
      <c r="O105" s="1" t="s">
        <v>45</v>
      </c>
      <c r="P105" s="9">
        <v>0</v>
      </c>
      <c r="Q105" s="9">
        <v>2.5400000000000005</v>
      </c>
      <c r="R105" s="9">
        <v>0</v>
      </c>
      <c r="S105" s="9">
        <v>0</v>
      </c>
      <c r="T105" s="9">
        <v>2.92</v>
      </c>
      <c r="U105" s="9">
        <v>0.66</v>
      </c>
      <c r="V105" s="9">
        <v>0.30000000000000004</v>
      </c>
      <c r="W105" s="9">
        <v>-1</v>
      </c>
      <c r="X105" s="15">
        <v>-0.66</v>
      </c>
      <c r="Y105" s="9">
        <v>-0.30000000000000004</v>
      </c>
      <c r="Z105" s="15">
        <v>1</v>
      </c>
      <c r="AA105" s="9">
        <v>2.8000000000000007</v>
      </c>
      <c r="AB105" t="e">
        <f t="shared" si="26"/>
        <v>#DIV/0!</v>
      </c>
    </row>
    <row r="106" spans="1:28" ht="15.75" thickTop="1" x14ac:dyDescent="0.25">
      <c r="B106">
        <f>$D$103*F97</f>
        <v>9.3543307086614185</v>
      </c>
      <c r="C106">
        <f t="shared" ref="C106:I106" si="28">$D$103*G97</f>
        <v>-17.858267716535433</v>
      </c>
      <c r="D106">
        <f t="shared" si="28"/>
        <v>1.7007874015748032</v>
      </c>
      <c r="E106">
        <f t="shared" si="28"/>
        <v>12.330708661417324</v>
      </c>
      <c r="I106">
        <f t="shared" si="28"/>
        <v>1347.8740157480315</v>
      </c>
      <c r="P106">
        <f>P109-(P112*$Q$109)</f>
        <v>1</v>
      </c>
      <c r="Q106">
        <f t="shared" ref="Q106:AA106" si="29">Q109-(Q112*$Q$109)</f>
        <v>0</v>
      </c>
      <c r="R106">
        <f t="shared" si="29"/>
        <v>0</v>
      </c>
      <c r="S106">
        <f t="shared" si="29"/>
        <v>0</v>
      </c>
      <c r="T106">
        <f t="shared" si="29"/>
        <v>0</v>
      </c>
      <c r="U106">
        <f t="shared" si="29"/>
        <v>0</v>
      </c>
      <c r="V106">
        <f t="shared" si="29"/>
        <v>0</v>
      </c>
      <c r="W106">
        <f t="shared" si="29"/>
        <v>0</v>
      </c>
      <c r="X106">
        <f t="shared" si="29"/>
        <v>-1</v>
      </c>
      <c r="Y106">
        <f t="shared" si="29"/>
        <v>-1</v>
      </c>
      <c r="Z106">
        <f t="shared" si="29"/>
        <v>-1</v>
      </c>
      <c r="AA106">
        <f t="shared" si="29"/>
        <v>0</v>
      </c>
    </row>
    <row r="107" spans="1:28" ht="15.75" thickBot="1" x14ac:dyDescent="0.3">
      <c r="B107">
        <v>1</v>
      </c>
      <c r="P107">
        <f>Q112/$Q$112</f>
        <v>1</v>
      </c>
      <c r="Q107">
        <f t="shared" ref="Q107:AA107" si="30">R112/$Q$112</f>
        <v>0</v>
      </c>
      <c r="R107">
        <f t="shared" si="30"/>
        <v>0</v>
      </c>
      <c r="S107">
        <f t="shared" si="30"/>
        <v>1.1496062992125982</v>
      </c>
      <c r="T107">
        <f t="shared" si="30"/>
        <v>0.25984251968503935</v>
      </c>
      <c r="U107">
        <f t="shared" si="30"/>
        <v>0.11811023622047244</v>
      </c>
      <c r="V107">
        <f t="shared" si="30"/>
        <v>-0.39370078740157471</v>
      </c>
      <c r="W107">
        <f t="shared" si="30"/>
        <v>-0.25984251968503935</v>
      </c>
      <c r="X107">
        <f t="shared" si="30"/>
        <v>-0.11811023622047244</v>
      </c>
      <c r="Y107">
        <f t="shared" si="30"/>
        <v>0.39370078740157471</v>
      </c>
      <c r="Z107">
        <f>AA112/$Q$112</f>
        <v>1.1023622047244095</v>
      </c>
      <c r="AA107">
        <f t="shared" si="30"/>
        <v>1.1023622047244095</v>
      </c>
    </row>
    <row r="108" spans="1:28" ht="47.25" thickBot="1" x14ac:dyDescent="0.3">
      <c r="B108" t="s">
        <v>47</v>
      </c>
      <c r="C108" t="s">
        <v>42</v>
      </c>
      <c r="D108" t="s">
        <v>48</v>
      </c>
      <c r="E108" t="s">
        <v>37</v>
      </c>
      <c r="O108" s="1" t="s">
        <v>19</v>
      </c>
      <c r="P108" s="1" t="s">
        <v>16</v>
      </c>
      <c r="Q108" s="1" t="s">
        <v>21</v>
      </c>
      <c r="R108" s="12" t="s">
        <v>22</v>
      </c>
      <c r="S108" s="12" t="s">
        <v>40</v>
      </c>
      <c r="T108" s="1" t="s">
        <v>41</v>
      </c>
      <c r="U108" s="1" t="s">
        <v>23</v>
      </c>
      <c r="V108" s="1" t="s">
        <v>24</v>
      </c>
      <c r="W108" s="1" t="s">
        <v>25</v>
      </c>
      <c r="X108" s="13" t="s">
        <v>43</v>
      </c>
      <c r="Y108" s="1" t="s">
        <v>44</v>
      </c>
      <c r="Z108" s="13" t="s">
        <v>45</v>
      </c>
      <c r="AA108" s="1" t="s">
        <v>30</v>
      </c>
    </row>
    <row r="109" spans="1:28" ht="24" thickTop="1" thickBot="1" x14ac:dyDescent="0.4">
      <c r="B109">
        <f>SUM(B104:B107)</f>
        <v>45.551181102362207</v>
      </c>
      <c r="C109">
        <f>SUM(C104:C106)</f>
        <v>-2.7795275590551167</v>
      </c>
      <c r="D109">
        <f>SUM(D104:D106)</f>
        <v>-2.3543307086614171</v>
      </c>
      <c r="E109">
        <f>SUM(E104:E106)</f>
        <v>-0.81889763779527414</v>
      </c>
      <c r="I109">
        <f>SUM(I104:I106)</f>
        <v>1496.6929133858268</v>
      </c>
      <c r="O109" s="4" t="s">
        <v>16</v>
      </c>
      <c r="P109" s="5">
        <v>1</v>
      </c>
      <c r="Q109" s="5">
        <v>0</v>
      </c>
      <c r="R109" s="5">
        <v>0</v>
      </c>
      <c r="S109" s="6">
        <v>0</v>
      </c>
      <c r="T109" s="5">
        <v>0</v>
      </c>
      <c r="U109" s="5">
        <v>0</v>
      </c>
      <c r="V109" s="5">
        <v>0</v>
      </c>
      <c r="W109" s="5">
        <v>0</v>
      </c>
      <c r="X109" s="14">
        <v>-1</v>
      </c>
      <c r="Y109" s="5">
        <v>-1</v>
      </c>
      <c r="Z109" s="14">
        <v>-1</v>
      </c>
      <c r="AA109" s="5">
        <v>0</v>
      </c>
    </row>
    <row r="110" spans="1:28" ht="24.75" thickTop="1" thickBot="1" x14ac:dyDescent="0.4">
      <c r="O110" s="13" t="s">
        <v>46</v>
      </c>
      <c r="P110" s="5">
        <v>0</v>
      </c>
      <c r="Q110" s="5">
        <v>0</v>
      </c>
      <c r="R110" s="5">
        <v>0</v>
      </c>
      <c r="S110" s="6">
        <v>1</v>
      </c>
      <c r="T110" s="5">
        <v>0.17322834645669316</v>
      </c>
      <c r="U110" s="5">
        <v>-0.3307086614173228</v>
      </c>
      <c r="V110" s="5">
        <v>3.1496062992125998E-2</v>
      </c>
      <c r="W110" s="5">
        <v>0.22834645669291331</v>
      </c>
      <c r="X110" s="14">
        <v>0.3307086614173228</v>
      </c>
      <c r="Y110" s="5">
        <v>-3.1496062992125998E-2</v>
      </c>
      <c r="Z110" s="14">
        <v>-0.22834645669291331</v>
      </c>
      <c r="AA110" s="5">
        <v>24.960629921259844</v>
      </c>
      <c r="AB110" t="e">
        <f>AA110/Q110</f>
        <v>#DIV/0!</v>
      </c>
    </row>
    <row r="111" spans="1:28" ht="24" thickBot="1" x14ac:dyDescent="0.4">
      <c r="O111" s="1" t="s">
        <v>38</v>
      </c>
      <c r="P111" s="10">
        <v>0</v>
      </c>
      <c r="Q111" s="10">
        <v>0</v>
      </c>
      <c r="R111" s="10">
        <v>1</v>
      </c>
      <c r="S111" s="9">
        <v>0</v>
      </c>
      <c r="T111" s="10">
        <v>-0.12598425196850405</v>
      </c>
      <c r="U111" s="10">
        <v>0.14960629921259841</v>
      </c>
      <c r="V111" s="10">
        <v>-0.20472440944881892</v>
      </c>
      <c r="W111" s="10">
        <v>1.5748031496063002E-2</v>
      </c>
      <c r="X111" s="14">
        <v>-0.14960629921259841</v>
      </c>
      <c r="Y111" s="10">
        <v>0.20472440944881892</v>
      </c>
      <c r="Z111" s="14">
        <v>-1.5748031496063002E-2</v>
      </c>
      <c r="AA111" s="10">
        <v>2.7559055118110236</v>
      </c>
      <c r="AB111" t="e">
        <f t="shared" ref="AB111:AB112" si="31">AA111/Q111</f>
        <v>#DIV/0!</v>
      </c>
    </row>
    <row r="112" spans="1:28" ht="24.75" thickTop="1" thickBot="1" x14ac:dyDescent="0.4">
      <c r="O112" s="1" t="s">
        <v>39</v>
      </c>
      <c r="P112" s="9">
        <v>0</v>
      </c>
      <c r="Q112" s="9">
        <v>1</v>
      </c>
      <c r="R112" s="9">
        <v>0</v>
      </c>
      <c r="S112" s="9">
        <v>0</v>
      </c>
      <c r="T112" s="9">
        <v>1.1496062992125982</v>
      </c>
      <c r="U112" s="9">
        <v>0.25984251968503935</v>
      </c>
      <c r="V112" s="9">
        <v>0.11811023622047244</v>
      </c>
      <c r="W112" s="9">
        <v>-0.39370078740157471</v>
      </c>
      <c r="X112" s="15">
        <v>-0.25984251968503935</v>
      </c>
      <c r="Y112" s="9">
        <v>-0.11811023622047244</v>
      </c>
      <c r="Z112" s="15">
        <v>0.39370078740157471</v>
      </c>
      <c r="AA112" s="9">
        <v>1.1023622047244095</v>
      </c>
      <c r="AB112">
        <f t="shared" si="31"/>
        <v>1.1023622047244095</v>
      </c>
    </row>
    <row r="113" spans="9:28" ht="15.75" thickTop="1" x14ac:dyDescent="0.25"/>
    <row r="114" spans="9:28" ht="15.75" thickBot="1" x14ac:dyDescent="0.3"/>
    <row r="115" spans="9:28" ht="24" thickBot="1" x14ac:dyDescent="0.3">
      <c r="O115" s="1"/>
      <c r="P115" s="1"/>
      <c r="Q115" s="1"/>
      <c r="R115" s="12"/>
      <c r="S115" s="12"/>
      <c r="T115" s="1"/>
      <c r="U115" s="1"/>
      <c r="V115" s="1"/>
      <c r="W115" s="1"/>
      <c r="X115" s="13"/>
      <c r="Y115" s="1"/>
      <c r="Z115" s="13"/>
      <c r="AA115" s="1"/>
    </row>
    <row r="116" spans="9:28" ht="24" thickTop="1" thickBot="1" x14ac:dyDescent="0.4">
      <c r="O116" s="4"/>
      <c r="P116" s="16">
        <v>1</v>
      </c>
      <c r="Q116" s="17">
        <v>2.54</v>
      </c>
      <c r="R116" s="16">
        <v>0</v>
      </c>
      <c r="S116" s="18">
        <v>0</v>
      </c>
      <c r="T116" s="18">
        <v>2.92</v>
      </c>
      <c r="U116" s="16">
        <v>0.66</v>
      </c>
      <c r="V116" s="16">
        <v>0.3</v>
      </c>
      <c r="W116" s="16">
        <v>-1</v>
      </c>
      <c r="X116" s="16">
        <v>-1.66</v>
      </c>
      <c r="Y116" s="16">
        <v>-1.3</v>
      </c>
      <c r="Z116" s="16">
        <v>0</v>
      </c>
      <c r="AA116" s="16">
        <v>2.8</v>
      </c>
    </row>
    <row r="117" spans="9:28" ht="24.75" thickTop="1" thickBot="1" x14ac:dyDescent="0.4">
      <c r="O117" s="13"/>
      <c r="P117" s="5">
        <v>0</v>
      </c>
      <c r="Q117" s="6">
        <v>0.57999999999999996</v>
      </c>
      <c r="R117" s="5">
        <v>0</v>
      </c>
      <c r="S117" s="5">
        <v>1</v>
      </c>
      <c r="T117" s="5">
        <v>0.84</v>
      </c>
      <c r="U117" s="5">
        <v>-0.18</v>
      </c>
      <c r="V117" s="5">
        <v>0.1</v>
      </c>
      <c r="W117" s="5">
        <v>0</v>
      </c>
      <c r="X117" s="5">
        <v>0.18</v>
      </c>
      <c r="Y117" s="5">
        <v>-0.1</v>
      </c>
      <c r="Z117" s="5">
        <v>0</v>
      </c>
      <c r="AA117" s="5">
        <v>25.6</v>
      </c>
      <c r="AB117">
        <f>AA117/Q117</f>
        <v>44.137931034482762</v>
      </c>
    </row>
    <row r="118" spans="9:28" ht="24" thickBot="1" x14ac:dyDescent="0.4">
      <c r="O118" s="1"/>
      <c r="P118" s="10">
        <v>0</v>
      </c>
      <c r="Q118" s="9">
        <v>0.04</v>
      </c>
      <c r="R118" s="10">
        <v>1</v>
      </c>
      <c r="S118" s="10">
        <v>0</v>
      </c>
      <c r="T118" s="10">
        <v>-0.08</v>
      </c>
      <c r="U118" s="10">
        <v>0.16</v>
      </c>
      <c r="V118" s="10">
        <v>-0.2</v>
      </c>
      <c r="W118" s="10">
        <v>0</v>
      </c>
      <c r="X118" s="10">
        <v>-0.16</v>
      </c>
      <c r="Y118" s="10">
        <v>0.2</v>
      </c>
      <c r="Z118" s="10">
        <v>0</v>
      </c>
      <c r="AA118" s="10">
        <v>2.8</v>
      </c>
      <c r="AB118">
        <f t="shared" ref="AB118:AB119" si="32">AA118/Q118</f>
        <v>70</v>
      </c>
    </row>
    <row r="119" spans="9:28" ht="24.75" thickTop="1" thickBot="1" x14ac:dyDescent="0.4">
      <c r="O119" s="1"/>
      <c r="P119" s="9">
        <v>0</v>
      </c>
      <c r="Q119" s="9">
        <v>2.54</v>
      </c>
      <c r="R119" s="9">
        <v>0</v>
      </c>
      <c r="S119" s="9">
        <v>0</v>
      </c>
      <c r="T119" s="9">
        <v>2.92</v>
      </c>
      <c r="U119" s="9">
        <v>0.66</v>
      </c>
      <c r="V119" s="9">
        <v>0.3</v>
      </c>
      <c r="W119" s="9">
        <v>-1</v>
      </c>
      <c r="X119" s="9">
        <v>-0.66</v>
      </c>
      <c r="Y119" s="9">
        <v>-0.3</v>
      </c>
      <c r="Z119" s="9">
        <v>1</v>
      </c>
      <c r="AA119" s="9">
        <v>2.8</v>
      </c>
      <c r="AB119">
        <f t="shared" si="32"/>
        <v>1.1023622047244093</v>
      </c>
    </row>
    <row r="120" spans="9:28" ht="15.75" thickTop="1" x14ac:dyDescent="0.25"/>
    <row r="123" spans="9:28" x14ac:dyDescent="0.25">
      <c r="I123">
        <v>1496.69</v>
      </c>
      <c r="J123">
        <v>-74.834999999999994</v>
      </c>
      <c r="K123">
        <v>-35</v>
      </c>
      <c r="L123">
        <v>-40</v>
      </c>
      <c r="M123">
        <v>-54</v>
      </c>
      <c r="N123">
        <v>-45</v>
      </c>
      <c r="O123">
        <v>1</v>
      </c>
      <c r="P123">
        <v>0</v>
      </c>
      <c r="Q123">
        <v>0</v>
      </c>
      <c r="R123">
        <v>0</v>
      </c>
    </row>
    <row r="124" spans="9:28" x14ac:dyDescent="0.25">
      <c r="I124">
        <v>256.5</v>
      </c>
      <c r="J124">
        <v>13.5</v>
      </c>
      <c r="K124">
        <v>-6</v>
      </c>
      <c r="L124">
        <v>-5</v>
      </c>
      <c r="M124">
        <v>-10</v>
      </c>
      <c r="N124">
        <v>-8</v>
      </c>
      <c r="O124">
        <v>0</v>
      </c>
      <c r="P124">
        <v>1</v>
      </c>
      <c r="Q124">
        <v>0</v>
      </c>
      <c r="R124">
        <v>0</v>
      </c>
    </row>
    <row r="125" spans="9:28" x14ac:dyDescent="0.25">
      <c r="I125">
        <v>218.5</v>
      </c>
      <c r="J125">
        <v>11.5</v>
      </c>
      <c r="K125">
        <v>-5</v>
      </c>
      <c r="L125">
        <v>-9</v>
      </c>
      <c r="M125">
        <v>-8</v>
      </c>
      <c r="N125">
        <v>-6</v>
      </c>
      <c r="O125">
        <v>0</v>
      </c>
      <c r="P125">
        <v>0</v>
      </c>
      <c r="Q125">
        <v>1</v>
      </c>
      <c r="R125">
        <v>0</v>
      </c>
    </row>
    <row r="126" spans="9:28" x14ac:dyDescent="0.25">
      <c r="I126">
        <v>237.5</v>
      </c>
      <c r="J126">
        <v>12.5</v>
      </c>
      <c r="K126">
        <v>-8</v>
      </c>
      <c r="L126">
        <v>-6</v>
      </c>
      <c r="M126">
        <v>-9</v>
      </c>
      <c r="N126">
        <v>-10</v>
      </c>
      <c r="O126">
        <v>0</v>
      </c>
      <c r="P126">
        <v>0</v>
      </c>
      <c r="Q126">
        <v>0</v>
      </c>
      <c r="R126">
        <v>1</v>
      </c>
    </row>
    <row r="127" spans="9:28" x14ac:dyDescent="0.25">
      <c r="I127">
        <f>SUM(I123:I126)</f>
        <v>2209.19</v>
      </c>
      <c r="J127">
        <f>SUM(J123:J126)</f>
        <v>-37.334999999999994</v>
      </c>
      <c r="K127">
        <f t="shared" ref="K127:R127" si="33">SUM(K123:K126)</f>
        <v>-54</v>
      </c>
      <c r="L127">
        <f t="shared" si="33"/>
        <v>-60</v>
      </c>
      <c r="M127">
        <f t="shared" si="33"/>
        <v>-81</v>
      </c>
      <c r="N127">
        <f t="shared" si="33"/>
        <v>-69</v>
      </c>
      <c r="O127">
        <f t="shared" si="33"/>
        <v>1</v>
      </c>
      <c r="P127">
        <f t="shared" si="33"/>
        <v>1</v>
      </c>
      <c r="Q127">
        <f t="shared" si="33"/>
        <v>1</v>
      </c>
      <c r="R127">
        <f t="shared" si="33"/>
        <v>1</v>
      </c>
    </row>
    <row r="128" spans="9:28" ht="15.75" thickBot="1" x14ac:dyDescent="0.3"/>
    <row r="129" spans="1:17" ht="47.25" thickBot="1" x14ac:dyDescent="0.3">
      <c r="A129" s="1" t="s">
        <v>19</v>
      </c>
      <c r="B129" s="1" t="s">
        <v>16</v>
      </c>
      <c r="C129" s="1" t="s">
        <v>49</v>
      </c>
      <c r="D129" s="12" t="s">
        <v>39</v>
      </c>
      <c r="E129" s="12" t="s">
        <v>38</v>
      </c>
      <c r="F129" s="1" t="s">
        <v>46</v>
      </c>
      <c r="G129" s="1" t="s">
        <v>47</v>
      </c>
      <c r="H129" s="1" t="s">
        <v>42</v>
      </c>
      <c r="I129" s="1" t="s">
        <v>48</v>
      </c>
      <c r="J129" s="13" t="s">
        <v>37</v>
      </c>
      <c r="K129" s="1" t="s">
        <v>51</v>
      </c>
      <c r="L129" s="13" t="s">
        <v>43</v>
      </c>
      <c r="M129" s="13" t="s">
        <v>44</v>
      </c>
      <c r="N129" s="13" t="s">
        <v>45</v>
      </c>
      <c r="O129" s="13" t="s">
        <v>50</v>
      </c>
      <c r="P129" s="1" t="s">
        <v>30</v>
      </c>
    </row>
    <row r="130" spans="1:17" ht="24" thickTop="1" thickBot="1" x14ac:dyDescent="0.4">
      <c r="A130" s="4" t="s">
        <v>16</v>
      </c>
      <c r="B130" s="5">
        <v>1</v>
      </c>
      <c r="C130" s="5">
        <v>47.04</v>
      </c>
      <c r="D130" s="5">
        <v>0</v>
      </c>
      <c r="E130" s="6">
        <v>-19.5</v>
      </c>
      <c r="F130" s="5">
        <v>-20.25</v>
      </c>
      <c r="G130" s="5">
        <v>-1.5</v>
      </c>
      <c r="H130" s="5">
        <v>1</v>
      </c>
      <c r="I130" s="5">
        <v>1</v>
      </c>
      <c r="J130" s="14">
        <v>1</v>
      </c>
      <c r="K130" s="5">
        <v>1</v>
      </c>
      <c r="L130" s="14">
        <v>0</v>
      </c>
      <c r="M130" s="14">
        <v>0</v>
      </c>
      <c r="N130" s="14">
        <v>0</v>
      </c>
      <c r="O130" s="14">
        <v>6.75</v>
      </c>
      <c r="P130" s="5">
        <v>3812.3150000000001</v>
      </c>
    </row>
    <row r="131" spans="1:17" ht="24.75" thickTop="1" thickBot="1" x14ac:dyDescent="0.4">
      <c r="A131" s="13" t="s">
        <v>43</v>
      </c>
      <c r="B131" s="5">
        <v>0</v>
      </c>
      <c r="C131" s="5">
        <v>-129.52249999999998</v>
      </c>
      <c r="D131" s="5">
        <v>0</v>
      </c>
      <c r="E131" s="6">
        <v>13.75</v>
      </c>
      <c r="F131" s="5">
        <v>14.625</v>
      </c>
      <c r="G131" s="5">
        <v>1.25</v>
      </c>
      <c r="H131" s="5">
        <v>1</v>
      </c>
      <c r="I131" s="5">
        <v>0</v>
      </c>
      <c r="J131" s="14">
        <v>0</v>
      </c>
      <c r="K131" s="5">
        <v>0</v>
      </c>
      <c r="L131" s="14">
        <v>1</v>
      </c>
      <c r="M131" s="14">
        <v>0</v>
      </c>
      <c r="N131" s="14">
        <v>0</v>
      </c>
      <c r="O131" s="14">
        <v>-4.375</v>
      </c>
      <c r="P131" s="5">
        <v>457.62750000000005</v>
      </c>
      <c r="Q131">
        <f>P131/G131</f>
        <v>366.10200000000003</v>
      </c>
    </row>
    <row r="132" spans="1:17" ht="24" thickBot="1" x14ac:dyDescent="0.4">
      <c r="A132" s="1" t="s">
        <v>44</v>
      </c>
      <c r="B132" s="10">
        <v>0</v>
      </c>
      <c r="C132" s="10">
        <v>4.125</v>
      </c>
      <c r="D132" s="10">
        <v>0</v>
      </c>
      <c r="E132" s="9">
        <v>0.5</v>
      </c>
      <c r="F132" s="10">
        <v>3.25</v>
      </c>
      <c r="G132" s="10">
        <v>0.5</v>
      </c>
      <c r="H132" s="10">
        <v>0</v>
      </c>
      <c r="I132" s="10">
        <v>1</v>
      </c>
      <c r="J132" s="14">
        <v>0</v>
      </c>
      <c r="K132" s="10">
        <v>0</v>
      </c>
      <c r="L132" s="14">
        <v>0</v>
      </c>
      <c r="M132" s="14">
        <v>1</v>
      </c>
      <c r="N132" s="19">
        <v>0</v>
      </c>
      <c r="O132" s="15">
        <v>-0.75</v>
      </c>
      <c r="P132" s="10">
        <v>78.375</v>
      </c>
      <c r="Q132">
        <f t="shared" ref="Q132:Q134" si="34">P132/G132</f>
        <v>156.75</v>
      </c>
    </row>
    <row r="133" spans="1:17" ht="24.75" thickTop="1" thickBot="1" x14ac:dyDescent="0.4">
      <c r="A133" s="1" t="s">
        <v>45</v>
      </c>
      <c r="B133" s="9">
        <v>0</v>
      </c>
      <c r="C133" s="9">
        <v>3.6875</v>
      </c>
      <c r="D133" s="9">
        <v>0</v>
      </c>
      <c r="E133" s="9">
        <v>5.25</v>
      </c>
      <c r="F133" s="9">
        <v>2.375</v>
      </c>
      <c r="G133" s="9">
        <v>-0.25</v>
      </c>
      <c r="H133" s="9">
        <v>0</v>
      </c>
      <c r="I133" s="9">
        <v>0</v>
      </c>
      <c r="J133" s="15">
        <v>1</v>
      </c>
      <c r="K133" s="9">
        <v>0</v>
      </c>
      <c r="L133" s="15">
        <v>0</v>
      </c>
      <c r="M133" s="15">
        <v>0</v>
      </c>
      <c r="N133" s="15">
        <v>1</v>
      </c>
      <c r="O133" s="15">
        <v>-0.625</v>
      </c>
      <c r="P133" s="9">
        <v>70.0625</v>
      </c>
      <c r="Q133">
        <f t="shared" si="34"/>
        <v>-280.25</v>
      </c>
    </row>
    <row r="134" spans="1:17" ht="24" thickTop="1" x14ac:dyDescent="0.35">
      <c r="A134" s="13" t="s">
        <v>50</v>
      </c>
      <c r="B134" s="14">
        <v>0</v>
      </c>
      <c r="C134" s="14">
        <v>1.5625</v>
      </c>
      <c r="D134" s="14">
        <v>1</v>
      </c>
      <c r="E134" s="20">
        <v>0.75</v>
      </c>
      <c r="F134" s="14">
        <v>1.125</v>
      </c>
      <c r="G134" s="14">
        <v>1.25</v>
      </c>
      <c r="H134" s="14">
        <v>0</v>
      </c>
      <c r="I134" s="14">
        <v>0</v>
      </c>
      <c r="J134" s="15">
        <v>0</v>
      </c>
      <c r="K134" s="14">
        <v>0</v>
      </c>
      <c r="L134" s="15">
        <v>0</v>
      </c>
      <c r="M134" s="15">
        <v>0</v>
      </c>
      <c r="N134" s="15">
        <v>0</v>
      </c>
      <c r="O134" s="15">
        <v>0.125</v>
      </c>
      <c r="P134" s="14">
        <v>29.6875</v>
      </c>
      <c r="Q134">
        <f t="shared" si="34"/>
        <v>23.75</v>
      </c>
    </row>
    <row r="135" spans="1:17" x14ac:dyDescent="0.25">
      <c r="B135">
        <f>B134/8</f>
        <v>0</v>
      </c>
      <c r="C135">
        <f t="shared" ref="C135:P135" si="35">C134/8</f>
        <v>0.1953125</v>
      </c>
      <c r="D135">
        <f t="shared" si="35"/>
        <v>0.125</v>
      </c>
      <c r="E135">
        <f t="shared" si="35"/>
        <v>9.375E-2</v>
      </c>
      <c r="F135">
        <f t="shared" si="35"/>
        <v>0.140625</v>
      </c>
      <c r="G135">
        <f t="shared" si="35"/>
        <v>0.15625</v>
      </c>
      <c r="H135">
        <f t="shared" si="35"/>
        <v>0</v>
      </c>
      <c r="I135">
        <f t="shared" si="35"/>
        <v>0</v>
      </c>
      <c r="J135">
        <f t="shared" si="35"/>
        <v>0</v>
      </c>
      <c r="K135">
        <f t="shared" si="35"/>
        <v>0</v>
      </c>
      <c r="L135">
        <f t="shared" si="35"/>
        <v>0</v>
      </c>
      <c r="M135">
        <f t="shared" si="35"/>
        <v>0</v>
      </c>
      <c r="N135">
        <f t="shared" si="35"/>
        <v>0</v>
      </c>
      <c r="O135">
        <f t="shared" si="35"/>
        <v>1.5625E-2</v>
      </c>
      <c r="P135">
        <f t="shared" si="35"/>
        <v>3.7109375</v>
      </c>
    </row>
    <row r="136" spans="1:17" ht="15.75" thickBot="1" x14ac:dyDescent="0.3">
      <c r="B136">
        <f>B130-(B134*$D$130)</f>
        <v>1</v>
      </c>
      <c r="C136">
        <f t="shared" ref="C136:P136" si="36">C130-(C134*$D$130)</f>
        <v>47.04</v>
      </c>
      <c r="D136">
        <f t="shared" si="36"/>
        <v>0</v>
      </c>
      <c r="E136">
        <f t="shared" si="36"/>
        <v>-19.5</v>
      </c>
      <c r="F136">
        <f t="shared" si="36"/>
        <v>-20.25</v>
      </c>
      <c r="G136">
        <f t="shared" si="36"/>
        <v>-1.5</v>
      </c>
      <c r="H136">
        <f t="shared" si="36"/>
        <v>1</v>
      </c>
      <c r="I136">
        <f t="shared" si="36"/>
        <v>1</v>
      </c>
      <c r="J136">
        <f>J130-(J134*$D$130)</f>
        <v>1</v>
      </c>
      <c r="K136">
        <f t="shared" si="36"/>
        <v>1</v>
      </c>
      <c r="L136">
        <f t="shared" si="36"/>
        <v>0</v>
      </c>
      <c r="M136">
        <f t="shared" si="36"/>
        <v>0</v>
      </c>
      <c r="N136">
        <f t="shared" si="36"/>
        <v>0</v>
      </c>
      <c r="O136">
        <f t="shared" si="36"/>
        <v>6.75</v>
      </c>
      <c r="P136">
        <f t="shared" si="36"/>
        <v>3812.3150000000001</v>
      </c>
    </row>
    <row r="137" spans="1:17" ht="19.5" thickBot="1" x14ac:dyDescent="0.3">
      <c r="A137" s="21" t="s">
        <v>19</v>
      </c>
      <c r="B137" s="21" t="s">
        <v>0</v>
      </c>
      <c r="C137" s="21" t="s">
        <v>52</v>
      </c>
      <c r="D137" s="21" t="s">
        <v>53</v>
      </c>
      <c r="E137" s="21" t="s">
        <v>54</v>
      </c>
      <c r="F137" s="21" t="s">
        <v>55</v>
      </c>
      <c r="G137" s="21" t="s">
        <v>56</v>
      </c>
      <c r="H137" s="21" t="s">
        <v>57</v>
      </c>
      <c r="I137" s="21" t="s">
        <v>58</v>
      </c>
      <c r="J137" s="21" t="s">
        <v>30</v>
      </c>
    </row>
    <row r="138" spans="1:17" ht="17.25" thickTop="1" thickBot="1" x14ac:dyDescent="0.3">
      <c r="A138" s="22" t="s">
        <v>0</v>
      </c>
      <c r="B138" s="23">
        <v>1</v>
      </c>
      <c r="C138" s="23">
        <v>0</v>
      </c>
      <c r="D138" s="23">
        <v>0</v>
      </c>
      <c r="E138" s="23">
        <v>0</v>
      </c>
      <c r="F138" s="23">
        <v>45.55</v>
      </c>
      <c r="G138" s="23">
        <v>-2.78</v>
      </c>
      <c r="H138" s="23">
        <v>-2.78</v>
      </c>
      <c r="I138" s="23">
        <v>-0.82</v>
      </c>
      <c r="J138" s="23">
        <v>1496.69</v>
      </c>
    </row>
    <row r="139" spans="1:17" ht="21.75" thickBot="1" x14ac:dyDescent="0.4">
      <c r="A139" s="24" t="s">
        <v>59</v>
      </c>
      <c r="B139" s="25">
        <v>0</v>
      </c>
      <c r="C139" s="25">
        <v>-0.15068493113745546</v>
      </c>
      <c r="D139" s="25">
        <v>0</v>
      </c>
      <c r="E139" s="25">
        <v>1</v>
      </c>
      <c r="F139" s="25">
        <v>0</v>
      </c>
      <c r="G139" s="25">
        <v>-0.36986301323278292</v>
      </c>
      <c r="H139" s="25">
        <v>1.3698602783355138E-2</v>
      </c>
      <c r="I139" s="25">
        <v>0.28767123297785702</v>
      </c>
      <c r="J139" s="25">
        <v>24.794520547051039</v>
      </c>
      <c r="K139" t="e">
        <f>J139/F139</f>
        <v>#DIV/0!</v>
      </c>
      <c r="L139" s="18">
        <v>0.17322000000000001</v>
      </c>
      <c r="M139">
        <f>L139*45</f>
        <v>7.7949000000000002</v>
      </c>
    </row>
    <row r="140" spans="1:17" ht="22.5" thickTop="1" thickBot="1" x14ac:dyDescent="0.4">
      <c r="A140" s="26" t="s">
        <v>60</v>
      </c>
      <c r="B140" s="27">
        <v>0</v>
      </c>
      <c r="C140" s="27">
        <v>0.10958904114355414</v>
      </c>
      <c r="D140" s="27">
        <v>1</v>
      </c>
      <c r="E140" s="27">
        <v>0</v>
      </c>
      <c r="F140" s="27">
        <v>0</v>
      </c>
      <c r="G140" s="27">
        <v>0.17808219161512479</v>
      </c>
      <c r="H140" s="27">
        <v>-0.19177643835053484</v>
      </c>
      <c r="I140" s="27">
        <v>-2.739726074479264E-2</v>
      </c>
      <c r="J140" s="27">
        <v>2.8767123290388441</v>
      </c>
      <c r="K140" t="e">
        <f t="shared" ref="K140:K141" si="37">J140/F140</f>
        <v>#DIV/0!</v>
      </c>
      <c r="L140" s="5">
        <v>-0.12590000000000001</v>
      </c>
      <c r="M140">
        <f t="shared" ref="M140:M141" si="38">L140*45</f>
        <v>-5.6655000000000006</v>
      </c>
    </row>
    <row r="141" spans="1:17" ht="21.75" thickBot="1" x14ac:dyDescent="0.4">
      <c r="A141" s="24" t="s">
        <v>61</v>
      </c>
      <c r="B141" s="25">
        <v>0</v>
      </c>
      <c r="C141" s="25">
        <v>0.86986301385949527</v>
      </c>
      <c r="D141" s="25">
        <v>0</v>
      </c>
      <c r="E141" s="25">
        <v>0</v>
      </c>
      <c r="F141" s="25">
        <v>1</v>
      </c>
      <c r="G141" s="25">
        <v>0.22602739757604617</v>
      </c>
      <c r="H141" s="25">
        <v>0.10273952056694499</v>
      </c>
      <c r="I141" s="25">
        <v>-0.34246575313867517</v>
      </c>
      <c r="J141" s="25">
        <v>0.95890411000609865</v>
      </c>
      <c r="K141">
        <f t="shared" si="37"/>
        <v>0.95890411000609865</v>
      </c>
      <c r="L141" s="8">
        <v>1.1496</v>
      </c>
      <c r="M141">
        <f t="shared" si="38"/>
        <v>51.731999999999999</v>
      </c>
    </row>
    <row r="142" spans="1:17" x14ac:dyDescent="0.25">
      <c r="B142">
        <f>B141/$F$141</f>
        <v>0</v>
      </c>
      <c r="C142">
        <f t="shared" ref="C142:J142" si="39">C141/$F$141</f>
        <v>0.86986301385949527</v>
      </c>
      <c r="D142">
        <f t="shared" si="39"/>
        <v>0</v>
      </c>
      <c r="E142">
        <f t="shared" si="39"/>
        <v>0</v>
      </c>
      <c r="F142">
        <f t="shared" si="39"/>
        <v>1</v>
      </c>
      <c r="G142">
        <f t="shared" si="39"/>
        <v>0.22602739757604617</v>
      </c>
      <c r="H142">
        <f t="shared" si="39"/>
        <v>0.10273952056694499</v>
      </c>
      <c r="I142">
        <f t="shared" si="39"/>
        <v>-0.34246575313867517</v>
      </c>
      <c r="J142">
        <f t="shared" si="39"/>
        <v>0.95890411000609865</v>
      </c>
    </row>
    <row r="143" spans="1:17" x14ac:dyDescent="0.25">
      <c r="B143">
        <f>B138-(B141*$F$138)</f>
        <v>1</v>
      </c>
      <c r="C143">
        <f t="shared" ref="C143:J143" si="40">C138-(C141*$F$138)</f>
        <v>-39.622260281300008</v>
      </c>
      <c r="D143">
        <f t="shared" si="40"/>
        <v>0</v>
      </c>
      <c r="E143">
        <f t="shared" si="40"/>
        <v>0</v>
      </c>
      <c r="F143">
        <f t="shared" si="40"/>
        <v>0</v>
      </c>
      <c r="G143">
        <f>-G138+(G141*$F$138)</f>
        <v>13.075547959588903</v>
      </c>
      <c r="H143">
        <f t="shared" si="40"/>
        <v>-7.4597851618243443</v>
      </c>
      <c r="I143">
        <f t="shared" si="40"/>
        <v>14.779315055466652</v>
      </c>
      <c r="J143">
        <f>J138-(J141*$F$138)</f>
        <v>1453.0119177892223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Umar Fadhlullah</dc:creator>
  <cp:lastModifiedBy>Muhammad Umar Fadhlullah</cp:lastModifiedBy>
  <dcterms:created xsi:type="dcterms:W3CDTF">2018-05-02T15:13:41Z</dcterms:created>
  <dcterms:modified xsi:type="dcterms:W3CDTF">2018-05-16T22:54:39Z</dcterms:modified>
</cp:coreProperties>
</file>