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codeName="ThisWorkbook" defaultThemeVersion="124226"/>
  <xr:revisionPtr revIDLastSave="0" documentId="13_ncr:1_{FE67A57A-EBA8-4EC5-89D0-F4BC69AA07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cut Master Sheet" sheetId="2" r:id="rId1"/>
    <sheet name="Stock Inflow" sheetId="6" r:id="rId2"/>
    <sheet name="Stock Outflow" sheetId="7" r:id="rId3"/>
    <sheet name="Calculation" sheetId="8" r:id="rId4"/>
    <sheet name="Dashboard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H8" i="12"/>
  <c r="G3" i="2" l="1"/>
  <c r="G4" i="2"/>
  <c r="I8" i="12" s="1"/>
  <c r="G17" i="12" s="1"/>
  <c r="G5" i="2"/>
  <c r="G6" i="2"/>
  <c r="G7" i="2"/>
  <c r="G8" i="2"/>
  <c r="G9" i="2"/>
  <c r="G10" i="2"/>
  <c r="G11" i="2"/>
  <c r="H3" i="6"/>
  <c r="H4" i="6"/>
  <c r="H5" i="6"/>
  <c r="H6" i="6"/>
  <c r="H7" i="6"/>
  <c r="H8" i="6"/>
  <c r="H9" i="6"/>
  <c r="H10" i="6"/>
  <c r="H11" i="6"/>
  <c r="B1" i="8" l="1"/>
  <c r="B4" i="8"/>
  <c r="B3" i="8"/>
  <c r="B5" i="8" l="1"/>
  <c r="I15" i="8"/>
  <c r="B6" i="8"/>
  <c r="I13" i="8"/>
  <c r="I14" i="8"/>
  <c r="H11" i="2" l="1"/>
  <c r="H10" i="2"/>
  <c r="H9" i="2"/>
  <c r="H8" i="2"/>
  <c r="H7" i="2"/>
  <c r="H6" i="2"/>
  <c r="H5" i="2"/>
  <c r="H4" i="2"/>
  <c r="H3" i="2"/>
  <c r="H2" i="2" l="1"/>
  <c r="B2" i="8" s="1"/>
  <c r="H21" i="7"/>
  <c r="H20" i="7"/>
  <c r="H19" i="7"/>
  <c r="H18" i="7"/>
  <c r="H17" i="7"/>
  <c r="H15" i="8" s="1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13" i="8" s="1"/>
  <c r="H2" i="7"/>
  <c r="H2" i="6"/>
  <c r="H14" i="8" l="1"/>
</calcChain>
</file>

<file path=xl/sharedStrings.xml><?xml version="1.0" encoding="utf-8"?>
<sst xmlns="http://schemas.openxmlformats.org/spreadsheetml/2006/main" count="167" uniqueCount="51">
  <si>
    <t>S No.</t>
  </si>
  <si>
    <t>Product ID</t>
  </si>
  <si>
    <t>Product Name</t>
  </si>
  <si>
    <t>Product Category</t>
  </si>
  <si>
    <t>Unit Price</t>
  </si>
  <si>
    <t>Vaccum Cleaner</t>
  </si>
  <si>
    <t>Prd001</t>
  </si>
  <si>
    <t>Prd002</t>
  </si>
  <si>
    <t>Prd003</t>
  </si>
  <si>
    <t>Prd004</t>
  </si>
  <si>
    <t>Prd005</t>
  </si>
  <si>
    <t>Prd006</t>
  </si>
  <si>
    <t>Prd007</t>
  </si>
  <si>
    <t>Prd008</t>
  </si>
  <si>
    <t>Prd009</t>
  </si>
  <si>
    <t>Prd010</t>
  </si>
  <si>
    <t>Detergents</t>
  </si>
  <si>
    <t>Toiletories</t>
  </si>
  <si>
    <t>Tooth Paste</t>
  </si>
  <si>
    <t>Sun Flower Oil</t>
  </si>
  <si>
    <t>Kitchen Items</t>
  </si>
  <si>
    <t>Ideal Stock</t>
  </si>
  <si>
    <t>Rice</t>
  </si>
  <si>
    <t>Broom</t>
  </si>
  <si>
    <t>Home Care</t>
  </si>
  <si>
    <t>Bucket</t>
  </si>
  <si>
    <t>Wheet Powder</t>
  </si>
  <si>
    <t>Knife</t>
  </si>
  <si>
    <t>Body Soap</t>
  </si>
  <si>
    <t>Date</t>
  </si>
  <si>
    <t>Units Received</t>
  </si>
  <si>
    <t>Total Value</t>
  </si>
  <si>
    <t>Units Sold</t>
  </si>
  <si>
    <t>Available Stock</t>
  </si>
  <si>
    <t>Available Stock Value</t>
  </si>
  <si>
    <t>Total Stock Available</t>
  </si>
  <si>
    <t>Total Stock Value</t>
  </si>
  <si>
    <t>=SUM(Product_List[Available Stock])</t>
  </si>
  <si>
    <t>=SUM(Product_List[Available Stock Value])</t>
  </si>
  <si>
    <t>Month Start</t>
  </si>
  <si>
    <t>Month End</t>
  </si>
  <si>
    <t>=DATE(YEAR(TODAY()),MONTH(TODAY()),1)</t>
  </si>
  <si>
    <t>=EOMONTH(TODAY(),0)</t>
  </si>
  <si>
    <t>Active Month Stock In</t>
  </si>
  <si>
    <t>Active Month Stock Out</t>
  </si>
  <si>
    <t>=SUMIFS(Stock_In[Units Received],Stock_In[Date],"&gt;="&amp;Calculation!$B$3,Stock_In[Date],"&lt;="&amp;Calculation!$B$4)</t>
  </si>
  <si>
    <t>=SUMIFS(Stock_Out[Units Sold],Stock_Out[Date],"&gt;="&amp;Calculation!$B$3,Stock_Out[Date],"&lt;="&amp;Calculation!$B$4)</t>
  </si>
  <si>
    <t>Total Sales</t>
  </si>
  <si>
    <t>Stock In</t>
  </si>
  <si>
    <t>C</t>
  </si>
  <si>
    <t>Inventory Control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</si>
</sst>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_);_(&quot;$&quot;* \(#,##0\);_(&quot;$&quot;* &quot;-&quot;_);_(@_)"/>
    <numFmt numFmtId="165" formatCode="_(* #,##0.00_);_(* \(#,##0.00\);_(* &quot;-&quot;??_);_(@_)"/>
    <numFmt numFmtId="166" formatCode="dd\-mmm\-yyyy"/>
    <numFmt numFmtId="167" formatCode="_(* #,##0_);_(* \(#,##0\);_(* &quot;-&quot;??_);_(@_)"/>
    <numFmt numFmtId="168" formatCode="dd\-mm\-yyyy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43">
    <xf numFmtId="0" fontId="0" fillId="0" borderId="0" xfId="0"/>
    <xf numFmtId="168" fontId="1" fillId="0" borderId="4" xfId="0" applyNumberFormat="1" applyFont="1" applyBorder="1" applyAlignment="1">
      <alignment horizontal="center" vertical="center"/>
    </xf>
    <xf numFmtId="168" fontId="1" fillId="0" borderId="5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1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7" fontId="0" fillId="0" borderId="6" xfId="1" applyNumberFormat="1" applyFont="1" applyFill="1" applyBorder="1" applyAlignment="1">
      <alignment horizontal="center" vertical="center"/>
    </xf>
    <xf numFmtId="166" fontId="0" fillId="0" borderId="0" xfId="0" applyNumberForma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1" applyNumberFormat="1" applyFont="1" applyFill="1" applyBorder="1" applyAlignment="1">
      <alignment horizontal="center" vertical="center"/>
    </xf>
    <xf numFmtId="0" fontId="0" fillId="0" borderId="6" xfId="1" applyNumberFormat="1" applyFont="1" applyFill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7" fontId="0" fillId="0" borderId="4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/>
    <xf numFmtId="167" fontId="6" fillId="0" borderId="1" xfId="1" applyNumberFormat="1" applyFont="1" applyBorder="1"/>
    <xf numFmtId="0" fontId="6" fillId="0" borderId="0" xfId="0" applyFont="1"/>
    <xf numFmtId="0" fontId="6" fillId="0" borderId="0" xfId="0" quotePrefix="1" applyFont="1"/>
    <xf numFmtId="166" fontId="6" fillId="0" borderId="1" xfId="1" applyNumberFormat="1" applyFont="1" applyBorder="1"/>
    <xf numFmtId="0" fontId="7" fillId="2" borderId="9" xfId="0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top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39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dd\-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8" formatCode="dd\-mm\-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Current</a:t>
            </a:r>
            <a:r>
              <a:rPr lang="en-US" b="1" baseline="0">
                <a:solidFill>
                  <a:schemeClr val="tx1"/>
                </a:solidFill>
              </a:rPr>
              <a:t> Month Sales by Category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008888888888888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Calculation!$H$12</c:f>
              <c:strCache>
                <c:ptCount val="1"/>
                <c:pt idx="0">
                  <c:v> Total 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26-4F71-95FB-2D4DA3CA8B0E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26-4F71-95FB-2D4DA3CA8B0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26-4F71-95FB-2D4DA3CA8B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Calculation!$G$13:$G$15</c:f>
              <c:strCache>
                <c:ptCount val="3"/>
                <c:pt idx="0">
                  <c:v>Toiletories</c:v>
                </c:pt>
                <c:pt idx="1">
                  <c:v>Kitchen Items</c:v>
                </c:pt>
                <c:pt idx="2">
                  <c:v>Home Care</c:v>
                </c:pt>
              </c:strCache>
            </c:strRef>
          </c:cat>
          <c:val>
            <c:numRef>
              <c:f>Calculation!$H$13:$H$15</c:f>
              <c:numCache>
                <c:formatCode>_(* #,##0_);_(* \(#,##0\);_(* "-"??_);_(@_)</c:formatCode>
                <c:ptCount val="3"/>
                <c:pt idx="0">
                  <c:v>1275</c:v>
                </c:pt>
                <c:pt idx="1">
                  <c:v>2040</c:v>
                </c:pt>
                <c:pt idx="2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26-4F71-95FB-2D4DA3CA8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715688"/>
        <c:axId val="471715296"/>
      </c:barChart>
      <c:catAx>
        <c:axId val="47171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15296"/>
        <c:crosses val="autoZero"/>
        <c:auto val="1"/>
        <c:lblAlgn val="ctr"/>
        <c:lblOffset val="100"/>
        <c:noMultiLvlLbl val="0"/>
      </c:catAx>
      <c:valAx>
        <c:axId val="4717152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1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176680085407316E-2"/>
          <c:y val="0.1103448275862069"/>
          <c:w val="0.87307626739583599"/>
          <c:h val="0.447038465019458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Dashboard!$G$7</c:f>
              <c:strCache>
                <c:ptCount val="1"/>
                <c:pt idx="0">
                  <c:v>Detergents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Dashboard!$G$8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912-4AF5-8412-782A5336E483}"/>
            </c:ext>
          </c:extLst>
        </c:ser>
        <c:ser>
          <c:idx val="1"/>
          <c:order val="1"/>
          <c:tx>
            <c:strRef>
              <c:f>Dashboard!$H$7</c:f>
              <c:strCache>
                <c:ptCount val="1"/>
                <c:pt idx="0">
                  <c:v>Ideal Stock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Dashboard!$H$8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2-4AF5-8412-782A5336E483}"/>
            </c:ext>
          </c:extLst>
        </c:ser>
        <c:ser>
          <c:idx val="2"/>
          <c:order val="2"/>
          <c:tx>
            <c:strRef>
              <c:f>Dashboard!$I$7</c:f>
              <c:strCache>
                <c:ptCount val="1"/>
                <c:pt idx="0">
                  <c:v>Available Stock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Dashboard!$I$8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2-4AF5-8412-782A5336E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40784424"/>
        <c:axId val="540784032"/>
      </c:barChart>
      <c:catAx>
        <c:axId val="540784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0784032"/>
        <c:crosses val="autoZero"/>
        <c:auto val="1"/>
        <c:lblAlgn val="ctr"/>
        <c:lblOffset val="100"/>
        <c:noMultiLvlLbl val="0"/>
      </c:catAx>
      <c:valAx>
        <c:axId val="5407840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8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424069</xdr:colOff>
      <xdr:row>0</xdr:row>
      <xdr:rowOff>311426</xdr:rowOff>
    </xdr:from>
    <xdr:to>
      <xdr:col>15</xdr:col>
      <xdr:colOff>443948</xdr:colOff>
      <xdr:row>9</xdr:row>
      <xdr:rowOff>119270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7DC2FF-E3FE-6D26-D4FF-6C35E361E539}"/>
            </a:ext>
          </a:extLst>
        </xdr:cNvPr>
        <xdr:cNvSpPr txBox="1"/>
      </xdr:nvSpPr>
      <xdr:spPr>
        <a:xfrm>
          <a:off x="6857999" y="311426"/>
          <a:ext cx="4379845" cy="16565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=SUMIF(Stock_In[Product ID],[@[Product ID]],Stock_In[Units Received])-SUMIF(Stock_Out[Product ID],[@[Product ID]],Stock_Out[Units Sold])</a:t>
          </a:r>
        </a:p>
        <a:p>
          <a:endParaRPr lang="en-IN" sz="1100"/>
        </a:p>
        <a:p>
          <a:r>
            <a:rPr lang="en-IN" sz="1100"/>
            <a:t>[@[Product ID]] is the Product ID column (Column #</a:t>
          </a:r>
          <a:r>
            <a:rPr lang="en-IN" sz="1100" baseline="0"/>
            <a:t> B) of Prodcut Master Sheet. For each product ID from Product Master Sheet, SUM of Units Received - SUM of Units Sold is Available Stock Value.</a:t>
          </a:r>
        </a:p>
        <a:p>
          <a:endParaRPr lang="en-IN" sz="1100" baseline="0"/>
        </a:p>
        <a:p>
          <a:endParaRPr lang="en-IN" sz="1100"/>
        </a:p>
      </xdr:txBody>
    </xdr:sp>
    <xdr:clientData/>
  </xdr:twoCellAnchor>
  <xdr:twoCellAnchor>
    <xdr:from>
      <xdr:col>6</xdr:col>
      <xdr:colOff>298174</xdr:colOff>
      <xdr:row>2</xdr:row>
      <xdr:rowOff>165652</xdr:rowOff>
    </xdr:from>
    <xdr:to>
      <xdr:col>8</xdr:col>
      <xdr:colOff>470453</xdr:colOff>
      <xdr:row>8</xdr:row>
      <xdr:rowOff>86139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8C538B3-F858-C1F4-42E9-9D474E2B28E4}"/>
            </a:ext>
          </a:extLst>
        </xdr:cNvPr>
        <xdr:cNvCxnSpPr/>
      </xdr:nvCxnSpPr>
      <xdr:spPr>
        <a:xfrm flipV="1">
          <a:off x="5075583" y="715617"/>
          <a:ext cx="1828800" cy="103367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2</xdr:row>
      <xdr:rowOff>28575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876550" y="93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0</xdr:colOff>
      <xdr:row>1</xdr:row>
      <xdr:rowOff>123825</xdr:rowOff>
    </xdr:from>
    <xdr:to>
      <xdr:col>2</xdr:col>
      <xdr:colOff>361950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0" y="752475"/>
          <a:ext cx="158115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Available Stock Now</a:t>
          </a:r>
        </a:p>
      </xdr:txBody>
    </xdr:sp>
    <xdr:clientData/>
  </xdr:twoCellAnchor>
  <xdr:twoCellAnchor>
    <xdr:from>
      <xdr:col>0</xdr:col>
      <xdr:colOff>0</xdr:colOff>
      <xdr:row>3</xdr:row>
      <xdr:rowOff>19050</xdr:rowOff>
    </xdr:from>
    <xdr:to>
      <xdr:col>2</xdr:col>
      <xdr:colOff>542925</xdr:colOff>
      <xdr:row>4</xdr:row>
      <xdr:rowOff>161926</xdr:rowOff>
    </xdr:to>
    <xdr:sp macro="" textlink="Calculation!B1">
      <xdr:nvSpPr>
        <xdr:cNvPr id="4" name="Text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0" y="1276350"/>
          <a:ext cx="1762125" cy="5391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374461A-5857-46AC-8980-A38A946AAF6C}" type="TxLink">
            <a:rPr lang="en-US" sz="3200" b="1" i="0" u="none" strike="noStrike">
              <a:solidFill>
                <a:srgbClr val="00B0F0"/>
              </a:solidFill>
              <a:latin typeface="Calibri"/>
              <a:ea typeface="+mn-ea"/>
              <a:cs typeface="Calibri"/>
            </a:rPr>
            <a:pPr marL="0" indent="0" algn="ctr"/>
            <a:t> 252 </a:t>
          </a:fld>
          <a:endParaRPr lang="en-US" sz="3200" b="1" i="0" u="none" strike="noStrike">
            <a:solidFill>
              <a:srgbClr val="00B0F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</xdr:col>
      <xdr:colOff>314326</xdr:colOff>
      <xdr:row>1</xdr:row>
      <xdr:rowOff>123825</xdr:rowOff>
    </xdr:from>
    <xdr:to>
      <xdr:col>5</xdr:col>
      <xdr:colOff>85726</xdr:colOff>
      <xdr:row>3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533526" y="752475"/>
          <a:ext cx="1600200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Available Stock Value</a:t>
          </a:r>
        </a:p>
      </xdr:txBody>
    </xdr:sp>
    <xdr:clientData/>
  </xdr:twoCellAnchor>
  <xdr:twoCellAnchor>
    <xdr:from>
      <xdr:col>2</xdr:col>
      <xdr:colOff>299086</xdr:colOff>
      <xdr:row>3</xdr:row>
      <xdr:rowOff>19050</xdr:rowOff>
    </xdr:from>
    <xdr:to>
      <xdr:col>5</xdr:col>
      <xdr:colOff>70485</xdr:colOff>
      <xdr:row>4</xdr:row>
      <xdr:rowOff>161925</xdr:rowOff>
    </xdr:to>
    <xdr:sp macro="" textlink="Calculation!B2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518286" y="1276350"/>
          <a:ext cx="1851659" cy="539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B6C90A5-4191-4EE7-BEDA-4ED2258420A2}" type="TxLink">
            <a:rPr lang="en-US" sz="3200" b="1" i="0" u="none" strike="noStrike">
              <a:solidFill>
                <a:srgbClr val="00B0F0"/>
              </a:solidFill>
              <a:latin typeface="Calibri"/>
              <a:cs typeface="Calibri"/>
            </a:rPr>
            <a:pPr algn="ctr"/>
            <a:t> 33,470 </a:t>
          </a:fld>
          <a:endParaRPr lang="en-US" sz="2800" b="1">
            <a:solidFill>
              <a:srgbClr val="00B0F0"/>
            </a:solidFill>
          </a:endParaRPr>
        </a:p>
      </xdr:txBody>
    </xdr:sp>
    <xdr:clientData/>
  </xdr:twoCellAnchor>
  <xdr:twoCellAnchor>
    <xdr:from>
      <xdr:col>5</xdr:col>
      <xdr:colOff>66674</xdr:colOff>
      <xdr:row>1</xdr:row>
      <xdr:rowOff>123825</xdr:rowOff>
    </xdr:from>
    <xdr:to>
      <xdr:col>8</xdr:col>
      <xdr:colOff>9525</xdr:colOff>
      <xdr:row>3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3114674" y="752475"/>
          <a:ext cx="1771651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/>
            <a:t>Current</a:t>
          </a:r>
          <a:r>
            <a:rPr lang="en-US" sz="1400" b="1" baseline="0"/>
            <a:t> Month Stock In</a:t>
          </a:r>
          <a:endParaRPr lang="en-US" sz="1400" b="1"/>
        </a:p>
      </xdr:txBody>
    </xdr:sp>
    <xdr:clientData/>
  </xdr:twoCellAnchor>
  <xdr:twoCellAnchor>
    <xdr:from>
      <xdr:col>5</xdr:col>
      <xdr:colOff>66675</xdr:colOff>
      <xdr:row>3</xdr:row>
      <xdr:rowOff>19050</xdr:rowOff>
    </xdr:from>
    <xdr:to>
      <xdr:col>8</xdr:col>
      <xdr:colOff>9525</xdr:colOff>
      <xdr:row>4</xdr:row>
      <xdr:rowOff>161925</xdr:rowOff>
    </xdr:to>
    <xdr:sp macro="" textlink="Calculation!B5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3114675" y="1285875"/>
          <a:ext cx="1771650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7E20E01-A2A5-4B42-8D37-A6F0021E2AE1}" type="TxLink">
            <a:rPr lang="en-US" sz="3600" b="1" i="0" u="none" strike="noStrike">
              <a:solidFill>
                <a:srgbClr val="00B0F0"/>
              </a:solidFill>
              <a:latin typeface="Calibri"/>
              <a:cs typeface="Calibri"/>
            </a:rPr>
            <a:pPr algn="ctr"/>
            <a:t>425</a:t>
          </a:fld>
          <a:endParaRPr lang="en-US" sz="3200" b="1">
            <a:solidFill>
              <a:srgbClr val="00B0F0"/>
            </a:solidFill>
          </a:endParaRPr>
        </a:p>
      </xdr:txBody>
    </xdr:sp>
    <xdr:clientData/>
  </xdr:twoCellAnchor>
  <xdr:twoCellAnchor>
    <xdr:from>
      <xdr:col>8</xdr:col>
      <xdr:colOff>9524</xdr:colOff>
      <xdr:row>1</xdr:row>
      <xdr:rowOff>123824</xdr:rowOff>
    </xdr:from>
    <xdr:to>
      <xdr:col>8</xdr:col>
      <xdr:colOff>1571625</xdr:colOff>
      <xdr:row>3</xdr:row>
      <xdr:rowOff>47624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4886324" y="752474"/>
          <a:ext cx="1562101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Current</a:t>
          </a:r>
          <a:r>
            <a:rPr lang="en-US" sz="1400" b="1" baseline="0"/>
            <a:t> Month Stock out</a:t>
          </a:r>
          <a:endParaRPr lang="en-US" sz="1400" b="1"/>
        </a:p>
      </xdr:txBody>
    </xdr:sp>
    <xdr:clientData/>
  </xdr:twoCellAnchor>
  <xdr:twoCellAnchor>
    <xdr:from>
      <xdr:col>8</xdr:col>
      <xdr:colOff>0</xdr:colOff>
      <xdr:row>3</xdr:row>
      <xdr:rowOff>9525</xdr:rowOff>
    </xdr:from>
    <xdr:to>
      <xdr:col>8</xdr:col>
      <xdr:colOff>1571624</xdr:colOff>
      <xdr:row>4</xdr:row>
      <xdr:rowOff>161925</xdr:rowOff>
    </xdr:to>
    <xdr:sp macro="" textlink="Calculation!B6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4876800" y="1276350"/>
          <a:ext cx="1571624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C2E2DDE-234B-49D9-8C4E-D470D0DF8451}" type="TxLink">
            <a:rPr lang="en-US" sz="3600" b="1" i="0" u="none" strike="noStrike">
              <a:solidFill>
                <a:srgbClr val="00B0F0"/>
              </a:solidFill>
              <a:latin typeface="Calibri"/>
              <a:cs typeface="Calibri"/>
            </a:rPr>
            <a:pPr algn="ctr"/>
            <a:t>79</a:t>
          </a:fld>
          <a:endParaRPr lang="en-US" sz="3200" b="1">
            <a:solidFill>
              <a:srgbClr val="00B0F0"/>
            </a:solidFill>
          </a:endParaRPr>
        </a:p>
      </xdr:txBody>
    </xdr:sp>
    <xdr:clientData/>
  </xdr:twoCellAnchor>
  <xdr:twoCellAnchor>
    <xdr:from>
      <xdr:col>0</xdr:col>
      <xdr:colOff>9525</xdr:colOff>
      <xdr:row>5</xdr:row>
      <xdr:rowOff>66675</xdr:rowOff>
    </xdr:from>
    <xdr:to>
      <xdr:col>5</xdr:col>
      <xdr:colOff>142875</xdr:colOff>
      <xdr:row>17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8</xdr:row>
      <xdr:rowOff>76200</xdr:rowOff>
    </xdr:from>
    <xdr:to>
      <xdr:col>8</xdr:col>
      <xdr:colOff>1524000</xdr:colOff>
      <xdr:row>15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_List" displayName="Product_List" ref="A1:H11" totalsRowShown="0" headerRowDxfId="38" dataDxfId="36" headerRowBorderDxfId="37" tableBorderDxfId="35" totalsRowBorderDxfId="34">
  <tableColumns count="8">
    <tableColumn id="1" xr3:uid="{00000000-0010-0000-0000-000001000000}" name="S No." dataDxfId="33"/>
    <tableColumn id="2" xr3:uid="{00000000-0010-0000-0000-000002000000}" name="Product ID" dataDxfId="32"/>
    <tableColumn id="3" xr3:uid="{00000000-0010-0000-0000-000003000000}" name="Product Name" dataDxfId="31"/>
    <tableColumn id="5" xr3:uid="{00000000-0010-0000-0000-000005000000}" name="Product Category" dataDxfId="30"/>
    <tableColumn id="8" xr3:uid="{00000000-0010-0000-0000-000008000000}" name="Unit Price" dataDxfId="29" dataCellStyle="Comma"/>
    <tableColumn id="6" xr3:uid="{00000000-0010-0000-0000-000006000000}" name="Ideal Stock" dataDxfId="28" dataCellStyle="Comma"/>
    <tableColumn id="4" xr3:uid="{00000000-0010-0000-0000-000004000000}" name="Available Stock" dataDxfId="27" dataCellStyle="Comma">
      <calculatedColumnFormula>SUMIF(Stock_In[Product ID],Product_List[[#This Row],[Product ID]],Stock_In[Units Received])-SUMIF(Stock_Out[Product ID],Product_List[[#This Row],[Product ID]],Stock_Out[Units Sold])</calculatedColumnFormula>
    </tableColumn>
    <tableColumn id="7" xr3:uid="{00000000-0010-0000-0000-000007000000}" name="Available Stock Value" dataDxfId="26">
      <calculatedColumnFormula>Product_List[[#This Row],[Available Stock]]*Product_List[[#This Row],[Unit Price]]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tock_In" displayName="Stock_In" ref="A1:H11" totalsRowShown="0" headerRowDxfId="25" dataDxfId="23" headerRowBorderDxfId="24" tableBorderDxfId="22" totalsRowBorderDxfId="21">
  <autoFilter ref="A1:H11" xr:uid="{00000000-000C-0000-FFFF-FFFF01000000}"/>
  <tableColumns count="8">
    <tableColumn id="1" xr3:uid="{00000000-0010-0000-0100-000001000000}" name="S No." dataDxfId="20"/>
    <tableColumn id="4" xr3:uid="{00000000-0010-0000-0100-000004000000}" name="Date" dataDxfId="19"/>
    <tableColumn id="2" xr3:uid="{00000000-0010-0000-0100-000002000000}" name="Product ID" dataDxfId="18"/>
    <tableColumn id="3" xr3:uid="{00000000-0010-0000-0100-000003000000}" name="Product Name" dataDxfId="17"/>
    <tableColumn id="5" xr3:uid="{00000000-0010-0000-0100-000005000000}" name="Product Category" dataDxfId="16"/>
    <tableColumn id="8" xr3:uid="{00000000-0010-0000-0100-000008000000}" name="Unit Price" dataDxfId="15" dataCellStyle="Comma"/>
    <tableColumn id="7" xr3:uid="{00000000-0010-0000-0100-000007000000}" name="Units Received" dataDxfId="14" dataCellStyle="Comma"/>
    <tableColumn id="6" xr3:uid="{00000000-0010-0000-0100-000006000000}" name="Total Value" dataDxfId="13" dataCellStyle="Comma">
      <calculatedColumnFormula>Stock_In[[#This Row],[Units Received]]*Stock_In[[#This Row],[Unit Price]]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tock_Out" displayName="Stock_Out" ref="A1:H21" totalsRowShown="0" headerRowDxfId="12" dataDxfId="10" headerRowBorderDxfId="11" tableBorderDxfId="9" totalsRowBorderDxfId="8">
  <autoFilter ref="A1:H21" xr:uid="{00000000-000C-0000-FFFF-FFFF02000000}"/>
  <tableColumns count="8">
    <tableColumn id="1" xr3:uid="{00000000-0010-0000-0200-000001000000}" name="S No." dataDxfId="7"/>
    <tableColumn id="4" xr3:uid="{00000000-0010-0000-0200-000004000000}" name="Date" dataDxfId="6"/>
    <tableColumn id="2" xr3:uid="{00000000-0010-0000-0200-000002000000}" name="Product ID" dataDxfId="5"/>
    <tableColumn id="3" xr3:uid="{00000000-0010-0000-0200-000003000000}" name="Product Name" dataDxfId="4"/>
    <tableColumn id="5" xr3:uid="{00000000-0010-0000-0200-000005000000}" name="Product Category" dataDxfId="3"/>
    <tableColumn id="8" xr3:uid="{00000000-0010-0000-0200-000008000000}" name="Unit Price" dataDxfId="2" dataCellStyle="Comma"/>
    <tableColumn id="7" xr3:uid="{00000000-0010-0000-0200-000007000000}" name="Units Sold" dataDxfId="1" dataCellStyle="Comma"/>
    <tableColumn id="6" xr3:uid="{00000000-0010-0000-0200-000006000000}" name="Total Value" dataDxfId="0" dataCellStyle="Comma">
      <calculatedColumnFormula>Stock_Out[[#This Row],[Units Sold]]*Stock_Out[[#This Row],[Unit Price]]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H11"/>
  <sheetViews>
    <sheetView showGridLines="0" tabSelected="1" zoomScale="115" zoomScaleNormal="115" workbookViewId="0">
      <selection activeCell="J10" sqref="J10"/>
    </sheetView>
  </sheetViews>
  <sheetFormatPr defaultColWidth="9.109375" defaultRowHeight="14.4" x14ac:dyDescent="0.3"/>
  <cols>
    <col min="1" max="1" width="5.6640625" style="11" bestFit="1" customWidth="1"/>
    <col min="2" max="2" width="10.44140625" bestFit="1" customWidth="1"/>
    <col min="3" max="3" width="15.33203125" bestFit="1" customWidth="1"/>
    <col min="4" max="4" width="16.44140625" bestFit="1" customWidth="1"/>
    <col min="5" max="5" width="11.109375" bestFit="1" customWidth="1"/>
    <col min="6" max="6" width="10.6640625" bestFit="1" customWidth="1"/>
    <col min="7" max="7" width="9.88671875" customWidth="1"/>
    <col min="8" max="8" width="14.33203125" customWidth="1"/>
  </cols>
  <sheetData>
    <row r="1" spans="1:8" ht="28.8" x14ac:dyDescent="0.3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5" t="s">
        <v>21</v>
      </c>
      <c r="G1" s="26" t="s">
        <v>33</v>
      </c>
      <c r="H1" s="27" t="s">
        <v>34</v>
      </c>
    </row>
    <row r="2" spans="1:8" x14ac:dyDescent="0.3">
      <c r="A2" s="16">
        <v>1</v>
      </c>
      <c r="B2" s="17" t="s">
        <v>6</v>
      </c>
      <c r="C2" s="17" t="s">
        <v>16</v>
      </c>
      <c r="D2" s="17" t="s">
        <v>17</v>
      </c>
      <c r="E2" s="20">
        <v>10</v>
      </c>
      <c r="F2" s="20">
        <v>250</v>
      </c>
      <c r="G2" s="20">
        <f>SUMIF(Stock_In[Product ID],Product_List[[#This Row],[Product ID]],Stock_In[Units Received])-SUMIF(Stock_Out[Product ID],Product_List[[#This Row],[Product ID]],Stock_Out[Units Sold])</f>
        <v>4</v>
      </c>
      <c r="H2" s="25">
        <f>Product_List[[#This Row],[Available Stock]]*Product_List[[#This Row],[Unit Price]]</f>
        <v>40</v>
      </c>
    </row>
    <row r="3" spans="1:8" x14ac:dyDescent="0.3">
      <c r="A3" s="16">
        <v>2</v>
      </c>
      <c r="B3" s="17" t="s">
        <v>7</v>
      </c>
      <c r="C3" s="17" t="s">
        <v>18</v>
      </c>
      <c r="D3" s="17" t="s">
        <v>17</v>
      </c>
      <c r="E3" s="20">
        <v>25</v>
      </c>
      <c r="F3" s="20">
        <v>300</v>
      </c>
      <c r="G3" s="20">
        <f>SUMIF(Stock_In[Product ID],Product_List[[#This Row],[Product ID]],Stock_In[Units Received])-SUMIF(Stock_Out[Product ID],Product_List[[#This Row],[Product ID]],Stock_Out[Units Sold])</f>
        <v>6</v>
      </c>
      <c r="H3" s="25">
        <f>Product_List[[#This Row],[Available Stock]]*Product_List[[#This Row],[Unit Price]]</f>
        <v>150</v>
      </c>
    </row>
    <row r="4" spans="1:8" x14ac:dyDescent="0.3">
      <c r="A4" s="16">
        <v>3</v>
      </c>
      <c r="B4" s="17" t="s">
        <v>8</v>
      </c>
      <c r="C4" s="17" t="s">
        <v>19</v>
      </c>
      <c r="D4" s="17" t="s">
        <v>20</v>
      </c>
      <c r="E4" s="20">
        <v>85</v>
      </c>
      <c r="F4" s="20">
        <v>50</v>
      </c>
      <c r="G4" s="20">
        <f>SUMIF(Stock_In[Product ID],Product_List[[#This Row],[Product ID]],Stock_In[Units Received])-SUMIF(Stock_Out[Product ID],Product_List[[#This Row],[Product ID]],Stock_Out[Units Sold])</f>
        <v>29</v>
      </c>
      <c r="H4" s="25">
        <f>Product_List[[#This Row],[Available Stock]]*Product_List[[#This Row],[Unit Price]]</f>
        <v>2465</v>
      </c>
    </row>
    <row r="5" spans="1:8" x14ac:dyDescent="0.3">
      <c r="A5" s="16">
        <v>4</v>
      </c>
      <c r="B5" s="17" t="s">
        <v>9</v>
      </c>
      <c r="C5" s="17" t="s">
        <v>23</v>
      </c>
      <c r="D5" s="17" t="s">
        <v>24</v>
      </c>
      <c r="E5" s="20">
        <v>125</v>
      </c>
      <c r="F5" s="20">
        <v>50</v>
      </c>
      <c r="G5" s="20">
        <f>SUMIF(Stock_In[Product ID],Product_List[[#This Row],[Product ID]],Stock_In[Units Received])-SUMIF(Stock_Out[Product ID],Product_List[[#This Row],[Product ID]],Stock_Out[Units Sold])</f>
        <v>3</v>
      </c>
      <c r="H5" s="25">
        <f>Product_List[[#This Row],[Available Stock]]*Product_List[[#This Row],[Unit Price]]</f>
        <v>375</v>
      </c>
    </row>
    <row r="6" spans="1:8" x14ac:dyDescent="0.3">
      <c r="A6" s="16">
        <v>5</v>
      </c>
      <c r="B6" s="17" t="s">
        <v>10</v>
      </c>
      <c r="C6" s="17" t="s">
        <v>25</v>
      </c>
      <c r="D6" s="17" t="s">
        <v>24</v>
      </c>
      <c r="E6" s="20">
        <v>500</v>
      </c>
      <c r="F6" s="20">
        <v>25</v>
      </c>
      <c r="G6" s="20">
        <f>SUMIF(Stock_In[Product ID],Product_List[[#This Row],[Product ID]],Stock_In[Units Received])-SUMIF(Stock_Out[Product ID],Product_List[[#This Row],[Product ID]],Stock_Out[Units Sold])</f>
        <v>7</v>
      </c>
      <c r="H6" s="25">
        <f>Product_List[[#This Row],[Available Stock]]*Product_List[[#This Row],[Unit Price]]</f>
        <v>3500</v>
      </c>
    </row>
    <row r="7" spans="1:8" x14ac:dyDescent="0.3">
      <c r="A7" s="16">
        <v>6</v>
      </c>
      <c r="B7" s="17" t="s">
        <v>11</v>
      </c>
      <c r="C7" s="17" t="s">
        <v>5</v>
      </c>
      <c r="D7" s="17" t="s">
        <v>24</v>
      </c>
      <c r="E7" s="20">
        <v>4500</v>
      </c>
      <c r="F7" s="20">
        <v>10</v>
      </c>
      <c r="G7" s="20">
        <f>SUMIF(Stock_In[Product ID],Product_List[[#This Row],[Product ID]],Stock_In[Units Received])-SUMIF(Stock_Out[Product ID],Product_List[[#This Row],[Product ID]],Stock_Out[Units Sold])</f>
        <v>4</v>
      </c>
      <c r="H7" s="25">
        <f>Product_List[[#This Row],[Available Stock]]*Product_List[[#This Row],[Unit Price]]</f>
        <v>18000</v>
      </c>
    </row>
    <row r="8" spans="1:8" x14ac:dyDescent="0.3">
      <c r="A8" s="16">
        <v>7</v>
      </c>
      <c r="B8" s="17" t="s">
        <v>12</v>
      </c>
      <c r="C8" s="17" t="s">
        <v>27</v>
      </c>
      <c r="D8" s="17" t="s">
        <v>20</v>
      </c>
      <c r="E8" s="20">
        <v>60</v>
      </c>
      <c r="F8" s="20">
        <v>150</v>
      </c>
      <c r="G8" s="20">
        <f>SUMIF(Stock_In[Product ID],Product_List[[#This Row],[Product ID]],Stock_In[Units Received])-SUMIF(Stock_Out[Product ID],Product_List[[#This Row],[Product ID]],Stock_Out[Units Sold])</f>
        <v>19</v>
      </c>
      <c r="H8" s="25">
        <f>Product_List[[#This Row],[Available Stock]]*Product_List[[#This Row],[Unit Price]]</f>
        <v>1140</v>
      </c>
    </row>
    <row r="9" spans="1:8" x14ac:dyDescent="0.3">
      <c r="A9" s="16">
        <v>8</v>
      </c>
      <c r="B9" s="17" t="s">
        <v>13</v>
      </c>
      <c r="C9" s="17" t="s">
        <v>28</v>
      </c>
      <c r="D9" s="17" t="s">
        <v>17</v>
      </c>
      <c r="E9" s="20">
        <v>40</v>
      </c>
      <c r="F9" s="20">
        <v>250</v>
      </c>
      <c r="G9" s="20">
        <f>SUMIF(Stock_In[Product ID],Product_List[[#This Row],[Product ID]],Stock_In[Units Received])-SUMIF(Stock_Out[Product ID],Product_List[[#This Row],[Product ID]],Stock_Out[Units Sold])</f>
        <v>156</v>
      </c>
      <c r="H9" s="25">
        <f>Product_List[[#This Row],[Available Stock]]*Product_List[[#This Row],[Unit Price]]</f>
        <v>6240</v>
      </c>
    </row>
    <row r="10" spans="1:8" x14ac:dyDescent="0.3">
      <c r="A10" s="16">
        <v>9</v>
      </c>
      <c r="B10" s="17" t="s">
        <v>14</v>
      </c>
      <c r="C10" s="17" t="s">
        <v>26</v>
      </c>
      <c r="D10" s="17" t="s">
        <v>20</v>
      </c>
      <c r="E10" s="20">
        <v>80</v>
      </c>
      <c r="F10" s="20">
        <v>35</v>
      </c>
      <c r="G10" s="20">
        <f>SUMIF(Stock_In[Product ID],Product_List[[#This Row],[Product ID]],Stock_In[Units Received])-SUMIF(Stock_Out[Product ID],Product_List[[#This Row],[Product ID]],Stock_Out[Units Sold])</f>
        <v>12</v>
      </c>
      <c r="H10" s="25">
        <f>Product_List[[#This Row],[Available Stock]]*Product_List[[#This Row],[Unit Price]]</f>
        <v>960</v>
      </c>
    </row>
    <row r="11" spans="1:8" x14ac:dyDescent="0.3">
      <c r="A11" s="18">
        <v>10</v>
      </c>
      <c r="B11" s="17" t="s">
        <v>15</v>
      </c>
      <c r="C11" s="19" t="s">
        <v>22</v>
      </c>
      <c r="D11" s="17" t="s">
        <v>20</v>
      </c>
      <c r="E11" s="21">
        <v>50</v>
      </c>
      <c r="F11" s="20">
        <v>25</v>
      </c>
      <c r="G11" s="20">
        <f>SUMIF(Stock_In[Product ID],Product_List[[#This Row],[Product ID]],Stock_In[Units Received])-SUMIF(Stock_Out[Product ID],Product_List[[#This Row],[Product ID]],Stock_Out[Units Sold])</f>
        <v>12</v>
      </c>
      <c r="H11" s="25">
        <f>Product_List[[#This Row],[Available Stock]]*Product_List[[#This Row],[Unit Price]]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11"/>
  <sheetViews>
    <sheetView showGridLines="0" zoomScale="115" zoomScaleNormal="115" workbookViewId="0">
      <selection activeCell="B9" sqref="B9"/>
    </sheetView>
  </sheetViews>
  <sheetFormatPr defaultColWidth="9.109375" defaultRowHeight="14.4" x14ac:dyDescent="0.3"/>
  <cols>
    <col min="1" max="1" width="5.5546875" style="11" customWidth="1"/>
    <col min="2" max="2" width="12.88671875" style="11" bestFit="1" customWidth="1"/>
    <col min="3" max="3" width="10.5546875" customWidth="1"/>
    <col min="4" max="4" width="14.5546875" customWidth="1"/>
    <col min="5" max="5" width="16.33203125" customWidth="1"/>
    <col min="6" max="6" width="9.6640625" customWidth="1"/>
    <col min="7" max="7" width="14.33203125" customWidth="1"/>
    <col min="8" max="8" width="10.6640625" customWidth="1"/>
  </cols>
  <sheetData>
    <row r="1" spans="1:12" x14ac:dyDescent="0.3">
      <c r="A1" s="12" t="s">
        <v>0</v>
      </c>
      <c r="B1" s="12" t="s">
        <v>29</v>
      </c>
      <c r="C1" s="13" t="s">
        <v>1</v>
      </c>
      <c r="D1" s="13" t="s">
        <v>2</v>
      </c>
      <c r="E1" s="13" t="s">
        <v>3</v>
      </c>
      <c r="F1" s="14" t="s">
        <v>4</v>
      </c>
      <c r="G1" s="14" t="s">
        <v>30</v>
      </c>
      <c r="H1" s="13" t="s">
        <v>31</v>
      </c>
    </row>
    <row r="2" spans="1:12" x14ac:dyDescent="0.3">
      <c r="A2" s="5">
        <v>1</v>
      </c>
      <c r="B2" s="1">
        <v>45315</v>
      </c>
      <c r="C2" s="6" t="s">
        <v>6</v>
      </c>
      <c r="D2" s="6" t="s">
        <v>16</v>
      </c>
      <c r="E2" s="6" t="s">
        <v>17</v>
      </c>
      <c r="F2" s="20">
        <v>10</v>
      </c>
      <c r="G2" s="20">
        <v>250</v>
      </c>
      <c r="H2" s="7">
        <f>Stock_In[[#This Row],[Units Received]]*Stock_In[[#This Row],[Unit Price]]</f>
        <v>2500</v>
      </c>
      <c r="I2" s="24"/>
    </row>
    <row r="3" spans="1:12" x14ac:dyDescent="0.3">
      <c r="A3" s="5">
        <v>2</v>
      </c>
      <c r="B3" s="1">
        <v>45331</v>
      </c>
      <c r="C3" s="6" t="s">
        <v>7</v>
      </c>
      <c r="D3" s="6" t="s">
        <v>18</v>
      </c>
      <c r="E3" s="6" t="s">
        <v>17</v>
      </c>
      <c r="F3" s="20">
        <v>25</v>
      </c>
      <c r="G3" s="20">
        <v>300</v>
      </c>
      <c r="H3" s="7">
        <f>Stock_In[[#This Row],[Units Received]]*Stock_In[[#This Row],[Unit Price]]</f>
        <v>7500</v>
      </c>
      <c r="I3" s="24"/>
    </row>
    <row r="4" spans="1:12" x14ac:dyDescent="0.3">
      <c r="A4" s="5">
        <v>3</v>
      </c>
      <c r="B4" s="1">
        <v>45319</v>
      </c>
      <c r="C4" s="6" t="s">
        <v>8</v>
      </c>
      <c r="D4" s="6" t="s">
        <v>19</v>
      </c>
      <c r="E4" s="6" t="s">
        <v>20</v>
      </c>
      <c r="F4" s="20">
        <v>85</v>
      </c>
      <c r="G4" s="20">
        <v>50</v>
      </c>
      <c r="H4" s="7">
        <f>Stock_In[[#This Row],[Units Received]]*Stock_In[[#This Row],[Unit Price]]</f>
        <v>4250</v>
      </c>
      <c r="I4" s="24"/>
    </row>
    <row r="5" spans="1:12" x14ac:dyDescent="0.3">
      <c r="A5" s="5">
        <v>4</v>
      </c>
      <c r="B5" s="1">
        <v>45296</v>
      </c>
      <c r="C5" s="6" t="s">
        <v>9</v>
      </c>
      <c r="D5" s="6" t="s">
        <v>23</v>
      </c>
      <c r="E5" s="6" t="s">
        <v>24</v>
      </c>
      <c r="F5" s="20">
        <v>125</v>
      </c>
      <c r="G5" s="20">
        <v>50</v>
      </c>
      <c r="H5" s="7">
        <f>Stock_In[[#This Row],[Units Received]]*Stock_In[[#This Row],[Unit Price]]</f>
        <v>6250</v>
      </c>
      <c r="I5" s="24"/>
    </row>
    <row r="6" spans="1:12" x14ac:dyDescent="0.3">
      <c r="A6" s="5">
        <v>5</v>
      </c>
      <c r="B6" s="1">
        <v>45417</v>
      </c>
      <c r="C6" s="6" t="s">
        <v>10</v>
      </c>
      <c r="D6" s="6" t="s">
        <v>25</v>
      </c>
      <c r="E6" s="6" t="s">
        <v>24</v>
      </c>
      <c r="F6" s="20">
        <v>500</v>
      </c>
      <c r="G6" s="20">
        <v>25</v>
      </c>
      <c r="H6" s="7">
        <f>Stock_In[[#This Row],[Units Received]]*Stock_In[[#This Row],[Unit Price]]</f>
        <v>12500</v>
      </c>
      <c r="I6" s="24"/>
    </row>
    <row r="7" spans="1:12" x14ac:dyDescent="0.3">
      <c r="A7" s="5">
        <v>6</v>
      </c>
      <c r="B7" s="1">
        <v>45347</v>
      </c>
      <c r="C7" s="6" t="s">
        <v>11</v>
      </c>
      <c r="D7" s="6" t="s">
        <v>5</v>
      </c>
      <c r="E7" s="6" t="s">
        <v>24</v>
      </c>
      <c r="F7" s="20">
        <v>4500</v>
      </c>
      <c r="G7" s="20">
        <v>10</v>
      </c>
      <c r="H7" s="7">
        <f>Stock_In[[#This Row],[Units Received]]*Stock_In[[#This Row],[Unit Price]]</f>
        <v>45000</v>
      </c>
      <c r="I7" s="24"/>
    </row>
    <row r="8" spans="1:12" x14ac:dyDescent="0.3">
      <c r="A8" s="5">
        <v>7</v>
      </c>
      <c r="B8" s="1">
        <v>45425</v>
      </c>
      <c r="C8" s="6" t="s">
        <v>12</v>
      </c>
      <c r="D8" s="6" t="s">
        <v>27</v>
      </c>
      <c r="E8" s="6" t="s">
        <v>20</v>
      </c>
      <c r="F8" s="20">
        <v>60</v>
      </c>
      <c r="G8" s="20">
        <v>150</v>
      </c>
      <c r="H8" s="7">
        <f>Stock_In[[#This Row],[Units Received]]*Stock_In[[#This Row],[Unit Price]]</f>
        <v>9000</v>
      </c>
      <c r="I8" s="24"/>
    </row>
    <row r="9" spans="1:12" x14ac:dyDescent="0.3">
      <c r="A9" s="5">
        <v>8</v>
      </c>
      <c r="B9" s="1">
        <v>45417</v>
      </c>
      <c r="C9" s="6" t="s">
        <v>13</v>
      </c>
      <c r="D9" s="6" t="s">
        <v>28</v>
      </c>
      <c r="E9" s="6" t="s">
        <v>17</v>
      </c>
      <c r="F9" s="20">
        <v>40</v>
      </c>
      <c r="G9" s="20">
        <v>250</v>
      </c>
      <c r="H9" s="7">
        <f>Stock_In[[#This Row],[Units Received]]*Stock_In[[#This Row],[Unit Price]]</f>
        <v>10000</v>
      </c>
      <c r="I9" s="24"/>
    </row>
    <row r="10" spans="1:12" x14ac:dyDescent="0.3">
      <c r="A10" s="5">
        <v>9</v>
      </c>
      <c r="B10" s="1">
        <v>45298</v>
      </c>
      <c r="C10" s="6" t="s">
        <v>14</v>
      </c>
      <c r="D10" s="6" t="s">
        <v>26</v>
      </c>
      <c r="E10" s="6" t="s">
        <v>20</v>
      </c>
      <c r="F10" s="20">
        <v>80</v>
      </c>
      <c r="G10" s="20">
        <v>35</v>
      </c>
      <c r="H10" s="7">
        <f>Stock_In[[#This Row],[Units Received]]*Stock_In[[#This Row],[Unit Price]]</f>
        <v>2800</v>
      </c>
      <c r="I10" s="24"/>
      <c r="L10" t="s">
        <v>49</v>
      </c>
    </row>
    <row r="11" spans="1:12" x14ac:dyDescent="0.3">
      <c r="A11" s="8">
        <v>10</v>
      </c>
      <c r="B11" s="2">
        <v>45327</v>
      </c>
      <c r="C11" s="6" t="s">
        <v>15</v>
      </c>
      <c r="D11" s="9" t="s">
        <v>22</v>
      </c>
      <c r="E11" s="6" t="s">
        <v>20</v>
      </c>
      <c r="F11" s="21">
        <v>50</v>
      </c>
      <c r="G11" s="21">
        <v>25</v>
      </c>
      <c r="H11" s="7">
        <f>Stock_In[[#This Row],[Units Received]]*Stock_In[[#This Row],[Unit Price]]</f>
        <v>1250</v>
      </c>
      <c r="I11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1"/>
  <sheetViews>
    <sheetView showGridLines="0" topLeftCell="A4" zoomScale="115" zoomScaleNormal="115" workbookViewId="0">
      <selection activeCell="H4" sqref="H4:H11"/>
    </sheetView>
  </sheetViews>
  <sheetFormatPr defaultColWidth="9.109375" defaultRowHeight="14.4" x14ac:dyDescent="0.3"/>
  <cols>
    <col min="1" max="1" width="5.6640625" style="11" bestFit="1" customWidth="1"/>
    <col min="2" max="2" width="11.33203125" style="11" bestFit="1" customWidth="1"/>
    <col min="3" max="3" width="10.44140625" bestFit="1" customWidth="1"/>
    <col min="4" max="4" width="15.33203125" bestFit="1" customWidth="1"/>
    <col min="5" max="5" width="16.44140625" bestFit="1" customWidth="1"/>
    <col min="6" max="6" width="9.6640625" customWidth="1"/>
    <col min="7" max="7" width="10.33203125" customWidth="1"/>
    <col min="8" max="8" width="10.5546875" customWidth="1"/>
  </cols>
  <sheetData>
    <row r="1" spans="1:8" x14ac:dyDescent="0.3">
      <c r="A1" s="12" t="s">
        <v>0</v>
      </c>
      <c r="B1" s="12" t="s">
        <v>29</v>
      </c>
      <c r="C1" s="13" t="s">
        <v>1</v>
      </c>
      <c r="D1" s="13" t="s">
        <v>2</v>
      </c>
      <c r="E1" s="13" t="s">
        <v>3</v>
      </c>
      <c r="F1" s="14" t="s">
        <v>4</v>
      </c>
      <c r="G1" s="14" t="s">
        <v>32</v>
      </c>
      <c r="H1" s="13" t="s">
        <v>31</v>
      </c>
    </row>
    <row r="2" spans="1:8" x14ac:dyDescent="0.3">
      <c r="A2" s="5">
        <v>1</v>
      </c>
      <c r="B2" s="22">
        <v>45304</v>
      </c>
      <c r="C2" s="6" t="s">
        <v>6</v>
      </c>
      <c r="D2" s="6" t="s">
        <v>16</v>
      </c>
      <c r="E2" s="6" t="s">
        <v>17</v>
      </c>
      <c r="F2" s="7">
        <v>10</v>
      </c>
      <c r="G2" s="7">
        <v>106</v>
      </c>
      <c r="H2" s="7">
        <f>Stock_Out[[#This Row],[Units Sold]]*Stock_Out[[#This Row],[Unit Price]]</f>
        <v>1060</v>
      </c>
    </row>
    <row r="3" spans="1:8" x14ac:dyDescent="0.3">
      <c r="A3" s="5">
        <v>2</v>
      </c>
      <c r="B3" s="22">
        <v>45428</v>
      </c>
      <c r="C3" s="6" t="s">
        <v>7</v>
      </c>
      <c r="D3" s="6" t="s">
        <v>18</v>
      </c>
      <c r="E3" s="6" t="s">
        <v>17</v>
      </c>
      <c r="F3" s="7">
        <v>25</v>
      </c>
      <c r="G3" s="7">
        <v>51</v>
      </c>
      <c r="H3" s="7">
        <f>Stock_Out[[#This Row],[Units Sold]]*Stock_Out[[#This Row],[Unit Price]]</f>
        <v>1275</v>
      </c>
    </row>
    <row r="4" spans="1:8" x14ac:dyDescent="0.3">
      <c r="A4" s="5">
        <v>3</v>
      </c>
      <c r="B4" s="22">
        <v>45428</v>
      </c>
      <c r="C4" s="6" t="s">
        <v>8</v>
      </c>
      <c r="D4" s="6" t="s">
        <v>19</v>
      </c>
      <c r="E4" s="6" t="s">
        <v>20</v>
      </c>
      <c r="F4" s="7">
        <v>85</v>
      </c>
      <c r="G4" s="7">
        <v>10</v>
      </c>
      <c r="H4" s="7">
        <f>Stock_Out[[#This Row],[Units Sold]]*Stock_Out[[#This Row],[Unit Price]]</f>
        <v>850</v>
      </c>
    </row>
    <row r="5" spans="1:8" x14ac:dyDescent="0.3">
      <c r="A5" s="5">
        <v>4</v>
      </c>
      <c r="B5" s="22">
        <v>45312</v>
      </c>
      <c r="C5" s="6" t="s">
        <v>9</v>
      </c>
      <c r="D5" s="6" t="s">
        <v>23</v>
      </c>
      <c r="E5" s="6" t="s">
        <v>24</v>
      </c>
      <c r="F5" s="7">
        <v>125</v>
      </c>
      <c r="G5" s="7">
        <v>28</v>
      </c>
      <c r="H5" s="7">
        <f>Stock_Out[[#This Row],[Units Sold]]*Stock_Out[[#This Row],[Unit Price]]</f>
        <v>3500</v>
      </c>
    </row>
    <row r="6" spans="1:8" x14ac:dyDescent="0.3">
      <c r="A6" s="5">
        <v>5</v>
      </c>
      <c r="B6" s="22">
        <v>45303</v>
      </c>
      <c r="C6" s="6" t="s">
        <v>10</v>
      </c>
      <c r="D6" s="6" t="s">
        <v>25</v>
      </c>
      <c r="E6" s="6" t="s">
        <v>24</v>
      </c>
      <c r="F6" s="7">
        <v>500</v>
      </c>
      <c r="G6" s="7">
        <v>9</v>
      </c>
      <c r="H6" s="7">
        <f>Stock_Out[[#This Row],[Units Sold]]*Stock_Out[[#This Row],[Unit Price]]</f>
        <v>4500</v>
      </c>
    </row>
    <row r="7" spans="1:8" x14ac:dyDescent="0.3">
      <c r="A7" s="5">
        <v>6</v>
      </c>
      <c r="B7" s="22">
        <v>45292</v>
      </c>
      <c r="C7" s="6" t="s">
        <v>11</v>
      </c>
      <c r="D7" s="6" t="s">
        <v>5</v>
      </c>
      <c r="E7" s="6" t="s">
        <v>24</v>
      </c>
      <c r="F7" s="7">
        <v>4500</v>
      </c>
      <c r="G7" s="7">
        <v>4</v>
      </c>
      <c r="H7" s="7">
        <f>Stock_Out[[#This Row],[Units Sold]]*Stock_Out[[#This Row],[Unit Price]]</f>
        <v>18000</v>
      </c>
    </row>
    <row r="8" spans="1:8" x14ac:dyDescent="0.3">
      <c r="A8" s="5">
        <v>7</v>
      </c>
      <c r="B8" s="22">
        <v>45321</v>
      </c>
      <c r="C8" s="6" t="s">
        <v>12</v>
      </c>
      <c r="D8" s="6" t="s">
        <v>27</v>
      </c>
      <c r="E8" s="6" t="s">
        <v>20</v>
      </c>
      <c r="F8" s="7">
        <v>60</v>
      </c>
      <c r="G8" s="7">
        <v>83</v>
      </c>
      <c r="H8" s="7">
        <f>Stock_Out[[#This Row],[Units Sold]]*Stock_Out[[#This Row],[Unit Price]]</f>
        <v>4980</v>
      </c>
    </row>
    <row r="9" spans="1:8" x14ac:dyDescent="0.3">
      <c r="A9" s="5">
        <v>8</v>
      </c>
      <c r="B9" s="22">
        <v>45346</v>
      </c>
      <c r="C9" s="6" t="s">
        <v>13</v>
      </c>
      <c r="D9" s="6" t="s">
        <v>28</v>
      </c>
      <c r="E9" s="6" t="s">
        <v>17</v>
      </c>
      <c r="F9" s="7">
        <v>40</v>
      </c>
      <c r="G9" s="7">
        <v>45</v>
      </c>
      <c r="H9" s="7">
        <f>Stock_Out[[#This Row],[Units Sold]]*Stock_Out[[#This Row],[Unit Price]]</f>
        <v>1800</v>
      </c>
    </row>
    <row r="10" spans="1:8" x14ac:dyDescent="0.3">
      <c r="A10" s="5">
        <v>9</v>
      </c>
      <c r="B10" s="22">
        <v>45414</v>
      </c>
      <c r="C10" s="6" t="s">
        <v>14</v>
      </c>
      <c r="D10" s="6" t="s">
        <v>26</v>
      </c>
      <c r="E10" s="6" t="s">
        <v>20</v>
      </c>
      <c r="F10" s="7">
        <v>80</v>
      </c>
      <c r="G10" s="7">
        <v>13</v>
      </c>
      <c r="H10" s="7">
        <f>Stock_Out[[#This Row],[Units Sold]]*Stock_Out[[#This Row],[Unit Price]]</f>
        <v>1040</v>
      </c>
    </row>
    <row r="11" spans="1:8" x14ac:dyDescent="0.3">
      <c r="A11" s="5">
        <v>10</v>
      </c>
      <c r="B11" s="22">
        <v>45413</v>
      </c>
      <c r="C11" s="6" t="s">
        <v>15</v>
      </c>
      <c r="D11" s="9" t="s">
        <v>22</v>
      </c>
      <c r="E11" s="6" t="s">
        <v>20</v>
      </c>
      <c r="F11" s="10">
        <v>50</v>
      </c>
      <c r="G11" s="10">
        <v>3</v>
      </c>
      <c r="H11" s="7">
        <f>Stock_Out[[#This Row],[Units Sold]]*Stock_Out[[#This Row],[Unit Price]]</f>
        <v>150</v>
      </c>
    </row>
    <row r="12" spans="1:8" x14ac:dyDescent="0.3">
      <c r="A12" s="5">
        <v>11</v>
      </c>
      <c r="B12" s="22">
        <v>45294</v>
      </c>
      <c r="C12" s="6" t="s">
        <v>6</v>
      </c>
      <c r="D12" s="6" t="s">
        <v>16</v>
      </c>
      <c r="E12" s="6" t="s">
        <v>17</v>
      </c>
      <c r="F12" s="7">
        <v>10</v>
      </c>
      <c r="G12" s="7">
        <v>140</v>
      </c>
      <c r="H12" s="7">
        <f>Stock_Out[[#This Row],[Units Sold]]*Stock_Out[[#This Row],[Unit Price]]</f>
        <v>1400</v>
      </c>
    </row>
    <row r="13" spans="1:8" x14ac:dyDescent="0.3">
      <c r="A13" s="5">
        <v>12</v>
      </c>
      <c r="B13" s="22">
        <v>45315</v>
      </c>
      <c r="C13" s="6" t="s">
        <v>7</v>
      </c>
      <c r="D13" s="6" t="s">
        <v>18</v>
      </c>
      <c r="E13" s="6" t="s">
        <v>17</v>
      </c>
      <c r="F13" s="7">
        <v>25</v>
      </c>
      <c r="G13" s="7">
        <v>243</v>
      </c>
      <c r="H13" s="7">
        <f>Stock_Out[[#This Row],[Units Sold]]*Stock_Out[[#This Row],[Unit Price]]</f>
        <v>6075</v>
      </c>
    </row>
    <row r="14" spans="1:8" x14ac:dyDescent="0.3">
      <c r="A14" s="5">
        <v>13</v>
      </c>
      <c r="B14" s="22">
        <v>45347</v>
      </c>
      <c r="C14" s="6" t="s">
        <v>8</v>
      </c>
      <c r="D14" s="6" t="s">
        <v>19</v>
      </c>
      <c r="E14" s="6" t="s">
        <v>20</v>
      </c>
      <c r="F14" s="7">
        <v>85</v>
      </c>
      <c r="G14" s="7">
        <v>11</v>
      </c>
      <c r="H14" s="7">
        <f>Stock_Out[[#This Row],[Units Sold]]*Stock_Out[[#This Row],[Unit Price]]</f>
        <v>935</v>
      </c>
    </row>
    <row r="15" spans="1:8" x14ac:dyDescent="0.3">
      <c r="A15" s="5">
        <v>14</v>
      </c>
      <c r="B15" s="22">
        <v>45304</v>
      </c>
      <c r="C15" s="6" t="s">
        <v>9</v>
      </c>
      <c r="D15" s="6" t="s">
        <v>23</v>
      </c>
      <c r="E15" s="6" t="s">
        <v>24</v>
      </c>
      <c r="F15" s="7">
        <v>125</v>
      </c>
      <c r="G15" s="7">
        <v>19</v>
      </c>
      <c r="H15" s="7">
        <f>Stock_Out[[#This Row],[Units Sold]]*Stock_Out[[#This Row],[Unit Price]]</f>
        <v>2375</v>
      </c>
    </row>
    <row r="16" spans="1:8" x14ac:dyDescent="0.3">
      <c r="A16" s="5">
        <v>15</v>
      </c>
      <c r="B16" s="22">
        <v>45302</v>
      </c>
      <c r="C16" s="6" t="s">
        <v>10</v>
      </c>
      <c r="D16" s="6" t="s">
        <v>25</v>
      </c>
      <c r="E16" s="6" t="s">
        <v>24</v>
      </c>
      <c r="F16" s="7">
        <v>500</v>
      </c>
      <c r="G16" s="7">
        <v>9</v>
      </c>
      <c r="H16" s="7">
        <f>Stock_Out[[#This Row],[Units Sold]]*Stock_Out[[#This Row],[Unit Price]]</f>
        <v>4500</v>
      </c>
    </row>
    <row r="17" spans="1:8" x14ac:dyDescent="0.3">
      <c r="A17" s="5">
        <v>16</v>
      </c>
      <c r="B17" s="22">
        <v>45429</v>
      </c>
      <c r="C17" s="6" t="s">
        <v>11</v>
      </c>
      <c r="D17" s="6" t="s">
        <v>5</v>
      </c>
      <c r="E17" s="6" t="s">
        <v>24</v>
      </c>
      <c r="F17" s="7">
        <v>4500</v>
      </c>
      <c r="G17" s="7">
        <v>2</v>
      </c>
      <c r="H17" s="7">
        <f>Stock_Out[[#This Row],[Units Sold]]*Stock_Out[[#This Row],[Unit Price]]</f>
        <v>9000</v>
      </c>
    </row>
    <row r="18" spans="1:8" x14ac:dyDescent="0.3">
      <c r="A18" s="5">
        <v>17</v>
      </c>
      <c r="B18" s="22">
        <v>45317</v>
      </c>
      <c r="C18" s="6" t="s">
        <v>12</v>
      </c>
      <c r="D18" s="6" t="s">
        <v>27</v>
      </c>
      <c r="E18" s="6" t="s">
        <v>20</v>
      </c>
      <c r="F18" s="7">
        <v>60</v>
      </c>
      <c r="G18" s="7">
        <v>48</v>
      </c>
      <c r="H18" s="7">
        <f>Stock_Out[[#This Row],[Units Sold]]*Stock_Out[[#This Row],[Unit Price]]</f>
        <v>2880</v>
      </c>
    </row>
    <row r="19" spans="1:8" x14ac:dyDescent="0.3">
      <c r="A19" s="5">
        <v>18</v>
      </c>
      <c r="B19" s="22">
        <v>45293</v>
      </c>
      <c r="C19" s="6" t="s">
        <v>13</v>
      </c>
      <c r="D19" s="6" t="s">
        <v>28</v>
      </c>
      <c r="E19" s="6" t="s">
        <v>17</v>
      </c>
      <c r="F19" s="7">
        <v>40</v>
      </c>
      <c r="G19" s="7">
        <v>49</v>
      </c>
      <c r="H19" s="7">
        <f>Stock_Out[[#This Row],[Units Sold]]*Stock_Out[[#This Row],[Unit Price]]</f>
        <v>1960</v>
      </c>
    </row>
    <row r="20" spans="1:8" x14ac:dyDescent="0.3">
      <c r="A20" s="5">
        <v>19</v>
      </c>
      <c r="B20" s="22">
        <v>45320</v>
      </c>
      <c r="C20" s="6" t="s">
        <v>14</v>
      </c>
      <c r="D20" s="6" t="s">
        <v>26</v>
      </c>
      <c r="E20" s="6" t="s">
        <v>20</v>
      </c>
      <c r="F20" s="7">
        <v>80</v>
      </c>
      <c r="G20" s="7">
        <v>10</v>
      </c>
      <c r="H20" s="7">
        <f>Stock_Out[[#This Row],[Units Sold]]*Stock_Out[[#This Row],[Unit Price]]</f>
        <v>800</v>
      </c>
    </row>
    <row r="21" spans="1:8" x14ac:dyDescent="0.3">
      <c r="A21" s="5">
        <v>20</v>
      </c>
      <c r="B21" s="23">
        <v>45314</v>
      </c>
      <c r="C21" s="9" t="s">
        <v>15</v>
      </c>
      <c r="D21" s="9" t="s">
        <v>22</v>
      </c>
      <c r="E21" s="9" t="s">
        <v>20</v>
      </c>
      <c r="F21" s="10">
        <v>50</v>
      </c>
      <c r="G21" s="10">
        <v>10</v>
      </c>
      <c r="H21" s="10">
        <f>Stock_Out[[#This Row],[Units Sold]]*Stock_Out[[#This Row],[Unit Price]]</f>
        <v>500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5"/>
  <sheetViews>
    <sheetView showGridLines="0" zoomScale="115" zoomScaleNormal="115" workbookViewId="0">
      <selection activeCell="H14" sqref="H14"/>
    </sheetView>
  </sheetViews>
  <sheetFormatPr defaultColWidth="9.109375" defaultRowHeight="15.6" x14ac:dyDescent="0.3"/>
  <cols>
    <col min="1" max="1" width="25.33203125" style="31" bestFit="1" customWidth="1"/>
    <col min="2" max="2" width="13.44140625" style="31" bestFit="1" customWidth="1"/>
    <col min="3" max="3" width="2.44140625" style="31" customWidth="1"/>
    <col min="4" max="6" width="9.109375" style="31"/>
    <col min="7" max="7" width="19.6640625" style="31" bestFit="1" customWidth="1"/>
    <col min="8" max="8" width="13.109375" style="31" bestFit="1" customWidth="1"/>
    <col min="9" max="9" width="14.6640625" style="31" bestFit="1" customWidth="1"/>
    <col min="10" max="16384" width="9.109375" style="31"/>
  </cols>
  <sheetData>
    <row r="1" spans="1:9" x14ac:dyDescent="0.3">
      <c r="A1" s="29" t="s">
        <v>35</v>
      </c>
      <c r="B1" s="30">
        <f>SUM(Product_List[Available Stock])</f>
        <v>252</v>
      </c>
      <c r="D1" s="32" t="s">
        <v>37</v>
      </c>
    </row>
    <row r="2" spans="1:9" x14ac:dyDescent="0.3">
      <c r="A2" s="29" t="s">
        <v>36</v>
      </c>
      <c r="B2" s="30">
        <f>SUM(Product_List[Available Stock Value])</f>
        <v>33470</v>
      </c>
      <c r="D2" s="32" t="s">
        <v>38</v>
      </c>
    </row>
    <row r="3" spans="1:9" x14ac:dyDescent="0.3">
      <c r="A3" s="29" t="s">
        <v>39</v>
      </c>
      <c r="B3" s="33">
        <f ca="1">DATE(YEAR(TODAY()),MONTH(TODAY()),1)</f>
        <v>45413</v>
      </c>
      <c r="D3" s="32" t="s">
        <v>41</v>
      </c>
    </row>
    <row r="4" spans="1:9" x14ac:dyDescent="0.3">
      <c r="A4" s="29" t="s">
        <v>40</v>
      </c>
      <c r="B4" s="33">
        <f ca="1">EOMONTH(TODAY(),0)</f>
        <v>45443</v>
      </c>
      <c r="D4" s="32" t="s">
        <v>42</v>
      </c>
    </row>
    <row r="5" spans="1:9" x14ac:dyDescent="0.3">
      <c r="A5" s="29" t="s">
        <v>43</v>
      </c>
      <c r="B5" s="29">
        <f ca="1">SUMIFS(Stock_In[Units Received],Stock_In[Date],"&gt;="&amp;Calculation!$B$3,Stock_In[Date],"&lt;="&amp;Calculation!$B$4)</f>
        <v>425</v>
      </c>
      <c r="D5" s="32" t="s">
        <v>45</v>
      </c>
    </row>
    <row r="6" spans="1:9" x14ac:dyDescent="0.3">
      <c r="A6" s="29" t="s">
        <v>44</v>
      </c>
      <c r="B6" s="29">
        <f ca="1">SUMIFS(Stock_Out[Units Sold],Stock_Out[Date],"&gt;="&amp;Calculation!$B$3,Stock_Out[Date],"&lt;="&amp;Calculation!$B$4)</f>
        <v>79</v>
      </c>
      <c r="D6" s="32" t="s">
        <v>46</v>
      </c>
    </row>
    <row r="12" spans="1:9" x14ac:dyDescent="0.3">
      <c r="G12" s="34" t="s">
        <v>3</v>
      </c>
      <c r="H12" s="35" t="s">
        <v>47</v>
      </c>
      <c r="I12" s="35" t="s">
        <v>48</v>
      </c>
    </row>
    <row r="13" spans="1:9" x14ac:dyDescent="0.3">
      <c r="G13" s="36" t="s">
        <v>17</v>
      </c>
      <c r="H13" s="37">
        <f ca="1">SUMIFS(Stock_Out[Total Value],Stock_Out[Product Category],Calculation!$G13,Stock_Out[Date],"&gt;="&amp;Calculation!$B$3,Stock_Out[Date],"&lt;="&amp;Calculation!$B$4)</f>
        <v>1275</v>
      </c>
      <c r="I13" s="37">
        <f ca="1">SUMIFS(Stock_In[Units Received],Stock_In[Product Category],Calculation!G13,Stock_In[Date],"&gt;="&amp;Calculation!$B$3,Stock_In[Date],"&lt;="&amp;Calculation!$B$4)</f>
        <v>250</v>
      </c>
    </row>
    <row r="14" spans="1:9" x14ac:dyDescent="0.3">
      <c r="G14" s="36" t="s">
        <v>20</v>
      </c>
      <c r="H14" s="37">
        <f ca="1">SUMIFS(Stock_Out[Total Value],Stock_Out[Product Category],Calculation!$G14,Stock_Out[Date],"&gt;="&amp;Calculation!$B$3,Stock_Out[Date],"&lt;="&amp;Calculation!$B$4)</f>
        <v>2040</v>
      </c>
      <c r="I14" s="37">
        <f ca="1">SUMIFS(Stock_In[Units Received],Stock_In[Product Category],Calculation!G14,Stock_In[Date],"&gt;="&amp;Calculation!$B$3,Stock_In[Date],"&lt;="&amp;Calculation!$B$4)</f>
        <v>150</v>
      </c>
    </row>
    <row r="15" spans="1:9" x14ac:dyDescent="0.3">
      <c r="G15" s="36" t="s">
        <v>24</v>
      </c>
      <c r="H15" s="37">
        <f ca="1">SUMIFS(Stock_Out[Total Value],Stock_Out[Product Category],Calculation!$G15,Stock_Out[Date],"&gt;="&amp;Calculation!$B$3,Stock_Out[Date],"&lt;="&amp;Calculation!$B$4)</f>
        <v>9000</v>
      </c>
      <c r="I15" s="37">
        <f ca="1">SUMIFS(Stock_In[Units Received],Stock_In[Product Category],Calculation!G15,Stock_In[Date],"&gt;="&amp;Calculation!$B$3,Stock_In[Date],"&lt;="&amp;Calculation!$B$4)</f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K17"/>
  <sheetViews>
    <sheetView showGridLines="0" topLeftCell="A2" workbookViewId="0">
      <selection activeCell="M4" sqref="M4"/>
    </sheetView>
  </sheetViews>
  <sheetFormatPr defaultRowHeight="14.4" x14ac:dyDescent="0.3"/>
  <cols>
    <col min="5" max="5" width="12.5546875" customWidth="1"/>
    <col min="6" max="6" width="6.33203125" customWidth="1"/>
    <col min="7" max="7" width="14.109375" customWidth="1"/>
    <col min="8" max="8" width="11.109375" customWidth="1"/>
    <col min="9" max="9" width="24.44140625" customWidth="1"/>
    <col min="10" max="10" width="6.6640625" customWidth="1"/>
  </cols>
  <sheetData>
    <row r="1" spans="1:11" ht="49.5" customHeight="1" x14ac:dyDescent="0.3">
      <c r="A1" s="41" t="s">
        <v>50</v>
      </c>
      <c r="B1" s="41"/>
      <c r="C1" s="41"/>
      <c r="D1" s="41"/>
      <c r="E1" s="41"/>
      <c r="F1" s="41"/>
      <c r="G1" s="41"/>
      <c r="H1" s="41"/>
      <c r="I1" s="41"/>
      <c r="J1" s="38"/>
    </row>
    <row r="2" spans="1:11" ht="21.7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</row>
    <row r="3" spans="1:11" ht="28.5" customHeight="1" x14ac:dyDescent="0.3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1" ht="31.5" customHeight="1" x14ac:dyDescent="0.3">
      <c r="A4" s="38"/>
      <c r="B4" s="38"/>
      <c r="C4" s="38"/>
      <c r="D4" s="38"/>
      <c r="E4" s="38"/>
      <c r="F4" s="38"/>
      <c r="G4" s="38"/>
      <c r="H4" s="38"/>
      <c r="I4" s="38"/>
      <c r="J4" s="38"/>
      <c r="K4" s="28"/>
    </row>
    <row r="7" spans="1:11" x14ac:dyDescent="0.3">
      <c r="G7" s="39" t="s">
        <v>16</v>
      </c>
      <c r="H7" s="40" t="s">
        <v>21</v>
      </c>
      <c r="I7" s="40" t="s">
        <v>33</v>
      </c>
    </row>
    <row r="8" spans="1:11" x14ac:dyDescent="0.3">
      <c r="G8" s="3"/>
      <c r="H8" s="6">
        <f>VLOOKUP($G$7,'Prodcut Master Sheet'!$C$1:$G$11,4,0)</f>
        <v>250</v>
      </c>
      <c r="I8" s="17">
        <f>VLOOKUP($G$7,'Prodcut Master Sheet'!$C$1:$G$11,5,0)</f>
        <v>4</v>
      </c>
    </row>
    <row r="9" spans="1:11" x14ac:dyDescent="0.3">
      <c r="G9" s="3"/>
      <c r="I9" s="4"/>
    </row>
    <row r="10" spans="1:11" x14ac:dyDescent="0.3">
      <c r="G10" s="3"/>
      <c r="I10" s="4"/>
    </row>
    <row r="11" spans="1:11" x14ac:dyDescent="0.3">
      <c r="G11" s="3"/>
      <c r="I11" s="4"/>
    </row>
    <row r="12" spans="1:11" x14ac:dyDescent="0.3">
      <c r="G12" s="3"/>
      <c r="I12" s="4"/>
    </row>
    <row r="13" spans="1:11" x14ac:dyDescent="0.3">
      <c r="G13" s="3"/>
      <c r="I13" s="4"/>
    </row>
    <row r="14" spans="1:11" x14ac:dyDescent="0.3">
      <c r="G14" s="3"/>
      <c r="I14" s="4"/>
    </row>
    <row r="15" spans="1:11" x14ac:dyDescent="0.3">
      <c r="G15" s="3"/>
      <c r="I15" s="4"/>
    </row>
    <row r="16" spans="1:11" x14ac:dyDescent="0.3">
      <c r="G16" s="3"/>
      <c r="I16" s="4"/>
    </row>
    <row r="17" spans="7:9" x14ac:dyDescent="0.3">
      <c r="G17" s="42" t="str">
        <f>IF(I8&gt;H8,"You have Excess Qunatity for this product","Less than the ideal Stock")</f>
        <v>Less than the ideal Stock</v>
      </c>
      <c r="H17" s="42"/>
      <c r="I17" s="42"/>
    </row>
  </sheetData>
  <mergeCells count="2">
    <mergeCell ref="A1:I1"/>
    <mergeCell ref="G17:I1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'Prodcut Master Sheet'!$C$2:$C$11</xm:f>
          </x14:formula1>
          <xm:sqref>R4 G7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Prodcut Master Sheet</vt:lpstr>
      <vt:lpstr>Stock Inflow</vt:lpstr>
      <vt:lpstr>Stock Outflow</vt:lpstr>
      <vt:lpstr>Calculation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2024-05-18T13:30:33Z</dcterms:modified>
</cp:coreProperties>
</file>